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92375885-EEB3-45A3-BCE5-F30E79DC2B88}" xr6:coauthVersionLast="47" xr6:coauthVersionMax="47" xr10:uidLastSave="{00000000-0000-0000-0000-000000000000}"/>
  <bookViews>
    <workbookView xWindow="28680" yWindow="-120" windowWidth="29040" windowHeight="15720" activeTab="1" xr2:uid="{8F0FD376-6488-4B41-85E8-9F2285CA61BE}"/>
  </bookViews>
  <sheets>
    <sheet name="SubSector Analysis" sheetId="3" r:id="rId1"/>
    <sheet name="Nifty 750 Analysis" sheetId="2" r:id="rId2"/>
    <sheet name="Price_Filter_24_09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B11" i="3" l="1"/>
  <c r="I11" i="3" s="1"/>
  <c r="B12" i="3"/>
  <c r="B29" i="3"/>
  <c r="I29" i="3" s="1"/>
  <c r="B26" i="3"/>
  <c r="B8" i="3"/>
  <c r="E8" i="3" s="1"/>
  <c r="B28" i="3"/>
  <c r="F28" i="3" s="1"/>
  <c r="B17" i="3"/>
  <c r="G17" i="3" s="1"/>
  <c r="B51" i="3"/>
  <c r="F51" i="3" s="1"/>
  <c r="B79" i="3"/>
  <c r="G79" i="3" s="1"/>
  <c r="B22" i="3"/>
  <c r="F22" i="3" s="1"/>
  <c r="B31" i="3"/>
  <c r="G31" i="3" s="1"/>
  <c r="B38" i="3"/>
  <c r="F38" i="3" s="1"/>
  <c r="B39" i="3"/>
  <c r="B50" i="3"/>
  <c r="F50" i="3" s="1"/>
  <c r="B64" i="3"/>
  <c r="G64" i="3" s="1"/>
  <c r="B20" i="3"/>
  <c r="B2" i="3"/>
  <c r="F2" i="3" s="1"/>
  <c r="B24" i="3"/>
  <c r="E24" i="3" s="1"/>
  <c r="B34" i="3"/>
  <c r="H34" i="3" s="1"/>
  <c r="B40" i="3"/>
  <c r="H40" i="3" s="1"/>
  <c r="B89" i="3"/>
  <c r="D89" i="3" s="1"/>
  <c r="B44" i="3"/>
  <c r="H44" i="3" s="1"/>
  <c r="B94" i="3"/>
  <c r="B66" i="3"/>
  <c r="D66" i="3" s="1"/>
  <c r="B90" i="3"/>
  <c r="B30" i="3"/>
  <c r="F30" i="3" s="1"/>
  <c r="B35" i="3"/>
  <c r="B32" i="3"/>
  <c r="E32" i="3" s="1"/>
  <c r="B102" i="3"/>
  <c r="E102" i="3" s="1"/>
  <c r="B27" i="3"/>
  <c r="F27" i="3" s="1"/>
  <c r="B7" i="3"/>
  <c r="G7" i="3" s="1"/>
  <c r="B74" i="3"/>
  <c r="H74" i="3" s="1"/>
  <c r="B52" i="3"/>
  <c r="I52" i="3" s="1"/>
  <c r="B4" i="3"/>
  <c r="H4" i="3" s="1"/>
  <c r="B65" i="3"/>
  <c r="G65" i="3" s="1"/>
  <c r="B83" i="3"/>
  <c r="D83" i="3" s="1"/>
  <c r="B70" i="3"/>
  <c r="B95" i="3"/>
  <c r="F95" i="3" s="1"/>
  <c r="B5" i="3"/>
  <c r="B106" i="3"/>
  <c r="H106" i="3" s="1"/>
  <c r="B62" i="3"/>
  <c r="B25" i="3"/>
  <c r="F25" i="3" s="1"/>
  <c r="B76" i="3"/>
  <c r="G76" i="3" s="1"/>
  <c r="B92" i="3"/>
  <c r="H92" i="3" s="1"/>
  <c r="B43" i="3"/>
  <c r="I43" i="3" s="1"/>
  <c r="B75" i="3"/>
  <c r="H75" i="3" s="1"/>
  <c r="B6" i="3"/>
  <c r="B81" i="3"/>
  <c r="H81" i="3" s="1"/>
  <c r="B98" i="3"/>
  <c r="B77" i="3"/>
  <c r="B48" i="3"/>
  <c r="H48" i="3" s="1"/>
  <c r="B23" i="3"/>
  <c r="E23" i="3" s="1"/>
  <c r="B73" i="3"/>
  <c r="E73" i="3" s="1"/>
  <c r="B67" i="3"/>
  <c r="F67" i="3" s="1"/>
  <c r="B78" i="3"/>
  <c r="G78" i="3" s="1"/>
  <c r="B13" i="3"/>
  <c r="I13" i="3" s="1"/>
  <c r="B9" i="3"/>
  <c r="I9" i="3" s="1"/>
  <c r="B71" i="3"/>
  <c r="F71" i="3" s="1"/>
  <c r="B45" i="3"/>
  <c r="B63" i="3"/>
  <c r="D63" i="3" s="1"/>
  <c r="B69" i="3"/>
  <c r="B93" i="3"/>
  <c r="B82" i="3"/>
  <c r="B84" i="3"/>
  <c r="H84" i="3" s="1"/>
  <c r="B49" i="3"/>
  <c r="B36" i="3"/>
  <c r="G36" i="3" s="1"/>
  <c r="B117" i="3"/>
  <c r="G117" i="3" s="1"/>
  <c r="B42" i="3"/>
  <c r="F42" i="3" s="1"/>
  <c r="B115" i="3"/>
  <c r="G115" i="3" s="1"/>
  <c r="B53" i="3"/>
  <c r="B54" i="3"/>
  <c r="G54" i="3" s="1"/>
  <c r="B88" i="3"/>
  <c r="F88" i="3" s="1"/>
  <c r="B56" i="3"/>
  <c r="G56" i="3" s="1"/>
  <c r="B14" i="3"/>
  <c r="G14" i="3" s="1"/>
  <c r="B57" i="3"/>
  <c r="H57" i="3" s="1"/>
  <c r="B100" i="3"/>
  <c r="B47" i="3"/>
  <c r="F47" i="3" s="1"/>
  <c r="B18" i="3"/>
  <c r="G18" i="3" s="1"/>
  <c r="B108" i="3"/>
  <c r="H108" i="3" s="1"/>
  <c r="B97" i="3"/>
  <c r="F97" i="3" s="1"/>
  <c r="B46" i="3"/>
  <c r="P46" i="3" s="1"/>
  <c r="B85" i="3"/>
  <c r="B37" i="3"/>
  <c r="B10" i="3"/>
  <c r="F10" i="3" s="1"/>
  <c r="B21" i="3"/>
  <c r="B41" i="3"/>
  <c r="G41" i="3" s="1"/>
  <c r="B96" i="3"/>
  <c r="F96" i="3" s="1"/>
  <c r="B16" i="3"/>
  <c r="B116" i="3"/>
  <c r="F116" i="3" s="1"/>
  <c r="B58" i="3"/>
  <c r="E58" i="3" s="1"/>
  <c r="B103" i="3"/>
  <c r="G103" i="3" s="1"/>
  <c r="B99" i="3"/>
  <c r="F99" i="3" s="1"/>
  <c r="B59" i="3"/>
  <c r="I59" i="3" s="1"/>
  <c r="B86" i="3"/>
  <c r="H86" i="3" s="1"/>
  <c r="B55" i="3"/>
  <c r="G55" i="3" s="1"/>
  <c r="B87" i="3"/>
  <c r="H87" i="3" s="1"/>
  <c r="B60" i="3"/>
  <c r="I60" i="3" s="1"/>
  <c r="B118" i="3"/>
  <c r="G118" i="3" s="1"/>
  <c r="B33" i="3"/>
  <c r="B80" i="3"/>
  <c r="B61" i="3"/>
  <c r="B19" i="3"/>
  <c r="G19" i="3" s="1"/>
  <c r="B104" i="3"/>
  <c r="G104" i="3" s="1"/>
  <c r="B68" i="3"/>
  <c r="H68" i="3" s="1"/>
  <c r="B3" i="3"/>
  <c r="F3" i="3" s="1"/>
  <c r="B91" i="3"/>
  <c r="B107" i="3"/>
  <c r="F107" i="3" s="1"/>
  <c r="B109" i="3"/>
  <c r="D109" i="3" s="1"/>
  <c r="B110" i="3"/>
  <c r="B114" i="3"/>
  <c r="F114" i="3" s="1"/>
  <c r="B111" i="3"/>
  <c r="B120" i="3"/>
  <c r="B72" i="3"/>
  <c r="B101" i="3"/>
  <c r="D101" i="3" s="1"/>
  <c r="B15" i="3"/>
  <c r="G15" i="3" s="1"/>
  <c r="B112" i="3"/>
  <c r="I112" i="3" s="1"/>
  <c r="B105" i="3"/>
  <c r="I105" i="3" s="1"/>
  <c r="B119" i="3"/>
  <c r="B121" i="3"/>
  <c r="B113" i="3"/>
  <c r="H113" i="3" s="1"/>
  <c r="B122" i="3"/>
  <c r="E122" i="3" s="1"/>
  <c r="AQ621" i="2"/>
  <c r="AQ627" i="2"/>
  <c r="AQ590" i="2"/>
  <c r="AQ81" i="2"/>
  <c r="AQ329" i="2"/>
  <c r="AQ519" i="2"/>
  <c r="AQ449" i="2"/>
  <c r="AQ540" i="2"/>
  <c r="AQ502" i="2"/>
  <c r="AQ385" i="2"/>
  <c r="AQ404" i="2"/>
  <c r="AQ481" i="2"/>
  <c r="AQ693" i="2"/>
  <c r="AQ275" i="2"/>
  <c r="AQ145" i="2"/>
  <c r="AQ528" i="2"/>
  <c r="AQ465" i="2"/>
  <c r="AQ683" i="2"/>
  <c r="AQ344" i="2"/>
  <c r="AQ50" i="2"/>
  <c r="AQ341" i="2"/>
  <c r="AQ516" i="2"/>
  <c r="AQ462" i="2"/>
  <c r="AQ63" i="2"/>
  <c r="AQ383" i="2"/>
  <c r="AQ550" i="2"/>
  <c r="AQ315" i="2"/>
  <c r="AQ212" i="2"/>
  <c r="AQ339" i="2"/>
  <c r="AQ662" i="2"/>
  <c r="AQ272" i="2"/>
  <c r="AQ586" i="2"/>
  <c r="AQ72" i="2"/>
  <c r="AQ613" i="2"/>
  <c r="AQ6" i="2"/>
  <c r="AQ150" i="2"/>
  <c r="AQ623" i="2"/>
  <c r="AQ94" i="2"/>
  <c r="AQ104" i="2"/>
  <c r="AQ480" i="2"/>
  <c r="AQ351" i="2"/>
  <c r="AQ333" i="2"/>
  <c r="AQ522" i="2"/>
  <c r="AQ213" i="2"/>
  <c r="AQ52" i="2"/>
  <c r="AQ206" i="2"/>
  <c r="AQ217" i="2"/>
  <c r="AQ595" i="2"/>
  <c r="AQ547" i="2"/>
  <c r="AQ384" i="2"/>
  <c r="AQ138" i="2"/>
  <c r="AQ133" i="2"/>
  <c r="AQ427" i="2"/>
  <c r="AQ102" i="2"/>
  <c r="AQ569" i="2"/>
  <c r="AQ131" i="2"/>
  <c r="AQ355" i="2"/>
  <c r="AQ491" i="2"/>
  <c r="AQ631" i="2"/>
  <c r="AQ484" i="2"/>
  <c r="AQ215" i="2"/>
  <c r="AQ405" i="2"/>
  <c r="AQ417" i="2"/>
  <c r="AQ346" i="2"/>
  <c r="AQ268" i="2"/>
  <c r="AQ129" i="2"/>
  <c r="AQ159" i="2"/>
  <c r="AQ358" i="2"/>
  <c r="AQ267" i="2"/>
  <c r="AQ160" i="2"/>
  <c r="AQ82" i="2"/>
  <c r="AQ202" i="2"/>
  <c r="AQ350" i="2"/>
  <c r="AQ450" i="2"/>
  <c r="AQ117" i="2"/>
  <c r="AQ330" i="2"/>
  <c r="AQ634" i="2"/>
  <c r="AQ493" i="2"/>
  <c r="AQ182" i="2"/>
  <c r="AQ280" i="2"/>
  <c r="AQ489" i="2"/>
  <c r="AQ83" i="2"/>
  <c r="AQ221" i="2"/>
  <c r="AQ457" i="2"/>
  <c r="AQ179" i="2"/>
  <c r="AQ581" i="2"/>
  <c r="AQ5" i="2"/>
  <c r="AQ426" i="2"/>
  <c r="AQ665" i="2"/>
  <c r="AQ487" i="2"/>
  <c r="AQ594" i="2"/>
  <c r="AQ323" i="2"/>
  <c r="AQ10" i="2"/>
  <c r="AQ416" i="2"/>
  <c r="AQ203" i="2"/>
  <c r="AQ89" i="2"/>
  <c r="AQ243" i="2"/>
  <c r="AQ388" i="2"/>
  <c r="AQ273" i="2"/>
  <c r="AQ234" i="2"/>
  <c r="AQ118" i="2"/>
  <c r="AQ447" i="2"/>
  <c r="AQ166" i="2"/>
  <c r="AQ153" i="2"/>
  <c r="AQ134" i="2"/>
  <c r="AQ278" i="2"/>
  <c r="AQ176" i="2"/>
  <c r="AQ183" i="2"/>
  <c r="AQ287" i="2"/>
  <c r="AQ378" i="2"/>
  <c r="AQ162" i="2"/>
  <c r="AQ464" i="2"/>
  <c r="AQ475" i="2"/>
  <c r="AQ69" i="2"/>
  <c r="AQ373" i="2"/>
  <c r="AQ277" i="2"/>
  <c r="AQ717" i="2"/>
  <c r="AQ74" i="2"/>
  <c r="AQ455" i="2"/>
  <c r="AQ651" i="2"/>
  <c r="AQ238" i="2"/>
  <c r="AQ181" i="2"/>
  <c r="AQ208" i="2"/>
  <c r="AQ39" i="2"/>
  <c r="AQ25" i="2"/>
  <c r="AQ151" i="2"/>
  <c r="AQ157" i="2"/>
  <c r="AQ353" i="2"/>
  <c r="AQ42" i="2"/>
  <c r="AQ381" i="2"/>
  <c r="AQ7" i="2"/>
  <c r="AQ719" i="2"/>
  <c r="AQ698" i="2"/>
  <c r="AQ263" i="2"/>
  <c r="AQ608" i="2"/>
  <c r="AQ236" i="2"/>
  <c r="AQ362" i="2"/>
  <c r="AQ706" i="2"/>
  <c r="AQ235" i="2"/>
  <c r="AQ521" i="2"/>
  <c r="AQ691" i="2"/>
  <c r="AQ402" i="2"/>
  <c r="AQ428" i="2"/>
  <c r="AQ320" i="2"/>
  <c r="AQ258" i="2"/>
  <c r="AQ271" i="2"/>
  <c r="AQ302" i="2"/>
  <c r="AQ71" i="2"/>
  <c r="AQ356" i="2"/>
  <c r="AQ106" i="2"/>
  <c r="AQ250" i="2"/>
  <c r="AQ87" i="2"/>
  <c r="AQ136" i="2"/>
  <c r="AQ371" i="2"/>
  <c r="AQ288" i="2"/>
  <c r="AQ324" i="2"/>
  <c r="AQ478" i="2"/>
  <c r="AQ603" i="2"/>
  <c r="AQ169" i="2"/>
  <c r="AQ496" i="2"/>
  <c r="AQ512" i="2"/>
  <c r="AQ646" i="2"/>
  <c r="AQ530" i="2"/>
  <c r="AQ605" i="2"/>
  <c r="AQ429" i="2"/>
  <c r="AQ544" i="2"/>
  <c r="AQ310" i="2"/>
  <c r="AQ571" i="2"/>
  <c r="AQ658" i="2"/>
  <c r="AQ556" i="2"/>
  <c r="AQ611" i="2"/>
  <c r="AQ27" i="2"/>
  <c r="AQ660" i="2"/>
  <c r="AQ17" i="2"/>
  <c r="AQ721" i="2"/>
  <c r="AQ476" i="2"/>
  <c r="AQ607" i="2"/>
  <c r="AQ254" i="2"/>
  <c r="AQ414" i="2"/>
  <c r="AQ620" i="2"/>
  <c r="AQ187" i="2"/>
  <c r="AQ86" i="2"/>
  <c r="AQ48" i="2"/>
  <c r="AQ283" i="2"/>
  <c r="AQ9" i="2"/>
  <c r="AQ186" i="2"/>
  <c r="AQ589" i="2"/>
  <c r="AQ319" i="2"/>
  <c r="AQ431" i="2"/>
  <c r="AQ430" i="2"/>
  <c r="AQ30" i="2"/>
  <c r="AQ639" i="2"/>
  <c r="AQ218" i="2"/>
  <c r="AQ340" i="2"/>
  <c r="AQ551" i="2"/>
  <c r="AQ653" i="2"/>
  <c r="AQ622" i="2"/>
  <c r="AQ256" i="2"/>
  <c r="AQ392" i="2"/>
  <c r="AQ163" i="2"/>
  <c r="AQ655" i="2"/>
  <c r="AQ517" i="2"/>
  <c r="AQ386" i="2"/>
  <c r="AQ526" i="2"/>
  <c r="AQ190" i="2"/>
  <c r="AQ290" i="2"/>
  <c r="AQ564" i="2"/>
  <c r="AQ91" i="2"/>
  <c r="AQ45" i="2"/>
  <c r="AQ382" i="2"/>
  <c r="AQ108" i="2"/>
  <c r="AQ614" i="2"/>
  <c r="AQ545" i="2"/>
  <c r="AQ488" i="2"/>
  <c r="AQ95" i="2"/>
  <c r="AQ164" i="2"/>
  <c r="AQ109" i="2"/>
  <c r="AQ79" i="2"/>
  <c r="AQ548" i="2"/>
  <c r="AQ68" i="2"/>
  <c r="AQ435" i="2"/>
  <c r="AQ161" i="2"/>
  <c r="AQ439" i="2"/>
  <c r="AQ523" i="2"/>
  <c r="AQ85" i="2"/>
  <c r="AQ11" i="2"/>
  <c r="AQ396" i="2"/>
  <c r="AQ289" i="2"/>
  <c r="AQ422" i="2"/>
  <c r="AQ259" i="2"/>
  <c r="AQ410" i="2"/>
  <c r="AQ731" i="2"/>
  <c r="AQ147" i="2"/>
  <c r="AQ486" i="2"/>
  <c r="AQ671" i="2"/>
  <c r="AQ142" i="2"/>
  <c r="AQ226" i="2"/>
  <c r="AQ337" i="2"/>
  <c r="AQ314" i="2"/>
  <c r="AQ588" i="2"/>
  <c r="AQ453" i="2"/>
  <c r="AQ348" i="2"/>
  <c r="AQ694" i="2"/>
  <c r="AQ281" i="2"/>
  <c r="AQ189" i="2"/>
  <c r="AQ8" i="2"/>
  <c r="AQ327" i="2"/>
  <c r="AQ70" i="2"/>
  <c r="AQ19" i="2"/>
  <c r="AQ456" i="2"/>
  <c r="AQ723" i="2"/>
  <c r="AQ13" i="2"/>
  <c r="AQ345" i="2"/>
  <c r="AQ59" i="2"/>
  <c r="AQ563" i="2"/>
  <c r="AQ80" i="2"/>
  <c r="AQ508" i="2"/>
  <c r="AQ583" i="2"/>
  <c r="AQ47" i="2"/>
  <c r="AQ699" i="2"/>
  <c r="AQ372" i="2"/>
  <c r="AQ73" i="2"/>
  <c r="AQ36" i="2"/>
  <c r="AQ301" i="2"/>
  <c r="AQ438" i="2"/>
  <c r="AQ561" i="2"/>
  <c r="AQ77" i="2"/>
  <c r="AQ499" i="2"/>
  <c r="AQ205" i="2"/>
  <c r="AQ180" i="2"/>
  <c r="AQ420" i="2"/>
  <c r="AQ360" i="2"/>
  <c r="AQ363" i="2"/>
  <c r="AQ331" i="2"/>
  <c r="AQ584" i="2"/>
  <c r="AQ398" i="2"/>
  <c r="AQ403" i="2"/>
  <c r="AQ692" i="2"/>
  <c r="AQ445" i="2"/>
  <c r="AQ90" i="2"/>
  <c r="AQ51" i="2"/>
  <c r="AQ391" i="2"/>
  <c r="AQ434" i="2"/>
  <c r="AQ479" i="2"/>
  <c r="AQ93" i="2"/>
  <c r="AQ222" i="2"/>
  <c r="AQ276" i="2"/>
  <c r="AQ606" i="2"/>
  <c r="AQ266" i="2"/>
  <c r="AQ224" i="2"/>
  <c r="AQ124" i="2"/>
  <c r="AQ514" i="2"/>
  <c r="AQ695" i="2"/>
  <c r="AQ262" i="2"/>
  <c r="AQ497" i="2"/>
  <c r="AQ4" i="2"/>
  <c r="AQ185" i="2"/>
  <c r="AQ155" i="2"/>
  <c r="AQ193" i="2"/>
  <c r="AQ630" i="2"/>
  <c r="AQ40" i="2"/>
  <c r="AQ503" i="2"/>
  <c r="AQ387" i="2"/>
  <c r="AQ220" i="2"/>
  <c r="AQ139" i="2"/>
  <c r="AQ143" i="2"/>
  <c r="AQ400" i="2"/>
  <c r="AQ194" i="2"/>
  <c r="AQ473" i="2"/>
  <c r="AQ97" i="2"/>
  <c r="AQ601" i="2"/>
  <c r="AQ101" i="2"/>
  <c r="AQ300" i="2"/>
  <c r="AQ231" i="2"/>
  <c r="AQ597" i="2"/>
  <c r="AQ78" i="2"/>
  <c r="AQ338" i="2"/>
  <c r="AQ296" i="2"/>
  <c r="AQ279" i="2"/>
  <c r="AQ342" i="2"/>
  <c r="AQ529" i="2"/>
  <c r="AQ303" i="2"/>
  <c r="AQ369" i="2"/>
  <c r="AQ158" i="2"/>
  <c r="AQ325" i="2"/>
  <c r="AQ709" i="2"/>
  <c r="AQ149" i="2"/>
  <c r="AQ75" i="2"/>
  <c r="AQ483" i="2"/>
  <c r="AQ112" i="2"/>
  <c r="AQ23" i="2"/>
  <c r="AQ715" i="2"/>
  <c r="AQ251" i="2"/>
  <c r="AQ24" i="2"/>
  <c r="AQ284" i="2"/>
  <c r="AQ298" i="2"/>
  <c r="AQ137" i="2"/>
  <c r="AQ245" i="2"/>
  <c r="AQ265" i="2"/>
  <c r="AQ575" i="2"/>
  <c r="AQ130" i="2"/>
  <c r="AQ463" i="2"/>
  <c r="AQ635" i="2"/>
  <c r="AQ307" i="2"/>
  <c r="AQ506" i="2"/>
  <c r="AQ209" i="2"/>
  <c r="AQ172" i="2"/>
  <c r="AQ116" i="2"/>
  <c r="AQ76" i="2"/>
  <c r="AQ332" i="2"/>
  <c r="AQ96" i="2"/>
  <c r="AQ34" i="2"/>
  <c r="AQ729" i="2"/>
  <c r="AQ16" i="2"/>
  <c r="AQ308" i="2"/>
  <c r="AQ659" i="2"/>
  <c r="AQ32" i="2"/>
  <c r="AQ549" i="2"/>
  <c r="AQ469" i="2"/>
  <c r="AQ119" i="2"/>
  <c r="AQ684" i="2"/>
  <c r="AQ582" i="2"/>
  <c r="AQ237" i="2"/>
  <c r="AQ207" i="2"/>
  <c r="AQ559" i="2"/>
  <c r="AQ57" i="2"/>
  <c r="AQ570" i="2"/>
  <c r="AQ241" i="2"/>
  <c r="AQ99" i="2"/>
  <c r="AQ500" i="2"/>
  <c r="AQ364" i="2"/>
  <c r="AQ216" i="2"/>
  <c r="AQ12" i="2"/>
  <c r="AQ3" i="2"/>
  <c r="AQ64" i="2"/>
  <c r="AQ534" i="2"/>
  <c r="AQ598" i="2"/>
  <c r="AQ712" i="2"/>
  <c r="AQ592" i="2"/>
  <c r="AQ14" i="2"/>
  <c r="AQ2" i="2"/>
  <c r="AQ599" i="2"/>
  <c r="AQ269" i="2"/>
  <c r="AQ485" i="2"/>
  <c r="AQ141" i="2"/>
  <c r="AQ490" i="2"/>
  <c r="AQ156" i="2"/>
  <c r="AQ304" i="2"/>
  <c r="AQ470" i="2"/>
  <c r="AQ649" i="2"/>
  <c r="AQ440" i="2"/>
  <c r="AQ121" i="2"/>
  <c r="AQ343" i="2"/>
  <c r="AQ228" i="2"/>
  <c r="AQ253" i="2"/>
  <c r="AQ244" i="2"/>
  <c r="AQ29" i="2"/>
  <c r="AQ167" i="2"/>
  <c r="AQ282" i="2"/>
  <c r="AQ675" i="2"/>
  <c r="AQ432" i="2"/>
  <c r="AQ54" i="2"/>
  <c r="AQ26" i="2"/>
  <c r="AQ15" i="2"/>
  <c r="AQ531" i="2"/>
  <c r="AQ322" i="2"/>
  <c r="AQ174" i="2"/>
  <c r="AQ110" i="2"/>
  <c r="AQ173" i="2"/>
  <c r="AQ128" i="2"/>
  <c r="AQ633" i="2"/>
  <c r="AQ223" i="2"/>
  <c r="AQ357" i="2"/>
  <c r="AQ35" i="2"/>
  <c r="AQ92" i="2"/>
  <c r="AQ418" i="2"/>
  <c r="AQ20" i="2"/>
  <c r="AQ295" i="2"/>
  <c r="AQ406" i="2"/>
  <c r="AQ132" i="2"/>
  <c r="AQ558" i="2"/>
  <c r="AQ560" i="2"/>
  <c r="AQ260" i="2"/>
  <c r="AQ557" i="2"/>
  <c r="AQ184" i="2"/>
  <c r="AQ261" i="2"/>
  <c r="AQ293" i="2"/>
  <c r="AQ232" i="2"/>
  <c r="AQ114" i="2"/>
  <c r="AQ65" i="2"/>
  <c r="AQ84" i="2"/>
  <c r="AQ211" i="2"/>
  <c r="AQ292" i="2"/>
  <c r="AQ593" i="2"/>
  <c r="AQ498" i="2"/>
  <c r="AQ585" i="2"/>
  <c r="AQ61" i="2"/>
  <c r="AQ690" i="2"/>
  <c r="AQ368" i="2"/>
  <c r="AQ574" i="2"/>
  <c r="AQ687" i="2"/>
  <c r="AQ154" i="2"/>
  <c r="AQ641" i="2"/>
  <c r="AQ679" i="2"/>
  <c r="AQ525" i="2"/>
  <c r="AQ46" i="2"/>
  <c r="AQ354" i="2"/>
  <c r="AQ286" i="2"/>
  <c r="AQ270" i="2"/>
  <c r="AQ60" i="2"/>
  <c r="AQ264" i="2"/>
  <c r="AQ741" i="2"/>
  <c r="AQ628" i="2"/>
  <c r="AQ375" i="2"/>
  <c r="AQ98" i="2"/>
  <c r="AQ577" i="2"/>
  <c r="AQ452" i="2"/>
  <c r="AQ562" i="2"/>
  <c r="AQ204" i="2"/>
  <c r="AQ317" i="2"/>
  <c r="AQ733" i="2"/>
  <c r="AQ227" i="2"/>
  <c r="AQ654" i="2"/>
  <c r="AQ370" i="2"/>
  <c r="AQ572" i="2"/>
  <c r="AQ401" i="2"/>
  <c r="AQ201" i="2"/>
  <c r="AQ433" i="2"/>
  <c r="AQ537" i="2"/>
  <c r="AQ120" i="2"/>
  <c r="AQ644" i="2"/>
  <c r="AQ49" i="2"/>
  <c r="AQ393" i="2"/>
  <c r="AQ538" i="2"/>
  <c r="AQ436" i="2"/>
  <c r="AQ359" i="2"/>
  <c r="AQ311" i="2"/>
  <c r="AQ533" i="2"/>
  <c r="AQ171" i="2"/>
  <c r="AQ413" i="2"/>
  <c r="AQ536" i="2"/>
  <c r="AQ125" i="2"/>
  <c r="AQ441" i="2"/>
  <c r="AQ140" i="2"/>
  <c r="AQ274" i="2"/>
  <c r="AQ62" i="2"/>
  <c r="AQ230" i="2"/>
  <c r="AQ41" i="2"/>
  <c r="AQ294" i="2"/>
  <c r="AQ28" i="2"/>
  <c r="AQ553" i="2"/>
  <c r="AQ424" i="2"/>
  <c r="AQ148" i="2"/>
  <c r="AQ247" i="2"/>
  <c r="AQ312" i="2"/>
  <c r="AQ714" i="2"/>
  <c r="AQ735" i="2"/>
  <c r="AQ661" i="2"/>
  <c r="AQ701" i="2"/>
  <c r="AQ527" i="2"/>
  <c r="AQ565" i="2"/>
  <c r="AQ437" i="2"/>
  <c r="AQ210" i="2"/>
  <c r="AQ468" i="2"/>
  <c r="AQ21" i="2"/>
  <c r="AQ188" i="2"/>
  <c r="AQ58" i="2"/>
  <c r="AQ365" i="2"/>
  <c r="AQ22" i="2"/>
  <c r="AQ146" i="2"/>
  <c r="AQ682" i="2"/>
  <c r="AQ389" i="2"/>
  <c r="AQ127" i="2"/>
  <c r="AQ313" i="2"/>
  <c r="AQ43" i="2"/>
  <c r="AQ291" i="2"/>
  <c r="AQ18" i="2"/>
  <c r="AQ458" i="2"/>
  <c r="AQ44" i="2"/>
  <c r="AQ520" i="2"/>
  <c r="AQ624" i="2"/>
  <c r="AQ380" i="2"/>
  <c r="AQ518" i="2"/>
  <c r="AQ541" i="2"/>
  <c r="AQ459" i="2"/>
  <c r="AQ513" i="2"/>
  <c r="AQ482" i="2"/>
  <c r="AQ178" i="2"/>
  <c r="AQ56" i="2"/>
  <c r="AQ580" i="2"/>
  <c r="AQ501" i="2"/>
  <c r="AQ734" i="2"/>
  <c r="AQ509" i="2"/>
  <c r="AQ576" i="2"/>
  <c r="AQ53" i="2"/>
  <c r="AQ587" i="2"/>
  <c r="AQ507" i="2"/>
  <c r="AQ394" i="2"/>
  <c r="AQ619" i="2"/>
  <c r="AQ123" i="2"/>
  <c r="AQ602" i="2"/>
  <c r="AQ668" i="2"/>
  <c r="AQ55" i="2"/>
  <c r="AQ609" i="2"/>
  <c r="AQ126" i="2"/>
  <c r="AQ246" i="2"/>
  <c r="AQ737" i="2"/>
  <c r="AQ626" i="2"/>
  <c r="AQ233" i="2"/>
  <c r="AQ297" i="2"/>
  <c r="AQ511" i="2"/>
  <c r="AQ175" i="2"/>
  <c r="AQ535" i="2"/>
  <c r="AQ736" i="2"/>
  <c r="AQ612" i="2"/>
  <c r="AQ192" i="2"/>
  <c r="AQ366" i="2"/>
  <c r="AQ229" i="2"/>
  <c r="AQ374" i="2"/>
  <c r="AQ33" i="2"/>
  <c r="AQ474" i="2"/>
  <c r="AQ677" i="2"/>
  <c r="AQ442" i="2"/>
  <c r="AQ37" i="2"/>
  <c r="AQ492" i="2"/>
  <c r="AQ666" i="2"/>
  <c r="AQ347" i="2"/>
  <c r="AQ724" i="2"/>
  <c r="AQ115" i="2"/>
  <c r="AQ135" i="2"/>
  <c r="AQ316" i="2"/>
  <c r="AQ681" i="2"/>
  <c r="AQ242" i="2"/>
  <c r="AQ604" i="2"/>
  <c r="AQ542" i="2"/>
  <c r="AQ446" i="2"/>
  <c r="AQ524" i="2"/>
  <c r="AQ451" i="2"/>
  <c r="AQ225" i="2"/>
  <c r="AQ191" i="2"/>
  <c r="AQ672" i="2"/>
  <c r="AQ377" i="2"/>
  <c r="AQ31" i="2"/>
  <c r="AQ144" i="2"/>
  <c r="AQ38" i="2"/>
  <c r="AQ625" i="2"/>
  <c r="AQ732" i="2"/>
  <c r="AQ219" i="2"/>
  <c r="AQ504" i="2"/>
  <c r="AQ168" i="2"/>
  <c r="AQ399" i="2"/>
  <c r="AQ696" i="2"/>
  <c r="AQ88" i="2"/>
  <c r="AQ335" i="2"/>
  <c r="AQ510" i="2"/>
  <c r="AQ255" i="2"/>
  <c r="AQ704" i="2"/>
  <c r="AQ107" i="2"/>
  <c r="AQ152" i="2"/>
  <c r="AQ407" i="2"/>
  <c r="AQ105" i="2"/>
  <c r="AQ643" i="2"/>
  <c r="AQ568" i="2"/>
  <c r="AQ656" i="2"/>
  <c r="AQ352" i="2"/>
  <c r="AQ573" i="2"/>
  <c r="AQ728" i="2"/>
  <c r="AQ122" i="2"/>
  <c r="AQ196" i="2"/>
  <c r="AQ66" i="2"/>
  <c r="AQ390" i="2"/>
  <c r="AQ444" i="2"/>
  <c r="AQ707" i="2"/>
  <c r="AQ397" i="2"/>
  <c r="AQ214" i="2"/>
  <c r="AQ645" i="2"/>
  <c r="AQ578" i="2"/>
  <c r="AQ100" i="2"/>
  <c r="AQ376" i="2"/>
  <c r="AQ170" i="2"/>
  <c r="AQ198" i="2"/>
  <c r="AQ240" i="2"/>
  <c r="AQ685" i="2"/>
  <c r="AQ299" i="2"/>
  <c r="AQ349" i="2"/>
  <c r="AQ67" i="2"/>
  <c r="AQ177" i="2"/>
  <c r="AQ705" i="2"/>
  <c r="AQ494" i="2"/>
  <c r="AQ285" i="2"/>
  <c r="AQ408" i="2"/>
  <c r="AQ647" i="2"/>
  <c r="AQ725" i="2"/>
  <c r="AQ657" i="2"/>
  <c r="AQ670" i="2"/>
  <c r="AQ111" i="2"/>
  <c r="AQ596" i="2"/>
  <c r="AQ239" i="2"/>
  <c r="AQ552" i="2"/>
  <c r="AQ252" i="2"/>
  <c r="AQ636" i="2"/>
  <c r="AQ686" i="2"/>
  <c r="AQ742" i="2"/>
  <c r="AQ617" i="2"/>
  <c r="AQ610" i="2"/>
  <c r="AQ411" i="2"/>
  <c r="AQ415" i="2"/>
  <c r="AQ328" i="2"/>
  <c r="AQ638" i="2"/>
  <c r="AQ165" i="2"/>
  <c r="AQ642" i="2"/>
  <c r="AQ309" i="2"/>
  <c r="AQ257" i="2"/>
  <c r="AQ471" i="2"/>
  <c r="AQ248" i="2"/>
  <c r="AQ113" i="2"/>
  <c r="AQ466" i="2"/>
  <c r="AQ467" i="2"/>
  <c r="AQ674" i="2"/>
  <c r="AQ591" i="2"/>
  <c r="AQ305" i="2"/>
  <c r="AQ409" i="2"/>
  <c r="AQ567" i="2"/>
  <c r="AQ326" i="2"/>
  <c r="AQ334" i="2"/>
  <c r="AQ637" i="2"/>
  <c r="AQ495" i="2"/>
  <c r="AQ412" i="2"/>
  <c r="AQ664" i="2"/>
  <c r="AQ103" i="2"/>
  <c r="AQ249" i="2"/>
  <c r="AQ195" i="2"/>
  <c r="AQ730" i="2"/>
  <c r="AQ505" i="2"/>
  <c r="AQ367" i="2"/>
  <c r="AQ472" i="2"/>
  <c r="AQ421" i="2"/>
  <c r="AQ678" i="2"/>
  <c r="AQ555" i="2"/>
  <c r="AQ199" i="2"/>
  <c r="AQ632" i="2"/>
  <c r="AQ197" i="2"/>
  <c r="AQ395" i="2"/>
  <c r="AQ200" i="2"/>
  <c r="AQ318" i="2"/>
  <c r="AQ629" i="2"/>
  <c r="AQ532" i="2"/>
  <c r="AQ379" i="2"/>
  <c r="AQ321" i="2"/>
  <c r="AQ461" i="2"/>
  <c r="AQ306" i="2"/>
  <c r="AQ702" i="2"/>
  <c r="AQ539" i="2"/>
  <c r="AQ460" i="2"/>
  <c r="AQ579" i="2"/>
  <c r="AQ423" i="2"/>
  <c r="AQ618" i="2"/>
  <c r="AQ718" i="2"/>
  <c r="AQ566" i="2"/>
  <c r="AQ448" i="2"/>
  <c r="AQ710" i="2"/>
  <c r="AQ361" i="2"/>
  <c r="AQ708" i="2"/>
  <c r="AQ648" i="2"/>
  <c r="AQ615" i="2"/>
  <c r="AQ477" i="2"/>
  <c r="AQ443" i="2"/>
  <c r="AQ425" i="2"/>
  <c r="AQ616" i="2"/>
  <c r="AQ676" i="2"/>
  <c r="AQ336" i="2"/>
  <c r="AQ600" i="2"/>
  <c r="AQ652" i="2"/>
  <c r="AQ454" i="2"/>
  <c r="AQ689" i="2"/>
  <c r="AQ554" i="2"/>
  <c r="AQ515" i="2"/>
  <c r="AQ546" i="2"/>
  <c r="AQ680" i="2"/>
  <c r="AQ697" i="2"/>
  <c r="AQ740" i="2"/>
  <c r="AQ543" i="2"/>
  <c r="AQ419" i="2"/>
  <c r="AQ711" i="2"/>
  <c r="AQ667" i="2"/>
  <c r="AQ673" i="2"/>
  <c r="AQ650" i="2"/>
  <c r="AQ713" i="2"/>
  <c r="AQ640" i="2"/>
  <c r="AQ726" i="2"/>
  <c r="AQ720" i="2"/>
  <c r="AQ739" i="2"/>
  <c r="AQ688" i="2"/>
  <c r="AQ700" i="2"/>
  <c r="AQ727" i="2"/>
  <c r="AQ738" i="2"/>
  <c r="AQ663" i="2"/>
  <c r="AQ669" i="2"/>
  <c r="AQ703" i="2"/>
  <c r="AQ722" i="2"/>
  <c r="AQ716" i="2"/>
  <c r="AK621" i="2"/>
  <c r="AR621" i="2" s="1"/>
  <c r="AK627" i="2"/>
  <c r="AK590" i="2"/>
  <c r="AK81" i="2"/>
  <c r="AK329" i="2"/>
  <c r="AK519" i="2"/>
  <c r="AK449" i="2"/>
  <c r="AR449" i="2" s="1"/>
  <c r="AK540" i="2"/>
  <c r="AK502" i="2"/>
  <c r="AR502" i="2" s="1"/>
  <c r="AK385" i="2"/>
  <c r="AK404" i="2"/>
  <c r="AK481" i="2"/>
  <c r="AK693" i="2"/>
  <c r="AK275" i="2"/>
  <c r="AK145" i="2"/>
  <c r="AK528" i="2"/>
  <c r="AK465" i="2"/>
  <c r="AK683" i="2"/>
  <c r="AK344" i="2"/>
  <c r="AR344" i="2" s="1"/>
  <c r="AK50" i="2"/>
  <c r="AK341" i="2"/>
  <c r="AR341" i="2" s="1"/>
  <c r="AK516" i="2"/>
  <c r="AR516" i="2" s="1"/>
  <c r="AK462" i="2"/>
  <c r="AK63" i="2"/>
  <c r="AK383" i="2"/>
  <c r="AK550" i="2"/>
  <c r="AK315" i="2"/>
  <c r="AK212" i="2"/>
  <c r="AK339" i="2"/>
  <c r="AR339" i="2" s="1"/>
  <c r="AK662" i="2"/>
  <c r="AK272" i="2"/>
  <c r="AR272" i="2" s="1"/>
  <c r="AK586" i="2"/>
  <c r="AK72" i="2"/>
  <c r="AR72" i="2" s="1"/>
  <c r="AK613" i="2"/>
  <c r="AK6" i="2"/>
  <c r="AK150" i="2"/>
  <c r="AR150" i="2" s="1"/>
  <c r="AK623" i="2"/>
  <c r="AK94" i="2"/>
  <c r="AK104" i="2"/>
  <c r="AR104" i="2" s="1"/>
  <c r="AK480" i="2"/>
  <c r="AK351" i="2"/>
  <c r="AR351" i="2" s="1"/>
  <c r="AK333" i="2"/>
  <c r="AK522" i="2"/>
  <c r="AK213" i="2"/>
  <c r="AR213" i="2" s="1"/>
  <c r="AK52" i="2"/>
  <c r="AR52" i="2" s="1"/>
  <c r="AK206" i="2"/>
  <c r="AK217" i="2"/>
  <c r="AR217" i="2" s="1"/>
  <c r="AK595" i="2"/>
  <c r="AR595" i="2" s="1"/>
  <c r="AK547" i="2"/>
  <c r="AK384" i="2"/>
  <c r="AK138" i="2"/>
  <c r="AK133" i="2"/>
  <c r="AK427" i="2"/>
  <c r="AK102" i="2"/>
  <c r="AR102" i="2" s="1"/>
  <c r="AK569" i="2"/>
  <c r="AK131" i="2"/>
  <c r="AR131" i="2" s="1"/>
  <c r="AK355" i="2"/>
  <c r="AK491" i="2"/>
  <c r="AK631" i="2"/>
  <c r="AK484" i="2"/>
  <c r="AR484" i="2" s="1"/>
  <c r="AK215" i="2"/>
  <c r="AK405" i="2"/>
  <c r="AK417" i="2"/>
  <c r="AK346" i="2"/>
  <c r="AK268" i="2"/>
  <c r="AR268" i="2" s="1"/>
  <c r="AK129" i="2"/>
  <c r="AK159" i="2"/>
  <c r="AR159" i="2" s="1"/>
  <c r="AK358" i="2"/>
  <c r="AK267" i="2"/>
  <c r="AR267" i="2" s="1"/>
  <c r="AK160" i="2"/>
  <c r="AK82" i="2"/>
  <c r="AK202" i="2"/>
  <c r="AK350" i="2"/>
  <c r="AK450" i="2"/>
  <c r="AK117" i="2"/>
  <c r="AK330" i="2"/>
  <c r="AK634" i="2"/>
  <c r="AR634" i="2" s="1"/>
  <c r="AK493" i="2"/>
  <c r="AR493" i="2" s="1"/>
  <c r="AK182" i="2"/>
  <c r="AK280" i="2"/>
  <c r="AK489" i="2"/>
  <c r="AK83" i="2"/>
  <c r="AK221" i="2"/>
  <c r="AK457" i="2"/>
  <c r="AR457" i="2" s="1"/>
  <c r="AK179" i="2"/>
  <c r="AK581" i="2"/>
  <c r="AK5" i="2"/>
  <c r="AK426" i="2"/>
  <c r="AR426" i="2" s="1"/>
  <c r="AK665" i="2"/>
  <c r="AR665" i="2" s="1"/>
  <c r="AK487" i="2"/>
  <c r="AK594" i="2"/>
  <c r="AK323" i="2"/>
  <c r="AK10" i="2"/>
  <c r="AK416" i="2"/>
  <c r="AK203" i="2"/>
  <c r="AK89" i="2"/>
  <c r="AK243" i="2"/>
  <c r="AK388" i="2"/>
  <c r="AR388" i="2" s="1"/>
  <c r="AK273" i="2"/>
  <c r="AK234" i="2"/>
  <c r="AK118" i="2"/>
  <c r="AK447" i="2"/>
  <c r="AK166" i="2"/>
  <c r="AK153" i="2"/>
  <c r="AK134" i="2"/>
  <c r="AK278" i="2"/>
  <c r="AK176" i="2"/>
  <c r="AK183" i="2"/>
  <c r="AK287" i="2"/>
  <c r="AK378" i="2"/>
  <c r="AR378" i="2" s="1"/>
  <c r="AK162" i="2"/>
  <c r="AR162" i="2" s="1"/>
  <c r="AK464" i="2"/>
  <c r="AR464" i="2" s="1"/>
  <c r="AK475" i="2"/>
  <c r="AR475" i="2" s="1"/>
  <c r="AK69" i="2"/>
  <c r="AK373" i="2"/>
  <c r="AK277" i="2"/>
  <c r="AR277" i="2" s="1"/>
  <c r="AK717" i="2"/>
  <c r="AR717" i="2" s="1"/>
  <c r="AK74" i="2"/>
  <c r="AK455" i="2"/>
  <c r="AK651" i="2"/>
  <c r="AR651" i="2" s="1"/>
  <c r="AK238" i="2"/>
  <c r="AR238" i="2" s="1"/>
  <c r="AK181" i="2"/>
  <c r="AK208" i="2"/>
  <c r="AK39" i="2"/>
  <c r="AK25" i="2"/>
  <c r="AR25" i="2" s="1"/>
  <c r="AK151" i="2"/>
  <c r="AK157" i="2"/>
  <c r="AK353" i="2"/>
  <c r="AK42" i="2"/>
  <c r="AK381" i="2"/>
  <c r="AK7" i="2"/>
  <c r="AK719" i="2"/>
  <c r="AR719" i="2" s="1"/>
  <c r="AK698" i="2"/>
  <c r="C121" i="3" s="1"/>
  <c r="AK263" i="2"/>
  <c r="AR263" i="2" s="1"/>
  <c r="AK608" i="2"/>
  <c r="AR608" i="2" s="1"/>
  <c r="AK236" i="2"/>
  <c r="AK362" i="2"/>
  <c r="AK706" i="2"/>
  <c r="AR706" i="2" s="1"/>
  <c r="AK235" i="2"/>
  <c r="AK521" i="2"/>
  <c r="AR521" i="2" s="1"/>
  <c r="AK691" i="2"/>
  <c r="AK402" i="2"/>
  <c r="AR402" i="2" s="1"/>
  <c r="AK428" i="2"/>
  <c r="AK320" i="2"/>
  <c r="AK258" i="2"/>
  <c r="AK271" i="2"/>
  <c r="AK302" i="2"/>
  <c r="AR302" i="2" s="1"/>
  <c r="AK71" i="2"/>
  <c r="AK356" i="2"/>
  <c r="AR356" i="2" s="1"/>
  <c r="AK106" i="2"/>
  <c r="AK250" i="2"/>
  <c r="AK87" i="2"/>
  <c r="AK136" i="2"/>
  <c r="AK371" i="2"/>
  <c r="AK288" i="2"/>
  <c r="AR288" i="2" s="1"/>
  <c r="AK324" i="2"/>
  <c r="AK478" i="2"/>
  <c r="AK603" i="2"/>
  <c r="AK169" i="2"/>
  <c r="AK496" i="2"/>
  <c r="AR496" i="2" s="1"/>
  <c r="AK512" i="2"/>
  <c r="AK646" i="2"/>
  <c r="AK530" i="2"/>
  <c r="AK605" i="2"/>
  <c r="AK429" i="2"/>
  <c r="AK544" i="2"/>
  <c r="AK310" i="2"/>
  <c r="AK571" i="2"/>
  <c r="AR571" i="2" s="1"/>
  <c r="AK658" i="2"/>
  <c r="AR658" i="2" s="1"/>
  <c r="AK556" i="2"/>
  <c r="AK611" i="2"/>
  <c r="AR611" i="2" s="1"/>
  <c r="AK27" i="2"/>
  <c r="AK660" i="2"/>
  <c r="AR660" i="2" s="1"/>
  <c r="AK17" i="2"/>
  <c r="AK721" i="2"/>
  <c r="AR721" i="2" s="1"/>
  <c r="AK476" i="2"/>
  <c r="AR476" i="2" s="1"/>
  <c r="AK607" i="2"/>
  <c r="AR607" i="2" s="1"/>
  <c r="AK254" i="2"/>
  <c r="AR254" i="2" s="1"/>
  <c r="AK414" i="2"/>
  <c r="AR414" i="2" s="1"/>
  <c r="AK620" i="2"/>
  <c r="AK187" i="2"/>
  <c r="AK86" i="2"/>
  <c r="AR86" i="2" s="1"/>
  <c r="AK48" i="2"/>
  <c r="AK283" i="2"/>
  <c r="AK9" i="2"/>
  <c r="AR9" i="2" s="1"/>
  <c r="AK186" i="2"/>
  <c r="AK589" i="2"/>
  <c r="AK319" i="2"/>
  <c r="AR319" i="2" s="1"/>
  <c r="AK431" i="2"/>
  <c r="AK430" i="2"/>
  <c r="AK30" i="2"/>
  <c r="AK639" i="2"/>
  <c r="AR639" i="2" s="1"/>
  <c r="AK218" i="2"/>
  <c r="AK340" i="2"/>
  <c r="AK551" i="2"/>
  <c r="AK653" i="2"/>
  <c r="AR653" i="2" s="1"/>
  <c r="AK622" i="2"/>
  <c r="AK256" i="2"/>
  <c r="AR256" i="2" s="1"/>
  <c r="AK392" i="2"/>
  <c r="AK163" i="2"/>
  <c r="AK655" i="2"/>
  <c r="AR655" i="2" s="1"/>
  <c r="AK517" i="2"/>
  <c r="AR517" i="2" s="1"/>
  <c r="AK386" i="2"/>
  <c r="AR386" i="2" s="1"/>
  <c r="AK526" i="2"/>
  <c r="AK190" i="2"/>
  <c r="AK290" i="2"/>
  <c r="AK564" i="2"/>
  <c r="AK91" i="2"/>
  <c r="AR91" i="2" s="1"/>
  <c r="AK45" i="2"/>
  <c r="AK382" i="2"/>
  <c r="AK108" i="2"/>
  <c r="AK614" i="2"/>
  <c r="AR614" i="2" s="1"/>
  <c r="AK545" i="2"/>
  <c r="AK488" i="2"/>
  <c r="AK95" i="2"/>
  <c r="AR95" i="2" s="1"/>
  <c r="AK164" i="2"/>
  <c r="AK109" i="2"/>
  <c r="AK79" i="2"/>
  <c r="AK548" i="2"/>
  <c r="AR548" i="2" s="1"/>
  <c r="AK68" i="2"/>
  <c r="AK435" i="2"/>
  <c r="AK161" i="2"/>
  <c r="AK439" i="2"/>
  <c r="AR439" i="2" s="1"/>
  <c r="AK523" i="2"/>
  <c r="AK85" i="2"/>
  <c r="AK11" i="2"/>
  <c r="AK396" i="2"/>
  <c r="AR396" i="2" s="1"/>
  <c r="AK289" i="2"/>
  <c r="AR289" i="2" s="1"/>
  <c r="AK422" i="2"/>
  <c r="AK259" i="2"/>
  <c r="AK410" i="2"/>
  <c r="AK731" i="2"/>
  <c r="AR731" i="2" s="1"/>
  <c r="AK147" i="2"/>
  <c r="AK486" i="2"/>
  <c r="AK671" i="2"/>
  <c r="AK142" i="2"/>
  <c r="AK226" i="2"/>
  <c r="AK337" i="2"/>
  <c r="AK314" i="2"/>
  <c r="AR314" i="2" s="1"/>
  <c r="AK588" i="2"/>
  <c r="AK453" i="2"/>
  <c r="AR453" i="2" s="1"/>
  <c r="AK348" i="2"/>
  <c r="AK694" i="2"/>
  <c r="AR694" i="2" s="1"/>
  <c r="AK281" i="2"/>
  <c r="AK189" i="2"/>
  <c r="AK8" i="2"/>
  <c r="AK327" i="2"/>
  <c r="AK70" i="2"/>
  <c r="AK19" i="2"/>
  <c r="AK456" i="2"/>
  <c r="AK723" i="2"/>
  <c r="AR723" i="2" s="1"/>
  <c r="AK13" i="2"/>
  <c r="AK345" i="2"/>
  <c r="AR345" i="2" s="1"/>
  <c r="AK59" i="2"/>
  <c r="AK563" i="2"/>
  <c r="AR563" i="2" s="1"/>
  <c r="AK80" i="2"/>
  <c r="AK508" i="2"/>
  <c r="AK583" i="2"/>
  <c r="AR583" i="2" s="1"/>
  <c r="AK47" i="2"/>
  <c r="AK699" i="2"/>
  <c r="AR699" i="2" s="1"/>
  <c r="AK372" i="2"/>
  <c r="AK73" i="2"/>
  <c r="AK36" i="2"/>
  <c r="AK301" i="2"/>
  <c r="AR301" i="2" s="1"/>
  <c r="AK438" i="2"/>
  <c r="AK561" i="2"/>
  <c r="AR561" i="2" s="1"/>
  <c r="AK77" i="2"/>
  <c r="AK499" i="2"/>
  <c r="AK205" i="2"/>
  <c r="AK180" i="2"/>
  <c r="AK420" i="2"/>
  <c r="AR420" i="2" s="1"/>
  <c r="AK360" i="2"/>
  <c r="AK363" i="2"/>
  <c r="AK331" i="2"/>
  <c r="AK584" i="2"/>
  <c r="AK398" i="2"/>
  <c r="AK403" i="2"/>
  <c r="AR403" i="2" s="1"/>
  <c r="AK692" i="2"/>
  <c r="AR692" i="2" s="1"/>
  <c r="AK445" i="2"/>
  <c r="AR445" i="2" s="1"/>
  <c r="AK90" i="2"/>
  <c r="AK51" i="2"/>
  <c r="AR51" i="2" s="1"/>
  <c r="AK391" i="2"/>
  <c r="AK434" i="2"/>
  <c r="AK479" i="2"/>
  <c r="AR479" i="2" s="1"/>
  <c r="AK93" i="2"/>
  <c r="AK222" i="2"/>
  <c r="AK276" i="2"/>
  <c r="AK606" i="2"/>
  <c r="AK266" i="2"/>
  <c r="AK224" i="2"/>
  <c r="AK124" i="2"/>
  <c r="AR124" i="2" s="1"/>
  <c r="AK514" i="2"/>
  <c r="AK695" i="2"/>
  <c r="AK262" i="2"/>
  <c r="AK497" i="2"/>
  <c r="AK4" i="2"/>
  <c r="AK185" i="2"/>
  <c r="AK155" i="2"/>
  <c r="AK193" i="2"/>
  <c r="AK630" i="2"/>
  <c r="AK40" i="2"/>
  <c r="AK503" i="2"/>
  <c r="AR503" i="2" s="1"/>
  <c r="AK387" i="2"/>
  <c r="AR387" i="2" s="1"/>
  <c r="AK220" i="2"/>
  <c r="AK139" i="2"/>
  <c r="AK143" i="2"/>
  <c r="AK400" i="2"/>
  <c r="AK194" i="2"/>
  <c r="AR194" i="2" s="1"/>
  <c r="AK473" i="2"/>
  <c r="AK97" i="2"/>
  <c r="AK601" i="2"/>
  <c r="AK101" i="2"/>
  <c r="AK300" i="2"/>
  <c r="AK231" i="2"/>
  <c r="AK597" i="2"/>
  <c r="AK78" i="2"/>
  <c r="AR78" i="2" s="1"/>
  <c r="AK338" i="2"/>
  <c r="AK296" i="2"/>
  <c r="AK279" i="2"/>
  <c r="AK342" i="2"/>
  <c r="AR342" i="2" s="1"/>
  <c r="AK529" i="2"/>
  <c r="AK303" i="2"/>
  <c r="C55" i="3" s="1"/>
  <c r="AK369" i="2"/>
  <c r="AR369" i="2" s="1"/>
  <c r="AK158" i="2"/>
  <c r="AR158" i="2" s="1"/>
  <c r="AK325" i="2"/>
  <c r="AR325" i="2" s="1"/>
  <c r="AK709" i="2"/>
  <c r="AR709" i="2" s="1"/>
  <c r="AK149" i="2"/>
  <c r="AK75" i="2"/>
  <c r="AK483" i="2"/>
  <c r="AK112" i="2"/>
  <c r="AR112" i="2" s="1"/>
  <c r="AK23" i="2"/>
  <c r="AR23" i="2" s="1"/>
  <c r="AK715" i="2"/>
  <c r="AR715" i="2" s="1"/>
  <c r="AK251" i="2"/>
  <c r="AK24" i="2"/>
  <c r="AK284" i="2"/>
  <c r="AK298" i="2"/>
  <c r="AK137" i="2"/>
  <c r="AK245" i="2"/>
  <c r="AK265" i="2"/>
  <c r="AK575" i="2"/>
  <c r="AR575" i="2" s="1"/>
  <c r="AK130" i="2"/>
  <c r="AR130" i="2" s="1"/>
  <c r="AK463" i="2"/>
  <c r="AK635" i="2"/>
  <c r="AR635" i="2" s="1"/>
  <c r="AK307" i="2"/>
  <c r="AK506" i="2"/>
  <c r="AR506" i="2" s="1"/>
  <c r="AK209" i="2"/>
  <c r="AK172" i="2"/>
  <c r="AK116" i="2"/>
  <c r="AK76" i="2"/>
  <c r="AK332" i="2"/>
  <c r="AK96" i="2"/>
  <c r="AK34" i="2"/>
  <c r="AK729" i="2"/>
  <c r="AR729" i="2" s="1"/>
  <c r="AK16" i="2"/>
  <c r="AK308" i="2"/>
  <c r="AR308" i="2" s="1"/>
  <c r="AK659" i="2"/>
  <c r="AR659" i="2" s="1"/>
  <c r="AK32" i="2"/>
  <c r="AK549" i="2"/>
  <c r="AK469" i="2"/>
  <c r="AR469" i="2" s="1"/>
  <c r="AK119" i="2"/>
  <c r="AK684" i="2"/>
  <c r="AK582" i="2"/>
  <c r="AK237" i="2"/>
  <c r="AK207" i="2"/>
  <c r="AK559" i="2"/>
  <c r="AR559" i="2" s="1"/>
  <c r="AK57" i="2"/>
  <c r="AK570" i="2"/>
  <c r="AR570" i="2" s="1"/>
  <c r="AK241" i="2"/>
  <c r="AR241" i="2" s="1"/>
  <c r="AK99" i="2"/>
  <c r="AR99" i="2" s="1"/>
  <c r="AK500" i="2"/>
  <c r="AK364" i="2"/>
  <c r="AK216" i="2"/>
  <c r="AR216" i="2" s="1"/>
  <c r="AK12" i="2"/>
  <c r="AK3" i="2"/>
  <c r="C12" i="3" s="1"/>
  <c r="AK64" i="2"/>
  <c r="AK534" i="2"/>
  <c r="AK598" i="2"/>
  <c r="AR598" i="2" s="1"/>
  <c r="AK712" i="2"/>
  <c r="AR712" i="2" s="1"/>
  <c r="AK592" i="2"/>
  <c r="AK14" i="2"/>
  <c r="AK2" i="2"/>
  <c r="AK599" i="2"/>
  <c r="AK269" i="2"/>
  <c r="AK485" i="2"/>
  <c r="AK141" i="2"/>
  <c r="AK490" i="2"/>
  <c r="AK156" i="2"/>
  <c r="AK304" i="2"/>
  <c r="AK470" i="2"/>
  <c r="AK649" i="2"/>
  <c r="AK440" i="2"/>
  <c r="AK121" i="2"/>
  <c r="AK343" i="2"/>
  <c r="AK228" i="2"/>
  <c r="AK253" i="2"/>
  <c r="AR253" i="2" s="1"/>
  <c r="AK244" i="2"/>
  <c r="AR244" i="2" s="1"/>
  <c r="AK29" i="2"/>
  <c r="AK167" i="2"/>
  <c r="AK282" i="2"/>
  <c r="AK675" i="2"/>
  <c r="AR675" i="2" s="1"/>
  <c r="AK432" i="2"/>
  <c r="AK54" i="2"/>
  <c r="AK26" i="2"/>
  <c r="AK15" i="2"/>
  <c r="AK531" i="2"/>
  <c r="AK322" i="2"/>
  <c r="AK174" i="2"/>
  <c r="AR174" i="2" s="1"/>
  <c r="AK110" i="2"/>
  <c r="AK173" i="2"/>
  <c r="AK128" i="2"/>
  <c r="AK633" i="2"/>
  <c r="AR633" i="2" s="1"/>
  <c r="AK223" i="2"/>
  <c r="AK357" i="2"/>
  <c r="AK35" i="2"/>
  <c r="AK92" i="2"/>
  <c r="AK418" i="2"/>
  <c r="AR418" i="2" s="1"/>
  <c r="AK20" i="2"/>
  <c r="AK295" i="2"/>
  <c r="AK406" i="2"/>
  <c r="AR406" i="2" s="1"/>
  <c r="AK132" i="2"/>
  <c r="AR132" i="2" s="1"/>
  <c r="AK558" i="2"/>
  <c r="AK560" i="2"/>
  <c r="AR560" i="2" s="1"/>
  <c r="AK260" i="2"/>
  <c r="AK557" i="2"/>
  <c r="AR557" i="2" s="1"/>
  <c r="AK184" i="2"/>
  <c r="AK261" i="2"/>
  <c r="AR261" i="2" s="1"/>
  <c r="AK293" i="2"/>
  <c r="AK232" i="2"/>
  <c r="AK114" i="2"/>
  <c r="AK65" i="2"/>
  <c r="AR65" i="2" s="1"/>
  <c r="AK84" i="2"/>
  <c r="AK211" i="2"/>
  <c r="AK292" i="2"/>
  <c r="AR292" i="2" s="1"/>
  <c r="AK593" i="2"/>
  <c r="AK498" i="2"/>
  <c r="AK585" i="2"/>
  <c r="AR585" i="2" s="1"/>
  <c r="AK61" i="2"/>
  <c r="AK690" i="2"/>
  <c r="AR690" i="2" s="1"/>
  <c r="AK368" i="2"/>
  <c r="AK574" i="2"/>
  <c r="AR574" i="2" s="1"/>
  <c r="AK687" i="2"/>
  <c r="AK154" i="2"/>
  <c r="AR154" i="2" s="1"/>
  <c r="AK641" i="2"/>
  <c r="AR641" i="2" s="1"/>
  <c r="AK679" i="2"/>
  <c r="AR679" i="2" s="1"/>
  <c r="AK525" i="2"/>
  <c r="AK46" i="2"/>
  <c r="AK354" i="2"/>
  <c r="AR354" i="2" s="1"/>
  <c r="AK286" i="2"/>
  <c r="AK270" i="2"/>
  <c r="AK60" i="2"/>
  <c r="AK264" i="2"/>
  <c r="AR264" i="2" s="1"/>
  <c r="AK741" i="2"/>
  <c r="AR741" i="2" s="1"/>
  <c r="AK628" i="2"/>
  <c r="AK375" i="2"/>
  <c r="AK98" i="2"/>
  <c r="AK577" i="2"/>
  <c r="AK452" i="2"/>
  <c r="AK562" i="2"/>
  <c r="AR562" i="2" s="1"/>
  <c r="AK204" i="2"/>
  <c r="AK317" i="2"/>
  <c r="AK733" i="2"/>
  <c r="AR733" i="2" s="1"/>
  <c r="AK227" i="2"/>
  <c r="AK654" i="2"/>
  <c r="AR654" i="2" s="1"/>
  <c r="AK370" i="2"/>
  <c r="AR370" i="2" s="1"/>
  <c r="AK572" i="2"/>
  <c r="AK401" i="2"/>
  <c r="AK201" i="2"/>
  <c r="AK433" i="2"/>
  <c r="AK537" i="2"/>
  <c r="AR537" i="2" s="1"/>
  <c r="AK120" i="2"/>
  <c r="AR120" i="2" s="1"/>
  <c r="AK644" i="2"/>
  <c r="AR644" i="2" s="1"/>
  <c r="AK49" i="2"/>
  <c r="AK393" i="2"/>
  <c r="AK538" i="2"/>
  <c r="AK436" i="2"/>
  <c r="AK359" i="2"/>
  <c r="AK311" i="2"/>
  <c r="AK533" i="2"/>
  <c r="AR533" i="2" s="1"/>
  <c r="AK171" i="2"/>
  <c r="AK413" i="2"/>
  <c r="AR413" i="2" s="1"/>
  <c r="AK536" i="2"/>
  <c r="AK125" i="2"/>
  <c r="AK441" i="2"/>
  <c r="AR441" i="2" s="1"/>
  <c r="AK140" i="2"/>
  <c r="AK274" i="2"/>
  <c r="AK62" i="2"/>
  <c r="AK230" i="2"/>
  <c r="AR230" i="2" s="1"/>
  <c r="AK41" i="2"/>
  <c r="AR41" i="2" s="1"/>
  <c r="AK294" i="2"/>
  <c r="AK28" i="2"/>
  <c r="AK553" i="2"/>
  <c r="AK424" i="2"/>
  <c r="AK148" i="2"/>
  <c r="AR148" i="2" s="1"/>
  <c r="AK247" i="2"/>
  <c r="AK312" i="2"/>
  <c r="AK714" i="2"/>
  <c r="AK735" i="2"/>
  <c r="AR735" i="2" s="1"/>
  <c r="AK661" i="2"/>
  <c r="AR661" i="2" s="1"/>
  <c r="AK701" i="2"/>
  <c r="AR701" i="2" s="1"/>
  <c r="AK527" i="2"/>
  <c r="AR527" i="2" s="1"/>
  <c r="AK565" i="2"/>
  <c r="AR565" i="2" s="1"/>
  <c r="AK437" i="2"/>
  <c r="AK210" i="2"/>
  <c r="AR210" i="2" s="1"/>
  <c r="AK468" i="2"/>
  <c r="AR468" i="2" s="1"/>
  <c r="AK21" i="2"/>
  <c r="AK188" i="2"/>
  <c r="AK58" i="2"/>
  <c r="AK365" i="2"/>
  <c r="AK22" i="2"/>
  <c r="AK146" i="2"/>
  <c r="AK682" i="2"/>
  <c r="AR682" i="2" s="1"/>
  <c r="AK389" i="2"/>
  <c r="AK127" i="2"/>
  <c r="AK313" i="2"/>
  <c r="AK43" i="2"/>
  <c r="AK291" i="2"/>
  <c r="AK18" i="2"/>
  <c r="AK458" i="2"/>
  <c r="AK44" i="2"/>
  <c r="AK520" i="2"/>
  <c r="AK624" i="2"/>
  <c r="AR624" i="2" s="1"/>
  <c r="AK380" i="2"/>
  <c r="AK518" i="2"/>
  <c r="AK541" i="2"/>
  <c r="AK459" i="2"/>
  <c r="AR459" i="2" s="1"/>
  <c r="AK513" i="2"/>
  <c r="AK482" i="2"/>
  <c r="AR482" i="2" s="1"/>
  <c r="AK178" i="2"/>
  <c r="AR178" i="2" s="1"/>
  <c r="AK56" i="2"/>
  <c r="AK580" i="2"/>
  <c r="AR580" i="2" s="1"/>
  <c r="AK501" i="2"/>
  <c r="AR501" i="2" s="1"/>
  <c r="AK734" i="2"/>
  <c r="AR734" i="2" s="1"/>
  <c r="AK509" i="2"/>
  <c r="AR509" i="2" s="1"/>
  <c r="AK576" i="2"/>
  <c r="AR576" i="2" s="1"/>
  <c r="AK53" i="2"/>
  <c r="AK587" i="2"/>
  <c r="AR587" i="2" s="1"/>
  <c r="AK507" i="2"/>
  <c r="AR507" i="2" s="1"/>
  <c r="AK394" i="2"/>
  <c r="AK619" i="2"/>
  <c r="AK123" i="2"/>
  <c r="AK602" i="2"/>
  <c r="AR602" i="2" s="1"/>
  <c r="AK668" i="2"/>
  <c r="AR668" i="2" s="1"/>
  <c r="AK55" i="2"/>
  <c r="AR55" i="2" s="1"/>
  <c r="AK609" i="2"/>
  <c r="AR609" i="2" s="1"/>
  <c r="AK126" i="2"/>
  <c r="AK246" i="2"/>
  <c r="AK737" i="2"/>
  <c r="AR737" i="2" s="1"/>
  <c r="AK626" i="2"/>
  <c r="AR626" i="2" s="1"/>
  <c r="AK233" i="2"/>
  <c r="AR233" i="2" s="1"/>
  <c r="AK297" i="2"/>
  <c r="AR297" i="2" s="1"/>
  <c r="AK511" i="2"/>
  <c r="AR511" i="2" s="1"/>
  <c r="AK175" i="2"/>
  <c r="AR175" i="2" s="1"/>
  <c r="AK535" i="2"/>
  <c r="AR535" i="2" s="1"/>
  <c r="AK736" i="2"/>
  <c r="AR736" i="2" s="1"/>
  <c r="AK612" i="2"/>
  <c r="AR612" i="2" s="1"/>
  <c r="AK192" i="2"/>
  <c r="AK366" i="2"/>
  <c r="AK229" i="2"/>
  <c r="AK374" i="2"/>
  <c r="AK33" i="2"/>
  <c r="AK474" i="2"/>
  <c r="AK677" i="2"/>
  <c r="AR677" i="2" s="1"/>
  <c r="AK442" i="2"/>
  <c r="AK37" i="2"/>
  <c r="AK492" i="2"/>
  <c r="AK666" i="2"/>
  <c r="AK347" i="2"/>
  <c r="AR347" i="2" s="1"/>
  <c r="AK724" i="2"/>
  <c r="AR724" i="2" s="1"/>
  <c r="AK115" i="2"/>
  <c r="AK135" i="2"/>
  <c r="AR135" i="2" s="1"/>
  <c r="AK316" i="2"/>
  <c r="AK681" i="2"/>
  <c r="AK242" i="2"/>
  <c r="AK604" i="2"/>
  <c r="AR604" i="2" s="1"/>
  <c r="AK542" i="2"/>
  <c r="AR542" i="2" s="1"/>
  <c r="AK446" i="2"/>
  <c r="AK524" i="2"/>
  <c r="AK451" i="2"/>
  <c r="AR451" i="2" s="1"/>
  <c r="AK225" i="2"/>
  <c r="AK191" i="2"/>
  <c r="AK672" i="2"/>
  <c r="AR672" i="2" s="1"/>
  <c r="AK377" i="2"/>
  <c r="AK31" i="2"/>
  <c r="AK144" i="2"/>
  <c r="AK38" i="2"/>
  <c r="AK625" i="2"/>
  <c r="AK732" i="2"/>
  <c r="AR732" i="2" s="1"/>
  <c r="AK219" i="2"/>
  <c r="AR219" i="2" s="1"/>
  <c r="AK504" i="2"/>
  <c r="AR504" i="2" s="1"/>
  <c r="AK168" i="2"/>
  <c r="AR168" i="2" s="1"/>
  <c r="AK399" i="2"/>
  <c r="AK696" i="2"/>
  <c r="AK88" i="2"/>
  <c r="AK335" i="2"/>
  <c r="AK510" i="2"/>
  <c r="AR510" i="2" s="1"/>
  <c r="AK255" i="2"/>
  <c r="AK704" i="2"/>
  <c r="AR704" i="2" s="1"/>
  <c r="AK107" i="2"/>
  <c r="AK152" i="2"/>
  <c r="AK407" i="2"/>
  <c r="AK105" i="2"/>
  <c r="AK643" i="2"/>
  <c r="AR643" i="2" s="1"/>
  <c r="AK568" i="2"/>
  <c r="AR568" i="2" s="1"/>
  <c r="AK656" i="2"/>
  <c r="AR656" i="2" s="1"/>
  <c r="AK352" i="2"/>
  <c r="AK573" i="2"/>
  <c r="AR573" i="2" s="1"/>
  <c r="AK728" i="2"/>
  <c r="AR728" i="2" s="1"/>
  <c r="AK122" i="2"/>
  <c r="AK196" i="2"/>
  <c r="AR196" i="2" s="1"/>
  <c r="AK66" i="2"/>
  <c r="AK390" i="2"/>
  <c r="AK444" i="2"/>
  <c r="AR444" i="2" s="1"/>
  <c r="AK707" i="2"/>
  <c r="AR707" i="2" s="1"/>
  <c r="AK397" i="2"/>
  <c r="AK214" i="2"/>
  <c r="AK645" i="2"/>
  <c r="AK578" i="2"/>
  <c r="AK100" i="2"/>
  <c r="AK376" i="2"/>
  <c r="AK170" i="2"/>
  <c r="AR170" i="2" s="1"/>
  <c r="AK198" i="2"/>
  <c r="AR198" i="2" s="1"/>
  <c r="AK240" i="2"/>
  <c r="AR240" i="2" s="1"/>
  <c r="AK685" i="2"/>
  <c r="AR685" i="2" s="1"/>
  <c r="AK299" i="2"/>
  <c r="AK349" i="2"/>
  <c r="AK67" i="2"/>
  <c r="AK177" i="2"/>
  <c r="C54" i="3" s="1"/>
  <c r="AK705" i="2"/>
  <c r="AR705" i="2" s="1"/>
  <c r="AK494" i="2"/>
  <c r="AR494" i="2" s="1"/>
  <c r="AK285" i="2"/>
  <c r="AK408" i="2"/>
  <c r="AR408" i="2" s="1"/>
  <c r="AK647" i="2"/>
  <c r="AR647" i="2" s="1"/>
  <c r="AK725" i="2"/>
  <c r="AR725" i="2" s="1"/>
  <c r="AK657" i="2"/>
  <c r="AR657" i="2" s="1"/>
  <c r="AK670" i="2"/>
  <c r="AR670" i="2" s="1"/>
  <c r="AK111" i="2"/>
  <c r="AK596" i="2"/>
  <c r="AR596" i="2" s="1"/>
  <c r="AK239" i="2"/>
  <c r="AK552" i="2"/>
  <c r="AK252" i="2"/>
  <c r="AR252" i="2" s="1"/>
  <c r="AK636" i="2"/>
  <c r="AK686" i="2"/>
  <c r="AR686" i="2" s="1"/>
  <c r="AK742" i="2"/>
  <c r="AR742" i="2" s="1"/>
  <c r="AK617" i="2"/>
  <c r="AR617" i="2" s="1"/>
  <c r="AK610" i="2"/>
  <c r="AK411" i="2"/>
  <c r="AK415" i="2"/>
  <c r="AR415" i="2" s="1"/>
  <c r="AK328" i="2"/>
  <c r="AK638" i="2"/>
  <c r="AR638" i="2" s="1"/>
  <c r="AK165" i="2"/>
  <c r="AK642" i="2"/>
  <c r="AK309" i="2"/>
  <c r="AK257" i="2"/>
  <c r="AK471" i="2"/>
  <c r="AR471" i="2" s="1"/>
  <c r="AK248" i="2"/>
  <c r="AK113" i="2"/>
  <c r="AK466" i="2"/>
  <c r="AK467" i="2"/>
  <c r="AK674" i="2"/>
  <c r="AR674" i="2" s="1"/>
  <c r="AK591" i="2"/>
  <c r="AK305" i="2"/>
  <c r="AK409" i="2"/>
  <c r="AK567" i="2"/>
  <c r="AK326" i="2"/>
  <c r="AK334" i="2"/>
  <c r="AR334" i="2" s="1"/>
  <c r="AK637" i="2"/>
  <c r="AR637" i="2" s="1"/>
  <c r="AK495" i="2"/>
  <c r="AR495" i="2" s="1"/>
  <c r="AK412" i="2"/>
  <c r="AR412" i="2" s="1"/>
  <c r="AK664" i="2"/>
  <c r="AR664" i="2" s="1"/>
  <c r="AK103" i="2"/>
  <c r="AK249" i="2"/>
  <c r="AK195" i="2"/>
  <c r="AR195" i="2" s="1"/>
  <c r="AK730" i="2"/>
  <c r="AR730" i="2" s="1"/>
  <c r="AK505" i="2"/>
  <c r="AK367" i="2"/>
  <c r="AK472" i="2"/>
  <c r="AK421" i="2"/>
  <c r="AR421" i="2" s="1"/>
  <c r="AK678" i="2"/>
  <c r="AR678" i="2" s="1"/>
  <c r="AK555" i="2"/>
  <c r="AR555" i="2" s="1"/>
  <c r="AK199" i="2"/>
  <c r="AK632" i="2"/>
  <c r="AR632" i="2" s="1"/>
  <c r="AK197" i="2"/>
  <c r="AK395" i="2"/>
  <c r="AK200" i="2"/>
  <c r="AK318" i="2"/>
  <c r="AK629" i="2"/>
  <c r="AR629" i="2" s="1"/>
  <c r="AK532" i="2"/>
  <c r="AR532" i="2" s="1"/>
  <c r="AK379" i="2"/>
  <c r="AR379" i="2" s="1"/>
  <c r="AK321" i="2"/>
  <c r="AK461" i="2"/>
  <c r="AK306" i="2"/>
  <c r="AK702" i="2"/>
  <c r="AR702" i="2" s="1"/>
  <c r="AK539" i="2"/>
  <c r="AK460" i="2"/>
  <c r="AR460" i="2" s="1"/>
  <c r="AK579" i="2"/>
  <c r="AR579" i="2" s="1"/>
  <c r="AK423" i="2"/>
  <c r="AR423" i="2" s="1"/>
  <c r="AK618" i="2"/>
  <c r="AR618" i="2" s="1"/>
  <c r="AK718" i="2"/>
  <c r="AR718" i="2" s="1"/>
  <c r="AK566" i="2"/>
  <c r="AK448" i="2"/>
  <c r="AR448" i="2" s="1"/>
  <c r="AK710" i="2"/>
  <c r="AR710" i="2" s="1"/>
  <c r="AK361" i="2"/>
  <c r="AK708" i="2"/>
  <c r="AR708" i="2" s="1"/>
  <c r="AK648" i="2"/>
  <c r="AK615" i="2"/>
  <c r="AR615" i="2" s="1"/>
  <c r="AK477" i="2"/>
  <c r="AK443" i="2"/>
  <c r="AR443" i="2" s="1"/>
  <c r="AK425" i="2"/>
  <c r="AK616" i="2"/>
  <c r="AR616" i="2" s="1"/>
  <c r="AK676" i="2"/>
  <c r="AR676" i="2" s="1"/>
  <c r="AK336" i="2"/>
  <c r="AK600" i="2"/>
  <c r="AR600" i="2" s="1"/>
  <c r="AK652" i="2"/>
  <c r="AR652" i="2" s="1"/>
  <c r="AK454" i="2"/>
  <c r="AR454" i="2" s="1"/>
  <c r="AK689" i="2"/>
  <c r="AR689" i="2" s="1"/>
  <c r="AK554" i="2"/>
  <c r="AK515" i="2"/>
  <c r="AR515" i="2" s="1"/>
  <c r="AK546" i="2"/>
  <c r="AK680" i="2"/>
  <c r="AK697" i="2"/>
  <c r="AK740" i="2"/>
  <c r="AR740" i="2" s="1"/>
  <c r="AK543" i="2"/>
  <c r="AK419" i="2"/>
  <c r="AK711" i="2"/>
  <c r="AR711" i="2" s="1"/>
  <c r="AK667" i="2"/>
  <c r="AR667" i="2" s="1"/>
  <c r="AK673" i="2"/>
  <c r="AR673" i="2" s="1"/>
  <c r="AK650" i="2"/>
  <c r="AK713" i="2"/>
  <c r="AR713" i="2" s="1"/>
  <c r="AK640" i="2"/>
  <c r="AK726" i="2"/>
  <c r="AR726" i="2" s="1"/>
  <c r="AK720" i="2"/>
  <c r="AR720" i="2" s="1"/>
  <c r="AK739" i="2"/>
  <c r="AR739" i="2" s="1"/>
  <c r="AK688" i="2"/>
  <c r="AR688" i="2" s="1"/>
  <c r="AK700" i="2"/>
  <c r="AR700" i="2" s="1"/>
  <c r="AK727" i="2"/>
  <c r="AR727" i="2" s="1"/>
  <c r="AK738" i="2"/>
  <c r="AR738" i="2" s="1"/>
  <c r="AK663" i="2"/>
  <c r="AR663" i="2" s="1"/>
  <c r="AK669" i="2"/>
  <c r="AR669" i="2" s="1"/>
  <c r="AK703" i="2"/>
  <c r="AR703" i="2" s="1"/>
  <c r="AK722" i="2"/>
  <c r="AR722" i="2" s="1"/>
  <c r="AK716" i="2"/>
  <c r="AR716" i="2" s="1"/>
  <c r="AH621" i="2"/>
  <c r="AH627" i="2"/>
  <c r="AH590" i="2"/>
  <c r="AH81" i="2"/>
  <c r="AH329" i="2"/>
  <c r="AH519" i="2"/>
  <c r="AH449" i="2"/>
  <c r="AH540" i="2"/>
  <c r="AH502" i="2"/>
  <c r="AH385" i="2"/>
  <c r="AH404" i="2"/>
  <c r="AH481" i="2"/>
  <c r="AH693" i="2"/>
  <c r="AH275" i="2"/>
  <c r="AH145" i="2"/>
  <c r="AH528" i="2"/>
  <c r="AH465" i="2"/>
  <c r="AH683" i="2"/>
  <c r="AH344" i="2"/>
  <c r="AH50" i="2"/>
  <c r="AH341" i="2"/>
  <c r="AH516" i="2"/>
  <c r="AH462" i="2"/>
  <c r="AH63" i="2"/>
  <c r="AH383" i="2"/>
  <c r="AH550" i="2"/>
  <c r="AH315" i="2"/>
  <c r="AH212" i="2"/>
  <c r="AH339" i="2"/>
  <c r="AH662" i="2"/>
  <c r="AH272" i="2"/>
  <c r="AH586" i="2"/>
  <c r="AH72" i="2"/>
  <c r="AH613" i="2"/>
  <c r="AH6" i="2"/>
  <c r="AH150" i="2"/>
  <c r="AH623" i="2"/>
  <c r="AH94" i="2"/>
  <c r="AH104" i="2"/>
  <c r="AH480" i="2"/>
  <c r="AH351" i="2"/>
  <c r="AH333" i="2"/>
  <c r="AH522" i="2"/>
  <c r="AH213" i="2"/>
  <c r="AH52" i="2"/>
  <c r="AH206" i="2"/>
  <c r="AH217" i="2"/>
  <c r="AH595" i="2"/>
  <c r="AH547" i="2"/>
  <c r="AH384" i="2"/>
  <c r="AH138" i="2"/>
  <c r="AH133" i="2"/>
  <c r="AH427" i="2"/>
  <c r="AH102" i="2"/>
  <c r="AH569" i="2"/>
  <c r="AH131" i="2"/>
  <c r="AH355" i="2"/>
  <c r="AH491" i="2"/>
  <c r="AH631" i="2"/>
  <c r="AH484" i="2"/>
  <c r="AH215" i="2"/>
  <c r="AH405" i="2"/>
  <c r="AH417" i="2"/>
  <c r="AH346" i="2"/>
  <c r="AH268" i="2"/>
  <c r="AH129" i="2"/>
  <c r="AH159" i="2"/>
  <c r="AH358" i="2"/>
  <c r="AH267" i="2"/>
  <c r="AH160" i="2"/>
  <c r="AH82" i="2"/>
  <c r="AH202" i="2"/>
  <c r="AH350" i="2"/>
  <c r="AH450" i="2"/>
  <c r="AH117" i="2"/>
  <c r="AH330" i="2"/>
  <c r="AH634" i="2"/>
  <c r="AH493" i="2"/>
  <c r="AH182" i="2"/>
  <c r="AH280" i="2"/>
  <c r="AH489" i="2"/>
  <c r="AH83" i="2"/>
  <c r="AH221" i="2"/>
  <c r="AH457" i="2"/>
  <c r="AH179" i="2"/>
  <c r="AH581" i="2"/>
  <c r="AH5" i="2"/>
  <c r="AH426" i="2"/>
  <c r="AH665" i="2"/>
  <c r="AH487" i="2"/>
  <c r="AH594" i="2"/>
  <c r="AH323" i="2"/>
  <c r="AH10" i="2"/>
  <c r="AH416" i="2"/>
  <c r="AH203" i="2"/>
  <c r="AH89" i="2"/>
  <c r="AH243" i="2"/>
  <c r="AH388" i="2"/>
  <c r="AH273" i="2"/>
  <c r="AH234" i="2"/>
  <c r="AH118" i="2"/>
  <c r="AH447" i="2"/>
  <c r="AH166" i="2"/>
  <c r="AH153" i="2"/>
  <c r="AH134" i="2"/>
  <c r="AH278" i="2"/>
  <c r="AH176" i="2"/>
  <c r="AH183" i="2"/>
  <c r="AH287" i="2"/>
  <c r="AH378" i="2"/>
  <c r="AH162" i="2"/>
  <c r="AH464" i="2"/>
  <c r="AH475" i="2"/>
  <c r="AH69" i="2"/>
  <c r="AH373" i="2"/>
  <c r="AH277" i="2"/>
  <c r="AH717" i="2"/>
  <c r="AH74" i="2"/>
  <c r="AH455" i="2"/>
  <c r="AH651" i="2"/>
  <c r="AH238" i="2"/>
  <c r="AH181" i="2"/>
  <c r="AH208" i="2"/>
  <c r="AH39" i="2"/>
  <c r="AH25" i="2"/>
  <c r="AH151" i="2"/>
  <c r="AH157" i="2"/>
  <c r="AH353" i="2"/>
  <c r="AH42" i="2"/>
  <c r="AH381" i="2"/>
  <c r="AH7" i="2"/>
  <c r="AH719" i="2"/>
  <c r="AH698" i="2"/>
  <c r="AH263" i="2"/>
  <c r="AH608" i="2"/>
  <c r="AH236" i="2"/>
  <c r="AH362" i="2"/>
  <c r="AH706" i="2"/>
  <c r="AH235" i="2"/>
  <c r="AH521" i="2"/>
  <c r="AH691" i="2"/>
  <c r="AH402" i="2"/>
  <c r="AH428" i="2"/>
  <c r="AH320" i="2"/>
  <c r="AH258" i="2"/>
  <c r="AH271" i="2"/>
  <c r="AH302" i="2"/>
  <c r="AH71" i="2"/>
  <c r="AH356" i="2"/>
  <c r="AH106" i="2"/>
  <c r="AH250" i="2"/>
  <c r="AH87" i="2"/>
  <c r="AH136" i="2"/>
  <c r="AH371" i="2"/>
  <c r="AH288" i="2"/>
  <c r="AH324" i="2"/>
  <c r="AH478" i="2"/>
  <c r="AH603" i="2"/>
  <c r="AH169" i="2"/>
  <c r="AH496" i="2"/>
  <c r="AH512" i="2"/>
  <c r="AH646" i="2"/>
  <c r="AH530" i="2"/>
  <c r="AH605" i="2"/>
  <c r="AH429" i="2"/>
  <c r="AH544" i="2"/>
  <c r="AH310" i="2"/>
  <c r="AH571" i="2"/>
  <c r="AH658" i="2"/>
  <c r="AH556" i="2"/>
  <c r="AH611" i="2"/>
  <c r="AH27" i="2"/>
  <c r="AH660" i="2"/>
  <c r="AH17" i="2"/>
  <c r="AH721" i="2"/>
  <c r="AH476" i="2"/>
  <c r="AH607" i="2"/>
  <c r="AH254" i="2"/>
  <c r="AH414" i="2"/>
  <c r="AH620" i="2"/>
  <c r="AH187" i="2"/>
  <c r="AH86" i="2"/>
  <c r="AH48" i="2"/>
  <c r="AH283" i="2"/>
  <c r="AH9" i="2"/>
  <c r="AH186" i="2"/>
  <c r="AH589" i="2"/>
  <c r="AH319" i="2"/>
  <c r="AH431" i="2"/>
  <c r="AH430" i="2"/>
  <c r="AH30" i="2"/>
  <c r="AH639" i="2"/>
  <c r="AH218" i="2"/>
  <c r="AH340" i="2"/>
  <c r="AH551" i="2"/>
  <c r="AH653" i="2"/>
  <c r="AH622" i="2"/>
  <c r="AH256" i="2"/>
  <c r="AH392" i="2"/>
  <c r="AH163" i="2"/>
  <c r="AH655" i="2"/>
  <c r="AH517" i="2"/>
  <c r="AH386" i="2"/>
  <c r="AH526" i="2"/>
  <c r="AH190" i="2"/>
  <c r="AH290" i="2"/>
  <c r="AH564" i="2"/>
  <c r="AH91" i="2"/>
  <c r="AH45" i="2"/>
  <c r="AH382" i="2"/>
  <c r="AH108" i="2"/>
  <c r="AH614" i="2"/>
  <c r="AH545" i="2"/>
  <c r="AH488" i="2"/>
  <c r="AH95" i="2"/>
  <c r="AH164" i="2"/>
  <c r="AH109" i="2"/>
  <c r="AH79" i="2"/>
  <c r="AH548" i="2"/>
  <c r="AH68" i="2"/>
  <c r="AH435" i="2"/>
  <c r="AH161" i="2"/>
  <c r="AH439" i="2"/>
  <c r="AH523" i="2"/>
  <c r="AH85" i="2"/>
  <c r="AH11" i="2"/>
  <c r="AH396" i="2"/>
  <c r="AH289" i="2"/>
  <c r="AH422" i="2"/>
  <c r="AH259" i="2"/>
  <c r="AH410" i="2"/>
  <c r="AH731" i="2"/>
  <c r="AH147" i="2"/>
  <c r="AH486" i="2"/>
  <c r="AH671" i="2"/>
  <c r="AH142" i="2"/>
  <c r="AH226" i="2"/>
  <c r="AH337" i="2"/>
  <c r="AH314" i="2"/>
  <c r="AH588" i="2"/>
  <c r="AH453" i="2"/>
  <c r="AH348" i="2"/>
  <c r="AH694" i="2"/>
  <c r="AH281" i="2"/>
  <c r="AH189" i="2"/>
  <c r="AH8" i="2"/>
  <c r="AH327" i="2"/>
  <c r="AH70" i="2"/>
  <c r="AH19" i="2"/>
  <c r="AH456" i="2"/>
  <c r="AH723" i="2"/>
  <c r="AH13" i="2"/>
  <c r="AH345" i="2"/>
  <c r="AH59" i="2"/>
  <c r="AH563" i="2"/>
  <c r="AH80" i="2"/>
  <c r="AH508" i="2"/>
  <c r="AH583" i="2"/>
  <c r="AH47" i="2"/>
  <c r="AH699" i="2"/>
  <c r="AH372" i="2"/>
  <c r="AH73" i="2"/>
  <c r="AH36" i="2"/>
  <c r="AH301" i="2"/>
  <c r="AH438" i="2"/>
  <c r="AH561" i="2"/>
  <c r="AH77" i="2"/>
  <c r="AH499" i="2"/>
  <c r="AH205" i="2"/>
  <c r="AH180" i="2"/>
  <c r="AH420" i="2"/>
  <c r="AH360" i="2"/>
  <c r="AH363" i="2"/>
  <c r="AH331" i="2"/>
  <c r="AH584" i="2"/>
  <c r="AH398" i="2"/>
  <c r="AH403" i="2"/>
  <c r="AH692" i="2"/>
  <c r="AH445" i="2"/>
  <c r="AH90" i="2"/>
  <c r="AH51" i="2"/>
  <c r="AH391" i="2"/>
  <c r="AH434" i="2"/>
  <c r="AH479" i="2"/>
  <c r="AH93" i="2"/>
  <c r="AH222" i="2"/>
  <c r="AH276" i="2"/>
  <c r="AH606" i="2"/>
  <c r="AH266" i="2"/>
  <c r="AH224" i="2"/>
  <c r="AH124" i="2"/>
  <c r="AH514" i="2"/>
  <c r="AH695" i="2"/>
  <c r="AH262" i="2"/>
  <c r="AH497" i="2"/>
  <c r="AH4" i="2"/>
  <c r="AH185" i="2"/>
  <c r="AH155" i="2"/>
  <c r="AH193" i="2"/>
  <c r="AH630" i="2"/>
  <c r="AH40" i="2"/>
  <c r="AH503" i="2"/>
  <c r="AH387" i="2"/>
  <c r="AH220" i="2"/>
  <c r="AH139" i="2"/>
  <c r="AH143" i="2"/>
  <c r="AH400" i="2"/>
  <c r="AH194" i="2"/>
  <c r="AH473" i="2"/>
  <c r="AH97" i="2"/>
  <c r="AH601" i="2"/>
  <c r="AH101" i="2"/>
  <c r="AH300" i="2"/>
  <c r="AH231" i="2"/>
  <c r="AH597" i="2"/>
  <c r="AH78" i="2"/>
  <c r="AH338" i="2"/>
  <c r="AH296" i="2"/>
  <c r="AH279" i="2"/>
  <c r="AH342" i="2"/>
  <c r="AH529" i="2"/>
  <c r="AH303" i="2"/>
  <c r="AH369" i="2"/>
  <c r="AH158" i="2"/>
  <c r="AH325" i="2"/>
  <c r="AH709" i="2"/>
  <c r="AH149" i="2"/>
  <c r="AH75" i="2"/>
  <c r="AH483" i="2"/>
  <c r="AH112" i="2"/>
  <c r="AH23" i="2"/>
  <c r="AH715" i="2"/>
  <c r="AH251" i="2"/>
  <c r="AH24" i="2"/>
  <c r="AH284" i="2"/>
  <c r="AH298" i="2"/>
  <c r="AH137" i="2"/>
  <c r="AH245" i="2"/>
  <c r="AH265" i="2"/>
  <c r="AH575" i="2"/>
  <c r="AH130" i="2"/>
  <c r="AH463" i="2"/>
  <c r="AH635" i="2"/>
  <c r="AH307" i="2"/>
  <c r="AH506" i="2"/>
  <c r="AH209" i="2"/>
  <c r="AH172" i="2"/>
  <c r="AH116" i="2"/>
  <c r="AH76" i="2"/>
  <c r="AH332" i="2"/>
  <c r="AH96" i="2"/>
  <c r="AH34" i="2"/>
  <c r="AH729" i="2"/>
  <c r="AH16" i="2"/>
  <c r="AH308" i="2"/>
  <c r="AH659" i="2"/>
  <c r="AH32" i="2"/>
  <c r="AH549" i="2"/>
  <c r="AH469" i="2"/>
  <c r="AH119" i="2"/>
  <c r="AH684" i="2"/>
  <c r="AH582" i="2"/>
  <c r="AH237" i="2"/>
  <c r="AH207" i="2"/>
  <c r="AH559" i="2"/>
  <c r="AH57" i="2"/>
  <c r="AH570" i="2"/>
  <c r="AH241" i="2"/>
  <c r="AH99" i="2"/>
  <c r="AH500" i="2"/>
  <c r="AH364" i="2"/>
  <c r="AH216" i="2"/>
  <c r="AH12" i="2"/>
  <c r="AH3" i="2"/>
  <c r="AH64" i="2"/>
  <c r="AH534" i="2"/>
  <c r="AH598" i="2"/>
  <c r="AH712" i="2"/>
  <c r="AH592" i="2"/>
  <c r="AH14" i="2"/>
  <c r="AH2" i="2"/>
  <c r="AH599" i="2"/>
  <c r="AH269" i="2"/>
  <c r="AH485" i="2"/>
  <c r="AH141" i="2"/>
  <c r="AH490" i="2"/>
  <c r="AH156" i="2"/>
  <c r="AH304" i="2"/>
  <c r="AH470" i="2"/>
  <c r="AH649" i="2"/>
  <c r="AH440" i="2"/>
  <c r="AH121" i="2"/>
  <c r="AH343" i="2"/>
  <c r="AH228" i="2"/>
  <c r="AH253" i="2"/>
  <c r="AH244" i="2"/>
  <c r="AH29" i="2"/>
  <c r="AH167" i="2"/>
  <c r="AH282" i="2"/>
  <c r="AH675" i="2"/>
  <c r="AH432" i="2"/>
  <c r="AH54" i="2"/>
  <c r="AH26" i="2"/>
  <c r="AH15" i="2"/>
  <c r="AH531" i="2"/>
  <c r="AH322" i="2"/>
  <c r="AH174" i="2"/>
  <c r="AH110" i="2"/>
  <c r="AH173" i="2"/>
  <c r="AH128" i="2"/>
  <c r="AH633" i="2"/>
  <c r="AH223" i="2"/>
  <c r="AH357" i="2"/>
  <c r="AH35" i="2"/>
  <c r="AH92" i="2"/>
  <c r="AH418" i="2"/>
  <c r="AH20" i="2"/>
  <c r="AH295" i="2"/>
  <c r="AH406" i="2"/>
  <c r="AH132" i="2"/>
  <c r="AH558" i="2"/>
  <c r="AH560" i="2"/>
  <c r="AH260" i="2"/>
  <c r="AH557" i="2"/>
  <c r="AH184" i="2"/>
  <c r="AH261" i="2"/>
  <c r="AH293" i="2"/>
  <c r="AH232" i="2"/>
  <c r="AH114" i="2"/>
  <c r="AH65" i="2"/>
  <c r="AH84" i="2"/>
  <c r="AH211" i="2"/>
  <c r="AH292" i="2"/>
  <c r="AH593" i="2"/>
  <c r="AH498" i="2"/>
  <c r="AH585" i="2"/>
  <c r="AH61" i="2"/>
  <c r="AH690" i="2"/>
  <c r="AH368" i="2"/>
  <c r="AH574" i="2"/>
  <c r="AH687" i="2"/>
  <c r="AH154" i="2"/>
  <c r="AH641" i="2"/>
  <c r="AH679" i="2"/>
  <c r="AH525" i="2"/>
  <c r="AH46" i="2"/>
  <c r="AH354" i="2"/>
  <c r="AH286" i="2"/>
  <c r="AH270" i="2"/>
  <c r="AH60" i="2"/>
  <c r="AH264" i="2"/>
  <c r="AH741" i="2"/>
  <c r="AH628" i="2"/>
  <c r="AH375" i="2"/>
  <c r="AH98" i="2"/>
  <c r="AH577" i="2"/>
  <c r="AH452" i="2"/>
  <c r="AH562" i="2"/>
  <c r="AH204" i="2"/>
  <c r="AH317" i="2"/>
  <c r="AH733" i="2"/>
  <c r="AH227" i="2"/>
  <c r="AH654" i="2"/>
  <c r="AH370" i="2"/>
  <c r="AH572" i="2"/>
  <c r="AH401" i="2"/>
  <c r="AH201" i="2"/>
  <c r="AH433" i="2"/>
  <c r="AH537" i="2"/>
  <c r="AH120" i="2"/>
  <c r="AH644" i="2"/>
  <c r="AH49" i="2"/>
  <c r="AH393" i="2"/>
  <c r="AH538" i="2"/>
  <c r="AH436" i="2"/>
  <c r="AH359" i="2"/>
  <c r="AH311" i="2"/>
  <c r="AH533" i="2"/>
  <c r="AH171" i="2"/>
  <c r="AH413" i="2"/>
  <c r="AH536" i="2"/>
  <c r="AH125" i="2"/>
  <c r="AH441" i="2"/>
  <c r="AH140" i="2"/>
  <c r="AH274" i="2"/>
  <c r="AH62" i="2"/>
  <c r="AH230" i="2"/>
  <c r="AH41" i="2"/>
  <c r="AH294" i="2"/>
  <c r="AH28" i="2"/>
  <c r="AH553" i="2"/>
  <c r="AH424" i="2"/>
  <c r="AH148" i="2"/>
  <c r="AH247" i="2"/>
  <c r="AH312" i="2"/>
  <c r="AH714" i="2"/>
  <c r="AH735" i="2"/>
  <c r="AH661" i="2"/>
  <c r="AH701" i="2"/>
  <c r="AH527" i="2"/>
  <c r="AH565" i="2"/>
  <c r="AH437" i="2"/>
  <c r="AH210" i="2"/>
  <c r="AH468" i="2"/>
  <c r="AH21" i="2"/>
  <c r="AH188" i="2"/>
  <c r="AH58" i="2"/>
  <c r="AH365" i="2"/>
  <c r="AH22" i="2"/>
  <c r="AH146" i="2"/>
  <c r="AH682" i="2"/>
  <c r="AH389" i="2"/>
  <c r="AH127" i="2"/>
  <c r="AH313" i="2"/>
  <c r="AH43" i="2"/>
  <c r="AH291" i="2"/>
  <c r="AH18" i="2"/>
  <c r="AH458" i="2"/>
  <c r="AH44" i="2"/>
  <c r="AH520" i="2"/>
  <c r="AH624" i="2"/>
  <c r="AH380" i="2"/>
  <c r="AH518" i="2"/>
  <c r="AH541" i="2"/>
  <c r="AH459" i="2"/>
  <c r="AH513" i="2"/>
  <c r="AH482" i="2"/>
  <c r="AH178" i="2"/>
  <c r="AH56" i="2"/>
  <c r="AH580" i="2"/>
  <c r="AH501" i="2"/>
  <c r="AH734" i="2"/>
  <c r="AH509" i="2"/>
  <c r="AH576" i="2"/>
  <c r="AH53" i="2"/>
  <c r="AH587" i="2"/>
  <c r="AH507" i="2"/>
  <c r="AH394" i="2"/>
  <c r="AH619" i="2"/>
  <c r="AH123" i="2"/>
  <c r="AH602" i="2"/>
  <c r="AH668" i="2"/>
  <c r="AH55" i="2"/>
  <c r="AH609" i="2"/>
  <c r="AH126" i="2"/>
  <c r="AH246" i="2"/>
  <c r="AH737" i="2"/>
  <c r="AH626" i="2"/>
  <c r="AH233" i="2"/>
  <c r="AH297" i="2"/>
  <c r="AH511" i="2"/>
  <c r="AH175" i="2"/>
  <c r="AH535" i="2"/>
  <c r="AH736" i="2"/>
  <c r="AH612" i="2"/>
  <c r="AH192" i="2"/>
  <c r="AH366" i="2"/>
  <c r="AH229" i="2"/>
  <c r="AH374" i="2"/>
  <c r="AH33" i="2"/>
  <c r="AH474" i="2"/>
  <c r="AH677" i="2"/>
  <c r="AH442" i="2"/>
  <c r="AH37" i="2"/>
  <c r="AH492" i="2"/>
  <c r="AH666" i="2"/>
  <c r="AH347" i="2"/>
  <c r="AH724" i="2"/>
  <c r="AH115" i="2"/>
  <c r="AH135" i="2"/>
  <c r="AH316" i="2"/>
  <c r="AH681" i="2"/>
  <c r="AH242" i="2"/>
  <c r="AH604" i="2"/>
  <c r="AH542" i="2"/>
  <c r="AH446" i="2"/>
  <c r="AH524" i="2"/>
  <c r="AH451" i="2"/>
  <c r="AH225" i="2"/>
  <c r="AH191" i="2"/>
  <c r="AH672" i="2"/>
  <c r="AH377" i="2"/>
  <c r="AH31" i="2"/>
  <c r="AH144" i="2"/>
  <c r="AH38" i="2"/>
  <c r="AH625" i="2"/>
  <c r="AH732" i="2"/>
  <c r="AH219" i="2"/>
  <c r="AH504" i="2"/>
  <c r="AH168" i="2"/>
  <c r="AH399" i="2"/>
  <c r="AH696" i="2"/>
  <c r="AH88" i="2"/>
  <c r="AH335" i="2"/>
  <c r="AH510" i="2"/>
  <c r="AH255" i="2"/>
  <c r="AH704" i="2"/>
  <c r="AH107" i="2"/>
  <c r="AH152" i="2"/>
  <c r="AH407" i="2"/>
  <c r="AH105" i="2"/>
  <c r="AH643" i="2"/>
  <c r="AH568" i="2"/>
  <c r="AH656" i="2"/>
  <c r="AH352" i="2"/>
  <c r="AH573" i="2"/>
  <c r="AH728" i="2"/>
  <c r="AH122" i="2"/>
  <c r="AH196" i="2"/>
  <c r="AH66" i="2"/>
  <c r="AH390" i="2"/>
  <c r="AH444" i="2"/>
  <c r="AH707" i="2"/>
  <c r="AH397" i="2"/>
  <c r="AH214" i="2"/>
  <c r="AH645" i="2"/>
  <c r="AH578" i="2"/>
  <c r="AH100" i="2"/>
  <c r="AH376" i="2"/>
  <c r="AH170" i="2"/>
  <c r="AH198" i="2"/>
  <c r="AH240" i="2"/>
  <c r="AH685" i="2"/>
  <c r="AH299" i="2"/>
  <c r="AH349" i="2"/>
  <c r="AH67" i="2"/>
  <c r="AH177" i="2"/>
  <c r="AH705" i="2"/>
  <c r="AH494" i="2"/>
  <c r="AH285" i="2"/>
  <c r="AH408" i="2"/>
  <c r="AH647" i="2"/>
  <c r="AH725" i="2"/>
  <c r="AH657" i="2"/>
  <c r="AH670" i="2"/>
  <c r="AH111" i="2"/>
  <c r="AH596" i="2"/>
  <c r="AH239" i="2"/>
  <c r="AH552" i="2"/>
  <c r="AH252" i="2"/>
  <c r="AH636" i="2"/>
  <c r="AH686" i="2"/>
  <c r="AH742" i="2"/>
  <c r="AH617" i="2"/>
  <c r="AH610" i="2"/>
  <c r="AH411" i="2"/>
  <c r="AH415" i="2"/>
  <c r="AH328" i="2"/>
  <c r="AH638" i="2"/>
  <c r="AH165" i="2"/>
  <c r="AH642" i="2"/>
  <c r="AH309" i="2"/>
  <c r="AH257" i="2"/>
  <c r="AH471" i="2"/>
  <c r="AH248" i="2"/>
  <c r="AH113" i="2"/>
  <c r="AH466" i="2"/>
  <c r="AH467" i="2"/>
  <c r="AH674" i="2"/>
  <c r="AH591" i="2"/>
  <c r="AH305" i="2"/>
  <c r="AH409" i="2"/>
  <c r="AH567" i="2"/>
  <c r="AH326" i="2"/>
  <c r="AH334" i="2"/>
  <c r="AH637" i="2"/>
  <c r="AH495" i="2"/>
  <c r="AH412" i="2"/>
  <c r="AH664" i="2"/>
  <c r="AH103" i="2"/>
  <c r="AH249" i="2"/>
  <c r="AH195" i="2"/>
  <c r="AH730" i="2"/>
  <c r="AH505" i="2"/>
  <c r="AH367" i="2"/>
  <c r="AH472" i="2"/>
  <c r="AH421" i="2"/>
  <c r="AH678" i="2"/>
  <c r="AH555" i="2"/>
  <c r="AH199" i="2"/>
  <c r="AH632" i="2"/>
  <c r="AH197" i="2"/>
  <c r="AH395" i="2"/>
  <c r="AH200" i="2"/>
  <c r="AH318" i="2"/>
  <c r="AH629" i="2"/>
  <c r="AH532" i="2"/>
  <c r="AH379" i="2"/>
  <c r="AH321" i="2"/>
  <c r="AH461" i="2"/>
  <c r="AH306" i="2"/>
  <c r="AH702" i="2"/>
  <c r="AH539" i="2"/>
  <c r="AH460" i="2"/>
  <c r="AH579" i="2"/>
  <c r="AH423" i="2"/>
  <c r="AH618" i="2"/>
  <c r="AH718" i="2"/>
  <c r="AH566" i="2"/>
  <c r="AH448" i="2"/>
  <c r="AH710" i="2"/>
  <c r="AH361" i="2"/>
  <c r="AH708" i="2"/>
  <c r="AH648" i="2"/>
  <c r="AH615" i="2"/>
  <c r="AH477" i="2"/>
  <c r="AH443" i="2"/>
  <c r="AH425" i="2"/>
  <c r="AH616" i="2"/>
  <c r="AH676" i="2"/>
  <c r="AH336" i="2"/>
  <c r="AH600" i="2"/>
  <c r="AH652" i="2"/>
  <c r="AH454" i="2"/>
  <c r="AH689" i="2"/>
  <c r="AH554" i="2"/>
  <c r="AH515" i="2"/>
  <c r="AH546" i="2"/>
  <c r="AH680" i="2"/>
  <c r="AH697" i="2"/>
  <c r="AH740" i="2"/>
  <c r="AH543" i="2"/>
  <c r="AH419" i="2"/>
  <c r="AH711" i="2"/>
  <c r="AH667" i="2"/>
  <c r="AH673" i="2"/>
  <c r="AH650" i="2"/>
  <c r="AH713" i="2"/>
  <c r="AH640" i="2"/>
  <c r="AH726" i="2"/>
  <c r="AH720" i="2"/>
  <c r="AH739" i="2"/>
  <c r="AH688" i="2"/>
  <c r="AH700" i="2"/>
  <c r="AH727" i="2"/>
  <c r="AH738" i="2"/>
  <c r="AH663" i="2"/>
  <c r="AH669" i="2"/>
  <c r="AH703" i="2"/>
  <c r="AH722" i="2"/>
  <c r="AH716" i="2"/>
  <c r="AG621" i="2"/>
  <c r="AG627" i="2"/>
  <c r="AG590" i="2"/>
  <c r="AG81" i="2"/>
  <c r="AG329" i="2"/>
  <c r="AG519" i="2"/>
  <c r="AG449" i="2"/>
  <c r="AG540" i="2"/>
  <c r="AG502" i="2"/>
  <c r="AG385" i="2"/>
  <c r="AG404" i="2"/>
  <c r="AG481" i="2"/>
  <c r="AG693" i="2"/>
  <c r="AG275" i="2"/>
  <c r="AG145" i="2"/>
  <c r="AG528" i="2"/>
  <c r="AG465" i="2"/>
  <c r="AG683" i="2"/>
  <c r="AG344" i="2"/>
  <c r="AG50" i="2"/>
  <c r="AG341" i="2"/>
  <c r="AG516" i="2"/>
  <c r="AG462" i="2"/>
  <c r="AG63" i="2"/>
  <c r="AG383" i="2"/>
  <c r="AG550" i="2"/>
  <c r="AG315" i="2"/>
  <c r="AG212" i="2"/>
  <c r="AG339" i="2"/>
  <c r="AG662" i="2"/>
  <c r="AG272" i="2"/>
  <c r="AG586" i="2"/>
  <c r="AG72" i="2"/>
  <c r="AG613" i="2"/>
  <c r="AG6" i="2"/>
  <c r="AG150" i="2"/>
  <c r="AG623" i="2"/>
  <c r="AG94" i="2"/>
  <c r="AG104" i="2"/>
  <c r="AG480" i="2"/>
  <c r="AG351" i="2"/>
  <c r="AG333" i="2"/>
  <c r="AG522" i="2"/>
  <c r="AG213" i="2"/>
  <c r="AG52" i="2"/>
  <c r="AG206" i="2"/>
  <c r="AG217" i="2"/>
  <c r="AG595" i="2"/>
  <c r="AG547" i="2"/>
  <c r="AG384" i="2"/>
  <c r="AG138" i="2"/>
  <c r="AG133" i="2"/>
  <c r="AG427" i="2"/>
  <c r="AG102" i="2"/>
  <c r="AG569" i="2"/>
  <c r="AG131" i="2"/>
  <c r="AG355" i="2"/>
  <c r="AG491" i="2"/>
  <c r="AG631" i="2"/>
  <c r="AG484" i="2"/>
  <c r="AG215" i="2"/>
  <c r="AG405" i="2"/>
  <c r="AG417" i="2"/>
  <c r="AG346" i="2"/>
  <c r="AG268" i="2"/>
  <c r="AG129" i="2"/>
  <c r="AG159" i="2"/>
  <c r="AG358" i="2"/>
  <c r="AG267" i="2"/>
  <c r="AG160" i="2"/>
  <c r="AG82" i="2"/>
  <c r="AG202" i="2"/>
  <c r="AG350" i="2"/>
  <c r="AG450" i="2"/>
  <c r="AG117" i="2"/>
  <c r="AG330" i="2"/>
  <c r="AG634" i="2"/>
  <c r="AG493" i="2"/>
  <c r="AG182" i="2"/>
  <c r="AG280" i="2"/>
  <c r="AG489" i="2"/>
  <c r="AG83" i="2"/>
  <c r="AG221" i="2"/>
  <c r="AG457" i="2"/>
  <c r="AG179" i="2"/>
  <c r="AG581" i="2"/>
  <c r="AG5" i="2"/>
  <c r="AG426" i="2"/>
  <c r="AG665" i="2"/>
  <c r="AG487" i="2"/>
  <c r="AG594" i="2"/>
  <c r="AG323" i="2"/>
  <c r="AG10" i="2"/>
  <c r="AG416" i="2"/>
  <c r="AG203" i="2"/>
  <c r="AG89" i="2"/>
  <c r="AG243" i="2"/>
  <c r="AG388" i="2"/>
  <c r="AG273" i="2"/>
  <c r="AG234" i="2"/>
  <c r="AG118" i="2"/>
  <c r="AG447" i="2"/>
  <c r="AG166" i="2"/>
  <c r="AG153" i="2"/>
  <c r="AG134" i="2"/>
  <c r="AG278" i="2"/>
  <c r="AG176" i="2"/>
  <c r="AG183" i="2"/>
  <c r="AG287" i="2"/>
  <c r="AG378" i="2"/>
  <c r="AG162" i="2"/>
  <c r="AG464" i="2"/>
  <c r="AG475" i="2"/>
  <c r="AG69" i="2"/>
  <c r="AG373" i="2"/>
  <c r="AG277" i="2"/>
  <c r="AG717" i="2"/>
  <c r="AG74" i="2"/>
  <c r="AG455" i="2"/>
  <c r="AG651" i="2"/>
  <c r="AG238" i="2"/>
  <c r="AG181" i="2"/>
  <c r="AG208" i="2"/>
  <c r="AG39" i="2"/>
  <c r="AG25" i="2"/>
  <c r="AG151" i="2"/>
  <c r="AG157" i="2"/>
  <c r="AG353" i="2"/>
  <c r="AG42" i="2"/>
  <c r="AG381" i="2"/>
  <c r="AG7" i="2"/>
  <c r="AG719" i="2"/>
  <c r="AG698" i="2"/>
  <c r="AG263" i="2"/>
  <c r="AG608" i="2"/>
  <c r="AG236" i="2"/>
  <c r="AG362" i="2"/>
  <c r="AG706" i="2"/>
  <c r="AG235" i="2"/>
  <c r="AG521" i="2"/>
  <c r="AG691" i="2"/>
  <c r="AG402" i="2"/>
  <c r="AG428" i="2"/>
  <c r="AG320" i="2"/>
  <c r="AG258" i="2"/>
  <c r="AG271" i="2"/>
  <c r="AG302" i="2"/>
  <c r="AG71" i="2"/>
  <c r="AG356" i="2"/>
  <c r="AG106" i="2"/>
  <c r="AG250" i="2"/>
  <c r="AG87" i="2"/>
  <c r="AG136" i="2"/>
  <c r="AG371" i="2"/>
  <c r="AG288" i="2"/>
  <c r="AG324" i="2"/>
  <c r="AG478" i="2"/>
  <c r="AG603" i="2"/>
  <c r="AG169" i="2"/>
  <c r="AG496" i="2"/>
  <c r="AG512" i="2"/>
  <c r="AG646" i="2"/>
  <c r="AG530" i="2"/>
  <c r="AG605" i="2"/>
  <c r="AG429" i="2"/>
  <c r="AG544" i="2"/>
  <c r="AG310" i="2"/>
  <c r="AG571" i="2"/>
  <c r="AG658" i="2"/>
  <c r="AG556" i="2"/>
  <c r="AG611" i="2"/>
  <c r="AG27" i="2"/>
  <c r="AG660" i="2"/>
  <c r="AG17" i="2"/>
  <c r="AG721" i="2"/>
  <c r="AG476" i="2"/>
  <c r="AG607" i="2"/>
  <c r="AG254" i="2"/>
  <c r="AG414" i="2"/>
  <c r="AG620" i="2"/>
  <c r="AG187" i="2"/>
  <c r="AG86" i="2"/>
  <c r="AG48" i="2"/>
  <c r="AG283" i="2"/>
  <c r="AG9" i="2"/>
  <c r="AG186" i="2"/>
  <c r="AG589" i="2"/>
  <c r="AG319" i="2"/>
  <c r="AG431" i="2"/>
  <c r="AG430" i="2"/>
  <c r="AG30" i="2"/>
  <c r="AG639" i="2"/>
  <c r="AG218" i="2"/>
  <c r="AG340" i="2"/>
  <c r="AG551" i="2"/>
  <c r="AG653" i="2"/>
  <c r="AG622" i="2"/>
  <c r="AG256" i="2"/>
  <c r="AG392" i="2"/>
  <c r="AG163" i="2"/>
  <c r="AG655" i="2"/>
  <c r="AG517" i="2"/>
  <c r="AG386" i="2"/>
  <c r="AG526" i="2"/>
  <c r="AG190" i="2"/>
  <c r="AG290" i="2"/>
  <c r="AG564" i="2"/>
  <c r="AG91" i="2"/>
  <c r="AG45" i="2"/>
  <c r="AG382" i="2"/>
  <c r="AG108" i="2"/>
  <c r="AG614" i="2"/>
  <c r="AG545" i="2"/>
  <c r="AG488" i="2"/>
  <c r="AG95" i="2"/>
  <c r="AG164" i="2"/>
  <c r="AG109" i="2"/>
  <c r="AG79" i="2"/>
  <c r="AG548" i="2"/>
  <c r="AG68" i="2"/>
  <c r="AG435" i="2"/>
  <c r="AG161" i="2"/>
  <c r="AG439" i="2"/>
  <c r="AG523" i="2"/>
  <c r="AG85" i="2"/>
  <c r="AG11" i="2"/>
  <c r="AG396" i="2"/>
  <c r="AG289" i="2"/>
  <c r="AG422" i="2"/>
  <c r="AG259" i="2"/>
  <c r="AG410" i="2"/>
  <c r="AG731" i="2"/>
  <c r="AG147" i="2"/>
  <c r="AG486" i="2"/>
  <c r="AG671" i="2"/>
  <c r="AG142" i="2"/>
  <c r="AG226" i="2"/>
  <c r="AG337" i="2"/>
  <c r="AG314" i="2"/>
  <c r="AG588" i="2"/>
  <c r="AG453" i="2"/>
  <c r="AG348" i="2"/>
  <c r="AG694" i="2"/>
  <c r="AG281" i="2"/>
  <c r="AG189" i="2"/>
  <c r="AG8" i="2"/>
  <c r="AG327" i="2"/>
  <c r="AG70" i="2"/>
  <c r="AG19" i="2"/>
  <c r="AG456" i="2"/>
  <c r="AG723" i="2"/>
  <c r="AG13" i="2"/>
  <c r="AG345" i="2"/>
  <c r="AG59" i="2"/>
  <c r="AG563" i="2"/>
  <c r="AG80" i="2"/>
  <c r="AG508" i="2"/>
  <c r="AG583" i="2"/>
  <c r="AG47" i="2"/>
  <c r="AG699" i="2"/>
  <c r="AG372" i="2"/>
  <c r="AG73" i="2"/>
  <c r="AG36" i="2"/>
  <c r="AG301" i="2"/>
  <c r="AG438" i="2"/>
  <c r="AG561" i="2"/>
  <c r="AG77" i="2"/>
  <c r="AG499" i="2"/>
  <c r="AG205" i="2"/>
  <c r="AG180" i="2"/>
  <c r="AG420" i="2"/>
  <c r="AG360" i="2"/>
  <c r="AG363" i="2"/>
  <c r="AG331" i="2"/>
  <c r="AG584" i="2"/>
  <c r="AG398" i="2"/>
  <c r="AG403" i="2"/>
  <c r="AG692" i="2"/>
  <c r="AG445" i="2"/>
  <c r="AG90" i="2"/>
  <c r="AG51" i="2"/>
  <c r="AG391" i="2"/>
  <c r="AG434" i="2"/>
  <c r="AG479" i="2"/>
  <c r="AG93" i="2"/>
  <c r="AG222" i="2"/>
  <c r="AG276" i="2"/>
  <c r="AG606" i="2"/>
  <c r="AG266" i="2"/>
  <c r="AG224" i="2"/>
  <c r="AG124" i="2"/>
  <c r="AG514" i="2"/>
  <c r="AG695" i="2"/>
  <c r="AG262" i="2"/>
  <c r="AG497" i="2"/>
  <c r="AG4" i="2"/>
  <c r="AG185" i="2"/>
  <c r="AG155" i="2"/>
  <c r="AG193" i="2"/>
  <c r="AG630" i="2"/>
  <c r="AG40" i="2"/>
  <c r="AG503" i="2"/>
  <c r="AG387" i="2"/>
  <c r="AG220" i="2"/>
  <c r="AG139" i="2"/>
  <c r="AG143" i="2"/>
  <c r="AG400" i="2"/>
  <c r="AG194" i="2"/>
  <c r="AG473" i="2"/>
  <c r="AG97" i="2"/>
  <c r="AG601" i="2"/>
  <c r="AG101" i="2"/>
  <c r="AG300" i="2"/>
  <c r="AG231" i="2"/>
  <c r="AG597" i="2"/>
  <c r="AG78" i="2"/>
  <c r="AG338" i="2"/>
  <c r="AG296" i="2"/>
  <c r="AG279" i="2"/>
  <c r="AG342" i="2"/>
  <c r="AG529" i="2"/>
  <c r="AG303" i="2"/>
  <c r="AG369" i="2"/>
  <c r="AG158" i="2"/>
  <c r="AG325" i="2"/>
  <c r="AG709" i="2"/>
  <c r="AG149" i="2"/>
  <c r="AG75" i="2"/>
  <c r="AG483" i="2"/>
  <c r="AG112" i="2"/>
  <c r="AG23" i="2"/>
  <c r="AG715" i="2"/>
  <c r="AG251" i="2"/>
  <c r="AG24" i="2"/>
  <c r="AG284" i="2"/>
  <c r="AG298" i="2"/>
  <c r="AG137" i="2"/>
  <c r="AG245" i="2"/>
  <c r="AG265" i="2"/>
  <c r="AG575" i="2"/>
  <c r="AG130" i="2"/>
  <c r="AG463" i="2"/>
  <c r="AG635" i="2"/>
  <c r="AG307" i="2"/>
  <c r="AG506" i="2"/>
  <c r="AG209" i="2"/>
  <c r="AG172" i="2"/>
  <c r="AG116" i="2"/>
  <c r="AG76" i="2"/>
  <c r="AG332" i="2"/>
  <c r="AG96" i="2"/>
  <c r="AG34" i="2"/>
  <c r="AG729" i="2"/>
  <c r="AG16" i="2"/>
  <c r="AG308" i="2"/>
  <c r="AG659" i="2"/>
  <c r="AG32" i="2"/>
  <c r="AG549" i="2"/>
  <c r="AG469" i="2"/>
  <c r="AG119" i="2"/>
  <c r="AG684" i="2"/>
  <c r="AG582" i="2"/>
  <c r="AG237" i="2"/>
  <c r="AG207" i="2"/>
  <c r="AG559" i="2"/>
  <c r="AG57" i="2"/>
  <c r="AG570" i="2"/>
  <c r="AG241" i="2"/>
  <c r="AG99" i="2"/>
  <c r="AG500" i="2"/>
  <c r="AG364" i="2"/>
  <c r="AG216" i="2"/>
  <c r="AG12" i="2"/>
  <c r="AG3" i="2"/>
  <c r="AG64" i="2"/>
  <c r="AG534" i="2"/>
  <c r="AG598" i="2"/>
  <c r="AG712" i="2"/>
  <c r="AG592" i="2"/>
  <c r="AG14" i="2"/>
  <c r="AG2" i="2"/>
  <c r="AG599" i="2"/>
  <c r="AG269" i="2"/>
  <c r="AG485" i="2"/>
  <c r="AG141" i="2"/>
  <c r="AG490" i="2"/>
  <c r="AG156" i="2"/>
  <c r="AG304" i="2"/>
  <c r="AG470" i="2"/>
  <c r="AG649" i="2"/>
  <c r="AG440" i="2"/>
  <c r="AG121" i="2"/>
  <c r="AG343" i="2"/>
  <c r="AG228" i="2"/>
  <c r="AG253" i="2"/>
  <c r="AG244" i="2"/>
  <c r="AG29" i="2"/>
  <c r="AG167" i="2"/>
  <c r="AG282" i="2"/>
  <c r="AG675" i="2"/>
  <c r="AG432" i="2"/>
  <c r="AG54" i="2"/>
  <c r="AG26" i="2"/>
  <c r="AG15" i="2"/>
  <c r="AG531" i="2"/>
  <c r="AG322" i="2"/>
  <c r="AG174" i="2"/>
  <c r="AG110" i="2"/>
  <c r="AG173" i="2"/>
  <c r="AG128" i="2"/>
  <c r="AG633" i="2"/>
  <c r="AG223" i="2"/>
  <c r="AG357" i="2"/>
  <c r="AG35" i="2"/>
  <c r="AG92" i="2"/>
  <c r="AG418" i="2"/>
  <c r="AG20" i="2"/>
  <c r="AG295" i="2"/>
  <c r="AG406" i="2"/>
  <c r="AG132" i="2"/>
  <c r="AG558" i="2"/>
  <c r="AG560" i="2"/>
  <c r="AG260" i="2"/>
  <c r="AG557" i="2"/>
  <c r="AG184" i="2"/>
  <c r="AG261" i="2"/>
  <c r="AG293" i="2"/>
  <c r="AG232" i="2"/>
  <c r="AG114" i="2"/>
  <c r="AG65" i="2"/>
  <c r="AG84" i="2"/>
  <c r="AG211" i="2"/>
  <c r="AG292" i="2"/>
  <c r="AG593" i="2"/>
  <c r="AG498" i="2"/>
  <c r="AG585" i="2"/>
  <c r="AG61" i="2"/>
  <c r="AG690" i="2"/>
  <c r="AG368" i="2"/>
  <c r="AG574" i="2"/>
  <c r="AG687" i="2"/>
  <c r="AG154" i="2"/>
  <c r="AG641" i="2"/>
  <c r="AG679" i="2"/>
  <c r="AG525" i="2"/>
  <c r="AG46" i="2"/>
  <c r="AG354" i="2"/>
  <c r="AG286" i="2"/>
  <c r="AG270" i="2"/>
  <c r="AG60" i="2"/>
  <c r="AG264" i="2"/>
  <c r="AG741" i="2"/>
  <c r="AG628" i="2"/>
  <c r="AG375" i="2"/>
  <c r="AG98" i="2"/>
  <c r="AG577" i="2"/>
  <c r="AG452" i="2"/>
  <c r="AG562" i="2"/>
  <c r="AG204" i="2"/>
  <c r="AG317" i="2"/>
  <c r="AG733" i="2"/>
  <c r="AG227" i="2"/>
  <c r="AG654" i="2"/>
  <c r="AG370" i="2"/>
  <c r="AG572" i="2"/>
  <c r="AG401" i="2"/>
  <c r="AG201" i="2"/>
  <c r="AG433" i="2"/>
  <c r="AG537" i="2"/>
  <c r="AG120" i="2"/>
  <c r="AG644" i="2"/>
  <c r="AG49" i="2"/>
  <c r="AG393" i="2"/>
  <c r="AG538" i="2"/>
  <c r="AG436" i="2"/>
  <c r="AG359" i="2"/>
  <c r="AG311" i="2"/>
  <c r="AG533" i="2"/>
  <c r="AG171" i="2"/>
  <c r="AG413" i="2"/>
  <c r="AG536" i="2"/>
  <c r="AG125" i="2"/>
  <c r="AG441" i="2"/>
  <c r="AG140" i="2"/>
  <c r="AG274" i="2"/>
  <c r="AG62" i="2"/>
  <c r="AG230" i="2"/>
  <c r="AG41" i="2"/>
  <c r="AG294" i="2"/>
  <c r="AG28" i="2"/>
  <c r="AG553" i="2"/>
  <c r="AG424" i="2"/>
  <c r="AG148" i="2"/>
  <c r="AG247" i="2"/>
  <c r="AG312" i="2"/>
  <c r="AG714" i="2"/>
  <c r="AG735" i="2"/>
  <c r="AG661" i="2"/>
  <c r="AG701" i="2"/>
  <c r="AG527" i="2"/>
  <c r="AG565" i="2"/>
  <c r="AG437" i="2"/>
  <c r="AG210" i="2"/>
  <c r="AG468" i="2"/>
  <c r="AG21" i="2"/>
  <c r="AG188" i="2"/>
  <c r="AG58" i="2"/>
  <c r="AG365" i="2"/>
  <c r="AG22" i="2"/>
  <c r="AG146" i="2"/>
  <c r="AG682" i="2"/>
  <c r="AG389" i="2"/>
  <c r="AG127" i="2"/>
  <c r="AG313" i="2"/>
  <c r="AG43" i="2"/>
  <c r="AG291" i="2"/>
  <c r="AG18" i="2"/>
  <c r="AG458" i="2"/>
  <c r="AG44" i="2"/>
  <c r="AG520" i="2"/>
  <c r="AG624" i="2"/>
  <c r="AG380" i="2"/>
  <c r="AG518" i="2"/>
  <c r="AG541" i="2"/>
  <c r="AG459" i="2"/>
  <c r="AG513" i="2"/>
  <c r="AG482" i="2"/>
  <c r="AG178" i="2"/>
  <c r="AG56" i="2"/>
  <c r="AG580" i="2"/>
  <c r="AG501" i="2"/>
  <c r="AG734" i="2"/>
  <c r="AG509" i="2"/>
  <c r="AG576" i="2"/>
  <c r="AG53" i="2"/>
  <c r="AG587" i="2"/>
  <c r="AG507" i="2"/>
  <c r="AG394" i="2"/>
  <c r="AG619" i="2"/>
  <c r="AG123" i="2"/>
  <c r="AG602" i="2"/>
  <c r="AG668" i="2"/>
  <c r="AG55" i="2"/>
  <c r="AG609" i="2"/>
  <c r="AG126" i="2"/>
  <c r="AG246" i="2"/>
  <c r="AG737" i="2"/>
  <c r="AG626" i="2"/>
  <c r="AG233" i="2"/>
  <c r="AG297" i="2"/>
  <c r="AG511" i="2"/>
  <c r="AG175" i="2"/>
  <c r="AG535" i="2"/>
  <c r="AG736" i="2"/>
  <c r="AG612" i="2"/>
  <c r="AG192" i="2"/>
  <c r="AG366" i="2"/>
  <c r="AG229" i="2"/>
  <c r="AG374" i="2"/>
  <c r="AG33" i="2"/>
  <c r="AG474" i="2"/>
  <c r="AG677" i="2"/>
  <c r="AG442" i="2"/>
  <c r="AG37" i="2"/>
  <c r="AG492" i="2"/>
  <c r="AG666" i="2"/>
  <c r="AG347" i="2"/>
  <c r="AG724" i="2"/>
  <c r="AG115" i="2"/>
  <c r="AG135" i="2"/>
  <c r="AG316" i="2"/>
  <c r="AG681" i="2"/>
  <c r="AG242" i="2"/>
  <c r="AG604" i="2"/>
  <c r="AG542" i="2"/>
  <c r="AG446" i="2"/>
  <c r="AG524" i="2"/>
  <c r="AG451" i="2"/>
  <c r="AG225" i="2"/>
  <c r="AG191" i="2"/>
  <c r="AG672" i="2"/>
  <c r="AG377" i="2"/>
  <c r="AG31" i="2"/>
  <c r="AG144" i="2"/>
  <c r="AG38" i="2"/>
  <c r="AG625" i="2"/>
  <c r="AG732" i="2"/>
  <c r="AG219" i="2"/>
  <c r="AG504" i="2"/>
  <c r="AG168" i="2"/>
  <c r="AG399" i="2"/>
  <c r="AG696" i="2"/>
  <c r="AG88" i="2"/>
  <c r="AG335" i="2"/>
  <c r="AG510" i="2"/>
  <c r="AG255" i="2"/>
  <c r="AG704" i="2"/>
  <c r="AG107" i="2"/>
  <c r="AG152" i="2"/>
  <c r="AG407" i="2"/>
  <c r="AG105" i="2"/>
  <c r="AG643" i="2"/>
  <c r="AG568" i="2"/>
  <c r="AG656" i="2"/>
  <c r="AG352" i="2"/>
  <c r="AG573" i="2"/>
  <c r="AG728" i="2"/>
  <c r="AG122" i="2"/>
  <c r="AG196" i="2"/>
  <c r="AG66" i="2"/>
  <c r="AG390" i="2"/>
  <c r="AG444" i="2"/>
  <c r="AG707" i="2"/>
  <c r="AG397" i="2"/>
  <c r="AG214" i="2"/>
  <c r="AG645" i="2"/>
  <c r="AG578" i="2"/>
  <c r="AG100" i="2"/>
  <c r="AG376" i="2"/>
  <c r="AG170" i="2"/>
  <c r="AG198" i="2"/>
  <c r="AG240" i="2"/>
  <c r="AG685" i="2"/>
  <c r="AG299" i="2"/>
  <c r="AG349" i="2"/>
  <c r="AG67" i="2"/>
  <c r="AG177" i="2"/>
  <c r="AG705" i="2"/>
  <c r="AG494" i="2"/>
  <c r="AG285" i="2"/>
  <c r="AG408" i="2"/>
  <c r="AG647" i="2"/>
  <c r="AG725" i="2"/>
  <c r="AG657" i="2"/>
  <c r="AG670" i="2"/>
  <c r="AG111" i="2"/>
  <c r="AG596" i="2"/>
  <c r="AG239" i="2"/>
  <c r="AG552" i="2"/>
  <c r="AG252" i="2"/>
  <c r="AG636" i="2"/>
  <c r="AG686" i="2"/>
  <c r="AG742" i="2"/>
  <c r="AG617" i="2"/>
  <c r="AG610" i="2"/>
  <c r="AG411" i="2"/>
  <c r="AG415" i="2"/>
  <c r="AG328" i="2"/>
  <c r="AG638" i="2"/>
  <c r="AG165" i="2"/>
  <c r="AG642" i="2"/>
  <c r="AG309" i="2"/>
  <c r="AG257" i="2"/>
  <c r="AG471" i="2"/>
  <c r="AG248" i="2"/>
  <c r="AG113" i="2"/>
  <c r="AG466" i="2"/>
  <c r="AG467" i="2"/>
  <c r="AG674" i="2"/>
  <c r="AG591" i="2"/>
  <c r="AG305" i="2"/>
  <c r="AG409" i="2"/>
  <c r="AG567" i="2"/>
  <c r="AG326" i="2"/>
  <c r="AG334" i="2"/>
  <c r="AG637" i="2"/>
  <c r="AG495" i="2"/>
  <c r="AG412" i="2"/>
  <c r="AG664" i="2"/>
  <c r="AG103" i="2"/>
  <c r="AG249" i="2"/>
  <c r="AG195" i="2"/>
  <c r="AG730" i="2"/>
  <c r="AG505" i="2"/>
  <c r="AG367" i="2"/>
  <c r="AG472" i="2"/>
  <c r="AG421" i="2"/>
  <c r="AG678" i="2"/>
  <c r="AG555" i="2"/>
  <c r="AG199" i="2"/>
  <c r="AG632" i="2"/>
  <c r="AG197" i="2"/>
  <c r="AG395" i="2"/>
  <c r="AG200" i="2"/>
  <c r="AG318" i="2"/>
  <c r="AG629" i="2"/>
  <c r="AG532" i="2"/>
  <c r="AG379" i="2"/>
  <c r="AG321" i="2"/>
  <c r="AG461" i="2"/>
  <c r="AG306" i="2"/>
  <c r="AG702" i="2"/>
  <c r="AG539" i="2"/>
  <c r="AG460" i="2"/>
  <c r="AG579" i="2"/>
  <c r="AG423" i="2"/>
  <c r="AG618" i="2"/>
  <c r="AG718" i="2"/>
  <c r="AG566" i="2"/>
  <c r="AG448" i="2"/>
  <c r="AG710" i="2"/>
  <c r="AG361" i="2"/>
  <c r="AG708" i="2"/>
  <c r="AG648" i="2"/>
  <c r="AG615" i="2"/>
  <c r="AG477" i="2"/>
  <c r="AG443" i="2"/>
  <c r="AG425" i="2"/>
  <c r="AG616" i="2"/>
  <c r="AG676" i="2"/>
  <c r="AG336" i="2"/>
  <c r="AG600" i="2"/>
  <c r="AG652" i="2"/>
  <c r="AG454" i="2"/>
  <c r="AG689" i="2"/>
  <c r="AG554" i="2"/>
  <c r="AG515" i="2"/>
  <c r="AG546" i="2"/>
  <c r="AG680" i="2"/>
  <c r="AG697" i="2"/>
  <c r="AG740" i="2"/>
  <c r="AG543" i="2"/>
  <c r="AG419" i="2"/>
  <c r="AG711" i="2"/>
  <c r="AG667" i="2"/>
  <c r="AG673" i="2"/>
  <c r="AG650" i="2"/>
  <c r="AG713" i="2"/>
  <c r="AG640" i="2"/>
  <c r="AG726" i="2"/>
  <c r="AG720" i="2"/>
  <c r="AG739" i="2"/>
  <c r="AG688" i="2"/>
  <c r="AG700" i="2"/>
  <c r="AG727" i="2"/>
  <c r="AG738" i="2"/>
  <c r="AG663" i="2"/>
  <c r="AG669" i="2"/>
  <c r="AG703" i="2"/>
  <c r="AG722" i="2"/>
  <c r="AG716" i="2"/>
  <c r="AF621" i="2"/>
  <c r="AF627" i="2"/>
  <c r="AF590" i="2"/>
  <c r="AF81" i="2"/>
  <c r="AF329" i="2"/>
  <c r="AF519" i="2"/>
  <c r="AF449" i="2"/>
  <c r="AF540" i="2"/>
  <c r="AF502" i="2"/>
  <c r="AF385" i="2"/>
  <c r="AF404" i="2"/>
  <c r="AF481" i="2"/>
  <c r="AF693" i="2"/>
  <c r="AF275" i="2"/>
  <c r="AF145" i="2"/>
  <c r="AF528" i="2"/>
  <c r="AF465" i="2"/>
  <c r="AF683" i="2"/>
  <c r="AF344" i="2"/>
  <c r="AF50" i="2"/>
  <c r="AF341" i="2"/>
  <c r="AF516" i="2"/>
  <c r="AF462" i="2"/>
  <c r="AF63" i="2"/>
  <c r="AF383" i="2"/>
  <c r="AF550" i="2"/>
  <c r="AF315" i="2"/>
  <c r="AF212" i="2"/>
  <c r="AF339" i="2"/>
  <c r="AF662" i="2"/>
  <c r="AF272" i="2"/>
  <c r="AF586" i="2"/>
  <c r="AF72" i="2"/>
  <c r="AF613" i="2"/>
  <c r="AF6" i="2"/>
  <c r="AF150" i="2"/>
  <c r="AF623" i="2"/>
  <c r="AF94" i="2"/>
  <c r="AF104" i="2"/>
  <c r="AF480" i="2"/>
  <c r="AF351" i="2"/>
  <c r="AF333" i="2"/>
  <c r="AF522" i="2"/>
  <c r="AF213" i="2"/>
  <c r="AF52" i="2"/>
  <c r="AF206" i="2"/>
  <c r="AF217" i="2"/>
  <c r="AF595" i="2"/>
  <c r="AF547" i="2"/>
  <c r="AF384" i="2"/>
  <c r="AF138" i="2"/>
  <c r="AF133" i="2"/>
  <c r="AF427" i="2"/>
  <c r="AF102" i="2"/>
  <c r="AF569" i="2"/>
  <c r="AF131" i="2"/>
  <c r="AF355" i="2"/>
  <c r="AF491" i="2"/>
  <c r="AF631" i="2"/>
  <c r="AF484" i="2"/>
  <c r="AF215" i="2"/>
  <c r="AF405" i="2"/>
  <c r="AF417" i="2"/>
  <c r="AF346" i="2"/>
  <c r="AF268" i="2"/>
  <c r="AF129" i="2"/>
  <c r="AF159" i="2"/>
  <c r="AF358" i="2"/>
  <c r="AF267" i="2"/>
  <c r="AF160" i="2"/>
  <c r="AF82" i="2"/>
  <c r="AF202" i="2"/>
  <c r="AF350" i="2"/>
  <c r="AF450" i="2"/>
  <c r="AF117" i="2"/>
  <c r="AF330" i="2"/>
  <c r="AF634" i="2"/>
  <c r="AF493" i="2"/>
  <c r="AF182" i="2"/>
  <c r="AF280" i="2"/>
  <c r="AF489" i="2"/>
  <c r="AF83" i="2"/>
  <c r="AF221" i="2"/>
  <c r="AF457" i="2"/>
  <c r="AF179" i="2"/>
  <c r="AF581" i="2"/>
  <c r="AF5" i="2"/>
  <c r="AF426" i="2"/>
  <c r="AF665" i="2"/>
  <c r="AF487" i="2"/>
  <c r="AF594" i="2"/>
  <c r="AF323" i="2"/>
  <c r="AF10" i="2"/>
  <c r="AF416" i="2"/>
  <c r="AF203" i="2"/>
  <c r="AF89" i="2"/>
  <c r="AF243" i="2"/>
  <c r="AF388" i="2"/>
  <c r="AF273" i="2"/>
  <c r="AF234" i="2"/>
  <c r="AF118" i="2"/>
  <c r="AF447" i="2"/>
  <c r="AF166" i="2"/>
  <c r="AF153" i="2"/>
  <c r="AF134" i="2"/>
  <c r="AF278" i="2"/>
  <c r="AF176" i="2"/>
  <c r="AF183" i="2"/>
  <c r="AF287" i="2"/>
  <c r="AF378" i="2"/>
  <c r="AF162" i="2"/>
  <c r="AF464" i="2"/>
  <c r="AF475" i="2"/>
  <c r="AF69" i="2"/>
  <c r="AF373" i="2"/>
  <c r="AF277" i="2"/>
  <c r="AF717" i="2"/>
  <c r="AF74" i="2"/>
  <c r="AF455" i="2"/>
  <c r="AF651" i="2"/>
  <c r="AF238" i="2"/>
  <c r="AF181" i="2"/>
  <c r="AF208" i="2"/>
  <c r="AF39" i="2"/>
  <c r="AF25" i="2"/>
  <c r="AF151" i="2"/>
  <c r="AF157" i="2"/>
  <c r="AF353" i="2"/>
  <c r="AF42" i="2"/>
  <c r="AF381" i="2"/>
  <c r="AF7" i="2"/>
  <c r="AF719" i="2"/>
  <c r="AF698" i="2"/>
  <c r="AF263" i="2"/>
  <c r="AF608" i="2"/>
  <c r="AF236" i="2"/>
  <c r="AF362" i="2"/>
  <c r="AF706" i="2"/>
  <c r="AF235" i="2"/>
  <c r="AF521" i="2"/>
  <c r="AF691" i="2"/>
  <c r="AF402" i="2"/>
  <c r="AF428" i="2"/>
  <c r="AF320" i="2"/>
  <c r="AF258" i="2"/>
  <c r="AF271" i="2"/>
  <c r="AF302" i="2"/>
  <c r="AF71" i="2"/>
  <c r="AF356" i="2"/>
  <c r="AF106" i="2"/>
  <c r="AF250" i="2"/>
  <c r="AF87" i="2"/>
  <c r="AF136" i="2"/>
  <c r="AF371" i="2"/>
  <c r="AF288" i="2"/>
  <c r="AF324" i="2"/>
  <c r="AF478" i="2"/>
  <c r="AF603" i="2"/>
  <c r="AF169" i="2"/>
  <c r="AF496" i="2"/>
  <c r="AF512" i="2"/>
  <c r="AF646" i="2"/>
  <c r="AF530" i="2"/>
  <c r="AF605" i="2"/>
  <c r="AF429" i="2"/>
  <c r="AF544" i="2"/>
  <c r="AF310" i="2"/>
  <c r="AF571" i="2"/>
  <c r="AF658" i="2"/>
  <c r="AF556" i="2"/>
  <c r="AF611" i="2"/>
  <c r="AF27" i="2"/>
  <c r="AF660" i="2"/>
  <c r="AF17" i="2"/>
  <c r="AF721" i="2"/>
  <c r="AF476" i="2"/>
  <c r="AF607" i="2"/>
  <c r="AF254" i="2"/>
  <c r="AF414" i="2"/>
  <c r="AF620" i="2"/>
  <c r="AF187" i="2"/>
  <c r="AF86" i="2"/>
  <c r="AF48" i="2"/>
  <c r="AF283" i="2"/>
  <c r="AF9" i="2"/>
  <c r="AF186" i="2"/>
  <c r="AF589" i="2"/>
  <c r="AF319" i="2"/>
  <c r="AF431" i="2"/>
  <c r="AF430" i="2"/>
  <c r="AF30" i="2"/>
  <c r="AF639" i="2"/>
  <c r="AF218" i="2"/>
  <c r="AF340" i="2"/>
  <c r="AF551" i="2"/>
  <c r="AF653" i="2"/>
  <c r="AF622" i="2"/>
  <c r="AF256" i="2"/>
  <c r="AF392" i="2"/>
  <c r="AF163" i="2"/>
  <c r="AF655" i="2"/>
  <c r="AF517" i="2"/>
  <c r="AF386" i="2"/>
  <c r="AF526" i="2"/>
  <c r="AF190" i="2"/>
  <c r="AF290" i="2"/>
  <c r="AF564" i="2"/>
  <c r="AF91" i="2"/>
  <c r="AF45" i="2"/>
  <c r="AF382" i="2"/>
  <c r="AF108" i="2"/>
  <c r="AF614" i="2"/>
  <c r="AF545" i="2"/>
  <c r="AF488" i="2"/>
  <c r="AF95" i="2"/>
  <c r="AF164" i="2"/>
  <c r="AF109" i="2"/>
  <c r="AF79" i="2"/>
  <c r="AF548" i="2"/>
  <c r="AF68" i="2"/>
  <c r="AF435" i="2"/>
  <c r="AF161" i="2"/>
  <c r="AF439" i="2"/>
  <c r="AF523" i="2"/>
  <c r="AF85" i="2"/>
  <c r="AF11" i="2"/>
  <c r="AF396" i="2"/>
  <c r="AF289" i="2"/>
  <c r="AF422" i="2"/>
  <c r="AF259" i="2"/>
  <c r="AF410" i="2"/>
  <c r="AF731" i="2"/>
  <c r="AF147" i="2"/>
  <c r="AF486" i="2"/>
  <c r="AF671" i="2"/>
  <c r="AF142" i="2"/>
  <c r="AF226" i="2"/>
  <c r="AF337" i="2"/>
  <c r="AF314" i="2"/>
  <c r="AF588" i="2"/>
  <c r="AF453" i="2"/>
  <c r="AF348" i="2"/>
  <c r="AF694" i="2"/>
  <c r="AF281" i="2"/>
  <c r="AF189" i="2"/>
  <c r="AF8" i="2"/>
  <c r="AF327" i="2"/>
  <c r="AF70" i="2"/>
  <c r="AF19" i="2"/>
  <c r="AF456" i="2"/>
  <c r="AF723" i="2"/>
  <c r="AF13" i="2"/>
  <c r="AF345" i="2"/>
  <c r="AF59" i="2"/>
  <c r="AF563" i="2"/>
  <c r="AF80" i="2"/>
  <c r="AF508" i="2"/>
  <c r="AF583" i="2"/>
  <c r="AF47" i="2"/>
  <c r="AF699" i="2"/>
  <c r="AF372" i="2"/>
  <c r="AF73" i="2"/>
  <c r="AF36" i="2"/>
  <c r="AF301" i="2"/>
  <c r="AF438" i="2"/>
  <c r="AF561" i="2"/>
  <c r="AF77" i="2"/>
  <c r="AF499" i="2"/>
  <c r="AF205" i="2"/>
  <c r="AF180" i="2"/>
  <c r="AF420" i="2"/>
  <c r="AF360" i="2"/>
  <c r="AF363" i="2"/>
  <c r="AF331" i="2"/>
  <c r="AF584" i="2"/>
  <c r="AF398" i="2"/>
  <c r="AF403" i="2"/>
  <c r="AF692" i="2"/>
  <c r="AF445" i="2"/>
  <c r="AF90" i="2"/>
  <c r="AF51" i="2"/>
  <c r="AF391" i="2"/>
  <c r="AF434" i="2"/>
  <c r="AF479" i="2"/>
  <c r="AF93" i="2"/>
  <c r="AF222" i="2"/>
  <c r="AF276" i="2"/>
  <c r="AF606" i="2"/>
  <c r="AF266" i="2"/>
  <c r="AF224" i="2"/>
  <c r="AF124" i="2"/>
  <c r="AF514" i="2"/>
  <c r="AF695" i="2"/>
  <c r="AF262" i="2"/>
  <c r="AF497" i="2"/>
  <c r="AF4" i="2"/>
  <c r="AF185" i="2"/>
  <c r="AF155" i="2"/>
  <c r="AF193" i="2"/>
  <c r="AF630" i="2"/>
  <c r="AF40" i="2"/>
  <c r="AF503" i="2"/>
  <c r="AF387" i="2"/>
  <c r="AF220" i="2"/>
  <c r="AF139" i="2"/>
  <c r="AF143" i="2"/>
  <c r="AF400" i="2"/>
  <c r="AF194" i="2"/>
  <c r="AF473" i="2"/>
  <c r="AF97" i="2"/>
  <c r="AF601" i="2"/>
  <c r="AF101" i="2"/>
  <c r="AF300" i="2"/>
  <c r="AF231" i="2"/>
  <c r="AF597" i="2"/>
  <c r="AF78" i="2"/>
  <c r="AF338" i="2"/>
  <c r="AF296" i="2"/>
  <c r="AF279" i="2"/>
  <c r="AF342" i="2"/>
  <c r="AF529" i="2"/>
  <c r="AF303" i="2"/>
  <c r="AF369" i="2"/>
  <c r="AF158" i="2"/>
  <c r="AF325" i="2"/>
  <c r="AF709" i="2"/>
  <c r="AF149" i="2"/>
  <c r="AF75" i="2"/>
  <c r="AF483" i="2"/>
  <c r="AF112" i="2"/>
  <c r="AF23" i="2"/>
  <c r="AF715" i="2"/>
  <c r="AF251" i="2"/>
  <c r="AF24" i="2"/>
  <c r="AF284" i="2"/>
  <c r="AF298" i="2"/>
  <c r="AF137" i="2"/>
  <c r="AF245" i="2"/>
  <c r="AF265" i="2"/>
  <c r="AF575" i="2"/>
  <c r="AF130" i="2"/>
  <c r="AF463" i="2"/>
  <c r="AF635" i="2"/>
  <c r="AF307" i="2"/>
  <c r="AF506" i="2"/>
  <c r="AF209" i="2"/>
  <c r="AF172" i="2"/>
  <c r="AF116" i="2"/>
  <c r="AF76" i="2"/>
  <c r="AF332" i="2"/>
  <c r="AF96" i="2"/>
  <c r="AF34" i="2"/>
  <c r="AF729" i="2"/>
  <c r="AF16" i="2"/>
  <c r="AF308" i="2"/>
  <c r="AF659" i="2"/>
  <c r="AF32" i="2"/>
  <c r="AF549" i="2"/>
  <c r="AF469" i="2"/>
  <c r="AF119" i="2"/>
  <c r="AF684" i="2"/>
  <c r="AF582" i="2"/>
  <c r="AF237" i="2"/>
  <c r="AF207" i="2"/>
  <c r="AF559" i="2"/>
  <c r="AF57" i="2"/>
  <c r="AF570" i="2"/>
  <c r="AF241" i="2"/>
  <c r="AF99" i="2"/>
  <c r="AF500" i="2"/>
  <c r="AF364" i="2"/>
  <c r="AF216" i="2"/>
  <c r="AF12" i="2"/>
  <c r="AF3" i="2"/>
  <c r="AF64" i="2"/>
  <c r="AF534" i="2"/>
  <c r="AF598" i="2"/>
  <c r="AF712" i="2"/>
  <c r="AF592" i="2"/>
  <c r="AF14" i="2"/>
  <c r="AF2" i="2"/>
  <c r="AF599" i="2"/>
  <c r="AF269" i="2"/>
  <c r="AF485" i="2"/>
  <c r="AF141" i="2"/>
  <c r="AF490" i="2"/>
  <c r="AF156" i="2"/>
  <c r="AF304" i="2"/>
  <c r="AF470" i="2"/>
  <c r="AF649" i="2"/>
  <c r="AF440" i="2"/>
  <c r="AF121" i="2"/>
  <c r="AF343" i="2"/>
  <c r="AF228" i="2"/>
  <c r="AF253" i="2"/>
  <c r="AF244" i="2"/>
  <c r="AF29" i="2"/>
  <c r="AF167" i="2"/>
  <c r="AF282" i="2"/>
  <c r="AF675" i="2"/>
  <c r="AF432" i="2"/>
  <c r="AF54" i="2"/>
  <c r="AF26" i="2"/>
  <c r="AF15" i="2"/>
  <c r="AF531" i="2"/>
  <c r="AF322" i="2"/>
  <c r="AF174" i="2"/>
  <c r="AF110" i="2"/>
  <c r="AF173" i="2"/>
  <c r="AF128" i="2"/>
  <c r="AF633" i="2"/>
  <c r="AF223" i="2"/>
  <c r="AF357" i="2"/>
  <c r="AF35" i="2"/>
  <c r="AF92" i="2"/>
  <c r="AF418" i="2"/>
  <c r="AF20" i="2"/>
  <c r="AF295" i="2"/>
  <c r="AF406" i="2"/>
  <c r="AF132" i="2"/>
  <c r="AF558" i="2"/>
  <c r="AF560" i="2"/>
  <c r="AF260" i="2"/>
  <c r="AF557" i="2"/>
  <c r="AF184" i="2"/>
  <c r="AF261" i="2"/>
  <c r="AF293" i="2"/>
  <c r="AF232" i="2"/>
  <c r="AF114" i="2"/>
  <c r="AF65" i="2"/>
  <c r="AF84" i="2"/>
  <c r="AF211" i="2"/>
  <c r="AF292" i="2"/>
  <c r="AF593" i="2"/>
  <c r="AF498" i="2"/>
  <c r="AF585" i="2"/>
  <c r="AF61" i="2"/>
  <c r="AF690" i="2"/>
  <c r="AF368" i="2"/>
  <c r="AF574" i="2"/>
  <c r="AF687" i="2"/>
  <c r="AF154" i="2"/>
  <c r="AF641" i="2"/>
  <c r="AF679" i="2"/>
  <c r="AF525" i="2"/>
  <c r="AF46" i="2"/>
  <c r="AF354" i="2"/>
  <c r="AF286" i="2"/>
  <c r="AF270" i="2"/>
  <c r="AF60" i="2"/>
  <c r="AF264" i="2"/>
  <c r="AF741" i="2"/>
  <c r="AF628" i="2"/>
  <c r="AF375" i="2"/>
  <c r="AF98" i="2"/>
  <c r="AF577" i="2"/>
  <c r="AF452" i="2"/>
  <c r="AF562" i="2"/>
  <c r="AF204" i="2"/>
  <c r="AF317" i="2"/>
  <c r="AF733" i="2"/>
  <c r="AF227" i="2"/>
  <c r="AF654" i="2"/>
  <c r="AF370" i="2"/>
  <c r="AF572" i="2"/>
  <c r="AF401" i="2"/>
  <c r="AF201" i="2"/>
  <c r="AF433" i="2"/>
  <c r="AF537" i="2"/>
  <c r="AF120" i="2"/>
  <c r="AF644" i="2"/>
  <c r="AF49" i="2"/>
  <c r="AF393" i="2"/>
  <c r="AF538" i="2"/>
  <c r="AF436" i="2"/>
  <c r="AF359" i="2"/>
  <c r="AF311" i="2"/>
  <c r="AF533" i="2"/>
  <c r="AF171" i="2"/>
  <c r="AF413" i="2"/>
  <c r="AF536" i="2"/>
  <c r="AF125" i="2"/>
  <c r="AF441" i="2"/>
  <c r="AF140" i="2"/>
  <c r="AF274" i="2"/>
  <c r="AF62" i="2"/>
  <c r="AF230" i="2"/>
  <c r="AF41" i="2"/>
  <c r="AF294" i="2"/>
  <c r="AF28" i="2"/>
  <c r="AF553" i="2"/>
  <c r="AF424" i="2"/>
  <c r="AF148" i="2"/>
  <c r="AF247" i="2"/>
  <c r="AF312" i="2"/>
  <c r="AF714" i="2"/>
  <c r="AF735" i="2"/>
  <c r="AF661" i="2"/>
  <c r="AF701" i="2"/>
  <c r="AF527" i="2"/>
  <c r="AF565" i="2"/>
  <c r="AF437" i="2"/>
  <c r="AF210" i="2"/>
  <c r="AF468" i="2"/>
  <c r="AF21" i="2"/>
  <c r="AF188" i="2"/>
  <c r="AF58" i="2"/>
  <c r="AF365" i="2"/>
  <c r="AF22" i="2"/>
  <c r="AF146" i="2"/>
  <c r="AF682" i="2"/>
  <c r="AF389" i="2"/>
  <c r="AF127" i="2"/>
  <c r="AF313" i="2"/>
  <c r="AF43" i="2"/>
  <c r="AF291" i="2"/>
  <c r="AF18" i="2"/>
  <c r="AF458" i="2"/>
  <c r="AF44" i="2"/>
  <c r="AF520" i="2"/>
  <c r="AF624" i="2"/>
  <c r="AF380" i="2"/>
  <c r="AF518" i="2"/>
  <c r="AF541" i="2"/>
  <c r="AF459" i="2"/>
  <c r="AF513" i="2"/>
  <c r="AF482" i="2"/>
  <c r="AF178" i="2"/>
  <c r="AF56" i="2"/>
  <c r="AF580" i="2"/>
  <c r="AF501" i="2"/>
  <c r="AF734" i="2"/>
  <c r="AF509" i="2"/>
  <c r="AF576" i="2"/>
  <c r="AF53" i="2"/>
  <c r="AF587" i="2"/>
  <c r="AF507" i="2"/>
  <c r="AF394" i="2"/>
  <c r="AF619" i="2"/>
  <c r="AF123" i="2"/>
  <c r="AF602" i="2"/>
  <c r="AF668" i="2"/>
  <c r="AF55" i="2"/>
  <c r="AF609" i="2"/>
  <c r="AF126" i="2"/>
  <c r="AF246" i="2"/>
  <c r="AF737" i="2"/>
  <c r="AF626" i="2"/>
  <c r="AF233" i="2"/>
  <c r="AF297" i="2"/>
  <c r="AF511" i="2"/>
  <c r="AF175" i="2"/>
  <c r="AF535" i="2"/>
  <c r="AF736" i="2"/>
  <c r="AF612" i="2"/>
  <c r="AF192" i="2"/>
  <c r="AF366" i="2"/>
  <c r="AF229" i="2"/>
  <c r="AF374" i="2"/>
  <c r="AF33" i="2"/>
  <c r="AF474" i="2"/>
  <c r="AF677" i="2"/>
  <c r="AF442" i="2"/>
  <c r="AF37" i="2"/>
  <c r="AF492" i="2"/>
  <c r="AF666" i="2"/>
  <c r="AF347" i="2"/>
  <c r="AF724" i="2"/>
  <c r="AF115" i="2"/>
  <c r="AF135" i="2"/>
  <c r="AF316" i="2"/>
  <c r="AF681" i="2"/>
  <c r="AF242" i="2"/>
  <c r="AF604" i="2"/>
  <c r="AF542" i="2"/>
  <c r="AF446" i="2"/>
  <c r="AF524" i="2"/>
  <c r="AF451" i="2"/>
  <c r="AF225" i="2"/>
  <c r="AF191" i="2"/>
  <c r="AF672" i="2"/>
  <c r="AF377" i="2"/>
  <c r="AF31" i="2"/>
  <c r="AF144" i="2"/>
  <c r="AF38" i="2"/>
  <c r="AF625" i="2"/>
  <c r="AF732" i="2"/>
  <c r="AF219" i="2"/>
  <c r="AF504" i="2"/>
  <c r="AF168" i="2"/>
  <c r="AF399" i="2"/>
  <c r="AF696" i="2"/>
  <c r="AF88" i="2"/>
  <c r="AF335" i="2"/>
  <c r="AF510" i="2"/>
  <c r="AF255" i="2"/>
  <c r="AF704" i="2"/>
  <c r="AF107" i="2"/>
  <c r="AF152" i="2"/>
  <c r="AF407" i="2"/>
  <c r="AF105" i="2"/>
  <c r="AF643" i="2"/>
  <c r="AF568" i="2"/>
  <c r="AF656" i="2"/>
  <c r="AF352" i="2"/>
  <c r="AF573" i="2"/>
  <c r="AF728" i="2"/>
  <c r="AF122" i="2"/>
  <c r="AF196" i="2"/>
  <c r="AF66" i="2"/>
  <c r="AF390" i="2"/>
  <c r="AF444" i="2"/>
  <c r="AF707" i="2"/>
  <c r="AF397" i="2"/>
  <c r="AF214" i="2"/>
  <c r="AF645" i="2"/>
  <c r="AF578" i="2"/>
  <c r="AF100" i="2"/>
  <c r="AF376" i="2"/>
  <c r="AF170" i="2"/>
  <c r="AF198" i="2"/>
  <c r="AF240" i="2"/>
  <c r="AF685" i="2"/>
  <c r="AF299" i="2"/>
  <c r="AF349" i="2"/>
  <c r="AF67" i="2"/>
  <c r="AF177" i="2"/>
  <c r="AF705" i="2"/>
  <c r="AF494" i="2"/>
  <c r="AF285" i="2"/>
  <c r="AF408" i="2"/>
  <c r="AF647" i="2"/>
  <c r="AF725" i="2"/>
  <c r="AF657" i="2"/>
  <c r="AF670" i="2"/>
  <c r="AF111" i="2"/>
  <c r="AF596" i="2"/>
  <c r="AF239" i="2"/>
  <c r="AF552" i="2"/>
  <c r="AF252" i="2"/>
  <c r="AF636" i="2"/>
  <c r="AF686" i="2"/>
  <c r="AF742" i="2"/>
  <c r="AF617" i="2"/>
  <c r="AF610" i="2"/>
  <c r="AF411" i="2"/>
  <c r="AF415" i="2"/>
  <c r="AF328" i="2"/>
  <c r="AF638" i="2"/>
  <c r="AF165" i="2"/>
  <c r="AF642" i="2"/>
  <c r="AF309" i="2"/>
  <c r="AF257" i="2"/>
  <c r="AF471" i="2"/>
  <c r="AF248" i="2"/>
  <c r="AF113" i="2"/>
  <c r="AF466" i="2"/>
  <c r="AF467" i="2"/>
  <c r="AF674" i="2"/>
  <c r="AF591" i="2"/>
  <c r="AF305" i="2"/>
  <c r="AF409" i="2"/>
  <c r="AF567" i="2"/>
  <c r="AF326" i="2"/>
  <c r="AF334" i="2"/>
  <c r="AF637" i="2"/>
  <c r="AF495" i="2"/>
  <c r="AF412" i="2"/>
  <c r="AF664" i="2"/>
  <c r="AF103" i="2"/>
  <c r="AF249" i="2"/>
  <c r="AF195" i="2"/>
  <c r="AF730" i="2"/>
  <c r="AF505" i="2"/>
  <c r="AF367" i="2"/>
  <c r="AF472" i="2"/>
  <c r="AF421" i="2"/>
  <c r="AF678" i="2"/>
  <c r="AF555" i="2"/>
  <c r="AF199" i="2"/>
  <c r="AF632" i="2"/>
  <c r="AF197" i="2"/>
  <c r="AF395" i="2"/>
  <c r="AF200" i="2"/>
  <c r="AF318" i="2"/>
  <c r="AF629" i="2"/>
  <c r="AF532" i="2"/>
  <c r="AF379" i="2"/>
  <c r="AF321" i="2"/>
  <c r="AF461" i="2"/>
  <c r="AF306" i="2"/>
  <c r="AF702" i="2"/>
  <c r="AF539" i="2"/>
  <c r="AF460" i="2"/>
  <c r="AF579" i="2"/>
  <c r="AF423" i="2"/>
  <c r="AF618" i="2"/>
  <c r="AF718" i="2"/>
  <c r="AF566" i="2"/>
  <c r="AF448" i="2"/>
  <c r="AF710" i="2"/>
  <c r="AF361" i="2"/>
  <c r="AF708" i="2"/>
  <c r="AF648" i="2"/>
  <c r="AF615" i="2"/>
  <c r="AF477" i="2"/>
  <c r="AF443" i="2"/>
  <c r="AF425" i="2"/>
  <c r="AF616" i="2"/>
  <c r="AF676" i="2"/>
  <c r="AF336" i="2"/>
  <c r="AF600" i="2"/>
  <c r="AF652" i="2"/>
  <c r="AF454" i="2"/>
  <c r="AF689" i="2"/>
  <c r="AF554" i="2"/>
  <c r="AF515" i="2"/>
  <c r="AF546" i="2"/>
  <c r="AF680" i="2"/>
  <c r="AF697" i="2"/>
  <c r="AF740" i="2"/>
  <c r="AF543" i="2"/>
  <c r="AF419" i="2"/>
  <c r="AF711" i="2"/>
  <c r="AF667" i="2"/>
  <c r="AF673" i="2"/>
  <c r="AF650" i="2"/>
  <c r="AF713" i="2"/>
  <c r="AF640" i="2"/>
  <c r="AF726" i="2"/>
  <c r="AF720" i="2"/>
  <c r="AF739" i="2"/>
  <c r="AF688" i="2"/>
  <c r="AF700" i="2"/>
  <c r="AF727" i="2"/>
  <c r="AF738" i="2"/>
  <c r="AF663" i="2"/>
  <c r="AF669" i="2"/>
  <c r="AF703" i="2"/>
  <c r="AF722" i="2"/>
  <c r="AF716" i="2"/>
  <c r="AE621" i="2"/>
  <c r="AE627" i="2"/>
  <c r="AE590" i="2"/>
  <c r="AE81" i="2"/>
  <c r="AE329" i="2"/>
  <c r="AE519" i="2"/>
  <c r="AE449" i="2"/>
  <c r="AE540" i="2"/>
  <c r="AE502" i="2"/>
  <c r="AE385" i="2"/>
  <c r="AE404" i="2"/>
  <c r="AE481" i="2"/>
  <c r="AE693" i="2"/>
  <c r="AE275" i="2"/>
  <c r="AE145" i="2"/>
  <c r="AE528" i="2"/>
  <c r="AE465" i="2"/>
  <c r="AE683" i="2"/>
  <c r="AE344" i="2"/>
  <c r="AE50" i="2"/>
  <c r="AE341" i="2"/>
  <c r="AE516" i="2"/>
  <c r="AE462" i="2"/>
  <c r="AE63" i="2"/>
  <c r="AE383" i="2"/>
  <c r="AE550" i="2"/>
  <c r="AE315" i="2"/>
  <c r="AE212" i="2"/>
  <c r="AE339" i="2"/>
  <c r="AE662" i="2"/>
  <c r="AE272" i="2"/>
  <c r="AE586" i="2"/>
  <c r="AE72" i="2"/>
  <c r="AE613" i="2"/>
  <c r="AE6" i="2"/>
  <c r="AE150" i="2"/>
  <c r="AE623" i="2"/>
  <c r="AE94" i="2"/>
  <c r="AE104" i="2"/>
  <c r="AE480" i="2"/>
  <c r="AE351" i="2"/>
  <c r="AE333" i="2"/>
  <c r="AE522" i="2"/>
  <c r="AE213" i="2"/>
  <c r="AE52" i="2"/>
  <c r="AE206" i="2"/>
  <c r="AE217" i="2"/>
  <c r="AE595" i="2"/>
  <c r="AE547" i="2"/>
  <c r="AE384" i="2"/>
  <c r="AE138" i="2"/>
  <c r="AE133" i="2"/>
  <c r="AE427" i="2"/>
  <c r="AE102" i="2"/>
  <c r="AE569" i="2"/>
  <c r="AE131" i="2"/>
  <c r="AE355" i="2"/>
  <c r="AE491" i="2"/>
  <c r="AE631" i="2"/>
  <c r="AE484" i="2"/>
  <c r="AE215" i="2"/>
  <c r="AE405" i="2"/>
  <c r="AE417" i="2"/>
  <c r="AE346" i="2"/>
  <c r="AE268" i="2"/>
  <c r="AE129" i="2"/>
  <c r="AE159" i="2"/>
  <c r="AE358" i="2"/>
  <c r="AE267" i="2"/>
  <c r="AE160" i="2"/>
  <c r="AE82" i="2"/>
  <c r="AE202" i="2"/>
  <c r="AE350" i="2"/>
  <c r="AE450" i="2"/>
  <c r="AE117" i="2"/>
  <c r="AE330" i="2"/>
  <c r="AE634" i="2"/>
  <c r="AE493" i="2"/>
  <c r="AE182" i="2"/>
  <c r="AE280" i="2"/>
  <c r="AE489" i="2"/>
  <c r="AE83" i="2"/>
  <c r="AE221" i="2"/>
  <c r="AE457" i="2"/>
  <c r="AE179" i="2"/>
  <c r="AE581" i="2"/>
  <c r="AE5" i="2"/>
  <c r="AE426" i="2"/>
  <c r="AE665" i="2"/>
  <c r="AE487" i="2"/>
  <c r="AE594" i="2"/>
  <c r="AE323" i="2"/>
  <c r="AE10" i="2"/>
  <c r="AE416" i="2"/>
  <c r="AE203" i="2"/>
  <c r="AE89" i="2"/>
  <c r="AE243" i="2"/>
  <c r="AE388" i="2"/>
  <c r="AE273" i="2"/>
  <c r="AE234" i="2"/>
  <c r="AE118" i="2"/>
  <c r="AE447" i="2"/>
  <c r="AE166" i="2"/>
  <c r="AE153" i="2"/>
  <c r="AE134" i="2"/>
  <c r="AE278" i="2"/>
  <c r="AE176" i="2"/>
  <c r="AE183" i="2"/>
  <c r="AE287" i="2"/>
  <c r="AE378" i="2"/>
  <c r="AE162" i="2"/>
  <c r="AE464" i="2"/>
  <c r="AE475" i="2"/>
  <c r="AE69" i="2"/>
  <c r="AE373" i="2"/>
  <c r="AE277" i="2"/>
  <c r="AE717" i="2"/>
  <c r="AE74" i="2"/>
  <c r="AE455" i="2"/>
  <c r="AE651" i="2"/>
  <c r="AE238" i="2"/>
  <c r="AE181" i="2"/>
  <c r="AE208" i="2"/>
  <c r="AE39" i="2"/>
  <c r="AE25" i="2"/>
  <c r="AE151" i="2"/>
  <c r="AE157" i="2"/>
  <c r="AE353" i="2"/>
  <c r="AE42" i="2"/>
  <c r="AE381" i="2"/>
  <c r="AE7" i="2"/>
  <c r="AE719" i="2"/>
  <c r="AE698" i="2"/>
  <c r="AE263" i="2"/>
  <c r="AE608" i="2"/>
  <c r="AE236" i="2"/>
  <c r="AE362" i="2"/>
  <c r="AE706" i="2"/>
  <c r="AE235" i="2"/>
  <c r="AE521" i="2"/>
  <c r="AE691" i="2"/>
  <c r="AE402" i="2"/>
  <c r="AE428" i="2"/>
  <c r="AE320" i="2"/>
  <c r="AE258" i="2"/>
  <c r="AE271" i="2"/>
  <c r="AE302" i="2"/>
  <c r="AE71" i="2"/>
  <c r="AE356" i="2"/>
  <c r="AE106" i="2"/>
  <c r="AE250" i="2"/>
  <c r="AE87" i="2"/>
  <c r="AE136" i="2"/>
  <c r="AE371" i="2"/>
  <c r="AE288" i="2"/>
  <c r="AE324" i="2"/>
  <c r="AE478" i="2"/>
  <c r="AE603" i="2"/>
  <c r="AE169" i="2"/>
  <c r="AE496" i="2"/>
  <c r="AE512" i="2"/>
  <c r="AE646" i="2"/>
  <c r="AE530" i="2"/>
  <c r="AE605" i="2"/>
  <c r="AE429" i="2"/>
  <c r="AE544" i="2"/>
  <c r="AE310" i="2"/>
  <c r="AE571" i="2"/>
  <c r="AE658" i="2"/>
  <c r="AE556" i="2"/>
  <c r="AE611" i="2"/>
  <c r="AE27" i="2"/>
  <c r="AE660" i="2"/>
  <c r="AE17" i="2"/>
  <c r="AE721" i="2"/>
  <c r="AE476" i="2"/>
  <c r="AE607" i="2"/>
  <c r="AE254" i="2"/>
  <c r="AE414" i="2"/>
  <c r="AE620" i="2"/>
  <c r="AE187" i="2"/>
  <c r="AE86" i="2"/>
  <c r="AE48" i="2"/>
  <c r="AE283" i="2"/>
  <c r="AE9" i="2"/>
  <c r="AE186" i="2"/>
  <c r="AE589" i="2"/>
  <c r="AE319" i="2"/>
  <c r="AE431" i="2"/>
  <c r="AE430" i="2"/>
  <c r="AE30" i="2"/>
  <c r="AE639" i="2"/>
  <c r="AE218" i="2"/>
  <c r="AE340" i="2"/>
  <c r="AE551" i="2"/>
  <c r="AE653" i="2"/>
  <c r="AE622" i="2"/>
  <c r="AE256" i="2"/>
  <c r="AE392" i="2"/>
  <c r="AE163" i="2"/>
  <c r="AE655" i="2"/>
  <c r="AE517" i="2"/>
  <c r="AE386" i="2"/>
  <c r="AE526" i="2"/>
  <c r="AE190" i="2"/>
  <c r="AE290" i="2"/>
  <c r="AE564" i="2"/>
  <c r="AE91" i="2"/>
  <c r="AE45" i="2"/>
  <c r="AE382" i="2"/>
  <c r="AE108" i="2"/>
  <c r="AE614" i="2"/>
  <c r="AE545" i="2"/>
  <c r="AE488" i="2"/>
  <c r="AE95" i="2"/>
  <c r="AE164" i="2"/>
  <c r="AE109" i="2"/>
  <c r="AE79" i="2"/>
  <c r="AE548" i="2"/>
  <c r="AE68" i="2"/>
  <c r="AE435" i="2"/>
  <c r="AE161" i="2"/>
  <c r="AE439" i="2"/>
  <c r="AE523" i="2"/>
  <c r="AE85" i="2"/>
  <c r="AE11" i="2"/>
  <c r="AE396" i="2"/>
  <c r="AE289" i="2"/>
  <c r="AE422" i="2"/>
  <c r="AE259" i="2"/>
  <c r="AE410" i="2"/>
  <c r="AE731" i="2"/>
  <c r="AE147" i="2"/>
  <c r="AE486" i="2"/>
  <c r="AE671" i="2"/>
  <c r="AE142" i="2"/>
  <c r="AE226" i="2"/>
  <c r="AE337" i="2"/>
  <c r="AE314" i="2"/>
  <c r="AE588" i="2"/>
  <c r="AE453" i="2"/>
  <c r="AE348" i="2"/>
  <c r="AE694" i="2"/>
  <c r="AE281" i="2"/>
  <c r="AE189" i="2"/>
  <c r="AE8" i="2"/>
  <c r="AE327" i="2"/>
  <c r="AE70" i="2"/>
  <c r="AE19" i="2"/>
  <c r="AE456" i="2"/>
  <c r="AE723" i="2"/>
  <c r="AE13" i="2"/>
  <c r="AE345" i="2"/>
  <c r="AE59" i="2"/>
  <c r="AE563" i="2"/>
  <c r="AE80" i="2"/>
  <c r="AE508" i="2"/>
  <c r="AE583" i="2"/>
  <c r="AE47" i="2"/>
  <c r="AE699" i="2"/>
  <c r="AE372" i="2"/>
  <c r="AE73" i="2"/>
  <c r="AE36" i="2"/>
  <c r="AE301" i="2"/>
  <c r="AE438" i="2"/>
  <c r="AE561" i="2"/>
  <c r="AE77" i="2"/>
  <c r="AE499" i="2"/>
  <c r="AE205" i="2"/>
  <c r="AE180" i="2"/>
  <c r="AE420" i="2"/>
  <c r="AE360" i="2"/>
  <c r="AE363" i="2"/>
  <c r="AE331" i="2"/>
  <c r="AE584" i="2"/>
  <c r="AE398" i="2"/>
  <c r="AE403" i="2"/>
  <c r="AE692" i="2"/>
  <c r="AE445" i="2"/>
  <c r="AE90" i="2"/>
  <c r="AE51" i="2"/>
  <c r="AE391" i="2"/>
  <c r="AE434" i="2"/>
  <c r="AE479" i="2"/>
  <c r="AE93" i="2"/>
  <c r="AE222" i="2"/>
  <c r="AE276" i="2"/>
  <c r="AE606" i="2"/>
  <c r="AE266" i="2"/>
  <c r="AE224" i="2"/>
  <c r="AE124" i="2"/>
  <c r="AE514" i="2"/>
  <c r="AE695" i="2"/>
  <c r="AE262" i="2"/>
  <c r="AE497" i="2"/>
  <c r="AE4" i="2"/>
  <c r="AE185" i="2"/>
  <c r="AE155" i="2"/>
  <c r="AE193" i="2"/>
  <c r="AE630" i="2"/>
  <c r="AE40" i="2"/>
  <c r="AE503" i="2"/>
  <c r="AE387" i="2"/>
  <c r="AE220" i="2"/>
  <c r="AE139" i="2"/>
  <c r="AE143" i="2"/>
  <c r="AE400" i="2"/>
  <c r="AE194" i="2"/>
  <c r="AE473" i="2"/>
  <c r="AE97" i="2"/>
  <c r="AE601" i="2"/>
  <c r="AE101" i="2"/>
  <c r="AE300" i="2"/>
  <c r="AE231" i="2"/>
  <c r="AE597" i="2"/>
  <c r="AE78" i="2"/>
  <c r="AE338" i="2"/>
  <c r="AE296" i="2"/>
  <c r="AE279" i="2"/>
  <c r="AE342" i="2"/>
  <c r="AE529" i="2"/>
  <c r="AE303" i="2"/>
  <c r="AE369" i="2"/>
  <c r="AE158" i="2"/>
  <c r="AE325" i="2"/>
  <c r="AE709" i="2"/>
  <c r="AE149" i="2"/>
  <c r="AE75" i="2"/>
  <c r="AE483" i="2"/>
  <c r="AE112" i="2"/>
  <c r="AE23" i="2"/>
  <c r="AE715" i="2"/>
  <c r="AE251" i="2"/>
  <c r="AE24" i="2"/>
  <c r="AE284" i="2"/>
  <c r="AE298" i="2"/>
  <c r="AE137" i="2"/>
  <c r="AE245" i="2"/>
  <c r="AE265" i="2"/>
  <c r="AE575" i="2"/>
  <c r="AE130" i="2"/>
  <c r="AE463" i="2"/>
  <c r="AE635" i="2"/>
  <c r="AE307" i="2"/>
  <c r="AE506" i="2"/>
  <c r="AE209" i="2"/>
  <c r="AE172" i="2"/>
  <c r="AE116" i="2"/>
  <c r="AE76" i="2"/>
  <c r="AE332" i="2"/>
  <c r="AE96" i="2"/>
  <c r="AE34" i="2"/>
  <c r="AE729" i="2"/>
  <c r="AE16" i="2"/>
  <c r="AE308" i="2"/>
  <c r="AE659" i="2"/>
  <c r="AE32" i="2"/>
  <c r="AE549" i="2"/>
  <c r="AE469" i="2"/>
  <c r="AE119" i="2"/>
  <c r="AE684" i="2"/>
  <c r="AE582" i="2"/>
  <c r="AE237" i="2"/>
  <c r="AE207" i="2"/>
  <c r="AE559" i="2"/>
  <c r="AE57" i="2"/>
  <c r="AE570" i="2"/>
  <c r="AE241" i="2"/>
  <c r="AE99" i="2"/>
  <c r="AE500" i="2"/>
  <c r="AE364" i="2"/>
  <c r="AE216" i="2"/>
  <c r="AE12" i="2"/>
  <c r="AE3" i="2"/>
  <c r="AE64" i="2"/>
  <c r="AE534" i="2"/>
  <c r="AE598" i="2"/>
  <c r="AE712" i="2"/>
  <c r="AE592" i="2"/>
  <c r="AE14" i="2"/>
  <c r="AE2" i="2"/>
  <c r="AE599" i="2"/>
  <c r="AE269" i="2"/>
  <c r="AE485" i="2"/>
  <c r="AE141" i="2"/>
  <c r="AE490" i="2"/>
  <c r="AE156" i="2"/>
  <c r="AE304" i="2"/>
  <c r="AE470" i="2"/>
  <c r="AE649" i="2"/>
  <c r="AE440" i="2"/>
  <c r="AE121" i="2"/>
  <c r="AE343" i="2"/>
  <c r="AE228" i="2"/>
  <c r="AE253" i="2"/>
  <c r="AE244" i="2"/>
  <c r="AE29" i="2"/>
  <c r="AE167" i="2"/>
  <c r="AE282" i="2"/>
  <c r="AE675" i="2"/>
  <c r="AE432" i="2"/>
  <c r="AE54" i="2"/>
  <c r="AE26" i="2"/>
  <c r="AE15" i="2"/>
  <c r="AE531" i="2"/>
  <c r="AE322" i="2"/>
  <c r="AE174" i="2"/>
  <c r="AE110" i="2"/>
  <c r="AE173" i="2"/>
  <c r="AE128" i="2"/>
  <c r="AE633" i="2"/>
  <c r="AE223" i="2"/>
  <c r="AE357" i="2"/>
  <c r="AE35" i="2"/>
  <c r="AE92" i="2"/>
  <c r="AE418" i="2"/>
  <c r="AE20" i="2"/>
  <c r="AE295" i="2"/>
  <c r="AE406" i="2"/>
  <c r="AE132" i="2"/>
  <c r="AE558" i="2"/>
  <c r="AE560" i="2"/>
  <c r="AE260" i="2"/>
  <c r="AE557" i="2"/>
  <c r="AE184" i="2"/>
  <c r="AE261" i="2"/>
  <c r="AE293" i="2"/>
  <c r="AE232" i="2"/>
  <c r="AE114" i="2"/>
  <c r="AE65" i="2"/>
  <c r="AE84" i="2"/>
  <c r="AE211" i="2"/>
  <c r="AE292" i="2"/>
  <c r="AE593" i="2"/>
  <c r="AE498" i="2"/>
  <c r="AE585" i="2"/>
  <c r="AE61" i="2"/>
  <c r="AE690" i="2"/>
  <c r="AE368" i="2"/>
  <c r="AE574" i="2"/>
  <c r="AE687" i="2"/>
  <c r="AE154" i="2"/>
  <c r="AE641" i="2"/>
  <c r="AE679" i="2"/>
  <c r="AE525" i="2"/>
  <c r="AE46" i="2"/>
  <c r="AE354" i="2"/>
  <c r="AE286" i="2"/>
  <c r="AE270" i="2"/>
  <c r="AE60" i="2"/>
  <c r="AE264" i="2"/>
  <c r="AE741" i="2"/>
  <c r="AE628" i="2"/>
  <c r="AE375" i="2"/>
  <c r="AE98" i="2"/>
  <c r="AE577" i="2"/>
  <c r="AE452" i="2"/>
  <c r="AE562" i="2"/>
  <c r="AE204" i="2"/>
  <c r="AE317" i="2"/>
  <c r="AE733" i="2"/>
  <c r="AE227" i="2"/>
  <c r="AE654" i="2"/>
  <c r="AE370" i="2"/>
  <c r="AE572" i="2"/>
  <c r="AE401" i="2"/>
  <c r="AE201" i="2"/>
  <c r="AE433" i="2"/>
  <c r="AE537" i="2"/>
  <c r="AE120" i="2"/>
  <c r="AE644" i="2"/>
  <c r="AE49" i="2"/>
  <c r="AE393" i="2"/>
  <c r="AE538" i="2"/>
  <c r="AE436" i="2"/>
  <c r="AE359" i="2"/>
  <c r="AE311" i="2"/>
  <c r="AE533" i="2"/>
  <c r="AE171" i="2"/>
  <c r="AE413" i="2"/>
  <c r="AE536" i="2"/>
  <c r="AE125" i="2"/>
  <c r="AE441" i="2"/>
  <c r="AE140" i="2"/>
  <c r="AE274" i="2"/>
  <c r="AE62" i="2"/>
  <c r="AE230" i="2"/>
  <c r="AE41" i="2"/>
  <c r="AE294" i="2"/>
  <c r="AE28" i="2"/>
  <c r="AE553" i="2"/>
  <c r="AE424" i="2"/>
  <c r="AE148" i="2"/>
  <c r="AE247" i="2"/>
  <c r="AE312" i="2"/>
  <c r="AE714" i="2"/>
  <c r="AE735" i="2"/>
  <c r="AE661" i="2"/>
  <c r="AE701" i="2"/>
  <c r="AE527" i="2"/>
  <c r="AE565" i="2"/>
  <c r="AE437" i="2"/>
  <c r="AE210" i="2"/>
  <c r="AE468" i="2"/>
  <c r="AE21" i="2"/>
  <c r="AE188" i="2"/>
  <c r="AE58" i="2"/>
  <c r="AE365" i="2"/>
  <c r="AE22" i="2"/>
  <c r="AE146" i="2"/>
  <c r="AE682" i="2"/>
  <c r="AE389" i="2"/>
  <c r="AE127" i="2"/>
  <c r="AE313" i="2"/>
  <c r="AE43" i="2"/>
  <c r="AE291" i="2"/>
  <c r="AE18" i="2"/>
  <c r="AE458" i="2"/>
  <c r="AE44" i="2"/>
  <c r="AE520" i="2"/>
  <c r="AE624" i="2"/>
  <c r="AE380" i="2"/>
  <c r="AE518" i="2"/>
  <c r="AE541" i="2"/>
  <c r="AE459" i="2"/>
  <c r="AE513" i="2"/>
  <c r="AE482" i="2"/>
  <c r="AE178" i="2"/>
  <c r="AE56" i="2"/>
  <c r="AE580" i="2"/>
  <c r="AE501" i="2"/>
  <c r="AE734" i="2"/>
  <c r="AE509" i="2"/>
  <c r="AE576" i="2"/>
  <c r="AE53" i="2"/>
  <c r="AE587" i="2"/>
  <c r="AE507" i="2"/>
  <c r="AE394" i="2"/>
  <c r="AE619" i="2"/>
  <c r="AE123" i="2"/>
  <c r="AE602" i="2"/>
  <c r="AE668" i="2"/>
  <c r="AE55" i="2"/>
  <c r="AE609" i="2"/>
  <c r="AE126" i="2"/>
  <c r="AE246" i="2"/>
  <c r="AE737" i="2"/>
  <c r="AE626" i="2"/>
  <c r="AE233" i="2"/>
  <c r="AE297" i="2"/>
  <c r="AE511" i="2"/>
  <c r="AE175" i="2"/>
  <c r="AE535" i="2"/>
  <c r="AE736" i="2"/>
  <c r="AE612" i="2"/>
  <c r="AE192" i="2"/>
  <c r="AE366" i="2"/>
  <c r="AE229" i="2"/>
  <c r="AE374" i="2"/>
  <c r="AE33" i="2"/>
  <c r="AE474" i="2"/>
  <c r="AE677" i="2"/>
  <c r="AE442" i="2"/>
  <c r="AE37" i="2"/>
  <c r="AE492" i="2"/>
  <c r="AE666" i="2"/>
  <c r="AE347" i="2"/>
  <c r="AE724" i="2"/>
  <c r="AE115" i="2"/>
  <c r="AE135" i="2"/>
  <c r="AE316" i="2"/>
  <c r="AE681" i="2"/>
  <c r="AE242" i="2"/>
  <c r="AE604" i="2"/>
  <c r="AE542" i="2"/>
  <c r="AE446" i="2"/>
  <c r="AE524" i="2"/>
  <c r="AE451" i="2"/>
  <c r="AE225" i="2"/>
  <c r="AE191" i="2"/>
  <c r="AE672" i="2"/>
  <c r="AE377" i="2"/>
  <c r="AE31" i="2"/>
  <c r="AE144" i="2"/>
  <c r="AE38" i="2"/>
  <c r="AE625" i="2"/>
  <c r="AE732" i="2"/>
  <c r="AE219" i="2"/>
  <c r="AE504" i="2"/>
  <c r="AE168" i="2"/>
  <c r="AE399" i="2"/>
  <c r="AE696" i="2"/>
  <c r="AE88" i="2"/>
  <c r="AE335" i="2"/>
  <c r="AE510" i="2"/>
  <c r="AE255" i="2"/>
  <c r="AE704" i="2"/>
  <c r="AE107" i="2"/>
  <c r="AE152" i="2"/>
  <c r="AE407" i="2"/>
  <c r="AE105" i="2"/>
  <c r="AE643" i="2"/>
  <c r="AE568" i="2"/>
  <c r="AE656" i="2"/>
  <c r="AE352" i="2"/>
  <c r="AE573" i="2"/>
  <c r="AE728" i="2"/>
  <c r="AE122" i="2"/>
  <c r="AE196" i="2"/>
  <c r="AE66" i="2"/>
  <c r="AE390" i="2"/>
  <c r="AE444" i="2"/>
  <c r="AE707" i="2"/>
  <c r="AE397" i="2"/>
  <c r="AE214" i="2"/>
  <c r="AE645" i="2"/>
  <c r="AE578" i="2"/>
  <c r="AE100" i="2"/>
  <c r="AE376" i="2"/>
  <c r="AE170" i="2"/>
  <c r="AE198" i="2"/>
  <c r="AE240" i="2"/>
  <c r="AE685" i="2"/>
  <c r="AE299" i="2"/>
  <c r="AE349" i="2"/>
  <c r="AE67" i="2"/>
  <c r="AE177" i="2"/>
  <c r="AE705" i="2"/>
  <c r="AE494" i="2"/>
  <c r="AE285" i="2"/>
  <c r="AE408" i="2"/>
  <c r="AE647" i="2"/>
  <c r="AE725" i="2"/>
  <c r="AE657" i="2"/>
  <c r="AE670" i="2"/>
  <c r="AE111" i="2"/>
  <c r="AE596" i="2"/>
  <c r="AE239" i="2"/>
  <c r="AE552" i="2"/>
  <c r="AE252" i="2"/>
  <c r="AE636" i="2"/>
  <c r="AE686" i="2"/>
  <c r="AE742" i="2"/>
  <c r="AE617" i="2"/>
  <c r="AE610" i="2"/>
  <c r="AE411" i="2"/>
  <c r="AE415" i="2"/>
  <c r="AE328" i="2"/>
  <c r="AE638" i="2"/>
  <c r="AE165" i="2"/>
  <c r="AE642" i="2"/>
  <c r="AE309" i="2"/>
  <c r="AE257" i="2"/>
  <c r="AE471" i="2"/>
  <c r="AE248" i="2"/>
  <c r="AE113" i="2"/>
  <c r="AE466" i="2"/>
  <c r="AE467" i="2"/>
  <c r="AE674" i="2"/>
  <c r="AE591" i="2"/>
  <c r="AE305" i="2"/>
  <c r="AE409" i="2"/>
  <c r="AE567" i="2"/>
  <c r="AE326" i="2"/>
  <c r="AE334" i="2"/>
  <c r="AE637" i="2"/>
  <c r="AE495" i="2"/>
  <c r="AE412" i="2"/>
  <c r="AE664" i="2"/>
  <c r="AE103" i="2"/>
  <c r="AE249" i="2"/>
  <c r="AE195" i="2"/>
  <c r="AE730" i="2"/>
  <c r="AE505" i="2"/>
  <c r="AE367" i="2"/>
  <c r="AE472" i="2"/>
  <c r="AE421" i="2"/>
  <c r="AE678" i="2"/>
  <c r="AE555" i="2"/>
  <c r="AE199" i="2"/>
  <c r="AE632" i="2"/>
  <c r="AE197" i="2"/>
  <c r="AE395" i="2"/>
  <c r="AE200" i="2"/>
  <c r="AE318" i="2"/>
  <c r="AE629" i="2"/>
  <c r="AE532" i="2"/>
  <c r="AE379" i="2"/>
  <c r="AE321" i="2"/>
  <c r="AE461" i="2"/>
  <c r="AE306" i="2"/>
  <c r="AE702" i="2"/>
  <c r="AE539" i="2"/>
  <c r="AE460" i="2"/>
  <c r="AE579" i="2"/>
  <c r="AE423" i="2"/>
  <c r="AE618" i="2"/>
  <c r="AE718" i="2"/>
  <c r="AE566" i="2"/>
  <c r="AE448" i="2"/>
  <c r="AE710" i="2"/>
  <c r="AE361" i="2"/>
  <c r="AE708" i="2"/>
  <c r="AE648" i="2"/>
  <c r="AE615" i="2"/>
  <c r="AE477" i="2"/>
  <c r="AE443" i="2"/>
  <c r="AE425" i="2"/>
  <c r="AE616" i="2"/>
  <c r="AE676" i="2"/>
  <c r="AE336" i="2"/>
  <c r="AE600" i="2"/>
  <c r="AE652" i="2"/>
  <c r="AE454" i="2"/>
  <c r="AE689" i="2"/>
  <c r="AE554" i="2"/>
  <c r="AE515" i="2"/>
  <c r="AE546" i="2"/>
  <c r="AE680" i="2"/>
  <c r="AE697" i="2"/>
  <c r="AE740" i="2"/>
  <c r="AE543" i="2"/>
  <c r="AE419" i="2"/>
  <c r="AE711" i="2"/>
  <c r="AE667" i="2"/>
  <c r="AE673" i="2"/>
  <c r="AE650" i="2"/>
  <c r="AE713" i="2"/>
  <c r="AE640" i="2"/>
  <c r="AE726" i="2"/>
  <c r="AE720" i="2"/>
  <c r="AE739" i="2"/>
  <c r="AE688" i="2"/>
  <c r="AE700" i="2"/>
  <c r="AE727" i="2"/>
  <c r="AE738" i="2"/>
  <c r="AE663" i="2"/>
  <c r="AE669" i="2"/>
  <c r="AE703" i="2"/>
  <c r="AE722" i="2"/>
  <c r="AE716" i="2"/>
  <c r="AD621" i="2"/>
  <c r="AD627" i="2"/>
  <c r="AD590" i="2"/>
  <c r="AD81" i="2"/>
  <c r="AD329" i="2"/>
  <c r="AD519" i="2"/>
  <c r="AD449" i="2"/>
  <c r="AD540" i="2"/>
  <c r="AD502" i="2"/>
  <c r="AD385" i="2"/>
  <c r="AD404" i="2"/>
  <c r="AD481" i="2"/>
  <c r="AD693" i="2"/>
  <c r="AD275" i="2"/>
  <c r="AD145" i="2"/>
  <c r="AD528" i="2"/>
  <c r="AD465" i="2"/>
  <c r="AD683" i="2"/>
  <c r="AD344" i="2"/>
  <c r="AD50" i="2"/>
  <c r="AD341" i="2"/>
  <c r="AD516" i="2"/>
  <c r="AD462" i="2"/>
  <c r="AD63" i="2"/>
  <c r="AD383" i="2"/>
  <c r="AD550" i="2"/>
  <c r="AD315" i="2"/>
  <c r="AD212" i="2"/>
  <c r="AD339" i="2"/>
  <c r="AD662" i="2"/>
  <c r="AD272" i="2"/>
  <c r="AD586" i="2"/>
  <c r="AD72" i="2"/>
  <c r="AD613" i="2"/>
  <c r="AD6" i="2"/>
  <c r="AD150" i="2"/>
  <c r="AD623" i="2"/>
  <c r="AD94" i="2"/>
  <c r="AD104" i="2"/>
  <c r="AD480" i="2"/>
  <c r="AD351" i="2"/>
  <c r="AD333" i="2"/>
  <c r="AD522" i="2"/>
  <c r="AD213" i="2"/>
  <c r="AD52" i="2"/>
  <c r="AD206" i="2"/>
  <c r="AD217" i="2"/>
  <c r="AD595" i="2"/>
  <c r="AD547" i="2"/>
  <c r="AD384" i="2"/>
  <c r="AD138" i="2"/>
  <c r="AD133" i="2"/>
  <c r="AD427" i="2"/>
  <c r="AD102" i="2"/>
  <c r="AD569" i="2"/>
  <c r="AD131" i="2"/>
  <c r="AD355" i="2"/>
  <c r="AD491" i="2"/>
  <c r="AD631" i="2"/>
  <c r="AD484" i="2"/>
  <c r="AD215" i="2"/>
  <c r="AD405" i="2"/>
  <c r="AD417" i="2"/>
  <c r="AD346" i="2"/>
  <c r="AD268" i="2"/>
  <c r="AD129" i="2"/>
  <c r="AD159" i="2"/>
  <c r="AD358" i="2"/>
  <c r="AD267" i="2"/>
  <c r="AD160" i="2"/>
  <c r="AD82" i="2"/>
  <c r="AD202" i="2"/>
  <c r="AD350" i="2"/>
  <c r="AD450" i="2"/>
  <c r="AD117" i="2"/>
  <c r="AD330" i="2"/>
  <c r="AD634" i="2"/>
  <c r="AD493" i="2"/>
  <c r="AD182" i="2"/>
  <c r="AD280" i="2"/>
  <c r="AD489" i="2"/>
  <c r="AD83" i="2"/>
  <c r="AD221" i="2"/>
  <c r="AD457" i="2"/>
  <c r="AD179" i="2"/>
  <c r="AD581" i="2"/>
  <c r="AD5" i="2"/>
  <c r="AD426" i="2"/>
  <c r="AD665" i="2"/>
  <c r="AD487" i="2"/>
  <c r="AD594" i="2"/>
  <c r="AD323" i="2"/>
  <c r="AD10" i="2"/>
  <c r="AD416" i="2"/>
  <c r="AD203" i="2"/>
  <c r="AD89" i="2"/>
  <c r="AD243" i="2"/>
  <c r="AD388" i="2"/>
  <c r="AD273" i="2"/>
  <c r="AD234" i="2"/>
  <c r="AD118" i="2"/>
  <c r="AD447" i="2"/>
  <c r="AD166" i="2"/>
  <c r="AD153" i="2"/>
  <c r="AD134" i="2"/>
  <c r="AD278" i="2"/>
  <c r="AD176" i="2"/>
  <c r="AD183" i="2"/>
  <c r="AD287" i="2"/>
  <c r="AD378" i="2"/>
  <c r="AD162" i="2"/>
  <c r="AD464" i="2"/>
  <c r="AD475" i="2"/>
  <c r="AD69" i="2"/>
  <c r="AD373" i="2"/>
  <c r="AD277" i="2"/>
  <c r="AD717" i="2"/>
  <c r="AD74" i="2"/>
  <c r="AD455" i="2"/>
  <c r="AD651" i="2"/>
  <c r="AD238" i="2"/>
  <c r="AD181" i="2"/>
  <c r="AD208" i="2"/>
  <c r="AD39" i="2"/>
  <c r="AD25" i="2"/>
  <c r="AD151" i="2"/>
  <c r="AD157" i="2"/>
  <c r="AD353" i="2"/>
  <c r="AD42" i="2"/>
  <c r="AD381" i="2"/>
  <c r="AD7" i="2"/>
  <c r="AD719" i="2"/>
  <c r="AD698" i="2"/>
  <c r="AD263" i="2"/>
  <c r="AD608" i="2"/>
  <c r="AD236" i="2"/>
  <c r="AD362" i="2"/>
  <c r="AD706" i="2"/>
  <c r="AD235" i="2"/>
  <c r="AD521" i="2"/>
  <c r="AD691" i="2"/>
  <c r="AD402" i="2"/>
  <c r="AD428" i="2"/>
  <c r="AD320" i="2"/>
  <c r="AD258" i="2"/>
  <c r="AD271" i="2"/>
  <c r="AD302" i="2"/>
  <c r="AD71" i="2"/>
  <c r="AD356" i="2"/>
  <c r="AD106" i="2"/>
  <c r="AD250" i="2"/>
  <c r="AD87" i="2"/>
  <c r="AD136" i="2"/>
  <c r="AD371" i="2"/>
  <c r="AD288" i="2"/>
  <c r="AD324" i="2"/>
  <c r="AD478" i="2"/>
  <c r="AD603" i="2"/>
  <c r="AD169" i="2"/>
  <c r="AD496" i="2"/>
  <c r="AD512" i="2"/>
  <c r="AD646" i="2"/>
  <c r="AD530" i="2"/>
  <c r="AD605" i="2"/>
  <c r="AD429" i="2"/>
  <c r="AD544" i="2"/>
  <c r="AD310" i="2"/>
  <c r="AD571" i="2"/>
  <c r="AD658" i="2"/>
  <c r="AD556" i="2"/>
  <c r="AD611" i="2"/>
  <c r="AD27" i="2"/>
  <c r="AD660" i="2"/>
  <c r="AD17" i="2"/>
  <c r="AD721" i="2"/>
  <c r="AD476" i="2"/>
  <c r="AD607" i="2"/>
  <c r="AD254" i="2"/>
  <c r="AD414" i="2"/>
  <c r="AD620" i="2"/>
  <c r="AD187" i="2"/>
  <c r="AD86" i="2"/>
  <c r="AD48" i="2"/>
  <c r="AD283" i="2"/>
  <c r="AD9" i="2"/>
  <c r="AD186" i="2"/>
  <c r="AD589" i="2"/>
  <c r="AD319" i="2"/>
  <c r="AD431" i="2"/>
  <c r="AD430" i="2"/>
  <c r="AD30" i="2"/>
  <c r="AD639" i="2"/>
  <c r="AD218" i="2"/>
  <c r="AD340" i="2"/>
  <c r="AD551" i="2"/>
  <c r="AD653" i="2"/>
  <c r="AD622" i="2"/>
  <c r="AD256" i="2"/>
  <c r="AD392" i="2"/>
  <c r="AD163" i="2"/>
  <c r="AD655" i="2"/>
  <c r="AD517" i="2"/>
  <c r="AD386" i="2"/>
  <c r="AD526" i="2"/>
  <c r="AD190" i="2"/>
  <c r="AD290" i="2"/>
  <c r="AD564" i="2"/>
  <c r="AD91" i="2"/>
  <c r="AD45" i="2"/>
  <c r="AD382" i="2"/>
  <c r="AD108" i="2"/>
  <c r="AD614" i="2"/>
  <c r="AD545" i="2"/>
  <c r="AD488" i="2"/>
  <c r="AD95" i="2"/>
  <c r="AD164" i="2"/>
  <c r="AD109" i="2"/>
  <c r="AD79" i="2"/>
  <c r="AD548" i="2"/>
  <c r="AD68" i="2"/>
  <c r="AD435" i="2"/>
  <c r="AD161" i="2"/>
  <c r="AD439" i="2"/>
  <c r="AD523" i="2"/>
  <c r="AD85" i="2"/>
  <c r="AD11" i="2"/>
  <c r="AD396" i="2"/>
  <c r="AD289" i="2"/>
  <c r="AD422" i="2"/>
  <c r="AD259" i="2"/>
  <c r="AD410" i="2"/>
  <c r="AD731" i="2"/>
  <c r="AD147" i="2"/>
  <c r="AD486" i="2"/>
  <c r="AD671" i="2"/>
  <c r="AD142" i="2"/>
  <c r="AD226" i="2"/>
  <c r="AD337" i="2"/>
  <c r="AD314" i="2"/>
  <c r="AD588" i="2"/>
  <c r="AD453" i="2"/>
  <c r="AD348" i="2"/>
  <c r="AD694" i="2"/>
  <c r="AD281" i="2"/>
  <c r="AD189" i="2"/>
  <c r="AD8" i="2"/>
  <c r="AD327" i="2"/>
  <c r="AD70" i="2"/>
  <c r="AD19" i="2"/>
  <c r="AD456" i="2"/>
  <c r="AD723" i="2"/>
  <c r="AD13" i="2"/>
  <c r="AD345" i="2"/>
  <c r="AD59" i="2"/>
  <c r="AD563" i="2"/>
  <c r="AD80" i="2"/>
  <c r="AD508" i="2"/>
  <c r="AD583" i="2"/>
  <c r="AD47" i="2"/>
  <c r="AD699" i="2"/>
  <c r="AD372" i="2"/>
  <c r="AD73" i="2"/>
  <c r="AD36" i="2"/>
  <c r="AD301" i="2"/>
  <c r="AD438" i="2"/>
  <c r="AD561" i="2"/>
  <c r="AD77" i="2"/>
  <c r="AD499" i="2"/>
  <c r="AD205" i="2"/>
  <c r="AD180" i="2"/>
  <c r="AD420" i="2"/>
  <c r="AD360" i="2"/>
  <c r="AD363" i="2"/>
  <c r="AD331" i="2"/>
  <c r="AD584" i="2"/>
  <c r="AD398" i="2"/>
  <c r="AD403" i="2"/>
  <c r="AD692" i="2"/>
  <c r="AD445" i="2"/>
  <c r="AD90" i="2"/>
  <c r="AD51" i="2"/>
  <c r="AD391" i="2"/>
  <c r="AD434" i="2"/>
  <c r="AD479" i="2"/>
  <c r="AD93" i="2"/>
  <c r="AD222" i="2"/>
  <c r="AD276" i="2"/>
  <c r="AD606" i="2"/>
  <c r="AD266" i="2"/>
  <c r="AD224" i="2"/>
  <c r="AD124" i="2"/>
  <c r="AD514" i="2"/>
  <c r="AD695" i="2"/>
  <c r="AD262" i="2"/>
  <c r="AD497" i="2"/>
  <c r="AD4" i="2"/>
  <c r="AD185" i="2"/>
  <c r="AD155" i="2"/>
  <c r="AD193" i="2"/>
  <c r="AD630" i="2"/>
  <c r="AD40" i="2"/>
  <c r="AD503" i="2"/>
  <c r="AD387" i="2"/>
  <c r="AD220" i="2"/>
  <c r="AD139" i="2"/>
  <c r="AD143" i="2"/>
  <c r="AD400" i="2"/>
  <c r="AD194" i="2"/>
  <c r="AD473" i="2"/>
  <c r="AD97" i="2"/>
  <c r="AD601" i="2"/>
  <c r="AD101" i="2"/>
  <c r="AD300" i="2"/>
  <c r="AD231" i="2"/>
  <c r="AD597" i="2"/>
  <c r="AD78" i="2"/>
  <c r="AD338" i="2"/>
  <c r="AD296" i="2"/>
  <c r="AD279" i="2"/>
  <c r="AD342" i="2"/>
  <c r="AD529" i="2"/>
  <c r="AD303" i="2"/>
  <c r="AD369" i="2"/>
  <c r="AD158" i="2"/>
  <c r="AD325" i="2"/>
  <c r="AD709" i="2"/>
  <c r="AD149" i="2"/>
  <c r="AD75" i="2"/>
  <c r="AD483" i="2"/>
  <c r="AD112" i="2"/>
  <c r="AD23" i="2"/>
  <c r="AD715" i="2"/>
  <c r="AD251" i="2"/>
  <c r="AD24" i="2"/>
  <c r="AD284" i="2"/>
  <c r="AD298" i="2"/>
  <c r="AD137" i="2"/>
  <c r="AD245" i="2"/>
  <c r="AD265" i="2"/>
  <c r="AD575" i="2"/>
  <c r="AD130" i="2"/>
  <c r="AD463" i="2"/>
  <c r="AD635" i="2"/>
  <c r="AD307" i="2"/>
  <c r="AD506" i="2"/>
  <c r="AD209" i="2"/>
  <c r="AD172" i="2"/>
  <c r="AD116" i="2"/>
  <c r="AD76" i="2"/>
  <c r="AD332" i="2"/>
  <c r="AD96" i="2"/>
  <c r="AD34" i="2"/>
  <c r="AD729" i="2"/>
  <c r="AD16" i="2"/>
  <c r="AD308" i="2"/>
  <c r="AD659" i="2"/>
  <c r="AD32" i="2"/>
  <c r="AD549" i="2"/>
  <c r="AD469" i="2"/>
  <c r="AD119" i="2"/>
  <c r="AD684" i="2"/>
  <c r="AD582" i="2"/>
  <c r="AD237" i="2"/>
  <c r="AD207" i="2"/>
  <c r="AD559" i="2"/>
  <c r="AD57" i="2"/>
  <c r="AD570" i="2"/>
  <c r="AD241" i="2"/>
  <c r="AD99" i="2"/>
  <c r="AD500" i="2"/>
  <c r="AD364" i="2"/>
  <c r="AD216" i="2"/>
  <c r="AD12" i="2"/>
  <c r="AD3" i="2"/>
  <c r="AD64" i="2"/>
  <c r="AD534" i="2"/>
  <c r="AD598" i="2"/>
  <c r="AD712" i="2"/>
  <c r="AD592" i="2"/>
  <c r="AD14" i="2"/>
  <c r="AD2" i="2"/>
  <c r="AD599" i="2"/>
  <c r="AD269" i="2"/>
  <c r="AD485" i="2"/>
  <c r="AD141" i="2"/>
  <c r="AD490" i="2"/>
  <c r="AD156" i="2"/>
  <c r="AD304" i="2"/>
  <c r="AD470" i="2"/>
  <c r="AD649" i="2"/>
  <c r="AD440" i="2"/>
  <c r="AD121" i="2"/>
  <c r="AD343" i="2"/>
  <c r="AD228" i="2"/>
  <c r="AD253" i="2"/>
  <c r="AD244" i="2"/>
  <c r="AD29" i="2"/>
  <c r="AD167" i="2"/>
  <c r="AD282" i="2"/>
  <c r="AD675" i="2"/>
  <c r="AD432" i="2"/>
  <c r="AD54" i="2"/>
  <c r="AD26" i="2"/>
  <c r="AD15" i="2"/>
  <c r="AD531" i="2"/>
  <c r="AD322" i="2"/>
  <c r="AD174" i="2"/>
  <c r="AD110" i="2"/>
  <c r="AD173" i="2"/>
  <c r="AD128" i="2"/>
  <c r="AD633" i="2"/>
  <c r="AD223" i="2"/>
  <c r="AD357" i="2"/>
  <c r="AD35" i="2"/>
  <c r="AD92" i="2"/>
  <c r="AD418" i="2"/>
  <c r="AD20" i="2"/>
  <c r="AD295" i="2"/>
  <c r="AD406" i="2"/>
  <c r="AD132" i="2"/>
  <c r="AD558" i="2"/>
  <c r="AD560" i="2"/>
  <c r="AD260" i="2"/>
  <c r="AD557" i="2"/>
  <c r="AD184" i="2"/>
  <c r="AD261" i="2"/>
  <c r="AD293" i="2"/>
  <c r="AD232" i="2"/>
  <c r="AD114" i="2"/>
  <c r="AD65" i="2"/>
  <c r="AD84" i="2"/>
  <c r="AD211" i="2"/>
  <c r="AD292" i="2"/>
  <c r="AD593" i="2"/>
  <c r="AD498" i="2"/>
  <c r="AD585" i="2"/>
  <c r="AD61" i="2"/>
  <c r="AD690" i="2"/>
  <c r="AD368" i="2"/>
  <c r="AD574" i="2"/>
  <c r="AD687" i="2"/>
  <c r="AD154" i="2"/>
  <c r="AD641" i="2"/>
  <c r="AD679" i="2"/>
  <c r="AD525" i="2"/>
  <c r="AD46" i="2"/>
  <c r="AD354" i="2"/>
  <c r="AD286" i="2"/>
  <c r="AD270" i="2"/>
  <c r="AD60" i="2"/>
  <c r="AD264" i="2"/>
  <c r="AD741" i="2"/>
  <c r="AD628" i="2"/>
  <c r="AD375" i="2"/>
  <c r="AD98" i="2"/>
  <c r="AD577" i="2"/>
  <c r="AD452" i="2"/>
  <c r="AD562" i="2"/>
  <c r="AD204" i="2"/>
  <c r="AD317" i="2"/>
  <c r="AD733" i="2"/>
  <c r="AD227" i="2"/>
  <c r="AD654" i="2"/>
  <c r="AD370" i="2"/>
  <c r="AD572" i="2"/>
  <c r="AD401" i="2"/>
  <c r="AD201" i="2"/>
  <c r="AD433" i="2"/>
  <c r="AD537" i="2"/>
  <c r="AD120" i="2"/>
  <c r="AD644" i="2"/>
  <c r="AD49" i="2"/>
  <c r="AD393" i="2"/>
  <c r="AD538" i="2"/>
  <c r="AD436" i="2"/>
  <c r="AD359" i="2"/>
  <c r="AD311" i="2"/>
  <c r="AD533" i="2"/>
  <c r="AD171" i="2"/>
  <c r="AD413" i="2"/>
  <c r="AD536" i="2"/>
  <c r="AD125" i="2"/>
  <c r="AD441" i="2"/>
  <c r="AD140" i="2"/>
  <c r="AD274" i="2"/>
  <c r="AD62" i="2"/>
  <c r="AD230" i="2"/>
  <c r="AD41" i="2"/>
  <c r="AD294" i="2"/>
  <c r="AD28" i="2"/>
  <c r="AD553" i="2"/>
  <c r="AD424" i="2"/>
  <c r="AD148" i="2"/>
  <c r="AD247" i="2"/>
  <c r="AD312" i="2"/>
  <c r="AD714" i="2"/>
  <c r="AD735" i="2"/>
  <c r="AD661" i="2"/>
  <c r="AD701" i="2"/>
  <c r="AD527" i="2"/>
  <c r="AD565" i="2"/>
  <c r="AD437" i="2"/>
  <c r="AD210" i="2"/>
  <c r="AD468" i="2"/>
  <c r="AD21" i="2"/>
  <c r="AD188" i="2"/>
  <c r="AD58" i="2"/>
  <c r="AD365" i="2"/>
  <c r="AD22" i="2"/>
  <c r="AD146" i="2"/>
  <c r="AD682" i="2"/>
  <c r="AD389" i="2"/>
  <c r="AD127" i="2"/>
  <c r="AD313" i="2"/>
  <c r="AD43" i="2"/>
  <c r="AD291" i="2"/>
  <c r="AD18" i="2"/>
  <c r="AD458" i="2"/>
  <c r="AD44" i="2"/>
  <c r="AD520" i="2"/>
  <c r="AD624" i="2"/>
  <c r="AD380" i="2"/>
  <c r="AD518" i="2"/>
  <c r="AD541" i="2"/>
  <c r="AD459" i="2"/>
  <c r="AD513" i="2"/>
  <c r="AD482" i="2"/>
  <c r="AD178" i="2"/>
  <c r="AD56" i="2"/>
  <c r="AD580" i="2"/>
  <c r="AD501" i="2"/>
  <c r="AD734" i="2"/>
  <c r="AD509" i="2"/>
  <c r="AD576" i="2"/>
  <c r="AD53" i="2"/>
  <c r="AD587" i="2"/>
  <c r="AD507" i="2"/>
  <c r="AD394" i="2"/>
  <c r="AD619" i="2"/>
  <c r="AD123" i="2"/>
  <c r="AD602" i="2"/>
  <c r="AD668" i="2"/>
  <c r="AD55" i="2"/>
  <c r="AD609" i="2"/>
  <c r="AD126" i="2"/>
  <c r="AD246" i="2"/>
  <c r="AD737" i="2"/>
  <c r="AD626" i="2"/>
  <c r="AD233" i="2"/>
  <c r="AD297" i="2"/>
  <c r="AD511" i="2"/>
  <c r="AD175" i="2"/>
  <c r="AD535" i="2"/>
  <c r="AD736" i="2"/>
  <c r="AD612" i="2"/>
  <c r="AD192" i="2"/>
  <c r="AD366" i="2"/>
  <c r="AD229" i="2"/>
  <c r="AD374" i="2"/>
  <c r="AD33" i="2"/>
  <c r="AD474" i="2"/>
  <c r="AD677" i="2"/>
  <c r="AD442" i="2"/>
  <c r="AD37" i="2"/>
  <c r="AD492" i="2"/>
  <c r="AD666" i="2"/>
  <c r="AD347" i="2"/>
  <c r="AD724" i="2"/>
  <c r="AD115" i="2"/>
  <c r="AD135" i="2"/>
  <c r="AD316" i="2"/>
  <c r="AD681" i="2"/>
  <c r="AD242" i="2"/>
  <c r="AD604" i="2"/>
  <c r="AD542" i="2"/>
  <c r="AD446" i="2"/>
  <c r="AD524" i="2"/>
  <c r="AD451" i="2"/>
  <c r="AD225" i="2"/>
  <c r="AD191" i="2"/>
  <c r="AD672" i="2"/>
  <c r="AD377" i="2"/>
  <c r="AD31" i="2"/>
  <c r="AD144" i="2"/>
  <c r="AD38" i="2"/>
  <c r="AD625" i="2"/>
  <c r="AD732" i="2"/>
  <c r="AD219" i="2"/>
  <c r="AD504" i="2"/>
  <c r="AD168" i="2"/>
  <c r="AD399" i="2"/>
  <c r="AD696" i="2"/>
  <c r="AD88" i="2"/>
  <c r="AD335" i="2"/>
  <c r="AD510" i="2"/>
  <c r="AD255" i="2"/>
  <c r="AD704" i="2"/>
  <c r="AD107" i="2"/>
  <c r="AD152" i="2"/>
  <c r="AD407" i="2"/>
  <c r="AD105" i="2"/>
  <c r="AD643" i="2"/>
  <c r="AD568" i="2"/>
  <c r="AD656" i="2"/>
  <c r="AD352" i="2"/>
  <c r="AD573" i="2"/>
  <c r="AD728" i="2"/>
  <c r="AD122" i="2"/>
  <c r="AD196" i="2"/>
  <c r="AD66" i="2"/>
  <c r="AD390" i="2"/>
  <c r="AD444" i="2"/>
  <c r="AD707" i="2"/>
  <c r="AD397" i="2"/>
  <c r="AD214" i="2"/>
  <c r="AD645" i="2"/>
  <c r="AD578" i="2"/>
  <c r="AD100" i="2"/>
  <c r="AD376" i="2"/>
  <c r="AD170" i="2"/>
  <c r="AD198" i="2"/>
  <c r="AD240" i="2"/>
  <c r="AD685" i="2"/>
  <c r="AD299" i="2"/>
  <c r="AD349" i="2"/>
  <c r="AD67" i="2"/>
  <c r="AD177" i="2"/>
  <c r="AD705" i="2"/>
  <c r="AD494" i="2"/>
  <c r="AD285" i="2"/>
  <c r="AD408" i="2"/>
  <c r="AD647" i="2"/>
  <c r="AD725" i="2"/>
  <c r="AD657" i="2"/>
  <c r="AD670" i="2"/>
  <c r="AD111" i="2"/>
  <c r="AD596" i="2"/>
  <c r="AD239" i="2"/>
  <c r="AD552" i="2"/>
  <c r="AD252" i="2"/>
  <c r="AD636" i="2"/>
  <c r="AD686" i="2"/>
  <c r="AD742" i="2"/>
  <c r="AD617" i="2"/>
  <c r="AD610" i="2"/>
  <c r="AD411" i="2"/>
  <c r="AD415" i="2"/>
  <c r="AD328" i="2"/>
  <c r="AD638" i="2"/>
  <c r="AD165" i="2"/>
  <c r="AD642" i="2"/>
  <c r="AD309" i="2"/>
  <c r="AD257" i="2"/>
  <c r="AD471" i="2"/>
  <c r="AD248" i="2"/>
  <c r="AD113" i="2"/>
  <c r="AD466" i="2"/>
  <c r="AD467" i="2"/>
  <c r="AD674" i="2"/>
  <c r="AD591" i="2"/>
  <c r="AD305" i="2"/>
  <c r="AD409" i="2"/>
  <c r="AD567" i="2"/>
  <c r="AD326" i="2"/>
  <c r="AD334" i="2"/>
  <c r="AD637" i="2"/>
  <c r="AD495" i="2"/>
  <c r="AD412" i="2"/>
  <c r="AD664" i="2"/>
  <c r="AD103" i="2"/>
  <c r="AD249" i="2"/>
  <c r="AD195" i="2"/>
  <c r="AD730" i="2"/>
  <c r="AD505" i="2"/>
  <c r="AD367" i="2"/>
  <c r="AD472" i="2"/>
  <c r="AD421" i="2"/>
  <c r="AD678" i="2"/>
  <c r="AD555" i="2"/>
  <c r="AD199" i="2"/>
  <c r="AD632" i="2"/>
  <c r="AD197" i="2"/>
  <c r="AD395" i="2"/>
  <c r="AD200" i="2"/>
  <c r="AD318" i="2"/>
  <c r="AD629" i="2"/>
  <c r="AD532" i="2"/>
  <c r="AD379" i="2"/>
  <c r="AD321" i="2"/>
  <c r="AD461" i="2"/>
  <c r="AD306" i="2"/>
  <c r="AD702" i="2"/>
  <c r="AD539" i="2"/>
  <c r="AD460" i="2"/>
  <c r="AD579" i="2"/>
  <c r="AD423" i="2"/>
  <c r="AD618" i="2"/>
  <c r="AD718" i="2"/>
  <c r="AD566" i="2"/>
  <c r="AD448" i="2"/>
  <c r="AD710" i="2"/>
  <c r="AD361" i="2"/>
  <c r="AD708" i="2"/>
  <c r="AD648" i="2"/>
  <c r="AD615" i="2"/>
  <c r="AD477" i="2"/>
  <c r="AD443" i="2"/>
  <c r="AD425" i="2"/>
  <c r="AD616" i="2"/>
  <c r="AD676" i="2"/>
  <c r="AD336" i="2"/>
  <c r="AD600" i="2"/>
  <c r="AD652" i="2"/>
  <c r="AD454" i="2"/>
  <c r="AD689" i="2"/>
  <c r="AD554" i="2"/>
  <c r="AD515" i="2"/>
  <c r="AD546" i="2"/>
  <c r="AD680" i="2"/>
  <c r="AD697" i="2"/>
  <c r="AD740" i="2"/>
  <c r="AD543" i="2"/>
  <c r="AD419" i="2"/>
  <c r="AD711" i="2"/>
  <c r="AD667" i="2"/>
  <c r="AD673" i="2"/>
  <c r="AD650" i="2"/>
  <c r="AD713" i="2"/>
  <c r="AD640" i="2"/>
  <c r="AD726" i="2"/>
  <c r="AD720" i="2"/>
  <c r="AD739" i="2"/>
  <c r="AD688" i="2"/>
  <c r="AD700" i="2"/>
  <c r="AD727" i="2"/>
  <c r="AD738" i="2"/>
  <c r="AD663" i="2"/>
  <c r="AD669" i="2"/>
  <c r="AD703" i="2"/>
  <c r="AD722" i="2"/>
  <c r="AD716" i="2"/>
  <c r="AC621" i="2"/>
  <c r="AC627" i="2"/>
  <c r="AC590" i="2"/>
  <c r="AC81" i="2"/>
  <c r="AC329" i="2"/>
  <c r="AC519" i="2"/>
  <c r="AC449" i="2"/>
  <c r="AC540" i="2"/>
  <c r="AC502" i="2"/>
  <c r="AC385" i="2"/>
  <c r="AC404" i="2"/>
  <c r="AC481" i="2"/>
  <c r="AC693" i="2"/>
  <c r="AC275" i="2"/>
  <c r="AC145" i="2"/>
  <c r="AC528" i="2"/>
  <c r="AC465" i="2"/>
  <c r="AC683" i="2"/>
  <c r="AC344" i="2"/>
  <c r="AC50" i="2"/>
  <c r="AC341" i="2"/>
  <c r="AC516" i="2"/>
  <c r="AC462" i="2"/>
  <c r="AC63" i="2"/>
  <c r="AC383" i="2"/>
  <c r="AC550" i="2"/>
  <c r="AC315" i="2"/>
  <c r="AC212" i="2"/>
  <c r="AC339" i="2"/>
  <c r="AC662" i="2"/>
  <c r="AC272" i="2"/>
  <c r="AC586" i="2"/>
  <c r="AC72" i="2"/>
  <c r="AC613" i="2"/>
  <c r="AC6" i="2"/>
  <c r="AC150" i="2"/>
  <c r="AC623" i="2"/>
  <c r="AC94" i="2"/>
  <c r="AC104" i="2"/>
  <c r="AC480" i="2"/>
  <c r="AC351" i="2"/>
  <c r="AC333" i="2"/>
  <c r="AC522" i="2"/>
  <c r="AC213" i="2"/>
  <c r="AC52" i="2"/>
  <c r="AC206" i="2"/>
  <c r="AC217" i="2"/>
  <c r="AC595" i="2"/>
  <c r="AC547" i="2"/>
  <c r="AC384" i="2"/>
  <c r="AC138" i="2"/>
  <c r="AC133" i="2"/>
  <c r="AC427" i="2"/>
  <c r="AC102" i="2"/>
  <c r="AC569" i="2"/>
  <c r="AC131" i="2"/>
  <c r="AC355" i="2"/>
  <c r="AC491" i="2"/>
  <c r="AC631" i="2"/>
  <c r="AC484" i="2"/>
  <c r="AC215" i="2"/>
  <c r="AC405" i="2"/>
  <c r="AC417" i="2"/>
  <c r="AC346" i="2"/>
  <c r="AC268" i="2"/>
  <c r="AC129" i="2"/>
  <c r="AC159" i="2"/>
  <c r="AC358" i="2"/>
  <c r="AC267" i="2"/>
  <c r="AC160" i="2"/>
  <c r="AC82" i="2"/>
  <c r="AC202" i="2"/>
  <c r="AC350" i="2"/>
  <c r="AC450" i="2"/>
  <c r="AC117" i="2"/>
  <c r="AC330" i="2"/>
  <c r="AC634" i="2"/>
  <c r="AC493" i="2"/>
  <c r="AC182" i="2"/>
  <c r="AC280" i="2"/>
  <c r="AC489" i="2"/>
  <c r="AC83" i="2"/>
  <c r="AC221" i="2"/>
  <c r="AC457" i="2"/>
  <c r="AC179" i="2"/>
  <c r="AC581" i="2"/>
  <c r="AC5" i="2"/>
  <c r="AC426" i="2"/>
  <c r="AC665" i="2"/>
  <c r="AC487" i="2"/>
  <c r="AC594" i="2"/>
  <c r="AC323" i="2"/>
  <c r="AC10" i="2"/>
  <c r="AC416" i="2"/>
  <c r="AC203" i="2"/>
  <c r="AC89" i="2"/>
  <c r="AC243" i="2"/>
  <c r="AC388" i="2"/>
  <c r="AC273" i="2"/>
  <c r="AC234" i="2"/>
  <c r="AC118" i="2"/>
  <c r="AC447" i="2"/>
  <c r="AC166" i="2"/>
  <c r="AC153" i="2"/>
  <c r="AC134" i="2"/>
  <c r="AC278" i="2"/>
  <c r="AC176" i="2"/>
  <c r="AC183" i="2"/>
  <c r="AC287" i="2"/>
  <c r="AC378" i="2"/>
  <c r="AC162" i="2"/>
  <c r="AC464" i="2"/>
  <c r="AC475" i="2"/>
  <c r="AC69" i="2"/>
  <c r="AC373" i="2"/>
  <c r="AC277" i="2"/>
  <c r="AC717" i="2"/>
  <c r="AC74" i="2"/>
  <c r="AC455" i="2"/>
  <c r="AC651" i="2"/>
  <c r="AC238" i="2"/>
  <c r="AC181" i="2"/>
  <c r="AC208" i="2"/>
  <c r="AC39" i="2"/>
  <c r="AC25" i="2"/>
  <c r="AC151" i="2"/>
  <c r="AC157" i="2"/>
  <c r="AC353" i="2"/>
  <c r="AC42" i="2"/>
  <c r="AC381" i="2"/>
  <c r="AC7" i="2"/>
  <c r="AC719" i="2"/>
  <c r="AC698" i="2"/>
  <c r="AC263" i="2"/>
  <c r="AC608" i="2"/>
  <c r="AC236" i="2"/>
  <c r="AC362" i="2"/>
  <c r="AC706" i="2"/>
  <c r="AC235" i="2"/>
  <c r="AC521" i="2"/>
  <c r="AC691" i="2"/>
  <c r="AC402" i="2"/>
  <c r="AC428" i="2"/>
  <c r="AC320" i="2"/>
  <c r="AC258" i="2"/>
  <c r="AC271" i="2"/>
  <c r="AC302" i="2"/>
  <c r="AC71" i="2"/>
  <c r="AC356" i="2"/>
  <c r="AC106" i="2"/>
  <c r="AC250" i="2"/>
  <c r="AC87" i="2"/>
  <c r="AC136" i="2"/>
  <c r="AC371" i="2"/>
  <c r="AC288" i="2"/>
  <c r="AC324" i="2"/>
  <c r="AC478" i="2"/>
  <c r="AC603" i="2"/>
  <c r="AC169" i="2"/>
  <c r="AC496" i="2"/>
  <c r="AC512" i="2"/>
  <c r="AC646" i="2"/>
  <c r="AC530" i="2"/>
  <c r="AC605" i="2"/>
  <c r="AC429" i="2"/>
  <c r="AC544" i="2"/>
  <c r="AC310" i="2"/>
  <c r="AC571" i="2"/>
  <c r="AC658" i="2"/>
  <c r="AC556" i="2"/>
  <c r="AC611" i="2"/>
  <c r="AC27" i="2"/>
  <c r="AC660" i="2"/>
  <c r="AC17" i="2"/>
  <c r="AC721" i="2"/>
  <c r="AC476" i="2"/>
  <c r="AC607" i="2"/>
  <c r="AC254" i="2"/>
  <c r="AC414" i="2"/>
  <c r="AC620" i="2"/>
  <c r="AC187" i="2"/>
  <c r="AC86" i="2"/>
  <c r="AC48" i="2"/>
  <c r="AC283" i="2"/>
  <c r="AC9" i="2"/>
  <c r="AC186" i="2"/>
  <c r="AC589" i="2"/>
  <c r="AC319" i="2"/>
  <c r="AC431" i="2"/>
  <c r="AC430" i="2"/>
  <c r="AC30" i="2"/>
  <c r="AC639" i="2"/>
  <c r="AC218" i="2"/>
  <c r="AC340" i="2"/>
  <c r="AC551" i="2"/>
  <c r="AC653" i="2"/>
  <c r="AC622" i="2"/>
  <c r="AC256" i="2"/>
  <c r="AC392" i="2"/>
  <c r="AC163" i="2"/>
  <c r="AC655" i="2"/>
  <c r="AC517" i="2"/>
  <c r="AC386" i="2"/>
  <c r="AC526" i="2"/>
  <c r="AC190" i="2"/>
  <c r="AC290" i="2"/>
  <c r="AC564" i="2"/>
  <c r="AC91" i="2"/>
  <c r="AC45" i="2"/>
  <c r="AC382" i="2"/>
  <c r="AC108" i="2"/>
  <c r="AC614" i="2"/>
  <c r="AC545" i="2"/>
  <c r="AC488" i="2"/>
  <c r="AC95" i="2"/>
  <c r="AC164" i="2"/>
  <c r="AC109" i="2"/>
  <c r="AC79" i="2"/>
  <c r="AC548" i="2"/>
  <c r="AC68" i="2"/>
  <c r="AC435" i="2"/>
  <c r="AC161" i="2"/>
  <c r="AC439" i="2"/>
  <c r="AC523" i="2"/>
  <c r="AC85" i="2"/>
  <c r="AC11" i="2"/>
  <c r="AC396" i="2"/>
  <c r="AC289" i="2"/>
  <c r="AC422" i="2"/>
  <c r="AC259" i="2"/>
  <c r="AC410" i="2"/>
  <c r="AC731" i="2"/>
  <c r="AC147" i="2"/>
  <c r="AC486" i="2"/>
  <c r="AC671" i="2"/>
  <c r="AC142" i="2"/>
  <c r="AC226" i="2"/>
  <c r="AC337" i="2"/>
  <c r="AC314" i="2"/>
  <c r="AC588" i="2"/>
  <c r="AC453" i="2"/>
  <c r="AC348" i="2"/>
  <c r="AC694" i="2"/>
  <c r="AC281" i="2"/>
  <c r="AC189" i="2"/>
  <c r="AC8" i="2"/>
  <c r="AC327" i="2"/>
  <c r="AC70" i="2"/>
  <c r="AC19" i="2"/>
  <c r="AC456" i="2"/>
  <c r="AC723" i="2"/>
  <c r="AC13" i="2"/>
  <c r="AC345" i="2"/>
  <c r="AC59" i="2"/>
  <c r="AC563" i="2"/>
  <c r="AC80" i="2"/>
  <c r="AC508" i="2"/>
  <c r="AC583" i="2"/>
  <c r="AC47" i="2"/>
  <c r="AC699" i="2"/>
  <c r="AC372" i="2"/>
  <c r="AC73" i="2"/>
  <c r="AC36" i="2"/>
  <c r="AC301" i="2"/>
  <c r="AC438" i="2"/>
  <c r="AC561" i="2"/>
  <c r="AC77" i="2"/>
  <c r="AC499" i="2"/>
  <c r="AC205" i="2"/>
  <c r="AC180" i="2"/>
  <c r="AC420" i="2"/>
  <c r="AC360" i="2"/>
  <c r="AC363" i="2"/>
  <c r="AC331" i="2"/>
  <c r="AC584" i="2"/>
  <c r="AC398" i="2"/>
  <c r="AC403" i="2"/>
  <c r="AC692" i="2"/>
  <c r="AC445" i="2"/>
  <c r="AC90" i="2"/>
  <c r="AC51" i="2"/>
  <c r="AC391" i="2"/>
  <c r="AC434" i="2"/>
  <c r="AC479" i="2"/>
  <c r="AC93" i="2"/>
  <c r="AC222" i="2"/>
  <c r="AC276" i="2"/>
  <c r="AC606" i="2"/>
  <c r="AC266" i="2"/>
  <c r="AC224" i="2"/>
  <c r="AC124" i="2"/>
  <c r="AC514" i="2"/>
  <c r="AC695" i="2"/>
  <c r="AC262" i="2"/>
  <c r="AC497" i="2"/>
  <c r="AC4" i="2"/>
  <c r="AC185" i="2"/>
  <c r="AC155" i="2"/>
  <c r="AC193" i="2"/>
  <c r="AC630" i="2"/>
  <c r="AC40" i="2"/>
  <c r="AC503" i="2"/>
  <c r="AC387" i="2"/>
  <c r="AC220" i="2"/>
  <c r="AC139" i="2"/>
  <c r="AC143" i="2"/>
  <c r="AC400" i="2"/>
  <c r="AC194" i="2"/>
  <c r="AC473" i="2"/>
  <c r="AC97" i="2"/>
  <c r="AC601" i="2"/>
  <c r="AC101" i="2"/>
  <c r="AC300" i="2"/>
  <c r="AC231" i="2"/>
  <c r="AC597" i="2"/>
  <c r="AC78" i="2"/>
  <c r="AC338" i="2"/>
  <c r="AC296" i="2"/>
  <c r="AC279" i="2"/>
  <c r="AC342" i="2"/>
  <c r="AC529" i="2"/>
  <c r="AC303" i="2"/>
  <c r="AC369" i="2"/>
  <c r="AC158" i="2"/>
  <c r="AC325" i="2"/>
  <c r="AC709" i="2"/>
  <c r="AC149" i="2"/>
  <c r="AC75" i="2"/>
  <c r="AC483" i="2"/>
  <c r="AC112" i="2"/>
  <c r="AC23" i="2"/>
  <c r="AC715" i="2"/>
  <c r="AC251" i="2"/>
  <c r="AC24" i="2"/>
  <c r="AC284" i="2"/>
  <c r="AC298" i="2"/>
  <c r="AC137" i="2"/>
  <c r="AC245" i="2"/>
  <c r="AC265" i="2"/>
  <c r="AC575" i="2"/>
  <c r="AC130" i="2"/>
  <c r="AC463" i="2"/>
  <c r="AC635" i="2"/>
  <c r="AC307" i="2"/>
  <c r="AC506" i="2"/>
  <c r="AC209" i="2"/>
  <c r="AC172" i="2"/>
  <c r="AC116" i="2"/>
  <c r="AC76" i="2"/>
  <c r="AC332" i="2"/>
  <c r="AC96" i="2"/>
  <c r="AC34" i="2"/>
  <c r="AC729" i="2"/>
  <c r="AC16" i="2"/>
  <c r="AC308" i="2"/>
  <c r="AC659" i="2"/>
  <c r="AC32" i="2"/>
  <c r="AC549" i="2"/>
  <c r="AC469" i="2"/>
  <c r="AC119" i="2"/>
  <c r="AC684" i="2"/>
  <c r="AC582" i="2"/>
  <c r="AC237" i="2"/>
  <c r="AC207" i="2"/>
  <c r="AC559" i="2"/>
  <c r="AC57" i="2"/>
  <c r="AC570" i="2"/>
  <c r="AC241" i="2"/>
  <c r="AC99" i="2"/>
  <c r="AC500" i="2"/>
  <c r="AC364" i="2"/>
  <c r="AC216" i="2"/>
  <c r="AC12" i="2"/>
  <c r="AC3" i="2"/>
  <c r="AC64" i="2"/>
  <c r="AC534" i="2"/>
  <c r="AC598" i="2"/>
  <c r="AC712" i="2"/>
  <c r="AC592" i="2"/>
  <c r="AC14" i="2"/>
  <c r="AC2" i="2"/>
  <c r="AC599" i="2"/>
  <c r="AC269" i="2"/>
  <c r="AC485" i="2"/>
  <c r="AC141" i="2"/>
  <c r="AC490" i="2"/>
  <c r="AC156" i="2"/>
  <c r="AC304" i="2"/>
  <c r="AC470" i="2"/>
  <c r="AC649" i="2"/>
  <c r="AC440" i="2"/>
  <c r="AC121" i="2"/>
  <c r="AC343" i="2"/>
  <c r="AC228" i="2"/>
  <c r="AC253" i="2"/>
  <c r="AC244" i="2"/>
  <c r="AC29" i="2"/>
  <c r="AC167" i="2"/>
  <c r="AC282" i="2"/>
  <c r="AC675" i="2"/>
  <c r="AC432" i="2"/>
  <c r="AC54" i="2"/>
  <c r="AC26" i="2"/>
  <c r="AC15" i="2"/>
  <c r="AC531" i="2"/>
  <c r="AC322" i="2"/>
  <c r="AC174" i="2"/>
  <c r="AC110" i="2"/>
  <c r="AC173" i="2"/>
  <c r="AC128" i="2"/>
  <c r="AC633" i="2"/>
  <c r="AC223" i="2"/>
  <c r="AC357" i="2"/>
  <c r="AC35" i="2"/>
  <c r="AC92" i="2"/>
  <c r="AC418" i="2"/>
  <c r="AC20" i="2"/>
  <c r="AC295" i="2"/>
  <c r="AC406" i="2"/>
  <c r="AC132" i="2"/>
  <c r="AC558" i="2"/>
  <c r="AC560" i="2"/>
  <c r="AC260" i="2"/>
  <c r="AC557" i="2"/>
  <c r="AC184" i="2"/>
  <c r="AC261" i="2"/>
  <c r="AC293" i="2"/>
  <c r="AC232" i="2"/>
  <c r="AC114" i="2"/>
  <c r="AC65" i="2"/>
  <c r="AC84" i="2"/>
  <c r="AC211" i="2"/>
  <c r="AC292" i="2"/>
  <c r="AC593" i="2"/>
  <c r="AC498" i="2"/>
  <c r="AC585" i="2"/>
  <c r="AC61" i="2"/>
  <c r="AC690" i="2"/>
  <c r="AC368" i="2"/>
  <c r="AC574" i="2"/>
  <c r="AC687" i="2"/>
  <c r="AC154" i="2"/>
  <c r="AC641" i="2"/>
  <c r="AC679" i="2"/>
  <c r="AC525" i="2"/>
  <c r="AC46" i="2"/>
  <c r="AC354" i="2"/>
  <c r="AC286" i="2"/>
  <c r="AC270" i="2"/>
  <c r="AC60" i="2"/>
  <c r="AC264" i="2"/>
  <c r="AC741" i="2"/>
  <c r="AC628" i="2"/>
  <c r="AC375" i="2"/>
  <c r="AC98" i="2"/>
  <c r="AC577" i="2"/>
  <c r="AC452" i="2"/>
  <c r="AC562" i="2"/>
  <c r="AC204" i="2"/>
  <c r="AC317" i="2"/>
  <c r="AC733" i="2"/>
  <c r="AC227" i="2"/>
  <c r="AC654" i="2"/>
  <c r="AC370" i="2"/>
  <c r="AC572" i="2"/>
  <c r="AC401" i="2"/>
  <c r="AC201" i="2"/>
  <c r="AC433" i="2"/>
  <c r="AC537" i="2"/>
  <c r="AC120" i="2"/>
  <c r="AC644" i="2"/>
  <c r="AC49" i="2"/>
  <c r="AC393" i="2"/>
  <c r="AC538" i="2"/>
  <c r="AC436" i="2"/>
  <c r="AC359" i="2"/>
  <c r="AC311" i="2"/>
  <c r="AC533" i="2"/>
  <c r="AC171" i="2"/>
  <c r="AC413" i="2"/>
  <c r="AC536" i="2"/>
  <c r="AC125" i="2"/>
  <c r="AC441" i="2"/>
  <c r="AC140" i="2"/>
  <c r="AC274" i="2"/>
  <c r="AC62" i="2"/>
  <c r="AC230" i="2"/>
  <c r="AC41" i="2"/>
  <c r="AC294" i="2"/>
  <c r="AC28" i="2"/>
  <c r="AC553" i="2"/>
  <c r="AC424" i="2"/>
  <c r="AC148" i="2"/>
  <c r="AC247" i="2"/>
  <c r="AC312" i="2"/>
  <c r="AC714" i="2"/>
  <c r="AC735" i="2"/>
  <c r="AC661" i="2"/>
  <c r="AC701" i="2"/>
  <c r="AC527" i="2"/>
  <c r="AC565" i="2"/>
  <c r="AC437" i="2"/>
  <c r="AC210" i="2"/>
  <c r="AC468" i="2"/>
  <c r="AC21" i="2"/>
  <c r="AC188" i="2"/>
  <c r="AC58" i="2"/>
  <c r="AC365" i="2"/>
  <c r="AC22" i="2"/>
  <c r="AC146" i="2"/>
  <c r="AC682" i="2"/>
  <c r="AC389" i="2"/>
  <c r="AC127" i="2"/>
  <c r="AC313" i="2"/>
  <c r="AC43" i="2"/>
  <c r="AC291" i="2"/>
  <c r="AC18" i="2"/>
  <c r="AC458" i="2"/>
  <c r="AC44" i="2"/>
  <c r="AC520" i="2"/>
  <c r="AC624" i="2"/>
  <c r="AC380" i="2"/>
  <c r="AC518" i="2"/>
  <c r="AC541" i="2"/>
  <c r="AC459" i="2"/>
  <c r="AC513" i="2"/>
  <c r="AC482" i="2"/>
  <c r="AC178" i="2"/>
  <c r="AC56" i="2"/>
  <c r="AC580" i="2"/>
  <c r="AC501" i="2"/>
  <c r="AC734" i="2"/>
  <c r="AC509" i="2"/>
  <c r="AC576" i="2"/>
  <c r="AC53" i="2"/>
  <c r="AC587" i="2"/>
  <c r="AC507" i="2"/>
  <c r="AC394" i="2"/>
  <c r="AC619" i="2"/>
  <c r="AC123" i="2"/>
  <c r="AC602" i="2"/>
  <c r="AC668" i="2"/>
  <c r="AC55" i="2"/>
  <c r="AC609" i="2"/>
  <c r="AC126" i="2"/>
  <c r="AC246" i="2"/>
  <c r="AC737" i="2"/>
  <c r="AC626" i="2"/>
  <c r="AC233" i="2"/>
  <c r="AC297" i="2"/>
  <c r="AC511" i="2"/>
  <c r="AC175" i="2"/>
  <c r="AC535" i="2"/>
  <c r="AC736" i="2"/>
  <c r="AC612" i="2"/>
  <c r="AC192" i="2"/>
  <c r="AC366" i="2"/>
  <c r="AC229" i="2"/>
  <c r="AC374" i="2"/>
  <c r="AC33" i="2"/>
  <c r="AC474" i="2"/>
  <c r="AC677" i="2"/>
  <c r="AC442" i="2"/>
  <c r="AC37" i="2"/>
  <c r="AC492" i="2"/>
  <c r="AC666" i="2"/>
  <c r="AC347" i="2"/>
  <c r="AC724" i="2"/>
  <c r="AC115" i="2"/>
  <c r="AC135" i="2"/>
  <c r="AC316" i="2"/>
  <c r="AC681" i="2"/>
  <c r="AC242" i="2"/>
  <c r="AC604" i="2"/>
  <c r="AC542" i="2"/>
  <c r="AC446" i="2"/>
  <c r="AC524" i="2"/>
  <c r="AC451" i="2"/>
  <c r="AC225" i="2"/>
  <c r="AC191" i="2"/>
  <c r="AC672" i="2"/>
  <c r="AC377" i="2"/>
  <c r="AC31" i="2"/>
  <c r="AC144" i="2"/>
  <c r="AC38" i="2"/>
  <c r="AC625" i="2"/>
  <c r="AC732" i="2"/>
  <c r="AC219" i="2"/>
  <c r="AC504" i="2"/>
  <c r="AC168" i="2"/>
  <c r="AC399" i="2"/>
  <c r="AC696" i="2"/>
  <c r="AC88" i="2"/>
  <c r="AC335" i="2"/>
  <c r="AC510" i="2"/>
  <c r="AC255" i="2"/>
  <c r="AC704" i="2"/>
  <c r="AC107" i="2"/>
  <c r="AC152" i="2"/>
  <c r="AC407" i="2"/>
  <c r="AC105" i="2"/>
  <c r="AC643" i="2"/>
  <c r="AC568" i="2"/>
  <c r="AC656" i="2"/>
  <c r="AC352" i="2"/>
  <c r="AC573" i="2"/>
  <c r="AC728" i="2"/>
  <c r="AC122" i="2"/>
  <c r="AC196" i="2"/>
  <c r="AC66" i="2"/>
  <c r="AC390" i="2"/>
  <c r="AC444" i="2"/>
  <c r="AC707" i="2"/>
  <c r="AC397" i="2"/>
  <c r="AC214" i="2"/>
  <c r="AC645" i="2"/>
  <c r="AC578" i="2"/>
  <c r="AC100" i="2"/>
  <c r="AC376" i="2"/>
  <c r="AC170" i="2"/>
  <c r="AC198" i="2"/>
  <c r="AC240" i="2"/>
  <c r="AC685" i="2"/>
  <c r="AC299" i="2"/>
  <c r="AC349" i="2"/>
  <c r="AC67" i="2"/>
  <c r="AC177" i="2"/>
  <c r="AC705" i="2"/>
  <c r="AC494" i="2"/>
  <c r="AC285" i="2"/>
  <c r="AC408" i="2"/>
  <c r="AC647" i="2"/>
  <c r="AC725" i="2"/>
  <c r="AC657" i="2"/>
  <c r="AC670" i="2"/>
  <c r="AC111" i="2"/>
  <c r="AC596" i="2"/>
  <c r="AC239" i="2"/>
  <c r="AC552" i="2"/>
  <c r="AC252" i="2"/>
  <c r="AC636" i="2"/>
  <c r="AC686" i="2"/>
  <c r="AC742" i="2"/>
  <c r="AC617" i="2"/>
  <c r="AC610" i="2"/>
  <c r="AC411" i="2"/>
  <c r="AC415" i="2"/>
  <c r="AC328" i="2"/>
  <c r="AC638" i="2"/>
  <c r="AC165" i="2"/>
  <c r="AC642" i="2"/>
  <c r="AC309" i="2"/>
  <c r="AC257" i="2"/>
  <c r="AC471" i="2"/>
  <c r="AC248" i="2"/>
  <c r="AC113" i="2"/>
  <c r="AC466" i="2"/>
  <c r="AC467" i="2"/>
  <c r="AC674" i="2"/>
  <c r="AC591" i="2"/>
  <c r="AC305" i="2"/>
  <c r="AC409" i="2"/>
  <c r="AC567" i="2"/>
  <c r="AC326" i="2"/>
  <c r="AC334" i="2"/>
  <c r="AC637" i="2"/>
  <c r="AC495" i="2"/>
  <c r="AC412" i="2"/>
  <c r="AC664" i="2"/>
  <c r="AC103" i="2"/>
  <c r="AC249" i="2"/>
  <c r="AC195" i="2"/>
  <c r="AC730" i="2"/>
  <c r="AC505" i="2"/>
  <c r="AC367" i="2"/>
  <c r="AC472" i="2"/>
  <c r="AC421" i="2"/>
  <c r="AC678" i="2"/>
  <c r="AC555" i="2"/>
  <c r="AC199" i="2"/>
  <c r="AC632" i="2"/>
  <c r="AC197" i="2"/>
  <c r="AC395" i="2"/>
  <c r="AC200" i="2"/>
  <c r="AC318" i="2"/>
  <c r="AC629" i="2"/>
  <c r="AC532" i="2"/>
  <c r="AC379" i="2"/>
  <c r="AC321" i="2"/>
  <c r="AC461" i="2"/>
  <c r="AC306" i="2"/>
  <c r="AC702" i="2"/>
  <c r="AC539" i="2"/>
  <c r="AC460" i="2"/>
  <c r="AC579" i="2"/>
  <c r="AC423" i="2"/>
  <c r="AC618" i="2"/>
  <c r="AC718" i="2"/>
  <c r="AC566" i="2"/>
  <c r="AC448" i="2"/>
  <c r="AC710" i="2"/>
  <c r="AC361" i="2"/>
  <c r="AC708" i="2"/>
  <c r="AC648" i="2"/>
  <c r="AC615" i="2"/>
  <c r="AC477" i="2"/>
  <c r="AC443" i="2"/>
  <c r="AC425" i="2"/>
  <c r="AC616" i="2"/>
  <c r="AC676" i="2"/>
  <c r="AC336" i="2"/>
  <c r="AC600" i="2"/>
  <c r="AC652" i="2"/>
  <c r="AC454" i="2"/>
  <c r="AC689" i="2"/>
  <c r="AC554" i="2"/>
  <c r="AC515" i="2"/>
  <c r="AC546" i="2"/>
  <c r="AC680" i="2"/>
  <c r="AC697" i="2"/>
  <c r="AC740" i="2"/>
  <c r="AC543" i="2"/>
  <c r="AC419" i="2"/>
  <c r="AC711" i="2"/>
  <c r="AC667" i="2"/>
  <c r="AC673" i="2"/>
  <c r="AC650" i="2"/>
  <c r="AC713" i="2"/>
  <c r="AC640" i="2"/>
  <c r="AC726" i="2"/>
  <c r="AC720" i="2"/>
  <c r="AC739" i="2"/>
  <c r="AC688" i="2"/>
  <c r="AC700" i="2"/>
  <c r="AC727" i="2"/>
  <c r="AC738" i="2"/>
  <c r="AC663" i="2"/>
  <c r="AC669" i="2"/>
  <c r="AC703" i="2"/>
  <c r="AC722" i="2"/>
  <c r="AC716" i="2"/>
  <c r="U621" i="2"/>
  <c r="U627" i="2"/>
  <c r="U590" i="2"/>
  <c r="U81" i="2"/>
  <c r="U329" i="2"/>
  <c r="U519" i="2"/>
  <c r="U449" i="2"/>
  <c r="U540" i="2"/>
  <c r="U502" i="2"/>
  <c r="U385" i="2"/>
  <c r="U404" i="2"/>
  <c r="U481" i="2"/>
  <c r="U693" i="2"/>
  <c r="U275" i="2"/>
  <c r="U145" i="2"/>
  <c r="U528" i="2"/>
  <c r="U465" i="2"/>
  <c r="U683" i="2"/>
  <c r="U344" i="2"/>
  <c r="U50" i="2"/>
  <c r="U341" i="2"/>
  <c r="U516" i="2"/>
  <c r="U462" i="2"/>
  <c r="U63" i="2"/>
  <c r="U383" i="2"/>
  <c r="U550" i="2"/>
  <c r="U315" i="2"/>
  <c r="U212" i="2"/>
  <c r="U339" i="2"/>
  <c r="U662" i="2"/>
  <c r="U272" i="2"/>
  <c r="U586" i="2"/>
  <c r="U72" i="2"/>
  <c r="U613" i="2"/>
  <c r="U6" i="2"/>
  <c r="U150" i="2"/>
  <c r="U623" i="2"/>
  <c r="U94" i="2"/>
  <c r="U104" i="2"/>
  <c r="U480" i="2"/>
  <c r="U351" i="2"/>
  <c r="U333" i="2"/>
  <c r="U522" i="2"/>
  <c r="U213" i="2"/>
  <c r="U52" i="2"/>
  <c r="U206" i="2"/>
  <c r="U217" i="2"/>
  <c r="U595" i="2"/>
  <c r="U547" i="2"/>
  <c r="U384" i="2"/>
  <c r="U138" i="2"/>
  <c r="U133" i="2"/>
  <c r="U427" i="2"/>
  <c r="U102" i="2"/>
  <c r="U569" i="2"/>
  <c r="U131" i="2"/>
  <c r="U355" i="2"/>
  <c r="U491" i="2"/>
  <c r="U631" i="2"/>
  <c r="U484" i="2"/>
  <c r="U215" i="2"/>
  <c r="U405" i="2"/>
  <c r="U417" i="2"/>
  <c r="U346" i="2"/>
  <c r="U268" i="2"/>
  <c r="U129" i="2"/>
  <c r="U159" i="2"/>
  <c r="U358" i="2"/>
  <c r="U267" i="2"/>
  <c r="U160" i="2"/>
  <c r="U82" i="2"/>
  <c r="U202" i="2"/>
  <c r="U350" i="2"/>
  <c r="U450" i="2"/>
  <c r="U117" i="2"/>
  <c r="U330" i="2"/>
  <c r="U634" i="2"/>
  <c r="U493" i="2"/>
  <c r="U182" i="2"/>
  <c r="U280" i="2"/>
  <c r="U489" i="2"/>
  <c r="U83" i="2"/>
  <c r="U221" i="2"/>
  <c r="U457" i="2"/>
  <c r="U179" i="2"/>
  <c r="U581" i="2"/>
  <c r="U5" i="2"/>
  <c r="U426" i="2"/>
  <c r="U665" i="2"/>
  <c r="U487" i="2"/>
  <c r="U594" i="2"/>
  <c r="U323" i="2"/>
  <c r="U10" i="2"/>
  <c r="U416" i="2"/>
  <c r="U203" i="2"/>
  <c r="U89" i="2"/>
  <c r="U243" i="2"/>
  <c r="U388" i="2"/>
  <c r="U273" i="2"/>
  <c r="U234" i="2"/>
  <c r="U118" i="2"/>
  <c r="U447" i="2"/>
  <c r="U166" i="2"/>
  <c r="U153" i="2"/>
  <c r="U134" i="2"/>
  <c r="U278" i="2"/>
  <c r="U176" i="2"/>
  <c r="U183" i="2"/>
  <c r="U287" i="2"/>
  <c r="U378" i="2"/>
  <c r="U162" i="2"/>
  <c r="U464" i="2"/>
  <c r="U475" i="2"/>
  <c r="U69" i="2"/>
  <c r="U373" i="2"/>
  <c r="U277" i="2"/>
  <c r="U717" i="2"/>
  <c r="U74" i="2"/>
  <c r="U455" i="2"/>
  <c r="U651" i="2"/>
  <c r="U238" i="2"/>
  <c r="U181" i="2"/>
  <c r="U208" i="2"/>
  <c r="U39" i="2"/>
  <c r="U25" i="2"/>
  <c r="U151" i="2"/>
  <c r="U157" i="2"/>
  <c r="U353" i="2"/>
  <c r="U42" i="2"/>
  <c r="U381" i="2"/>
  <c r="U7" i="2"/>
  <c r="U719" i="2"/>
  <c r="U698" i="2"/>
  <c r="U263" i="2"/>
  <c r="U608" i="2"/>
  <c r="U236" i="2"/>
  <c r="U362" i="2"/>
  <c r="U706" i="2"/>
  <c r="U235" i="2"/>
  <c r="U521" i="2"/>
  <c r="U691" i="2"/>
  <c r="U402" i="2"/>
  <c r="U428" i="2"/>
  <c r="U320" i="2"/>
  <c r="U258" i="2"/>
  <c r="U271" i="2"/>
  <c r="U302" i="2"/>
  <c r="U71" i="2"/>
  <c r="U356" i="2"/>
  <c r="U106" i="2"/>
  <c r="U250" i="2"/>
  <c r="U87" i="2"/>
  <c r="U136" i="2"/>
  <c r="U371" i="2"/>
  <c r="U288" i="2"/>
  <c r="U324" i="2"/>
  <c r="U478" i="2"/>
  <c r="U603" i="2"/>
  <c r="U169" i="2"/>
  <c r="U496" i="2"/>
  <c r="U512" i="2"/>
  <c r="U646" i="2"/>
  <c r="U530" i="2"/>
  <c r="U605" i="2"/>
  <c r="U429" i="2"/>
  <c r="U544" i="2"/>
  <c r="U310" i="2"/>
  <c r="U571" i="2"/>
  <c r="U658" i="2"/>
  <c r="U556" i="2"/>
  <c r="U611" i="2"/>
  <c r="U27" i="2"/>
  <c r="U660" i="2"/>
  <c r="U17" i="2"/>
  <c r="U721" i="2"/>
  <c r="U476" i="2"/>
  <c r="U607" i="2"/>
  <c r="U254" i="2"/>
  <c r="U414" i="2"/>
  <c r="U620" i="2"/>
  <c r="U187" i="2"/>
  <c r="U86" i="2"/>
  <c r="U48" i="2"/>
  <c r="U283" i="2"/>
  <c r="U9" i="2"/>
  <c r="U186" i="2"/>
  <c r="U589" i="2"/>
  <c r="U319" i="2"/>
  <c r="U431" i="2"/>
  <c r="U430" i="2"/>
  <c r="U30" i="2"/>
  <c r="U639" i="2"/>
  <c r="U218" i="2"/>
  <c r="U340" i="2"/>
  <c r="U551" i="2"/>
  <c r="U653" i="2"/>
  <c r="U622" i="2"/>
  <c r="U256" i="2"/>
  <c r="U392" i="2"/>
  <c r="U163" i="2"/>
  <c r="U655" i="2"/>
  <c r="U517" i="2"/>
  <c r="U386" i="2"/>
  <c r="U526" i="2"/>
  <c r="U190" i="2"/>
  <c r="U290" i="2"/>
  <c r="U564" i="2"/>
  <c r="U91" i="2"/>
  <c r="U45" i="2"/>
  <c r="U382" i="2"/>
  <c r="U108" i="2"/>
  <c r="U614" i="2"/>
  <c r="U545" i="2"/>
  <c r="U488" i="2"/>
  <c r="U95" i="2"/>
  <c r="U164" i="2"/>
  <c r="U109" i="2"/>
  <c r="U79" i="2"/>
  <c r="U548" i="2"/>
  <c r="U68" i="2"/>
  <c r="U435" i="2"/>
  <c r="U161" i="2"/>
  <c r="U439" i="2"/>
  <c r="U523" i="2"/>
  <c r="U85" i="2"/>
  <c r="U11" i="2"/>
  <c r="U396" i="2"/>
  <c r="U289" i="2"/>
  <c r="U422" i="2"/>
  <c r="U259" i="2"/>
  <c r="U410" i="2"/>
  <c r="U731" i="2"/>
  <c r="U147" i="2"/>
  <c r="U486" i="2"/>
  <c r="U671" i="2"/>
  <c r="U142" i="2"/>
  <c r="U226" i="2"/>
  <c r="U337" i="2"/>
  <c r="U314" i="2"/>
  <c r="U588" i="2"/>
  <c r="U453" i="2"/>
  <c r="U348" i="2"/>
  <c r="U694" i="2"/>
  <c r="U281" i="2"/>
  <c r="U189" i="2"/>
  <c r="U8" i="2"/>
  <c r="U327" i="2"/>
  <c r="U70" i="2"/>
  <c r="U19" i="2"/>
  <c r="U456" i="2"/>
  <c r="U723" i="2"/>
  <c r="U13" i="2"/>
  <c r="U345" i="2"/>
  <c r="U59" i="2"/>
  <c r="U563" i="2"/>
  <c r="U80" i="2"/>
  <c r="U508" i="2"/>
  <c r="U583" i="2"/>
  <c r="U47" i="2"/>
  <c r="U699" i="2"/>
  <c r="U372" i="2"/>
  <c r="U73" i="2"/>
  <c r="U36" i="2"/>
  <c r="U301" i="2"/>
  <c r="U438" i="2"/>
  <c r="U561" i="2"/>
  <c r="U77" i="2"/>
  <c r="U499" i="2"/>
  <c r="U205" i="2"/>
  <c r="U180" i="2"/>
  <c r="U420" i="2"/>
  <c r="U360" i="2"/>
  <c r="U363" i="2"/>
  <c r="U331" i="2"/>
  <c r="U584" i="2"/>
  <c r="U398" i="2"/>
  <c r="U403" i="2"/>
  <c r="U692" i="2"/>
  <c r="U445" i="2"/>
  <c r="U90" i="2"/>
  <c r="U51" i="2"/>
  <c r="U391" i="2"/>
  <c r="U434" i="2"/>
  <c r="U479" i="2"/>
  <c r="U93" i="2"/>
  <c r="U222" i="2"/>
  <c r="U276" i="2"/>
  <c r="U606" i="2"/>
  <c r="U266" i="2"/>
  <c r="U224" i="2"/>
  <c r="U124" i="2"/>
  <c r="U514" i="2"/>
  <c r="U695" i="2"/>
  <c r="U262" i="2"/>
  <c r="U497" i="2"/>
  <c r="U4" i="2"/>
  <c r="U185" i="2"/>
  <c r="U155" i="2"/>
  <c r="U193" i="2"/>
  <c r="U630" i="2"/>
  <c r="U40" i="2"/>
  <c r="U503" i="2"/>
  <c r="U387" i="2"/>
  <c r="U220" i="2"/>
  <c r="U139" i="2"/>
  <c r="U143" i="2"/>
  <c r="U400" i="2"/>
  <c r="U194" i="2"/>
  <c r="U473" i="2"/>
  <c r="U97" i="2"/>
  <c r="U601" i="2"/>
  <c r="U101" i="2"/>
  <c r="U300" i="2"/>
  <c r="U231" i="2"/>
  <c r="U597" i="2"/>
  <c r="U78" i="2"/>
  <c r="U338" i="2"/>
  <c r="U296" i="2"/>
  <c r="U279" i="2"/>
  <c r="U342" i="2"/>
  <c r="U529" i="2"/>
  <c r="U303" i="2"/>
  <c r="U369" i="2"/>
  <c r="U158" i="2"/>
  <c r="U325" i="2"/>
  <c r="U709" i="2"/>
  <c r="U149" i="2"/>
  <c r="U75" i="2"/>
  <c r="U483" i="2"/>
  <c r="U112" i="2"/>
  <c r="U23" i="2"/>
  <c r="U715" i="2"/>
  <c r="U251" i="2"/>
  <c r="U24" i="2"/>
  <c r="U284" i="2"/>
  <c r="U298" i="2"/>
  <c r="U137" i="2"/>
  <c r="U245" i="2"/>
  <c r="U265" i="2"/>
  <c r="U575" i="2"/>
  <c r="U130" i="2"/>
  <c r="U463" i="2"/>
  <c r="U635" i="2"/>
  <c r="U307" i="2"/>
  <c r="U506" i="2"/>
  <c r="U209" i="2"/>
  <c r="U172" i="2"/>
  <c r="U116" i="2"/>
  <c r="U76" i="2"/>
  <c r="U332" i="2"/>
  <c r="U96" i="2"/>
  <c r="U34" i="2"/>
  <c r="U729" i="2"/>
  <c r="U16" i="2"/>
  <c r="U308" i="2"/>
  <c r="U659" i="2"/>
  <c r="U32" i="2"/>
  <c r="U549" i="2"/>
  <c r="U469" i="2"/>
  <c r="U119" i="2"/>
  <c r="U684" i="2"/>
  <c r="U582" i="2"/>
  <c r="U237" i="2"/>
  <c r="U207" i="2"/>
  <c r="U559" i="2"/>
  <c r="U57" i="2"/>
  <c r="U570" i="2"/>
  <c r="U241" i="2"/>
  <c r="U99" i="2"/>
  <c r="U500" i="2"/>
  <c r="U364" i="2"/>
  <c r="U216" i="2"/>
  <c r="U12" i="2"/>
  <c r="U3" i="2"/>
  <c r="U64" i="2"/>
  <c r="U534" i="2"/>
  <c r="U598" i="2"/>
  <c r="U712" i="2"/>
  <c r="U592" i="2"/>
  <c r="U14" i="2"/>
  <c r="U2" i="2"/>
  <c r="U599" i="2"/>
  <c r="U269" i="2"/>
  <c r="U485" i="2"/>
  <c r="U141" i="2"/>
  <c r="U490" i="2"/>
  <c r="U156" i="2"/>
  <c r="U304" i="2"/>
  <c r="U470" i="2"/>
  <c r="U649" i="2"/>
  <c r="U440" i="2"/>
  <c r="U121" i="2"/>
  <c r="U343" i="2"/>
  <c r="U228" i="2"/>
  <c r="U253" i="2"/>
  <c r="U244" i="2"/>
  <c r="U29" i="2"/>
  <c r="U167" i="2"/>
  <c r="U282" i="2"/>
  <c r="U675" i="2"/>
  <c r="U432" i="2"/>
  <c r="U54" i="2"/>
  <c r="U26" i="2"/>
  <c r="U15" i="2"/>
  <c r="U531" i="2"/>
  <c r="U322" i="2"/>
  <c r="U174" i="2"/>
  <c r="U110" i="2"/>
  <c r="U173" i="2"/>
  <c r="U128" i="2"/>
  <c r="U633" i="2"/>
  <c r="U223" i="2"/>
  <c r="U357" i="2"/>
  <c r="U35" i="2"/>
  <c r="U92" i="2"/>
  <c r="U418" i="2"/>
  <c r="U20" i="2"/>
  <c r="U295" i="2"/>
  <c r="U406" i="2"/>
  <c r="U132" i="2"/>
  <c r="U558" i="2"/>
  <c r="U560" i="2"/>
  <c r="U260" i="2"/>
  <c r="U557" i="2"/>
  <c r="U184" i="2"/>
  <c r="U261" i="2"/>
  <c r="U293" i="2"/>
  <c r="U232" i="2"/>
  <c r="U114" i="2"/>
  <c r="U65" i="2"/>
  <c r="U84" i="2"/>
  <c r="U211" i="2"/>
  <c r="U292" i="2"/>
  <c r="U593" i="2"/>
  <c r="U498" i="2"/>
  <c r="U585" i="2"/>
  <c r="U61" i="2"/>
  <c r="U690" i="2"/>
  <c r="U368" i="2"/>
  <c r="U574" i="2"/>
  <c r="U687" i="2"/>
  <c r="U154" i="2"/>
  <c r="U641" i="2"/>
  <c r="U679" i="2"/>
  <c r="U525" i="2"/>
  <c r="U46" i="2"/>
  <c r="U354" i="2"/>
  <c r="U286" i="2"/>
  <c r="U270" i="2"/>
  <c r="U60" i="2"/>
  <c r="U264" i="2"/>
  <c r="U741" i="2"/>
  <c r="U628" i="2"/>
  <c r="U375" i="2"/>
  <c r="U98" i="2"/>
  <c r="U577" i="2"/>
  <c r="U452" i="2"/>
  <c r="U562" i="2"/>
  <c r="U204" i="2"/>
  <c r="U317" i="2"/>
  <c r="U733" i="2"/>
  <c r="U227" i="2"/>
  <c r="U654" i="2"/>
  <c r="U370" i="2"/>
  <c r="U572" i="2"/>
  <c r="U401" i="2"/>
  <c r="U201" i="2"/>
  <c r="U433" i="2"/>
  <c r="U537" i="2"/>
  <c r="U120" i="2"/>
  <c r="U644" i="2"/>
  <c r="U49" i="2"/>
  <c r="U393" i="2"/>
  <c r="U538" i="2"/>
  <c r="U436" i="2"/>
  <c r="U359" i="2"/>
  <c r="U311" i="2"/>
  <c r="U533" i="2"/>
  <c r="U171" i="2"/>
  <c r="U413" i="2"/>
  <c r="U536" i="2"/>
  <c r="U125" i="2"/>
  <c r="U441" i="2"/>
  <c r="U140" i="2"/>
  <c r="U274" i="2"/>
  <c r="U62" i="2"/>
  <c r="U230" i="2"/>
  <c r="U41" i="2"/>
  <c r="U294" i="2"/>
  <c r="U28" i="2"/>
  <c r="U553" i="2"/>
  <c r="U424" i="2"/>
  <c r="U148" i="2"/>
  <c r="U247" i="2"/>
  <c r="U312" i="2"/>
  <c r="U714" i="2"/>
  <c r="U735" i="2"/>
  <c r="U661" i="2"/>
  <c r="U701" i="2"/>
  <c r="U527" i="2"/>
  <c r="U565" i="2"/>
  <c r="U437" i="2"/>
  <c r="U210" i="2"/>
  <c r="U468" i="2"/>
  <c r="U21" i="2"/>
  <c r="U188" i="2"/>
  <c r="U58" i="2"/>
  <c r="U365" i="2"/>
  <c r="U22" i="2"/>
  <c r="U146" i="2"/>
  <c r="U682" i="2"/>
  <c r="U389" i="2"/>
  <c r="U127" i="2"/>
  <c r="U313" i="2"/>
  <c r="U43" i="2"/>
  <c r="U291" i="2"/>
  <c r="U18" i="2"/>
  <c r="U458" i="2"/>
  <c r="U44" i="2"/>
  <c r="U520" i="2"/>
  <c r="U624" i="2"/>
  <c r="U380" i="2"/>
  <c r="U518" i="2"/>
  <c r="U541" i="2"/>
  <c r="U459" i="2"/>
  <c r="U513" i="2"/>
  <c r="U482" i="2"/>
  <c r="U178" i="2"/>
  <c r="U56" i="2"/>
  <c r="U580" i="2"/>
  <c r="U501" i="2"/>
  <c r="U734" i="2"/>
  <c r="U509" i="2"/>
  <c r="U576" i="2"/>
  <c r="U53" i="2"/>
  <c r="U587" i="2"/>
  <c r="U507" i="2"/>
  <c r="U394" i="2"/>
  <c r="U619" i="2"/>
  <c r="U123" i="2"/>
  <c r="U602" i="2"/>
  <c r="U668" i="2"/>
  <c r="U55" i="2"/>
  <c r="U609" i="2"/>
  <c r="U126" i="2"/>
  <c r="U246" i="2"/>
  <c r="U737" i="2"/>
  <c r="U626" i="2"/>
  <c r="U233" i="2"/>
  <c r="U297" i="2"/>
  <c r="U511" i="2"/>
  <c r="U175" i="2"/>
  <c r="U535" i="2"/>
  <c r="U736" i="2"/>
  <c r="U612" i="2"/>
  <c r="U192" i="2"/>
  <c r="U366" i="2"/>
  <c r="U229" i="2"/>
  <c r="U374" i="2"/>
  <c r="U33" i="2"/>
  <c r="U474" i="2"/>
  <c r="U677" i="2"/>
  <c r="U442" i="2"/>
  <c r="U37" i="2"/>
  <c r="U492" i="2"/>
  <c r="U666" i="2"/>
  <c r="U347" i="2"/>
  <c r="U724" i="2"/>
  <c r="U115" i="2"/>
  <c r="U135" i="2"/>
  <c r="U316" i="2"/>
  <c r="U681" i="2"/>
  <c r="U242" i="2"/>
  <c r="U604" i="2"/>
  <c r="U542" i="2"/>
  <c r="U446" i="2"/>
  <c r="U524" i="2"/>
  <c r="U451" i="2"/>
  <c r="U225" i="2"/>
  <c r="U191" i="2"/>
  <c r="U672" i="2"/>
  <c r="U377" i="2"/>
  <c r="U31" i="2"/>
  <c r="U144" i="2"/>
  <c r="U38" i="2"/>
  <c r="U625" i="2"/>
  <c r="U732" i="2"/>
  <c r="U219" i="2"/>
  <c r="U504" i="2"/>
  <c r="U168" i="2"/>
  <c r="U399" i="2"/>
  <c r="U696" i="2"/>
  <c r="U88" i="2"/>
  <c r="U335" i="2"/>
  <c r="U510" i="2"/>
  <c r="U255" i="2"/>
  <c r="U704" i="2"/>
  <c r="U107" i="2"/>
  <c r="U152" i="2"/>
  <c r="U407" i="2"/>
  <c r="U105" i="2"/>
  <c r="U643" i="2"/>
  <c r="U568" i="2"/>
  <c r="U656" i="2"/>
  <c r="U352" i="2"/>
  <c r="U573" i="2"/>
  <c r="U728" i="2"/>
  <c r="U122" i="2"/>
  <c r="U196" i="2"/>
  <c r="U66" i="2"/>
  <c r="U390" i="2"/>
  <c r="U444" i="2"/>
  <c r="U707" i="2"/>
  <c r="U397" i="2"/>
  <c r="U214" i="2"/>
  <c r="U645" i="2"/>
  <c r="U578" i="2"/>
  <c r="U100" i="2"/>
  <c r="U376" i="2"/>
  <c r="U170" i="2"/>
  <c r="U198" i="2"/>
  <c r="U240" i="2"/>
  <c r="U685" i="2"/>
  <c r="U299" i="2"/>
  <c r="U349" i="2"/>
  <c r="U67" i="2"/>
  <c r="U177" i="2"/>
  <c r="U705" i="2"/>
  <c r="U494" i="2"/>
  <c r="U285" i="2"/>
  <c r="U408" i="2"/>
  <c r="U647" i="2"/>
  <c r="U725" i="2"/>
  <c r="U657" i="2"/>
  <c r="U670" i="2"/>
  <c r="U111" i="2"/>
  <c r="U596" i="2"/>
  <c r="U239" i="2"/>
  <c r="U552" i="2"/>
  <c r="U252" i="2"/>
  <c r="U636" i="2"/>
  <c r="U686" i="2"/>
  <c r="U742" i="2"/>
  <c r="U617" i="2"/>
  <c r="U610" i="2"/>
  <c r="U411" i="2"/>
  <c r="U415" i="2"/>
  <c r="U328" i="2"/>
  <c r="U638" i="2"/>
  <c r="U165" i="2"/>
  <c r="U642" i="2"/>
  <c r="U309" i="2"/>
  <c r="U257" i="2"/>
  <c r="U471" i="2"/>
  <c r="U248" i="2"/>
  <c r="U113" i="2"/>
  <c r="U466" i="2"/>
  <c r="U467" i="2"/>
  <c r="U674" i="2"/>
  <c r="U591" i="2"/>
  <c r="U305" i="2"/>
  <c r="U409" i="2"/>
  <c r="U567" i="2"/>
  <c r="U326" i="2"/>
  <c r="U334" i="2"/>
  <c r="U637" i="2"/>
  <c r="U495" i="2"/>
  <c r="U412" i="2"/>
  <c r="U664" i="2"/>
  <c r="U103" i="2"/>
  <c r="U249" i="2"/>
  <c r="U195" i="2"/>
  <c r="U730" i="2"/>
  <c r="U505" i="2"/>
  <c r="U367" i="2"/>
  <c r="U472" i="2"/>
  <c r="U421" i="2"/>
  <c r="U678" i="2"/>
  <c r="U555" i="2"/>
  <c r="U199" i="2"/>
  <c r="U632" i="2"/>
  <c r="U197" i="2"/>
  <c r="U395" i="2"/>
  <c r="U200" i="2"/>
  <c r="U318" i="2"/>
  <c r="U629" i="2"/>
  <c r="U532" i="2"/>
  <c r="U379" i="2"/>
  <c r="U321" i="2"/>
  <c r="U461" i="2"/>
  <c r="U306" i="2"/>
  <c r="U702" i="2"/>
  <c r="U539" i="2"/>
  <c r="U460" i="2"/>
  <c r="U579" i="2"/>
  <c r="U423" i="2"/>
  <c r="U618" i="2"/>
  <c r="U718" i="2"/>
  <c r="U566" i="2"/>
  <c r="U448" i="2"/>
  <c r="U710" i="2"/>
  <c r="U361" i="2"/>
  <c r="U708" i="2"/>
  <c r="U648" i="2"/>
  <c r="U615" i="2"/>
  <c r="U477" i="2"/>
  <c r="U443" i="2"/>
  <c r="U425" i="2"/>
  <c r="U616" i="2"/>
  <c r="U676" i="2"/>
  <c r="U336" i="2"/>
  <c r="U600" i="2"/>
  <c r="U652" i="2"/>
  <c r="U454" i="2"/>
  <c r="U689" i="2"/>
  <c r="U554" i="2"/>
  <c r="U515" i="2"/>
  <c r="U546" i="2"/>
  <c r="U680" i="2"/>
  <c r="U697" i="2"/>
  <c r="U740" i="2"/>
  <c r="U543" i="2"/>
  <c r="U419" i="2"/>
  <c r="U711" i="2"/>
  <c r="U667" i="2"/>
  <c r="U673" i="2"/>
  <c r="U650" i="2"/>
  <c r="U713" i="2"/>
  <c r="U640" i="2"/>
  <c r="U726" i="2"/>
  <c r="U720" i="2"/>
  <c r="U739" i="2"/>
  <c r="U688" i="2"/>
  <c r="U700" i="2"/>
  <c r="U727" i="2"/>
  <c r="U738" i="2"/>
  <c r="U663" i="2"/>
  <c r="U669" i="2"/>
  <c r="U703" i="2"/>
  <c r="U722" i="2"/>
  <c r="U716" i="2"/>
  <c r="T621" i="2"/>
  <c r="T627" i="2"/>
  <c r="T590" i="2"/>
  <c r="T81" i="2"/>
  <c r="T329" i="2"/>
  <c r="T519" i="2"/>
  <c r="T449" i="2"/>
  <c r="T540" i="2"/>
  <c r="T502" i="2"/>
  <c r="T385" i="2"/>
  <c r="T404" i="2"/>
  <c r="T481" i="2"/>
  <c r="T693" i="2"/>
  <c r="T275" i="2"/>
  <c r="T145" i="2"/>
  <c r="T528" i="2"/>
  <c r="T465" i="2"/>
  <c r="T683" i="2"/>
  <c r="T344" i="2"/>
  <c r="T50" i="2"/>
  <c r="T341" i="2"/>
  <c r="T516" i="2"/>
  <c r="T462" i="2"/>
  <c r="T63" i="2"/>
  <c r="T383" i="2"/>
  <c r="T550" i="2"/>
  <c r="T315" i="2"/>
  <c r="T212" i="2"/>
  <c r="T339" i="2"/>
  <c r="T662" i="2"/>
  <c r="T272" i="2"/>
  <c r="T586" i="2"/>
  <c r="T72" i="2"/>
  <c r="T613" i="2"/>
  <c r="T6" i="2"/>
  <c r="T150" i="2"/>
  <c r="T623" i="2"/>
  <c r="T94" i="2"/>
  <c r="T104" i="2"/>
  <c r="T480" i="2"/>
  <c r="T351" i="2"/>
  <c r="T333" i="2"/>
  <c r="T522" i="2"/>
  <c r="T213" i="2"/>
  <c r="T52" i="2"/>
  <c r="T206" i="2"/>
  <c r="T217" i="2"/>
  <c r="T595" i="2"/>
  <c r="T547" i="2"/>
  <c r="T384" i="2"/>
  <c r="T138" i="2"/>
  <c r="T133" i="2"/>
  <c r="T427" i="2"/>
  <c r="T102" i="2"/>
  <c r="T569" i="2"/>
  <c r="T131" i="2"/>
  <c r="T355" i="2"/>
  <c r="T491" i="2"/>
  <c r="T631" i="2"/>
  <c r="T484" i="2"/>
  <c r="T215" i="2"/>
  <c r="T405" i="2"/>
  <c r="T417" i="2"/>
  <c r="T346" i="2"/>
  <c r="T268" i="2"/>
  <c r="T129" i="2"/>
  <c r="T159" i="2"/>
  <c r="T358" i="2"/>
  <c r="T267" i="2"/>
  <c r="T160" i="2"/>
  <c r="T82" i="2"/>
  <c r="T202" i="2"/>
  <c r="T350" i="2"/>
  <c r="T450" i="2"/>
  <c r="T117" i="2"/>
  <c r="T330" i="2"/>
  <c r="T634" i="2"/>
  <c r="T493" i="2"/>
  <c r="T182" i="2"/>
  <c r="T280" i="2"/>
  <c r="T489" i="2"/>
  <c r="T83" i="2"/>
  <c r="T221" i="2"/>
  <c r="T457" i="2"/>
  <c r="T179" i="2"/>
  <c r="T581" i="2"/>
  <c r="T5" i="2"/>
  <c r="T426" i="2"/>
  <c r="T665" i="2"/>
  <c r="T487" i="2"/>
  <c r="T594" i="2"/>
  <c r="T323" i="2"/>
  <c r="T10" i="2"/>
  <c r="T416" i="2"/>
  <c r="T203" i="2"/>
  <c r="T89" i="2"/>
  <c r="T243" i="2"/>
  <c r="T388" i="2"/>
  <c r="T273" i="2"/>
  <c r="T234" i="2"/>
  <c r="T118" i="2"/>
  <c r="T447" i="2"/>
  <c r="T166" i="2"/>
  <c r="T153" i="2"/>
  <c r="T134" i="2"/>
  <c r="T278" i="2"/>
  <c r="T176" i="2"/>
  <c r="T183" i="2"/>
  <c r="T287" i="2"/>
  <c r="T378" i="2"/>
  <c r="T162" i="2"/>
  <c r="T464" i="2"/>
  <c r="T475" i="2"/>
  <c r="T69" i="2"/>
  <c r="T373" i="2"/>
  <c r="T277" i="2"/>
  <c r="T717" i="2"/>
  <c r="T74" i="2"/>
  <c r="T455" i="2"/>
  <c r="T651" i="2"/>
  <c r="T238" i="2"/>
  <c r="T181" i="2"/>
  <c r="T208" i="2"/>
  <c r="T39" i="2"/>
  <c r="T25" i="2"/>
  <c r="T151" i="2"/>
  <c r="T157" i="2"/>
  <c r="T353" i="2"/>
  <c r="T42" i="2"/>
  <c r="T381" i="2"/>
  <c r="T7" i="2"/>
  <c r="T719" i="2"/>
  <c r="T698" i="2"/>
  <c r="T263" i="2"/>
  <c r="T608" i="2"/>
  <c r="T236" i="2"/>
  <c r="T362" i="2"/>
  <c r="T706" i="2"/>
  <c r="T235" i="2"/>
  <c r="T521" i="2"/>
  <c r="T691" i="2"/>
  <c r="T402" i="2"/>
  <c r="T428" i="2"/>
  <c r="T320" i="2"/>
  <c r="T258" i="2"/>
  <c r="T271" i="2"/>
  <c r="T302" i="2"/>
  <c r="T71" i="2"/>
  <c r="T356" i="2"/>
  <c r="T106" i="2"/>
  <c r="T250" i="2"/>
  <c r="T87" i="2"/>
  <c r="T136" i="2"/>
  <c r="T371" i="2"/>
  <c r="T288" i="2"/>
  <c r="T324" i="2"/>
  <c r="T478" i="2"/>
  <c r="T603" i="2"/>
  <c r="T169" i="2"/>
  <c r="T496" i="2"/>
  <c r="T512" i="2"/>
  <c r="T646" i="2"/>
  <c r="T530" i="2"/>
  <c r="T605" i="2"/>
  <c r="T429" i="2"/>
  <c r="T544" i="2"/>
  <c r="T310" i="2"/>
  <c r="T571" i="2"/>
  <c r="T658" i="2"/>
  <c r="T556" i="2"/>
  <c r="T611" i="2"/>
  <c r="T27" i="2"/>
  <c r="T660" i="2"/>
  <c r="T17" i="2"/>
  <c r="T721" i="2"/>
  <c r="T476" i="2"/>
  <c r="T607" i="2"/>
  <c r="T254" i="2"/>
  <c r="T414" i="2"/>
  <c r="T620" i="2"/>
  <c r="T187" i="2"/>
  <c r="T86" i="2"/>
  <c r="T48" i="2"/>
  <c r="T283" i="2"/>
  <c r="T9" i="2"/>
  <c r="T186" i="2"/>
  <c r="T589" i="2"/>
  <c r="T319" i="2"/>
  <c r="T431" i="2"/>
  <c r="T430" i="2"/>
  <c r="T30" i="2"/>
  <c r="T639" i="2"/>
  <c r="T218" i="2"/>
  <c r="T340" i="2"/>
  <c r="T551" i="2"/>
  <c r="T653" i="2"/>
  <c r="T622" i="2"/>
  <c r="T256" i="2"/>
  <c r="T392" i="2"/>
  <c r="T163" i="2"/>
  <c r="T655" i="2"/>
  <c r="T517" i="2"/>
  <c r="T386" i="2"/>
  <c r="T526" i="2"/>
  <c r="T190" i="2"/>
  <c r="T290" i="2"/>
  <c r="T564" i="2"/>
  <c r="T91" i="2"/>
  <c r="T45" i="2"/>
  <c r="T382" i="2"/>
  <c r="T108" i="2"/>
  <c r="T614" i="2"/>
  <c r="T545" i="2"/>
  <c r="T488" i="2"/>
  <c r="T95" i="2"/>
  <c r="T164" i="2"/>
  <c r="T109" i="2"/>
  <c r="T79" i="2"/>
  <c r="T548" i="2"/>
  <c r="T68" i="2"/>
  <c r="T435" i="2"/>
  <c r="T161" i="2"/>
  <c r="T439" i="2"/>
  <c r="T523" i="2"/>
  <c r="T85" i="2"/>
  <c r="T11" i="2"/>
  <c r="T396" i="2"/>
  <c r="T289" i="2"/>
  <c r="T422" i="2"/>
  <c r="T259" i="2"/>
  <c r="T410" i="2"/>
  <c r="T731" i="2"/>
  <c r="T147" i="2"/>
  <c r="T486" i="2"/>
  <c r="T671" i="2"/>
  <c r="T142" i="2"/>
  <c r="T226" i="2"/>
  <c r="T337" i="2"/>
  <c r="T314" i="2"/>
  <c r="T588" i="2"/>
  <c r="T453" i="2"/>
  <c r="T348" i="2"/>
  <c r="T694" i="2"/>
  <c r="T281" i="2"/>
  <c r="T189" i="2"/>
  <c r="T8" i="2"/>
  <c r="T327" i="2"/>
  <c r="T70" i="2"/>
  <c r="T19" i="2"/>
  <c r="T456" i="2"/>
  <c r="T723" i="2"/>
  <c r="T13" i="2"/>
  <c r="T345" i="2"/>
  <c r="T59" i="2"/>
  <c r="T563" i="2"/>
  <c r="T80" i="2"/>
  <c r="T508" i="2"/>
  <c r="T583" i="2"/>
  <c r="T47" i="2"/>
  <c r="T699" i="2"/>
  <c r="T372" i="2"/>
  <c r="T73" i="2"/>
  <c r="T36" i="2"/>
  <c r="T301" i="2"/>
  <c r="T438" i="2"/>
  <c r="T561" i="2"/>
  <c r="T77" i="2"/>
  <c r="T499" i="2"/>
  <c r="T205" i="2"/>
  <c r="T180" i="2"/>
  <c r="T420" i="2"/>
  <c r="T360" i="2"/>
  <c r="T363" i="2"/>
  <c r="T331" i="2"/>
  <c r="T584" i="2"/>
  <c r="T398" i="2"/>
  <c r="T403" i="2"/>
  <c r="T692" i="2"/>
  <c r="T445" i="2"/>
  <c r="T90" i="2"/>
  <c r="T51" i="2"/>
  <c r="T391" i="2"/>
  <c r="T434" i="2"/>
  <c r="T479" i="2"/>
  <c r="T93" i="2"/>
  <c r="T222" i="2"/>
  <c r="T276" i="2"/>
  <c r="T606" i="2"/>
  <c r="T266" i="2"/>
  <c r="T224" i="2"/>
  <c r="T124" i="2"/>
  <c r="T514" i="2"/>
  <c r="T695" i="2"/>
  <c r="T262" i="2"/>
  <c r="T497" i="2"/>
  <c r="T4" i="2"/>
  <c r="T185" i="2"/>
  <c r="T155" i="2"/>
  <c r="T193" i="2"/>
  <c r="T630" i="2"/>
  <c r="T40" i="2"/>
  <c r="T503" i="2"/>
  <c r="T387" i="2"/>
  <c r="T220" i="2"/>
  <c r="T139" i="2"/>
  <c r="T143" i="2"/>
  <c r="T400" i="2"/>
  <c r="T194" i="2"/>
  <c r="T473" i="2"/>
  <c r="T97" i="2"/>
  <c r="T601" i="2"/>
  <c r="T101" i="2"/>
  <c r="T300" i="2"/>
  <c r="T231" i="2"/>
  <c r="T597" i="2"/>
  <c r="T78" i="2"/>
  <c r="T338" i="2"/>
  <c r="T296" i="2"/>
  <c r="T279" i="2"/>
  <c r="T342" i="2"/>
  <c r="T529" i="2"/>
  <c r="T303" i="2"/>
  <c r="T369" i="2"/>
  <c r="T158" i="2"/>
  <c r="T325" i="2"/>
  <c r="T709" i="2"/>
  <c r="T149" i="2"/>
  <c r="T75" i="2"/>
  <c r="T483" i="2"/>
  <c r="T112" i="2"/>
  <c r="T23" i="2"/>
  <c r="T715" i="2"/>
  <c r="T251" i="2"/>
  <c r="T24" i="2"/>
  <c r="T284" i="2"/>
  <c r="T298" i="2"/>
  <c r="T137" i="2"/>
  <c r="T245" i="2"/>
  <c r="T265" i="2"/>
  <c r="T575" i="2"/>
  <c r="T130" i="2"/>
  <c r="T463" i="2"/>
  <c r="T635" i="2"/>
  <c r="T307" i="2"/>
  <c r="T506" i="2"/>
  <c r="T209" i="2"/>
  <c r="T172" i="2"/>
  <c r="T116" i="2"/>
  <c r="T76" i="2"/>
  <c r="T332" i="2"/>
  <c r="T96" i="2"/>
  <c r="T34" i="2"/>
  <c r="T729" i="2"/>
  <c r="T16" i="2"/>
  <c r="T308" i="2"/>
  <c r="T659" i="2"/>
  <c r="T32" i="2"/>
  <c r="T549" i="2"/>
  <c r="T469" i="2"/>
  <c r="T119" i="2"/>
  <c r="T684" i="2"/>
  <c r="T582" i="2"/>
  <c r="T237" i="2"/>
  <c r="T207" i="2"/>
  <c r="T559" i="2"/>
  <c r="T57" i="2"/>
  <c r="T570" i="2"/>
  <c r="T241" i="2"/>
  <c r="T99" i="2"/>
  <c r="T500" i="2"/>
  <c r="T364" i="2"/>
  <c r="T216" i="2"/>
  <c r="T12" i="2"/>
  <c r="T3" i="2"/>
  <c r="T64" i="2"/>
  <c r="T534" i="2"/>
  <c r="T598" i="2"/>
  <c r="T712" i="2"/>
  <c r="T592" i="2"/>
  <c r="T14" i="2"/>
  <c r="T2" i="2"/>
  <c r="T599" i="2"/>
  <c r="T269" i="2"/>
  <c r="T485" i="2"/>
  <c r="T141" i="2"/>
  <c r="T490" i="2"/>
  <c r="T156" i="2"/>
  <c r="T304" i="2"/>
  <c r="T470" i="2"/>
  <c r="T649" i="2"/>
  <c r="T440" i="2"/>
  <c r="T121" i="2"/>
  <c r="T343" i="2"/>
  <c r="T228" i="2"/>
  <c r="T253" i="2"/>
  <c r="T244" i="2"/>
  <c r="T29" i="2"/>
  <c r="T167" i="2"/>
  <c r="T282" i="2"/>
  <c r="T675" i="2"/>
  <c r="T432" i="2"/>
  <c r="T54" i="2"/>
  <c r="T26" i="2"/>
  <c r="T15" i="2"/>
  <c r="T531" i="2"/>
  <c r="T322" i="2"/>
  <c r="T174" i="2"/>
  <c r="T110" i="2"/>
  <c r="T173" i="2"/>
  <c r="T128" i="2"/>
  <c r="T633" i="2"/>
  <c r="T223" i="2"/>
  <c r="T357" i="2"/>
  <c r="T35" i="2"/>
  <c r="T92" i="2"/>
  <c r="T418" i="2"/>
  <c r="T20" i="2"/>
  <c r="T295" i="2"/>
  <c r="T406" i="2"/>
  <c r="T132" i="2"/>
  <c r="T558" i="2"/>
  <c r="T560" i="2"/>
  <c r="T260" i="2"/>
  <c r="T557" i="2"/>
  <c r="T184" i="2"/>
  <c r="T261" i="2"/>
  <c r="T293" i="2"/>
  <c r="T232" i="2"/>
  <c r="T114" i="2"/>
  <c r="T65" i="2"/>
  <c r="T84" i="2"/>
  <c r="T211" i="2"/>
  <c r="T292" i="2"/>
  <c r="T593" i="2"/>
  <c r="T498" i="2"/>
  <c r="T585" i="2"/>
  <c r="T61" i="2"/>
  <c r="T690" i="2"/>
  <c r="T368" i="2"/>
  <c r="T574" i="2"/>
  <c r="T687" i="2"/>
  <c r="T154" i="2"/>
  <c r="T641" i="2"/>
  <c r="T679" i="2"/>
  <c r="T525" i="2"/>
  <c r="T46" i="2"/>
  <c r="T354" i="2"/>
  <c r="T286" i="2"/>
  <c r="T270" i="2"/>
  <c r="T60" i="2"/>
  <c r="T264" i="2"/>
  <c r="T741" i="2"/>
  <c r="T628" i="2"/>
  <c r="T375" i="2"/>
  <c r="T98" i="2"/>
  <c r="T577" i="2"/>
  <c r="T452" i="2"/>
  <c r="T562" i="2"/>
  <c r="T204" i="2"/>
  <c r="T317" i="2"/>
  <c r="T733" i="2"/>
  <c r="T227" i="2"/>
  <c r="T654" i="2"/>
  <c r="T370" i="2"/>
  <c r="T572" i="2"/>
  <c r="T401" i="2"/>
  <c r="T201" i="2"/>
  <c r="T433" i="2"/>
  <c r="T537" i="2"/>
  <c r="T120" i="2"/>
  <c r="T644" i="2"/>
  <c r="T49" i="2"/>
  <c r="T393" i="2"/>
  <c r="T538" i="2"/>
  <c r="T436" i="2"/>
  <c r="T359" i="2"/>
  <c r="T311" i="2"/>
  <c r="T533" i="2"/>
  <c r="T171" i="2"/>
  <c r="T413" i="2"/>
  <c r="T536" i="2"/>
  <c r="T125" i="2"/>
  <c r="T441" i="2"/>
  <c r="T140" i="2"/>
  <c r="T274" i="2"/>
  <c r="T62" i="2"/>
  <c r="T230" i="2"/>
  <c r="T41" i="2"/>
  <c r="T294" i="2"/>
  <c r="T28" i="2"/>
  <c r="T553" i="2"/>
  <c r="T424" i="2"/>
  <c r="T148" i="2"/>
  <c r="T247" i="2"/>
  <c r="T312" i="2"/>
  <c r="T714" i="2"/>
  <c r="T735" i="2"/>
  <c r="T661" i="2"/>
  <c r="T701" i="2"/>
  <c r="T527" i="2"/>
  <c r="T565" i="2"/>
  <c r="T437" i="2"/>
  <c r="T210" i="2"/>
  <c r="T468" i="2"/>
  <c r="T21" i="2"/>
  <c r="T188" i="2"/>
  <c r="T58" i="2"/>
  <c r="T365" i="2"/>
  <c r="T22" i="2"/>
  <c r="T146" i="2"/>
  <c r="T682" i="2"/>
  <c r="T389" i="2"/>
  <c r="T127" i="2"/>
  <c r="T313" i="2"/>
  <c r="T43" i="2"/>
  <c r="T291" i="2"/>
  <c r="T18" i="2"/>
  <c r="T458" i="2"/>
  <c r="T44" i="2"/>
  <c r="T520" i="2"/>
  <c r="T624" i="2"/>
  <c r="T380" i="2"/>
  <c r="T518" i="2"/>
  <c r="T541" i="2"/>
  <c r="T459" i="2"/>
  <c r="T513" i="2"/>
  <c r="T482" i="2"/>
  <c r="T178" i="2"/>
  <c r="T56" i="2"/>
  <c r="T580" i="2"/>
  <c r="T501" i="2"/>
  <c r="T734" i="2"/>
  <c r="T509" i="2"/>
  <c r="T576" i="2"/>
  <c r="T53" i="2"/>
  <c r="T587" i="2"/>
  <c r="T507" i="2"/>
  <c r="T394" i="2"/>
  <c r="T619" i="2"/>
  <c r="T123" i="2"/>
  <c r="T602" i="2"/>
  <c r="T668" i="2"/>
  <c r="T55" i="2"/>
  <c r="T609" i="2"/>
  <c r="T126" i="2"/>
  <c r="T246" i="2"/>
  <c r="T737" i="2"/>
  <c r="T626" i="2"/>
  <c r="T233" i="2"/>
  <c r="T297" i="2"/>
  <c r="T511" i="2"/>
  <c r="T175" i="2"/>
  <c r="T535" i="2"/>
  <c r="T736" i="2"/>
  <c r="T612" i="2"/>
  <c r="T192" i="2"/>
  <c r="T366" i="2"/>
  <c r="T229" i="2"/>
  <c r="T374" i="2"/>
  <c r="T33" i="2"/>
  <c r="T474" i="2"/>
  <c r="T677" i="2"/>
  <c r="T442" i="2"/>
  <c r="T37" i="2"/>
  <c r="T492" i="2"/>
  <c r="T666" i="2"/>
  <c r="T347" i="2"/>
  <c r="T724" i="2"/>
  <c r="T115" i="2"/>
  <c r="T135" i="2"/>
  <c r="T316" i="2"/>
  <c r="T681" i="2"/>
  <c r="T242" i="2"/>
  <c r="T604" i="2"/>
  <c r="T542" i="2"/>
  <c r="T446" i="2"/>
  <c r="T524" i="2"/>
  <c r="T451" i="2"/>
  <c r="T225" i="2"/>
  <c r="T191" i="2"/>
  <c r="T672" i="2"/>
  <c r="T377" i="2"/>
  <c r="T31" i="2"/>
  <c r="T144" i="2"/>
  <c r="T38" i="2"/>
  <c r="T625" i="2"/>
  <c r="T732" i="2"/>
  <c r="T219" i="2"/>
  <c r="T504" i="2"/>
  <c r="T168" i="2"/>
  <c r="T399" i="2"/>
  <c r="T696" i="2"/>
  <c r="T88" i="2"/>
  <c r="T335" i="2"/>
  <c r="T510" i="2"/>
  <c r="T255" i="2"/>
  <c r="T704" i="2"/>
  <c r="T107" i="2"/>
  <c r="T152" i="2"/>
  <c r="T407" i="2"/>
  <c r="T105" i="2"/>
  <c r="T643" i="2"/>
  <c r="T568" i="2"/>
  <c r="T656" i="2"/>
  <c r="T352" i="2"/>
  <c r="T573" i="2"/>
  <c r="T728" i="2"/>
  <c r="T122" i="2"/>
  <c r="T196" i="2"/>
  <c r="T66" i="2"/>
  <c r="T390" i="2"/>
  <c r="T444" i="2"/>
  <c r="T707" i="2"/>
  <c r="T397" i="2"/>
  <c r="T214" i="2"/>
  <c r="T645" i="2"/>
  <c r="T578" i="2"/>
  <c r="T100" i="2"/>
  <c r="T376" i="2"/>
  <c r="T170" i="2"/>
  <c r="T198" i="2"/>
  <c r="T240" i="2"/>
  <c r="T685" i="2"/>
  <c r="T299" i="2"/>
  <c r="T349" i="2"/>
  <c r="T67" i="2"/>
  <c r="T177" i="2"/>
  <c r="T705" i="2"/>
  <c r="T494" i="2"/>
  <c r="T285" i="2"/>
  <c r="T408" i="2"/>
  <c r="T647" i="2"/>
  <c r="T725" i="2"/>
  <c r="T657" i="2"/>
  <c r="T670" i="2"/>
  <c r="T111" i="2"/>
  <c r="T596" i="2"/>
  <c r="T239" i="2"/>
  <c r="T552" i="2"/>
  <c r="T252" i="2"/>
  <c r="T636" i="2"/>
  <c r="T686" i="2"/>
  <c r="T742" i="2"/>
  <c r="T617" i="2"/>
  <c r="T610" i="2"/>
  <c r="T411" i="2"/>
  <c r="T415" i="2"/>
  <c r="T328" i="2"/>
  <c r="T638" i="2"/>
  <c r="T165" i="2"/>
  <c r="T642" i="2"/>
  <c r="T309" i="2"/>
  <c r="T257" i="2"/>
  <c r="T471" i="2"/>
  <c r="T248" i="2"/>
  <c r="T113" i="2"/>
  <c r="T466" i="2"/>
  <c r="T467" i="2"/>
  <c r="T674" i="2"/>
  <c r="T591" i="2"/>
  <c r="T305" i="2"/>
  <c r="T409" i="2"/>
  <c r="T567" i="2"/>
  <c r="T326" i="2"/>
  <c r="T334" i="2"/>
  <c r="T637" i="2"/>
  <c r="T495" i="2"/>
  <c r="T412" i="2"/>
  <c r="T664" i="2"/>
  <c r="T103" i="2"/>
  <c r="T249" i="2"/>
  <c r="T195" i="2"/>
  <c r="T730" i="2"/>
  <c r="T505" i="2"/>
  <c r="T367" i="2"/>
  <c r="T472" i="2"/>
  <c r="T421" i="2"/>
  <c r="T678" i="2"/>
  <c r="T555" i="2"/>
  <c r="T199" i="2"/>
  <c r="T632" i="2"/>
  <c r="T197" i="2"/>
  <c r="T395" i="2"/>
  <c r="T200" i="2"/>
  <c r="T318" i="2"/>
  <c r="T629" i="2"/>
  <c r="T532" i="2"/>
  <c r="T379" i="2"/>
  <c r="T321" i="2"/>
  <c r="T461" i="2"/>
  <c r="T306" i="2"/>
  <c r="T702" i="2"/>
  <c r="T539" i="2"/>
  <c r="T460" i="2"/>
  <c r="T579" i="2"/>
  <c r="T423" i="2"/>
  <c r="T618" i="2"/>
  <c r="T718" i="2"/>
  <c r="T566" i="2"/>
  <c r="T448" i="2"/>
  <c r="T710" i="2"/>
  <c r="T361" i="2"/>
  <c r="T708" i="2"/>
  <c r="T648" i="2"/>
  <c r="T615" i="2"/>
  <c r="T477" i="2"/>
  <c r="T443" i="2"/>
  <c r="T425" i="2"/>
  <c r="T616" i="2"/>
  <c r="T676" i="2"/>
  <c r="T336" i="2"/>
  <c r="T600" i="2"/>
  <c r="T652" i="2"/>
  <c r="T454" i="2"/>
  <c r="T689" i="2"/>
  <c r="T554" i="2"/>
  <c r="T515" i="2"/>
  <c r="T546" i="2"/>
  <c r="T680" i="2"/>
  <c r="T697" i="2"/>
  <c r="T740" i="2"/>
  <c r="T543" i="2"/>
  <c r="T419" i="2"/>
  <c r="T711" i="2"/>
  <c r="T667" i="2"/>
  <c r="T673" i="2"/>
  <c r="T650" i="2"/>
  <c r="T713" i="2"/>
  <c r="T640" i="2"/>
  <c r="T726" i="2"/>
  <c r="T720" i="2"/>
  <c r="T739" i="2"/>
  <c r="T688" i="2"/>
  <c r="T700" i="2"/>
  <c r="T727" i="2"/>
  <c r="T738" i="2"/>
  <c r="T663" i="2"/>
  <c r="T669" i="2"/>
  <c r="T703" i="2"/>
  <c r="T722" i="2"/>
  <c r="T716" i="2"/>
  <c r="S621" i="2"/>
  <c r="S627" i="2"/>
  <c r="S590" i="2"/>
  <c r="S81" i="2"/>
  <c r="S329" i="2"/>
  <c r="S519" i="2"/>
  <c r="S449" i="2"/>
  <c r="S540" i="2"/>
  <c r="S502" i="2"/>
  <c r="S385" i="2"/>
  <c r="S404" i="2"/>
  <c r="S481" i="2"/>
  <c r="S693" i="2"/>
  <c r="S275" i="2"/>
  <c r="S145" i="2"/>
  <c r="S528" i="2"/>
  <c r="S465" i="2"/>
  <c r="S683" i="2"/>
  <c r="S344" i="2"/>
  <c r="S50" i="2"/>
  <c r="S341" i="2"/>
  <c r="S516" i="2"/>
  <c r="S462" i="2"/>
  <c r="S63" i="2"/>
  <c r="S383" i="2"/>
  <c r="S550" i="2"/>
  <c r="S315" i="2"/>
  <c r="S212" i="2"/>
  <c r="S339" i="2"/>
  <c r="S662" i="2"/>
  <c r="S272" i="2"/>
  <c r="S586" i="2"/>
  <c r="S72" i="2"/>
  <c r="S613" i="2"/>
  <c r="S6" i="2"/>
  <c r="S150" i="2"/>
  <c r="S623" i="2"/>
  <c r="S94" i="2"/>
  <c r="S104" i="2"/>
  <c r="S480" i="2"/>
  <c r="S351" i="2"/>
  <c r="S333" i="2"/>
  <c r="S522" i="2"/>
  <c r="S213" i="2"/>
  <c r="S52" i="2"/>
  <c r="S206" i="2"/>
  <c r="S217" i="2"/>
  <c r="S595" i="2"/>
  <c r="S547" i="2"/>
  <c r="S384" i="2"/>
  <c r="S138" i="2"/>
  <c r="S133" i="2"/>
  <c r="S427" i="2"/>
  <c r="S102" i="2"/>
  <c r="S569" i="2"/>
  <c r="S131" i="2"/>
  <c r="S355" i="2"/>
  <c r="S491" i="2"/>
  <c r="S631" i="2"/>
  <c r="S484" i="2"/>
  <c r="S215" i="2"/>
  <c r="S405" i="2"/>
  <c r="S417" i="2"/>
  <c r="S346" i="2"/>
  <c r="S268" i="2"/>
  <c r="S129" i="2"/>
  <c r="S159" i="2"/>
  <c r="S358" i="2"/>
  <c r="S267" i="2"/>
  <c r="S160" i="2"/>
  <c r="S82" i="2"/>
  <c r="S202" i="2"/>
  <c r="S350" i="2"/>
  <c r="S450" i="2"/>
  <c r="S117" i="2"/>
  <c r="S330" i="2"/>
  <c r="S634" i="2"/>
  <c r="S493" i="2"/>
  <c r="S182" i="2"/>
  <c r="S280" i="2"/>
  <c r="S489" i="2"/>
  <c r="S83" i="2"/>
  <c r="S221" i="2"/>
  <c r="S457" i="2"/>
  <c r="S179" i="2"/>
  <c r="S581" i="2"/>
  <c r="S5" i="2"/>
  <c r="S426" i="2"/>
  <c r="S665" i="2"/>
  <c r="S487" i="2"/>
  <c r="S594" i="2"/>
  <c r="S323" i="2"/>
  <c r="S10" i="2"/>
  <c r="S416" i="2"/>
  <c r="S203" i="2"/>
  <c r="S89" i="2"/>
  <c r="S243" i="2"/>
  <c r="S388" i="2"/>
  <c r="S273" i="2"/>
  <c r="S234" i="2"/>
  <c r="S118" i="2"/>
  <c r="S447" i="2"/>
  <c r="S166" i="2"/>
  <c r="S153" i="2"/>
  <c r="S134" i="2"/>
  <c r="S278" i="2"/>
  <c r="S176" i="2"/>
  <c r="S183" i="2"/>
  <c r="S287" i="2"/>
  <c r="S378" i="2"/>
  <c r="S162" i="2"/>
  <c r="S464" i="2"/>
  <c r="S475" i="2"/>
  <c r="S69" i="2"/>
  <c r="S373" i="2"/>
  <c r="S277" i="2"/>
  <c r="S717" i="2"/>
  <c r="S74" i="2"/>
  <c r="S455" i="2"/>
  <c r="S651" i="2"/>
  <c r="S238" i="2"/>
  <c r="S181" i="2"/>
  <c r="S208" i="2"/>
  <c r="S39" i="2"/>
  <c r="S25" i="2"/>
  <c r="S151" i="2"/>
  <c r="S157" i="2"/>
  <c r="S353" i="2"/>
  <c r="S42" i="2"/>
  <c r="S381" i="2"/>
  <c r="S7" i="2"/>
  <c r="S719" i="2"/>
  <c r="S698" i="2"/>
  <c r="S263" i="2"/>
  <c r="S608" i="2"/>
  <c r="S236" i="2"/>
  <c r="S362" i="2"/>
  <c r="S706" i="2"/>
  <c r="S235" i="2"/>
  <c r="S521" i="2"/>
  <c r="S691" i="2"/>
  <c r="S402" i="2"/>
  <c r="S428" i="2"/>
  <c r="S320" i="2"/>
  <c r="S258" i="2"/>
  <c r="S271" i="2"/>
  <c r="S302" i="2"/>
  <c r="S71" i="2"/>
  <c r="S356" i="2"/>
  <c r="S106" i="2"/>
  <c r="S250" i="2"/>
  <c r="S87" i="2"/>
  <c r="S136" i="2"/>
  <c r="S371" i="2"/>
  <c r="S288" i="2"/>
  <c r="S324" i="2"/>
  <c r="S478" i="2"/>
  <c r="S603" i="2"/>
  <c r="S169" i="2"/>
  <c r="S496" i="2"/>
  <c r="S512" i="2"/>
  <c r="S646" i="2"/>
  <c r="S530" i="2"/>
  <c r="S605" i="2"/>
  <c r="S429" i="2"/>
  <c r="S544" i="2"/>
  <c r="S310" i="2"/>
  <c r="S571" i="2"/>
  <c r="S658" i="2"/>
  <c r="S556" i="2"/>
  <c r="S611" i="2"/>
  <c r="S27" i="2"/>
  <c r="S660" i="2"/>
  <c r="S17" i="2"/>
  <c r="S721" i="2"/>
  <c r="S476" i="2"/>
  <c r="S607" i="2"/>
  <c r="S254" i="2"/>
  <c r="S414" i="2"/>
  <c r="S620" i="2"/>
  <c r="S187" i="2"/>
  <c r="S86" i="2"/>
  <c r="S48" i="2"/>
  <c r="S283" i="2"/>
  <c r="S9" i="2"/>
  <c r="S186" i="2"/>
  <c r="S589" i="2"/>
  <c r="S319" i="2"/>
  <c r="S431" i="2"/>
  <c r="S430" i="2"/>
  <c r="S30" i="2"/>
  <c r="S639" i="2"/>
  <c r="S218" i="2"/>
  <c r="S340" i="2"/>
  <c r="S551" i="2"/>
  <c r="S653" i="2"/>
  <c r="S622" i="2"/>
  <c r="S256" i="2"/>
  <c r="S392" i="2"/>
  <c r="S163" i="2"/>
  <c r="S655" i="2"/>
  <c r="S517" i="2"/>
  <c r="S386" i="2"/>
  <c r="S526" i="2"/>
  <c r="S190" i="2"/>
  <c r="S290" i="2"/>
  <c r="S564" i="2"/>
  <c r="S91" i="2"/>
  <c r="S45" i="2"/>
  <c r="S382" i="2"/>
  <c r="S108" i="2"/>
  <c r="S614" i="2"/>
  <c r="S545" i="2"/>
  <c r="S488" i="2"/>
  <c r="S95" i="2"/>
  <c r="S164" i="2"/>
  <c r="S109" i="2"/>
  <c r="S79" i="2"/>
  <c r="S548" i="2"/>
  <c r="S68" i="2"/>
  <c r="S435" i="2"/>
  <c r="S161" i="2"/>
  <c r="S439" i="2"/>
  <c r="S523" i="2"/>
  <c r="S85" i="2"/>
  <c r="S11" i="2"/>
  <c r="S396" i="2"/>
  <c r="S289" i="2"/>
  <c r="S422" i="2"/>
  <c r="S259" i="2"/>
  <c r="S410" i="2"/>
  <c r="S731" i="2"/>
  <c r="S147" i="2"/>
  <c r="S486" i="2"/>
  <c r="S671" i="2"/>
  <c r="S142" i="2"/>
  <c r="S226" i="2"/>
  <c r="S337" i="2"/>
  <c r="S314" i="2"/>
  <c r="S588" i="2"/>
  <c r="S453" i="2"/>
  <c r="S348" i="2"/>
  <c r="S694" i="2"/>
  <c r="S281" i="2"/>
  <c r="S189" i="2"/>
  <c r="S8" i="2"/>
  <c r="S327" i="2"/>
  <c r="S70" i="2"/>
  <c r="S19" i="2"/>
  <c r="S456" i="2"/>
  <c r="S723" i="2"/>
  <c r="S13" i="2"/>
  <c r="S345" i="2"/>
  <c r="S59" i="2"/>
  <c r="S563" i="2"/>
  <c r="S80" i="2"/>
  <c r="S508" i="2"/>
  <c r="S583" i="2"/>
  <c r="S47" i="2"/>
  <c r="S699" i="2"/>
  <c r="S372" i="2"/>
  <c r="S73" i="2"/>
  <c r="S36" i="2"/>
  <c r="S301" i="2"/>
  <c r="S438" i="2"/>
  <c r="S561" i="2"/>
  <c r="S77" i="2"/>
  <c r="S499" i="2"/>
  <c r="S205" i="2"/>
  <c r="S180" i="2"/>
  <c r="S420" i="2"/>
  <c r="S360" i="2"/>
  <c r="S363" i="2"/>
  <c r="S331" i="2"/>
  <c r="S584" i="2"/>
  <c r="S398" i="2"/>
  <c r="S403" i="2"/>
  <c r="S692" i="2"/>
  <c r="S445" i="2"/>
  <c r="S90" i="2"/>
  <c r="S51" i="2"/>
  <c r="S391" i="2"/>
  <c r="S434" i="2"/>
  <c r="S479" i="2"/>
  <c r="S93" i="2"/>
  <c r="S222" i="2"/>
  <c r="S276" i="2"/>
  <c r="S606" i="2"/>
  <c r="S266" i="2"/>
  <c r="S224" i="2"/>
  <c r="S124" i="2"/>
  <c r="S514" i="2"/>
  <c r="S695" i="2"/>
  <c r="S262" i="2"/>
  <c r="S497" i="2"/>
  <c r="S4" i="2"/>
  <c r="S185" i="2"/>
  <c r="S155" i="2"/>
  <c r="S193" i="2"/>
  <c r="S630" i="2"/>
  <c r="S40" i="2"/>
  <c r="S503" i="2"/>
  <c r="S387" i="2"/>
  <c r="S220" i="2"/>
  <c r="S139" i="2"/>
  <c r="S143" i="2"/>
  <c r="S400" i="2"/>
  <c r="S194" i="2"/>
  <c r="S473" i="2"/>
  <c r="S97" i="2"/>
  <c r="S601" i="2"/>
  <c r="S101" i="2"/>
  <c r="S300" i="2"/>
  <c r="S231" i="2"/>
  <c r="S597" i="2"/>
  <c r="S78" i="2"/>
  <c r="S338" i="2"/>
  <c r="S296" i="2"/>
  <c r="S279" i="2"/>
  <c r="S342" i="2"/>
  <c r="S529" i="2"/>
  <c r="S303" i="2"/>
  <c r="S369" i="2"/>
  <c r="S158" i="2"/>
  <c r="S325" i="2"/>
  <c r="S709" i="2"/>
  <c r="S149" i="2"/>
  <c r="S75" i="2"/>
  <c r="S483" i="2"/>
  <c r="S112" i="2"/>
  <c r="S23" i="2"/>
  <c r="S715" i="2"/>
  <c r="S251" i="2"/>
  <c r="S24" i="2"/>
  <c r="S284" i="2"/>
  <c r="S298" i="2"/>
  <c r="S137" i="2"/>
  <c r="S245" i="2"/>
  <c r="S265" i="2"/>
  <c r="S575" i="2"/>
  <c r="S130" i="2"/>
  <c r="S463" i="2"/>
  <c r="S635" i="2"/>
  <c r="S307" i="2"/>
  <c r="S506" i="2"/>
  <c r="S209" i="2"/>
  <c r="S172" i="2"/>
  <c r="S116" i="2"/>
  <c r="S76" i="2"/>
  <c r="S332" i="2"/>
  <c r="S96" i="2"/>
  <c r="S34" i="2"/>
  <c r="S729" i="2"/>
  <c r="S16" i="2"/>
  <c r="S308" i="2"/>
  <c r="S659" i="2"/>
  <c r="S32" i="2"/>
  <c r="S549" i="2"/>
  <c r="S469" i="2"/>
  <c r="S119" i="2"/>
  <c r="S684" i="2"/>
  <c r="S582" i="2"/>
  <c r="S237" i="2"/>
  <c r="S207" i="2"/>
  <c r="S559" i="2"/>
  <c r="S57" i="2"/>
  <c r="S570" i="2"/>
  <c r="S241" i="2"/>
  <c r="S99" i="2"/>
  <c r="S500" i="2"/>
  <c r="S364" i="2"/>
  <c r="S216" i="2"/>
  <c r="S12" i="2"/>
  <c r="S3" i="2"/>
  <c r="S64" i="2"/>
  <c r="S534" i="2"/>
  <c r="S598" i="2"/>
  <c r="S712" i="2"/>
  <c r="S592" i="2"/>
  <c r="S14" i="2"/>
  <c r="S2" i="2"/>
  <c r="S599" i="2"/>
  <c r="S269" i="2"/>
  <c r="S485" i="2"/>
  <c r="S141" i="2"/>
  <c r="S490" i="2"/>
  <c r="S156" i="2"/>
  <c r="S304" i="2"/>
  <c r="S470" i="2"/>
  <c r="S649" i="2"/>
  <c r="S440" i="2"/>
  <c r="S121" i="2"/>
  <c r="S343" i="2"/>
  <c r="S228" i="2"/>
  <c r="S253" i="2"/>
  <c r="S244" i="2"/>
  <c r="S29" i="2"/>
  <c r="S167" i="2"/>
  <c r="S282" i="2"/>
  <c r="S675" i="2"/>
  <c r="S432" i="2"/>
  <c r="S54" i="2"/>
  <c r="S26" i="2"/>
  <c r="S15" i="2"/>
  <c r="S531" i="2"/>
  <c r="S322" i="2"/>
  <c r="S174" i="2"/>
  <c r="S110" i="2"/>
  <c r="S173" i="2"/>
  <c r="S128" i="2"/>
  <c r="S633" i="2"/>
  <c r="S223" i="2"/>
  <c r="S357" i="2"/>
  <c r="S35" i="2"/>
  <c r="S92" i="2"/>
  <c r="S418" i="2"/>
  <c r="S20" i="2"/>
  <c r="S295" i="2"/>
  <c r="S406" i="2"/>
  <c r="S132" i="2"/>
  <c r="S558" i="2"/>
  <c r="S560" i="2"/>
  <c r="S260" i="2"/>
  <c r="S557" i="2"/>
  <c r="S184" i="2"/>
  <c r="S261" i="2"/>
  <c r="S293" i="2"/>
  <c r="S232" i="2"/>
  <c r="S114" i="2"/>
  <c r="S65" i="2"/>
  <c r="S84" i="2"/>
  <c r="S211" i="2"/>
  <c r="S292" i="2"/>
  <c r="S593" i="2"/>
  <c r="S498" i="2"/>
  <c r="S585" i="2"/>
  <c r="S61" i="2"/>
  <c r="S690" i="2"/>
  <c r="S368" i="2"/>
  <c r="S574" i="2"/>
  <c r="S687" i="2"/>
  <c r="S154" i="2"/>
  <c r="S641" i="2"/>
  <c r="S679" i="2"/>
  <c r="S525" i="2"/>
  <c r="S46" i="2"/>
  <c r="S354" i="2"/>
  <c r="S286" i="2"/>
  <c r="S270" i="2"/>
  <c r="S60" i="2"/>
  <c r="S264" i="2"/>
  <c r="S741" i="2"/>
  <c r="S628" i="2"/>
  <c r="S375" i="2"/>
  <c r="S98" i="2"/>
  <c r="S577" i="2"/>
  <c r="S452" i="2"/>
  <c r="S562" i="2"/>
  <c r="S204" i="2"/>
  <c r="S317" i="2"/>
  <c r="S733" i="2"/>
  <c r="S227" i="2"/>
  <c r="S654" i="2"/>
  <c r="S370" i="2"/>
  <c r="S572" i="2"/>
  <c r="S401" i="2"/>
  <c r="S201" i="2"/>
  <c r="S433" i="2"/>
  <c r="S537" i="2"/>
  <c r="S120" i="2"/>
  <c r="S644" i="2"/>
  <c r="S49" i="2"/>
  <c r="S393" i="2"/>
  <c r="S538" i="2"/>
  <c r="S436" i="2"/>
  <c r="S359" i="2"/>
  <c r="S311" i="2"/>
  <c r="S533" i="2"/>
  <c r="S171" i="2"/>
  <c r="S413" i="2"/>
  <c r="S536" i="2"/>
  <c r="S125" i="2"/>
  <c r="S441" i="2"/>
  <c r="S140" i="2"/>
  <c r="S274" i="2"/>
  <c r="S62" i="2"/>
  <c r="S230" i="2"/>
  <c r="S41" i="2"/>
  <c r="S294" i="2"/>
  <c r="S28" i="2"/>
  <c r="S553" i="2"/>
  <c r="S424" i="2"/>
  <c r="S148" i="2"/>
  <c r="S247" i="2"/>
  <c r="S312" i="2"/>
  <c r="S714" i="2"/>
  <c r="S735" i="2"/>
  <c r="S661" i="2"/>
  <c r="S701" i="2"/>
  <c r="S527" i="2"/>
  <c r="S565" i="2"/>
  <c r="S437" i="2"/>
  <c r="S210" i="2"/>
  <c r="S468" i="2"/>
  <c r="S21" i="2"/>
  <c r="S188" i="2"/>
  <c r="S58" i="2"/>
  <c r="S365" i="2"/>
  <c r="S22" i="2"/>
  <c r="S146" i="2"/>
  <c r="S682" i="2"/>
  <c r="S389" i="2"/>
  <c r="S127" i="2"/>
  <c r="S313" i="2"/>
  <c r="S43" i="2"/>
  <c r="S291" i="2"/>
  <c r="S18" i="2"/>
  <c r="S458" i="2"/>
  <c r="S44" i="2"/>
  <c r="S520" i="2"/>
  <c r="S624" i="2"/>
  <c r="S380" i="2"/>
  <c r="S518" i="2"/>
  <c r="S541" i="2"/>
  <c r="S459" i="2"/>
  <c r="S513" i="2"/>
  <c r="S482" i="2"/>
  <c r="S178" i="2"/>
  <c r="S56" i="2"/>
  <c r="S580" i="2"/>
  <c r="S501" i="2"/>
  <c r="S734" i="2"/>
  <c r="S509" i="2"/>
  <c r="S576" i="2"/>
  <c r="S53" i="2"/>
  <c r="S587" i="2"/>
  <c r="S507" i="2"/>
  <c r="S394" i="2"/>
  <c r="S619" i="2"/>
  <c r="S123" i="2"/>
  <c r="S602" i="2"/>
  <c r="S668" i="2"/>
  <c r="S55" i="2"/>
  <c r="S609" i="2"/>
  <c r="S126" i="2"/>
  <c r="S246" i="2"/>
  <c r="S737" i="2"/>
  <c r="S626" i="2"/>
  <c r="S233" i="2"/>
  <c r="S297" i="2"/>
  <c r="S511" i="2"/>
  <c r="S175" i="2"/>
  <c r="S535" i="2"/>
  <c r="S736" i="2"/>
  <c r="S612" i="2"/>
  <c r="S192" i="2"/>
  <c r="S366" i="2"/>
  <c r="S229" i="2"/>
  <c r="S374" i="2"/>
  <c r="S33" i="2"/>
  <c r="S474" i="2"/>
  <c r="S677" i="2"/>
  <c r="S442" i="2"/>
  <c r="S37" i="2"/>
  <c r="S492" i="2"/>
  <c r="S666" i="2"/>
  <c r="S347" i="2"/>
  <c r="S724" i="2"/>
  <c r="S115" i="2"/>
  <c r="S135" i="2"/>
  <c r="S316" i="2"/>
  <c r="S681" i="2"/>
  <c r="S242" i="2"/>
  <c r="S604" i="2"/>
  <c r="S542" i="2"/>
  <c r="S446" i="2"/>
  <c r="S524" i="2"/>
  <c r="S451" i="2"/>
  <c r="S225" i="2"/>
  <c r="S191" i="2"/>
  <c r="S672" i="2"/>
  <c r="S377" i="2"/>
  <c r="S31" i="2"/>
  <c r="S144" i="2"/>
  <c r="S38" i="2"/>
  <c r="S625" i="2"/>
  <c r="S732" i="2"/>
  <c r="S219" i="2"/>
  <c r="S504" i="2"/>
  <c r="S168" i="2"/>
  <c r="S399" i="2"/>
  <c r="S696" i="2"/>
  <c r="S88" i="2"/>
  <c r="S335" i="2"/>
  <c r="S510" i="2"/>
  <c r="S255" i="2"/>
  <c r="S704" i="2"/>
  <c r="S107" i="2"/>
  <c r="S152" i="2"/>
  <c r="S407" i="2"/>
  <c r="S105" i="2"/>
  <c r="S643" i="2"/>
  <c r="S568" i="2"/>
  <c r="S656" i="2"/>
  <c r="S352" i="2"/>
  <c r="S573" i="2"/>
  <c r="S728" i="2"/>
  <c r="S122" i="2"/>
  <c r="S196" i="2"/>
  <c r="S66" i="2"/>
  <c r="S390" i="2"/>
  <c r="S444" i="2"/>
  <c r="S707" i="2"/>
  <c r="S397" i="2"/>
  <c r="S214" i="2"/>
  <c r="S645" i="2"/>
  <c r="S578" i="2"/>
  <c r="S100" i="2"/>
  <c r="S376" i="2"/>
  <c r="S170" i="2"/>
  <c r="S198" i="2"/>
  <c r="S240" i="2"/>
  <c r="S685" i="2"/>
  <c r="S299" i="2"/>
  <c r="S349" i="2"/>
  <c r="S67" i="2"/>
  <c r="S177" i="2"/>
  <c r="S705" i="2"/>
  <c r="S494" i="2"/>
  <c r="S285" i="2"/>
  <c r="S408" i="2"/>
  <c r="S647" i="2"/>
  <c r="S725" i="2"/>
  <c r="S657" i="2"/>
  <c r="S670" i="2"/>
  <c r="S111" i="2"/>
  <c r="S596" i="2"/>
  <c r="S239" i="2"/>
  <c r="S552" i="2"/>
  <c r="S252" i="2"/>
  <c r="S636" i="2"/>
  <c r="S686" i="2"/>
  <c r="S742" i="2"/>
  <c r="S617" i="2"/>
  <c r="S610" i="2"/>
  <c r="S411" i="2"/>
  <c r="S415" i="2"/>
  <c r="S328" i="2"/>
  <c r="S638" i="2"/>
  <c r="S165" i="2"/>
  <c r="S642" i="2"/>
  <c r="S309" i="2"/>
  <c r="S257" i="2"/>
  <c r="S471" i="2"/>
  <c r="S248" i="2"/>
  <c r="S113" i="2"/>
  <c r="S466" i="2"/>
  <c r="S467" i="2"/>
  <c r="S674" i="2"/>
  <c r="S591" i="2"/>
  <c r="S305" i="2"/>
  <c r="S409" i="2"/>
  <c r="S567" i="2"/>
  <c r="S326" i="2"/>
  <c r="S334" i="2"/>
  <c r="S637" i="2"/>
  <c r="S495" i="2"/>
  <c r="S412" i="2"/>
  <c r="S664" i="2"/>
  <c r="S103" i="2"/>
  <c r="S249" i="2"/>
  <c r="S195" i="2"/>
  <c r="S730" i="2"/>
  <c r="S505" i="2"/>
  <c r="S367" i="2"/>
  <c r="S472" i="2"/>
  <c r="S421" i="2"/>
  <c r="S678" i="2"/>
  <c r="S555" i="2"/>
  <c r="S199" i="2"/>
  <c r="S632" i="2"/>
  <c r="S197" i="2"/>
  <c r="S395" i="2"/>
  <c r="S200" i="2"/>
  <c r="S318" i="2"/>
  <c r="S629" i="2"/>
  <c r="S532" i="2"/>
  <c r="S379" i="2"/>
  <c r="S321" i="2"/>
  <c r="S461" i="2"/>
  <c r="S306" i="2"/>
  <c r="S702" i="2"/>
  <c r="S539" i="2"/>
  <c r="S460" i="2"/>
  <c r="S579" i="2"/>
  <c r="S423" i="2"/>
  <c r="S618" i="2"/>
  <c r="S718" i="2"/>
  <c r="S566" i="2"/>
  <c r="S448" i="2"/>
  <c r="S710" i="2"/>
  <c r="S361" i="2"/>
  <c r="S708" i="2"/>
  <c r="S648" i="2"/>
  <c r="S615" i="2"/>
  <c r="S477" i="2"/>
  <c r="S443" i="2"/>
  <c r="S425" i="2"/>
  <c r="S616" i="2"/>
  <c r="S676" i="2"/>
  <c r="S336" i="2"/>
  <c r="S600" i="2"/>
  <c r="S652" i="2"/>
  <c r="S454" i="2"/>
  <c r="S689" i="2"/>
  <c r="S554" i="2"/>
  <c r="S515" i="2"/>
  <c r="S546" i="2"/>
  <c r="S680" i="2"/>
  <c r="S697" i="2"/>
  <c r="S740" i="2"/>
  <c r="S543" i="2"/>
  <c r="S419" i="2"/>
  <c r="S711" i="2"/>
  <c r="S667" i="2"/>
  <c r="S673" i="2"/>
  <c r="S650" i="2"/>
  <c r="S713" i="2"/>
  <c r="S640" i="2"/>
  <c r="S726" i="2"/>
  <c r="S720" i="2"/>
  <c r="S739" i="2"/>
  <c r="S688" i="2"/>
  <c r="S700" i="2"/>
  <c r="S727" i="2"/>
  <c r="S738" i="2"/>
  <c r="S663" i="2"/>
  <c r="S669" i="2"/>
  <c r="S703" i="2"/>
  <c r="S722" i="2"/>
  <c r="S716" i="2"/>
  <c r="N621" i="2"/>
  <c r="N627" i="2"/>
  <c r="N590" i="2"/>
  <c r="N81" i="2"/>
  <c r="N329" i="2"/>
  <c r="N519" i="2"/>
  <c r="N449" i="2"/>
  <c r="N540" i="2"/>
  <c r="N502" i="2"/>
  <c r="N385" i="2"/>
  <c r="N404" i="2"/>
  <c r="N481" i="2"/>
  <c r="N693" i="2"/>
  <c r="N275" i="2"/>
  <c r="N145" i="2"/>
  <c r="N528" i="2"/>
  <c r="N465" i="2"/>
  <c r="N683" i="2"/>
  <c r="N344" i="2"/>
  <c r="N50" i="2"/>
  <c r="N341" i="2"/>
  <c r="N516" i="2"/>
  <c r="N462" i="2"/>
  <c r="N63" i="2"/>
  <c r="N383" i="2"/>
  <c r="N550" i="2"/>
  <c r="N315" i="2"/>
  <c r="N212" i="2"/>
  <c r="N339" i="2"/>
  <c r="N662" i="2"/>
  <c r="N272" i="2"/>
  <c r="N586" i="2"/>
  <c r="N72" i="2"/>
  <c r="N613" i="2"/>
  <c r="N6" i="2"/>
  <c r="N150" i="2"/>
  <c r="N623" i="2"/>
  <c r="N94" i="2"/>
  <c r="N104" i="2"/>
  <c r="N480" i="2"/>
  <c r="N351" i="2"/>
  <c r="N333" i="2"/>
  <c r="N522" i="2"/>
  <c r="N213" i="2"/>
  <c r="N52" i="2"/>
  <c r="N206" i="2"/>
  <c r="N217" i="2"/>
  <c r="N595" i="2"/>
  <c r="N547" i="2"/>
  <c r="N384" i="2"/>
  <c r="N138" i="2"/>
  <c r="N133" i="2"/>
  <c r="N427" i="2"/>
  <c r="N102" i="2"/>
  <c r="N569" i="2"/>
  <c r="N131" i="2"/>
  <c r="N355" i="2"/>
  <c r="N491" i="2"/>
  <c r="N631" i="2"/>
  <c r="N484" i="2"/>
  <c r="N215" i="2"/>
  <c r="N405" i="2"/>
  <c r="N417" i="2"/>
  <c r="N346" i="2"/>
  <c r="N268" i="2"/>
  <c r="N129" i="2"/>
  <c r="N159" i="2"/>
  <c r="N358" i="2"/>
  <c r="N267" i="2"/>
  <c r="N160" i="2"/>
  <c r="N82" i="2"/>
  <c r="N202" i="2"/>
  <c r="N350" i="2"/>
  <c r="N450" i="2"/>
  <c r="N117" i="2"/>
  <c r="N330" i="2"/>
  <c r="N634" i="2"/>
  <c r="N493" i="2"/>
  <c r="N182" i="2"/>
  <c r="N280" i="2"/>
  <c r="N489" i="2"/>
  <c r="N83" i="2"/>
  <c r="N221" i="2"/>
  <c r="N457" i="2"/>
  <c r="N179" i="2"/>
  <c r="N581" i="2"/>
  <c r="N5" i="2"/>
  <c r="N426" i="2"/>
  <c r="N665" i="2"/>
  <c r="N487" i="2"/>
  <c r="N594" i="2"/>
  <c r="N323" i="2"/>
  <c r="N10" i="2"/>
  <c r="N416" i="2"/>
  <c r="N203" i="2"/>
  <c r="N89" i="2"/>
  <c r="N243" i="2"/>
  <c r="N388" i="2"/>
  <c r="N273" i="2"/>
  <c r="N234" i="2"/>
  <c r="N118" i="2"/>
  <c r="N447" i="2"/>
  <c r="N166" i="2"/>
  <c r="N153" i="2"/>
  <c r="N134" i="2"/>
  <c r="N278" i="2"/>
  <c r="N176" i="2"/>
  <c r="N183" i="2"/>
  <c r="N287" i="2"/>
  <c r="N378" i="2"/>
  <c r="N162" i="2"/>
  <c r="N464" i="2"/>
  <c r="N475" i="2"/>
  <c r="N69" i="2"/>
  <c r="N373" i="2"/>
  <c r="N277" i="2"/>
  <c r="N717" i="2"/>
  <c r="N74" i="2"/>
  <c r="N455" i="2"/>
  <c r="N651" i="2"/>
  <c r="N238" i="2"/>
  <c r="N181" i="2"/>
  <c r="N208" i="2"/>
  <c r="N39" i="2"/>
  <c r="N25" i="2"/>
  <c r="N151" i="2"/>
  <c r="N157" i="2"/>
  <c r="N353" i="2"/>
  <c r="N42" i="2"/>
  <c r="N381" i="2"/>
  <c r="N7" i="2"/>
  <c r="N719" i="2"/>
  <c r="N698" i="2"/>
  <c r="N263" i="2"/>
  <c r="N608" i="2"/>
  <c r="N236" i="2"/>
  <c r="N362" i="2"/>
  <c r="N706" i="2"/>
  <c r="N235" i="2"/>
  <c r="N521" i="2"/>
  <c r="N691" i="2"/>
  <c r="N402" i="2"/>
  <c r="N428" i="2"/>
  <c r="N320" i="2"/>
  <c r="N258" i="2"/>
  <c r="N271" i="2"/>
  <c r="N302" i="2"/>
  <c r="N71" i="2"/>
  <c r="N356" i="2"/>
  <c r="N106" i="2"/>
  <c r="N250" i="2"/>
  <c r="N87" i="2"/>
  <c r="N136" i="2"/>
  <c r="N371" i="2"/>
  <c r="N288" i="2"/>
  <c r="N324" i="2"/>
  <c r="N478" i="2"/>
  <c r="N603" i="2"/>
  <c r="N169" i="2"/>
  <c r="N496" i="2"/>
  <c r="N512" i="2"/>
  <c r="N646" i="2"/>
  <c r="N530" i="2"/>
  <c r="N605" i="2"/>
  <c r="N429" i="2"/>
  <c r="N544" i="2"/>
  <c r="N310" i="2"/>
  <c r="N571" i="2"/>
  <c r="N658" i="2"/>
  <c r="N556" i="2"/>
  <c r="N611" i="2"/>
  <c r="N27" i="2"/>
  <c r="N660" i="2"/>
  <c r="N17" i="2"/>
  <c r="N721" i="2"/>
  <c r="N476" i="2"/>
  <c r="N607" i="2"/>
  <c r="N254" i="2"/>
  <c r="N414" i="2"/>
  <c r="N620" i="2"/>
  <c r="N187" i="2"/>
  <c r="N86" i="2"/>
  <c r="N48" i="2"/>
  <c r="N283" i="2"/>
  <c r="N9" i="2"/>
  <c r="N186" i="2"/>
  <c r="N589" i="2"/>
  <c r="N319" i="2"/>
  <c r="N431" i="2"/>
  <c r="N430" i="2"/>
  <c r="N30" i="2"/>
  <c r="N639" i="2"/>
  <c r="N218" i="2"/>
  <c r="N340" i="2"/>
  <c r="N551" i="2"/>
  <c r="N653" i="2"/>
  <c r="N622" i="2"/>
  <c r="N256" i="2"/>
  <c r="N392" i="2"/>
  <c r="N163" i="2"/>
  <c r="N655" i="2"/>
  <c r="N517" i="2"/>
  <c r="N386" i="2"/>
  <c r="N526" i="2"/>
  <c r="N190" i="2"/>
  <c r="N290" i="2"/>
  <c r="N564" i="2"/>
  <c r="N91" i="2"/>
  <c r="N45" i="2"/>
  <c r="N382" i="2"/>
  <c r="N108" i="2"/>
  <c r="N614" i="2"/>
  <c r="N545" i="2"/>
  <c r="N488" i="2"/>
  <c r="N95" i="2"/>
  <c r="N164" i="2"/>
  <c r="N109" i="2"/>
  <c r="N79" i="2"/>
  <c r="N548" i="2"/>
  <c r="N68" i="2"/>
  <c r="N435" i="2"/>
  <c r="N161" i="2"/>
  <c r="N439" i="2"/>
  <c r="N523" i="2"/>
  <c r="N85" i="2"/>
  <c r="N11" i="2"/>
  <c r="N396" i="2"/>
  <c r="N289" i="2"/>
  <c r="N422" i="2"/>
  <c r="N259" i="2"/>
  <c r="N410" i="2"/>
  <c r="N731" i="2"/>
  <c r="N147" i="2"/>
  <c r="N486" i="2"/>
  <c r="N671" i="2"/>
  <c r="N142" i="2"/>
  <c r="N226" i="2"/>
  <c r="N337" i="2"/>
  <c r="N314" i="2"/>
  <c r="N588" i="2"/>
  <c r="N453" i="2"/>
  <c r="N348" i="2"/>
  <c r="N694" i="2"/>
  <c r="N281" i="2"/>
  <c r="N189" i="2"/>
  <c r="N8" i="2"/>
  <c r="N327" i="2"/>
  <c r="N70" i="2"/>
  <c r="N19" i="2"/>
  <c r="N456" i="2"/>
  <c r="N723" i="2"/>
  <c r="N13" i="2"/>
  <c r="N345" i="2"/>
  <c r="N59" i="2"/>
  <c r="N563" i="2"/>
  <c r="N80" i="2"/>
  <c r="N508" i="2"/>
  <c r="N583" i="2"/>
  <c r="N47" i="2"/>
  <c r="N699" i="2"/>
  <c r="N372" i="2"/>
  <c r="N73" i="2"/>
  <c r="N36" i="2"/>
  <c r="N301" i="2"/>
  <c r="N438" i="2"/>
  <c r="N561" i="2"/>
  <c r="N77" i="2"/>
  <c r="N499" i="2"/>
  <c r="N205" i="2"/>
  <c r="N180" i="2"/>
  <c r="N420" i="2"/>
  <c r="N360" i="2"/>
  <c r="N363" i="2"/>
  <c r="N331" i="2"/>
  <c r="N584" i="2"/>
  <c r="N398" i="2"/>
  <c r="N403" i="2"/>
  <c r="N692" i="2"/>
  <c r="N445" i="2"/>
  <c r="N90" i="2"/>
  <c r="N51" i="2"/>
  <c r="N391" i="2"/>
  <c r="N434" i="2"/>
  <c r="N479" i="2"/>
  <c r="N93" i="2"/>
  <c r="N222" i="2"/>
  <c r="N276" i="2"/>
  <c r="N606" i="2"/>
  <c r="N266" i="2"/>
  <c r="N224" i="2"/>
  <c r="N124" i="2"/>
  <c r="N514" i="2"/>
  <c r="N695" i="2"/>
  <c r="N262" i="2"/>
  <c r="N497" i="2"/>
  <c r="N4" i="2"/>
  <c r="N185" i="2"/>
  <c r="N155" i="2"/>
  <c r="N193" i="2"/>
  <c r="N630" i="2"/>
  <c r="N40" i="2"/>
  <c r="N503" i="2"/>
  <c r="N387" i="2"/>
  <c r="N220" i="2"/>
  <c r="N139" i="2"/>
  <c r="N143" i="2"/>
  <c r="N400" i="2"/>
  <c r="N194" i="2"/>
  <c r="N473" i="2"/>
  <c r="N97" i="2"/>
  <c r="N601" i="2"/>
  <c r="N101" i="2"/>
  <c r="N300" i="2"/>
  <c r="N231" i="2"/>
  <c r="N597" i="2"/>
  <c r="N78" i="2"/>
  <c r="N338" i="2"/>
  <c r="N296" i="2"/>
  <c r="N279" i="2"/>
  <c r="N342" i="2"/>
  <c r="N529" i="2"/>
  <c r="N303" i="2"/>
  <c r="N369" i="2"/>
  <c r="N158" i="2"/>
  <c r="N325" i="2"/>
  <c r="N709" i="2"/>
  <c r="N149" i="2"/>
  <c r="N75" i="2"/>
  <c r="N483" i="2"/>
  <c r="N112" i="2"/>
  <c r="N23" i="2"/>
  <c r="N715" i="2"/>
  <c r="N251" i="2"/>
  <c r="N24" i="2"/>
  <c r="N284" i="2"/>
  <c r="N298" i="2"/>
  <c r="N137" i="2"/>
  <c r="N245" i="2"/>
  <c r="N265" i="2"/>
  <c r="N575" i="2"/>
  <c r="N130" i="2"/>
  <c r="N463" i="2"/>
  <c r="N635" i="2"/>
  <c r="N307" i="2"/>
  <c r="N506" i="2"/>
  <c r="N209" i="2"/>
  <c r="N172" i="2"/>
  <c r="N116" i="2"/>
  <c r="N76" i="2"/>
  <c r="N332" i="2"/>
  <c r="N96" i="2"/>
  <c r="N34" i="2"/>
  <c r="N729" i="2"/>
  <c r="N16" i="2"/>
  <c r="N308" i="2"/>
  <c r="N659" i="2"/>
  <c r="N32" i="2"/>
  <c r="N549" i="2"/>
  <c r="N469" i="2"/>
  <c r="N119" i="2"/>
  <c r="N684" i="2"/>
  <c r="N582" i="2"/>
  <c r="N237" i="2"/>
  <c r="N207" i="2"/>
  <c r="N559" i="2"/>
  <c r="N57" i="2"/>
  <c r="N570" i="2"/>
  <c r="N241" i="2"/>
  <c r="N99" i="2"/>
  <c r="N500" i="2"/>
  <c r="N364" i="2"/>
  <c r="N216" i="2"/>
  <c r="N12" i="2"/>
  <c r="N3" i="2"/>
  <c r="N64" i="2"/>
  <c r="N534" i="2"/>
  <c r="N598" i="2"/>
  <c r="N712" i="2"/>
  <c r="N592" i="2"/>
  <c r="N14" i="2"/>
  <c r="N2" i="2"/>
  <c r="N599" i="2"/>
  <c r="N269" i="2"/>
  <c r="N485" i="2"/>
  <c r="N141" i="2"/>
  <c r="N490" i="2"/>
  <c r="N156" i="2"/>
  <c r="N304" i="2"/>
  <c r="N470" i="2"/>
  <c r="N649" i="2"/>
  <c r="N440" i="2"/>
  <c r="N121" i="2"/>
  <c r="N343" i="2"/>
  <c r="N228" i="2"/>
  <c r="N253" i="2"/>
  <c r="N244" i="2"/>
  <c r="N29" i="2"/>
  <c r="N167" i="2"/>
  <c r="N282" i="2"/>
  <c r="N675" i="2"/>
  <c r="N432" i="2"/>
  <c r="N54" i="2"/>
  <c r="N26" i="2"/>
  <c r="N15" i="2"/>
  <c r="N531" i="2"/>
  <c r="N322" i="2"/>
  <c r="N174" i="2"/>
  <c r="N110" i="2"/>
  <c r="N173" i="2"/>
  <c r="N128" i="2"/>
  <c r="N633" i="2"/>
  <c r="N223" i="2"/>
  <c r="N357" i="2"/>
  <c r="N35" i="2"/>
  <c r="N92" i="2"/>
  <c r="N418" i="2"/>
  <c r="N20" i="2"/>
  <c r="N295" i="2"/>
  <c r="N406" i="2"/>
  <c r="N132" i="2"/>
  <c r="N558" i="2"/>
  <c r="N560" i="2"/>
  <c r="N260" i="2"/>
  <c r="N557" i="2"/>
  <c r="N184" i="2"/>
  <c r="N261" i="2"/>
  <c r="N293" i="2"/>
  <c r="N232" i="2"/>
  <c r="N114" i="2"/>
  <c r="N65" i="2"/>
  <c r="N84" i="2"/>
  <c r="N211" i="2"/>
  <c r="N292" i="2"/>
  <c r="N593" i="2"/>
  <c r="N498" i="2"/>
  <c r="N585" i="2"/>
  <c r="N61" i="2"/>
  <c r="N690" i="2"/>
  <c r="N368" i="2"/>
  <c r="N574" i="2"/>
  <c r="N687" i="2"/>
  <c r="N154" i="2"/>
  <c r="N641" i="2"/>
  <c r="N679" i="2"/>
  <c r="N525" i="2"/>
  <c r="N46" i="2"/>
  <c r="N354" i="2"/>
  <c r="N286" i="2"/>
  <c r="N270" i="2"/>
  <c r="N60" i="2"/>
  <c r="N264" i="2"/>
  <c r="N741" i="2"/>
  <c r="N628" i="2"/>
  <c r="N375" i="2"/>
  <c r="N98" i="2"/>
  <c r="N577" i="2"/>
  <c r="N452" i="2"/>
  <c r="N562" i="2"/>
  <c r="N204" i="2"/>
  <c r="N317" i="2"/>
  <c r="N733" i="2"/>
  <c r="N227" i="2"/>
  <c r="N654" i="2"/>
  <c r="N370" i="2"/>
  <c r="N572" i="2"/>
  <c r="N401" i="2"/>
  <c r="N201" i="2"/>
  <c r="N433" i="2"/>
  <c r="N537" i="2"/>
  <c r="N120" i="2"/>
  <c r="N644" i="2"/>
  <c r="N49" i="2"/>
  <c r="N393" i="2"/>
  <c r="N538" i="2"/>
  <c r="N436" i="2"/>
  <c r="N359" i="2"/>
  <c r="N311" i="2"/>
  <c r="N533" i="2"/>
  <c r="N171" i="2"/>
  <c r="N413" i="2"/>
  <c r="N536" i="2"/>
  <c r="N125" i="2"/>
  <c r="N441" i="2"/>
  <c r="N140" i="2"/>
  <c r="N274" i="2"/>
  <c r="N62" i="2"/>
  <c r="N230" i="2"/>
  <c r="N41" i="2"/>
  <c r="N294" i="2"/>
  <c r="N28" i="2"/>
  <c r="N553" i="2"/>
  <c r="N424" i="2"/>
  <c r="N148" i="2"/>
  <c r="N247" i="2"/>
  <c r="N312" i="2"/>
  <c r="N714" i="2"/>
  <c r="N735" i="2"/>
  <c r="N661" i="2"/>
  <c r="N701" i="2"/>
  <c r="N527" i="2"/>
  <c r="N565" i="2"/>
  <c r="N437" i="2"/>
  <c r="N210" i="2"/>
  <c r="N468" i="2"/>
  <c r="N21" i="2"/>
  <c r="N188" i="2"/>
  <c r="N58" i="2"/>
  <c r="N365" i="2"/>
  <c r="N22" i="2"/>
  <c r="N146" i="2"/>
  <c r="N682" i="2"/>
  <c r="N389" i="2"/>
  <c r="N127" i="2"/>
  <c r="N313" i="2"/>
  <c r="N43" i="2"/>
  <c r="N291" i="2"/>
  <c r="N18" i="2"/>
  <c r="N458" i="2"/>
  <c r="N44" i="2"/>
  <c r="N520" i="2"/>
  <c r="N624" i="2"/>
  <c r="N380" i="2"/>
  <c r="N518" i="2"/>
  <c r="N541" i="2"/>
  <c r="N459" i="2"/>
  <c r="N513" i="2"/>
  <c r="N482" i="2"/>
  <c r="N178" i="2"/>
  <c r="N56" i="2"/>
  <c r="N580" i="2"/>
  <c r="N501" i="2"/>
  <c r="N734" i="2"/>
  <c r="N509" i="2"/>
  <c r="N576" i="2"/>
  <c r="N53" i="2"/>
  <c r="N587" i="2"/>
  <c r="N507" i="2"/>
  <c r="N394" i="2"/>
  <c r="N619" i="2"/>
  <c r="N123" i="2"/>
  <c r="N602" i="2"/>
  <c r="N668" i="2"/>
  <c r="N55" i="2"/>
  <c r="N609" i="2"/>
  <c r="N126" i="2"/>
  <c r="N246" i="2"/>
  <c r="N737" i="2"/>
  <c r="N626" i="2"/>
  <c r="N233" i="2"/>
  <c r="N297" i="2"/>
  <c r="N511" i="2"/>
  <c r="N175" i="2"/>
  <c r="N535" i="2"/>
  <c r="N736" i="2"/>
  <c r="N612" i="2"/>
  <c r="N192" i="2"/>
  <c r="N366" i="2"/>
  <c r="N229" i="2"/>
  <c r="N374" i="2"/>
  <c r="N33" i="2"/>
  <c r="N474" i="2"/>
  <c r="N677" i="2"/>
  <c r="N442" i="2"/>
  <c r="N37" i="2"/>
  <c r="N492" i="2"/>
  <c r="N666" i="2"/>
  <c r="N347" i="2"/>
  <c r="N724" i="2"/>
  <c r="N115" i="2"/>
  <c r="N135" i="2"/>
  <c r="N316" i="2"/>
  <c r="N681" i="2"/>
  <c r="N242" i="2"/>
  <c r="N604" i="2"/>
  <c r="N542" i="2"/>
  <c r="N446" i="2"/>
  <c r="N524" i="2"/>
  <c r="N451" i="2"/>
  <c r="N225" i="2"/>
  <c r="N191" i="2"/>
  <c r="N672" i="2"/>
  <c r="N377" i="2"/>
  <c r="N31" i="2"/>
  <c r="N144" i="2"/>
  <c r="N38" i="2"/>
  <c r="N625" i="2"/>
  <c r="N732" i="2"/>
  <c r="N219" i="2"/>
  <c r="N504" i="2"/>
  <c r="N168" i="2"/>
  <c r="N399" i="2"/>
  <c r="N696" i="2"/>
  <c r="N88" i="2"/>
  <c r="N335" i="2"/>
  <c r="N510" i="2"/>
  <c r="N255" i="2"/>
  <c r="N704" i="2"/>
  <c r="N107" i="2"/>
  <c r="N152" i="2"/>
  <c r="N407" i="2"/>
  <c r="N105" i="2"/>
  <c r="N643" i="2"/>
  <c r="N568" i="2"/>
  <c r="N656" i="2"/>
  <c r="N352" i="2"/>
  <c r="N573" i="2"/>
  <c r="N728" i="2"/>
  <c r="N122" i="2"/>
  <c r="N196" i="2"/>
  <c r="N66" i="2"/>
  <c r="N390" i="2"/>
  <c r="N444" i="2"/>
  <c r="N707" i="2"/>
  <c r="N397" i="2"/>
  <c r="N214" i="2"/>
  <c r="N645" i="2"/>
  <c r="N578" i="2"/>
  <c r="N100" i="2"/>
  <c r="N376" i="2"/>
  <c r="N170" i="2"/>
  <c r="N198" i="2"/>
  <c r="N240" i="2"/>
  <c r="N685" i="2"/>
  <c r="N299" i="2"/>
  <c r="N349" i="2"/>
  <c r="N67" i="2"/>
  <c r="N177" i="2"/>
  <c r="N705" i="2"/>
  <c r="N494" i="2"/>
  <c r="N285" i="2"/>
  <c r="N408" i="2"/>
  <c r="N647" i="2"/>
  <c r="N725" i="2"/>
  <c r="N657" i="2"/>
  <c r="N670" i="2"/>
  <c r="N111" i="2"/>
  <c r="N596" i="2"/>
  <c r="N239" i="2"/>
  <c r="N552" i="2"/>
  <c r="N252" i="2"/>
  <c r="N636" i="2"/>
  <c r="N686" i="2"/>
  <c r="N742" i="2"/>
  <c r="N617" i="2"/>
  <c r="N610" i="2"/>
  <c r="N411" i="2"/>
  <c r="N415" i="2"/>
  <c r="N328" i="2"/>
  <c r="N638" i="2"/>
  <c r="N165" i="2"/>
  <c r="N642" i="2"/>
  <c r="N309" i="2"/>
  <c r="N257" i="2"/>
  <c r="N471" i="2"/>
  <c r="N248" i="2"/>
  <c r="N113" i="2"/>
  <c r="N466" i="2"/>
  <c r="N467" i="2"/>
  <c r="N674" i="2"/>
  <c r="N591" i="2"/>
  <c r="N305" i="2"/>
  <c r="N409" i="2"/>
  <c r="N567" i="2"/>
  <c r="N326" i="2"/>
  <c r="N334" i="2"/>
  <c r="N637" i="2"/>
  <c r="N495" i="2"/>
  <c r="N412" i="2"/>
  <c r="N664" i="2"/>
  <c r="N103" i="2"/>
  <c r="N249" i="2"/>
  <c r="N195" i="2"/>
  <c r="N730" i="2"/>
  <c r="N505" i="2"/>
  <c r="N367" i="2"/>
  <c r="N472" i="2"/>
  <c r="N421" i="2"/>
  <c r="N678" i="2"/>
  <c r="N555" i="2"/>
  <c r="N199" i="2"/>
  <c r="N632" i="2"/>
  <c r="N197" i="2"/>
  <c r="N395" i="2"/>
  <c r="N200" i="2"/>
  <c r="N318" i="2"/>
  <c r="N629" i="2"/>
  <c r="N532" i="2"/>
  <c r="N379" i="2"/>
  <c r="N321" i="2"/>
  <c r="N461" i="2"/>
  <c r="N306" i="2"/>
  <c r="N702" i="2"/>
  <c r="N539" i="2"/>
  <c r="N460" i="2"/>
  <c r="N579" i="2"/>
  <c r="N423" i="2"/>
  <c r="N618" i="2"/>
  <c r="N718" i="2"/>
  <c r="N566" i="2"/>
  <c r="N448" i="2"/>
  <c r="N710" i="2"/>
  <c r="N361" i="2"/>
  <c r="N708" i="2"/>
  <c r="N648" i="2"/>
  <c r="N615" i="2"/>
  <c r="N477" i="2"/>
  <c r="N443" i="2"/>
  <c r="N425" i="2"/>
  <c r="N616" i="2"/>
  <c r="N676" i="2"/>
  <c r="N336" i="2"/>
  <c r="N600" i="2"/>
  <c r="N652" i="2"/>
  <c r="N454" i="2"/>
  <c r="N689" i="2"/>
  <c r="N554" i="2"/>
  <c r="N515" i="2"/>
  <c r="N546" i="2"/>
  <c r="N680" i="2"/>
  <c r="N697" i="2"/>
  <c r="N740" i="2"/>
  <c r="N543" i="2"/>
  <c r="N419" i="2"/>
  <c r="N711" i="2"/>
  <c r="N667" i="2"/>
  <c r="N673" i="2"/>
  <c r="N650" i="2"/>
  <c r="N713" i="2"/>
  <c r="N640" i="2"/>
  <c r="N726" i="2"/>
  <c r="N720" i="2"/>
  <c r="N739" i="2"/>
  <c r="N688" i="2"/>
  <c r="N700" i="2"/>
  <c r="N727" i="2"/>
  <c r="N738" i="2"/>
  <c r="N663" i="2"/>
  <c r="N669" i="2"/>
  <c r="N703" i="2"/>
  <c r="N722" i="2"/>
  <c r="N716" i="2"/>
  <c r="L621" i="2"/>
  <c r="L627" i="2"/>
  <c r="L590" i="2"/>
  <c r="L81" i="2"/>
  <c r="L329" i="2"/>
  <c r="L519" i="2"/>
  <c r="L449" i="2"/>
  <c r="L540" i="2"/>
  <c r="L502" i="2"/>
  <c r="L385" i="2"/>
  <c r="L404" i="2"/>
  <c r="L481" i="2"/>
  <c r="L693" i="2"/>
  <c r="L275" i="2"/>
  <c r="L145" i="2"/>
  <c r="L528" i="2"/>
  <c r="L465" i="2"/>
  <c r="L683" i="2"/>
  <c r="L344" i="2"/>
  <c r="L50" i="2"/>
  <c r="L341" i="2"/>
  <c r="L516" i="2"/>
  <c r="L462" i="2"/>
  <c r="L63" i="2"/>
  <c r="L383" i="2"/>
  <c r="L550" i="2"/>
  <c r="L315" i="2"/>
  <c r="L212" i="2"/>
  <c r="L339" i="2"/>
  <c r="L662" i="2"/>
  <c r="L272" i="2"/>
  <c r="L586" i="2"/>
  <c r="L72" i="2"/>
  <c r="L613" i="2"/>
  <c r="L6" i="2"/>
  <c r="L150" i="2"/>
  <c r="L623" i="2"/>
  <c r="L94" i="2"/>
  <c r="L104" i="2"/>
  <c r="L480" i="2"/>
  <c r="L351" i="2"/>
  <c r="L333" i="2"/>
  <c r="L522" i="2"/>
  <c r="L213" i="2"/>
  <c r="L52" i="2"/>
  <c r="L206" i="2"/>
  <c r="L217" i="2"/>
  <c r="L595" i="2"/>
  <c r="L547" i="2"/>
  <c r="L384" i="2"/>
  <c r="L138" i="2"/>
  <c r="L133" i="2"/>
  <c r="L427" i="2"/>
  <c r="L102" i="2"/>
  <c r="L569" i="2"/>
  <c r="L131" i="2"/>
  <c r="L355" i="2"/>
  <c r="L491" i="2"/>
  <c r="L631" i="2"/>
  <c r="L484" i="2"/>
  <c r="L215" i="2"/>
  <c r="L405" i="2"/>
  <c r="L417" i="2"/>
  <c r="L346" i="2"/>
  <c r="L268" i="2"/>
  <c r="L129" i="2"/>
  <c r="L159" i="2"/>
  <c r="L358" i="2"/>
  <c r="L267" i="2"/>
  <c r="L160" i="2"/>
  <c r="L82" i="2"/>
  <c r="L202" i="2"/>
  <c r="L350" i="2"/>
  <c r="L450" i="2"/>
  <c r="L117" i="2"/>
  <c r="L330" i="2"/>
  <c r="L634" i="2"/>
  <c r="L493" i="2"/>
  <c r="L182" i="2"/>
  <c r="L280" i="2"/>
  <c r="L489" i="2"/>
  <c r="L83" i="2"/>
  <c r="L221" i="2"/>
  <c r="L457" i="2"/>
  <c r="L179" i="2"/>
  <c r="L581" i="2"/>
  <c r="L5" i="2"/>
  <c r="L426" i="2"/>
  <c r="L665" i="2"/>
  <c r="L487" i="2"/>
  <c r="L594" i="2"/>
  <c r="L323" i="2"/>
  <c r="L10" i="2"/>
  <c r="L416" i="2"/>
  <c r="L203" i="2"/>
  <c r="L89" i="2"/>
  <c r="L243" i="2"/>
  <c r="L388" i="2"/>
  <c r="L273" i="2"/>
  <c r="L234" i="2"/>
  <c r="L118" i="2"/>
  <c r="L447" i="2"/>
  <c r="L166" i="2"/>
  <c r="L153" i="2"/>
  <c r="L134" i="2"/>
  <c r="L278" i="2"/>
  <c r="L176" i="2"/>
  <c r="L183" i="2"/>
  <c r="L287" i="2"/>
  <c r="L378" i="2"/>
  <c r="L162" i="2"/>
  <c r="L464" i="2"/>
  <c r="L475" i="2"/>
  <c r="L69" i="2"/>
  <c r="L373" i="2"/>
  <c r="L277" i="2"/>
  <c r="L717" i="2"/>
  <c r="L74" i="2"/>
  <c r="L455" i="2"/>
  <c r="L651" i="2"/>
  <c r="L238" i="2"/>
  <c r="L181" i="2"/>
  <c r="L208" i="2"/>
  <c r="L39" i="2"/>
  <c r="L25" i="2"/>
  <c r="L151" i="2"/>
  <c r="L157" i="2"/>
  <c r="L353" i="2"/>
  <c r="L42" i="2"/>
  <c r="L381" i="2"/>
  <c r="L7" i="2"/>
  <c r="L719" i="2"/>
  <c r="L698" i="2"/>
  <c r="L263" i="2"/>
  <c r="L608" i="2"/>
  <c r="L236" i="2"/>
  <c r="L362" i="2"/>
  <c r="L706" i="2"/>
  <c r="L235" i="2"/>
  <c r="L521" i="2"/>
  <c r="L691" i="2"/>
  <c r="L402" i="2"/>
  <c r="L428" i="2"/>
  <c r="L320" i="2"/>
  <c r="L258" i="2"/>
  <c r="L271" i="2"/>
  <c r="L302" i="2"/>
  <c r="L71" i="2"/>
  <c r="L356" i="2"/>
  <c r="L106" i="2"/>
  <c r="L250" i="2"/>
  <c r="L87" i="2"/>
  <c r="L136" i="2"/>
  <c r="L371" i="2"/>
  <c r="L288" i="2"/>
  <c r="L324" i="2"/>
  <c r="L478" i="2"/>
  <c r="L603" i="2"/>
  <c r="L169" i="2"/>
  <c r="L496" i="2"/>
  <c r="L512" i="2"/>
  <c r="L646" i="2"/>
  <c r="L530" i="2"/>
  <c r="L605" i="2"/>
  <c r="L429" i="2"/>
  <c r="L544" i="2"/>
  <c r="L310" i="2"/>
  <c r="L571" i="2"/>
  <c r="L658" i="2"/>
  <c r="L556" i="2"/>
  <c r="L611" i="2"/>
  <c r="L27" i="2"/>
  <c r="L660" i="2"/>
  <c r="L17" i="2"/>
  <c r="L721" i="2"/>
  <c r="L476" i="2"/>
  <c r="L607" i="2"/>
  <c r="L254" i="2"/>
  <c r="L414" i="2"/>
  <c r="L620" i="2"/>
  <c r="L187" i="2"/>
  <c r="L86" i="2"/>
  <c r="L48" i="2"/>
  <c r="L283" i="2"/>
  <c r="L9" i="2"/>
  <c r="L186" i="2"/>
  <c r="L589" i="2"/>
  <c r="L319" i="2"/>
  <c r="L431" i="2"/>
  <c r="L430" i="2"/>
  <c r="L30" i="2"/>
  <c r="L639" i="2"/>
  <c r="L218" i="2"/>
  <c r="L340" i="2"/>
  <c r="L551" i="2"/>
  <c r="L653" i="2"/>
  <c r="L622" i="2"/>
  <c r="L256" i="2"/>
  <c r="L392" i="2"/>
  <c r="L163" i="2"/>
  <c r="L655" i="2"/>
  <c r="L517" i="2"/>
  <c r="L386" i="2"/>
  <c r="L526" i="2"/>
  <c r="L190" i="2"/>
  <c r="L290" i="2"/>
  <c r="L564" i="2"/>
  <c r="L91" i="2"/>
  <c r="L45" i="2"/>
  <c r="L382" i="2"/>
  <c r="L108" i="2"/>
  <c r="L614" i="2"/>
  <c r="L545" i="2"/>
  <c r="L488" i="2"/>
  <c r="L95" i="2"/>
  <c r="L164" i="2"/>
  <c r="L109" i="2"/>
  <c r="L79" i="2"/>
  <c r="L548" i="2"/>
  <c r="L68" i="2"/>
  <c r="L435" i="2"/>
  <c r="L161" i="2"/>
  <c r="L439" i="2"/>
  <c r="L523" i="2"/>
  <c r="L85" i="2"/>
  <c r="L11" i="2"/>
  <c r="L396" i="2"/>
  <c r="L289" i="2"/>
  <c r="L422" i="2"/>
  <c r="L259" i="2"/>
  <c r="L410" i="2"/>
  <c r="L731" i="2"/>
  <c r="L147" i="2"/>
  <c r="L486" i="2"/>
  <c r="L671" i="2"/>
  <c r="L142" i="2"/>
  <c r="L226" i="2"/>
  <c r="L337" i="2"/>
  <c r="L314" i="2"/>
  <c r="L588" i="2"/>
  <c r="L453" i="2"/>
  <c r="L348" i="2"/>
  <c r="L694" i="2"/>
  <c r="L281" i="2"/>
  <c r="L189" i="2"/>
  <c r="L8" i="2"/>
  <c r="L327" i="2"/>
  <c r="L70" i="2"/>
  <c r="L19" i="2"/>
  <c r="L456" i="2"/>
  <c r="L723" i="2"/>
  <c r="L13" i="2"/>
  <c r="L345" i="2"/>
  <c r="L59" i="2"/>
  <c r="L563" i="2"/>
  <c r="L80" i="2"/>
  <c r="L508" i="2"/>
  <c r="L583" i="2"/>
  <c r="L47" i="2"/>
  <c r="L699" i="2"/>
  <c r="L372" i="2"/>
  <c r="L73" i="2"/>
  <c r="L36" i="2"/>
  <c r="L301" i="2"/>
  <c r="L438" i="2"/>
  <c r="L561" i="2"/>
  <c r="L77" i="2"/>
  <c r="L499" i="2"/>
  <c r="L205" i="2"/>
  <c r="L180" i="2"/>
  <c r="L420" i="2"/>
  <c r="L360" i="2"/>
  <c r="L363" i="2"/>
  <c r="L331" i="2"/>
  <c r="L584" i="2"/>
  <c r="L398" i="2"/>
  <c r="L403" i="2"/>
  <c r="L692" i="2"/>
  <c r="L445" i="2"/>
  <c r="L90" i="2"/>
  <c r="L51" i="2"/>
  <c r="L391" i="2"/>
  <c r="L434" i="2"/>
  <c r="L479" i="2"/>
  <c r="L93" i="2"/>
  <c r="L222" i="2"/>
  <c r="L276" i="2"/>
  <c r="L606" i="2"/>
  <c r="L266" i="2"/>
  <c r="L224" i="2"/>
  <c r="L124" i="2"/>
  <c r="L514" i="2"/>
  <c r="L695" i="2"/>
  <c r="L262" i="2"/>
  <c r="L497" i="2"/>
  <c r="L4" i="2"/>
  <c r="L185" i="2"/>
  <c r="L155" i="2"/>
  <c r="L193" i="2"/>
  <c r="L630" i="2"/>
  <c r="L40" i="2"/>
  <c r="L503" i="2"/>
  <c r="L387" i="2"/>
  <c r="L220" i="2"/>
  <c r="L139" i="2"/>
  <c r="L143" i="2"/>
  <c r="L400" i="2"/>
  <c r="L194" i="2"/>
  <c r="L473" i="2"/>
  <c r="L97" i="2"/>
  <c r="L601" i="2"/>
  <c r="L101" i="2"/>
  <c r="L300" i="2"/>
  <c r="L231" i="2"/>
  <c r="L597" i="2"/>
  <c r="L78" i="2"/>
  <c r="L338" i="2"/>
  <c r="L296" i="2"/>
  <c r="L279" i="2"/>
  <c r="L342" i="2"/>
  <c r="L529" i="2"/>
  <c r="L303" i="2"/>
  <c r="L369" i="2"/>
  <c r="L158" i="2"/>
  <c r="L325" i="2"/>
  <c r="L709" i="2"/>
  <c r="L149" i="2"/>
  <c r="L75" i="2"/>
  <c r="L483" i="2"/>
  <c r="L112" i="2"/>
  <c r="L23" i="2"/>
  <c r="L715" i="2"/>
  <c r="L251" i="2"/>
  <c r="L24" i="2"/>
  <c r="L284" i="2"/>
  <c r="L298" i="2"/>
  <c r="L137" i="2"/>
  <c r="L245" i="2"/>
  <c r="L265" i="2"/>
  <c r="L575" i="2"/>
  <c r="L130" i="2"/>
  <c r="L463" i="2"/>
  <c r="L635" i="2"/>
  <c r="L307" i="2"/>
  <c r="L506" i="2"/>
  <c r="L209" i="2"/>
  <c r="L172" i="2"/>
  <c r="L116" i="2"/>
  <c r="L76" i="2"/>
  <c r="L332" i="2"/>
  <c r="L96" i="2"/>
  <c r="L34" i="2"/>
  <c r="L729" i="2"/>
  <c r="L16" i="2"/>
  <c r="L308" i="2"/>
  <c r="L659" i="2"/>
  <c r="L32" i="2"/>
  <c r="L549" i="2"/>
  <c r="L469" i="2"/>
  <c r="L119" i="2"/>
  <c r="L684" i="2"/>
  <c r="L582" i="2"/>
  <c r="L237" i="2"/>
  <c r="L207" i="2"/>
  <c r="L559" i="2"/>
  <c r="L57" i="2"/>
  <c r="L570" i="2"/>
  <c r="L241" i="2"/>
  <c r="L99" i="2"/>
  <c r="L500" i="2"/>
  <c r="L364" i="2"/>
  <c r="L216" i="2"/>
  <c r="L12" i="2"/>
  <c r="L3" i="2"/>
  <c r="L64" i="2"/>
  <c r="L534" i="2"/>
  <c r="L598" i="2"/>
  <c r="L712" i="2"/>
  <c r="L592" i="2"/>
  <c r="L14" i="2"/>
  <c r="L2" i="2"/>
  <c r="L599" i="2"/>
  <c r="L269" i="2"/>
  <c r="L485" i="2"/>
  <c r="L141" i="2"/>
  <c r="L490" i="2"/>
  <c r="L156" i="2"/>
  <c r="L304" i="2"/>
  <c r="L470" i="2"/>
  <c r="L649" i="2"/>
  <c r="L440" i="2"/>
  <c r="L121" i="2"/>
  <c r="L343" i="2"/>
  <c r="L228" i="2"/>
  <c r="L253" i="2"/>
  <c r="L244" i="2"/>
  <c r="L29" i="2"/>
  <c r="L167" i="2"/>
  <c r="L282" i="2"/>
  <c r="L675" i="2"/>
  <c r="L432" i="2"/>
  <c r="L54" i="2"/>
  <c r="L26" i="2"/>
  <c r="L15" i="2"/>
  <c r="L531" i="2"/>
  <c r="L322" i="2"/>
  <c r="L174" i="2"/>
  <c r="L110" i="2"/>
  <c r="L173" i="2"/>
  <c r="L128" i="2"/>
  <c r="L633" i="2"/>
  <c r="L223" i="2"/>
  <c r="L357" i="2"/>
  <c r="L35" i="2"/>
  <c r="L92" i="2"/>
  <c r="L418" i="2"/>
  <c r="L20" i="2"/>
  <c r="L295" i="2"/>
  <c r="L406" i="2"/>
  <c r="L132" i="2"/>
  <c r="L558" i="2"/>
  <c r="L560" i="2"/>
  <c r="L260" i="2"/>
  <c r="L557" i="2"/>
  <c r="L184" i="2"/>
  <c r="L261" i="2"/>
  <c r="L293" i="2"/>
  <c r="L232" i="2"/>
  <c r="L114" i="2"/>
  <c r="L65" i="2"/>
  <c r="L84" i="2"/>
  <c r="L211" i="2"/>
  <c r="L292" i="2"/>
  <c r="L593" i="2"/>
  <c r="L498" i="2"/>
  <c r="L585" i="2"/>
  <c r="L61" i="2"/>
  <c r="L690" i="2"/>
  <c r="L368" i="2"/>
  <c r="L574" i="2"/>
  <c r="L687" i="2"/>
  <c r="L154" i="2"/>
  <c r="L641" i="2"/>
  <c r="L679" i="2"/>
  <c r="L525" i="2"/>
  <c r="L46" i="2"/>
  <c r="L354" i="2"/>
  <c r="L286" i="2"/>
  <c r="L270" i="2"/>
  <c r="L60" i="2"/>
  <c r="L264" i="2"/>
  <c r="L741" i="2"/>
  <c r="L628" i="2"/>
  <c r="L375" i="2"/>
  <c r="L98" i="2"/>
  <c r="L577" i="2"/>
  <c r="L452" i="2"/>
  <c r="L562" i="2"/>
  <c r="L204" i="2"/>
  <c r="L317" i="2"/>
  <c r="L733" i="2"/>
  <c r="L227" i="2"/>
  <c r="L654" i="2"/>
  <c r="L370" i="2"/>
  <c r="L572" i="2"/>
  <c r="L401" i="2"/>
  <c r="L201" i="2"/>
  <c r="L433" i="2"/>
  <c r="L537" i="2"/>
  <c r="L120" i="2"/>
  <c r="L644" i="2"/>
  <c r="L49" i="2"/>
  <c r="L393" i="2"/>
  <c r="L538" i="2"/>
  <c r="L436" i="2"/>
  <c r="L359" i="2"/>
  <c r="L311" i="2"/>
  <c r="L533" i="2"/>
  <c r="L171" i="2"/>
  <c r="L413" i="2"/>
  <c r="L536" i="2"/>
  <c r="L125" i="2"/>
  <c r="L441" i="2"/>
  <c r="L140" i="2"/>
  <c r="L274" i="2"/>
  <c r="L62" i="2"/>
  <c r="L230" i="2"/>
  <c r="L41" i="2"/>
  <c r="L294" i="2"/>
  <c r="L28" i="2"/>
  <c r="L553" i="2"/>
  <c r="L424" i="2"/>
  <c r="L148" i="2"/>
  <c r="L247" i="2"/>
  <c r="L312" i="2"/>
  <c r="L714" i="2"/>
  <c r="L735" i="2"/>
  <c r="L661" i="2"/>
  <c r="L701" i="2"/>
  <c r="L527" i="2"/>
  <c r="L565" i="2"/>
  <c r="L437" i="2"/>
  <c r="L210" i="2"/>
  <c r="L468" i="2"/>
  <c r="L21" i="2"/>
  <c r="L188" i="2"/>
  <c r="L58" i="2"/>
  <c r="L365" i="2"/>
  <c r="L22" i="2"/>
  <c r="L146" i="2"/>
  <c r="L682" i="2"/>
  <c r="L389" i="2"/>
  <c r="L127" i="2"/>
  <c r="L313" i="2"/>
  <c r="L43" i="2"/>
  <c r="L291" i="2"/>
  <c r="L18" i="2"/>
  <c r="L458" i="2"/>
  <c r="L44" i="2"/>
  <c r="L520" i="2"/>
  <c r="L624" i="2"/>
  <c r="L380" i="2"/>
  <c r="L518" i="2"/>
  <c r="L541" i="2"/>
  <c r="L459" i="2"/>
  <c r="L513" i="2"/>
  <c r="L482" i="2"/>
  <c r="L178" i="2"/>
  <c r="L56" i="2"/>
  <c r="L580" i="2"/>
  <c r="L501" i="2"/>
  <c r="L734" i="2"/>
  <c r="L509" i="2"/>
  <c r="L576" i="2"/>
  <c r="L53" i="2"/>
  <c r="L587" i="2"/>
  <c r="L507" i="2"/>
  <c r="L394" i="2"/>
  <c r="L619" i="2"/>
  <c r="L123" i="2"/>
  <c r="L602" i="2"/>
  <c r="L668" i="2"/>
  <c r="L55" i="2"/>
  <c r="L609" i="2"/>
  <c r="L126" i="2"/>
  <c r="L246" i="2"/>
  <c r="L737" i="2"/>
  <c r="L626" i="2"/>
  <c r="L233" i="2"/>
  <c r="L297" i="2"/>
  <c r="L511" i="2"/>
  <c r="L175" i="2"/>
  <c r="L535" i="2"/>
  <c r="L736" i="2"/>
  <c r="L612" i="2"/>
  <c r="L192" i="2"/>
  <c r="L366" i="2"/>
  <c r="L229" i="2"/>
  <c r="L374" i="2"/>
  <c r="L33" i="2"/>
  <c r="L474" i="2"/>
  <c r="L677" i="2"/>
  <c r="L442" i="2"/>
  <c r="L37" i="2"/>
  <c r="L492" i="2"/>
  <c r="L666" i="2"/>
  <c r="L347" i="2"/>
  <c r="L724" i="2"/>
  <c r="L115" i="2"/>
  <c r="L135" i="2"/>
  <c r="L316" i="2"/>
  <c r="L681" i="2"/>
  <c r="L242" i="2"/>
  <c r="L604" i="2"/>
  <c r="L542" i="2"/>
  <c r="L446" i="2"/>
  <c r="L524" i="2"/>
  <c r="L451" i="2"/>
  <c r="L225" i="2"/>
  <c r="L191" i="2"/>
  <c r="L672" i="2"/>
  <c r="L377" i="2"/>
  <c r="L31" i="2"/>
  <c r="L144" i="2"/>
  <c r="L38" i="2"/>
  <c r="L625" i="2"/>
  <c r="L732" i="2"/>
  <c r="L219" i="2"/>
  <c r="L504" i="2"/>
  <c r="L168" i="2"/>
  <c r="L399" i="2"/>
  <c r="L696" i="2"/>
  <c r="L88" i="2"/>
  <c r="L335" i="2"/>
  <c r="L510" i="2"/>
  <c r="L255" i="2"/>
  <c r="L704" i="2"/>
  <c r="L107" i="2"/>
  <c r="L152" i="2"/>
  <c r="L407" i="2"/>
  <c r="L105" i="2"/>
  <c r="L643" i="2"/>
  <c r="L568" i="2"/>
  <c r="L656" i="2"/>
  <c r="L352" i="2"/>
  <c r="L573" i="2"/>
  <c r="L728" i="2"/>
  <c r="L122" i="2"/>
  <c r="L196" i="2"/>
  <c r="L66" i="2"/>
  <c r="L390" i="2"/>
  <c r="L444" i="2"/>
  <c r="L707" i="2"/>
  <c r="L397" i="2"/>
  <c r="L214" i="2"/>
  <c r="L645" i="2"/>
  <c r="L578" i="2"/>
  <c r="L100" i="2"/>
  <c r="L376" i="2"/>
  <c r="L170" i="2"/>
  <c r="L198" i="2"/>
  <c r="L240" i="2"/>
  <c r="L685" i="2"/>
  <c r="L299" i="2"/>
  <c r="L349" i="2"/>
  <c r="L67" i="2"/>
  <c r="L177" i="2"/>
  <c r="L705" i="2"/>
  <c r="L494" i="2"/>
  <c r="L285" i="2"/>
  <c r="L408" i="2"/>
  <c r="L647" i="2"/>
  <c r="L725" i="2"/>
  <c r="L657" i="2"/>
  <c r="L670" i="2"/>
  <c r="L111" i="2"/>
  <c r="L596" i="2"/>
  <c r="L239" i="2"/>
  <c r="L552" i="2"/>
  <c r="L252" i="2"/>
  <c r="L636" i="2"/>
  <c r="L686" i="2"/>
  <c r="L742" i="2"/>
  <c r="L617" i="2"/>
  <c r="L610" i="2"/>
  <c r="L411" i="2"/>
  <c r="L415" i="2"/>
  <c r="L328" i="2"/>
  <c r="L638" i="2"/>
  <c r="L165" i="2"/>
  <c r="L642" i="2"/>
  <c r="L309" i="2"/>
  <c r="L257" i="2"/>
  <c r="L471" i="2"/>
  <c r="L248" i="2"/>
  <c r="L113" i="2"/>
  <c r="L466" i="2"/>
  <c r="L467" i="2"/>
  <c r="L674" i="2"/>
  <c r="L591" i="2"/>
  <c r="L305" i="2"/>
  <c r="L409" i="2"/>
  <c r="L567" i="2"/>
  <c r="L326" i="2"/>
  <c r="L334" i="2"/>
  <c r="L637" i="2"/>
  <c r="L495" i="2"/>
  <c r="L412" i="2"/>
  <c r="L664" i="2"/>
  <c r="L103" i="2"/>
  <c r="L249" i="2"/>
  <c r="L195" i="2"/>
  <c r="L730" i="2"/>
  <c r="L505" i="2"/>
  <c r="L367" i="2"/>
  <c r="L472" i="2"/>
  <c r="L421" i="2"/>
  <c r="L678" i="2"/>
  <c r="L555" i="2"/>
  <c r="L199" i="2"/>
  <c r="L632" i="2"/>
  <c r="L197" i="2"/>
  <c r="L395" i="2"/>
  <c r="L200" i="2"/>
  <c r="L318" i="2"/>
  <c r="L629" i="2"/>
  <c r="L532" i="2"/>
  <c r="L379" i="2"/>
  <c r="L321" i="2"/>
  <c r="L461" i="2"/>
  <c r="L306" i="2"/>
  <c r="L702" i="2"/>
  <c r="L539" i="2"/>
  <c r="L460" i="2"/>
  <c r="L579" i="2"/>
  <c r="L423" i="2"/>
  <c r="L618" i="2"/>
  <c r="L718" i="2"/>
  <c r="L566" i="2"/>
  <c r="L448" i="2"/>
  <c r="L710" i="2"/>
  <c r="L361" i="2"/>
  <c r="L708" i="2"/>
  <c r="L648" i="2"/>
  <c r="L615" i="2"/>
  <c r="L477" i="2"/>
  <c r="L443" i="2"/>
  <c r="L425" i="2"/>
  <c r="L616" i="2"/>
  <c r="L676" i="2"/>
  <c r="L336" i="2"/>
  <c r="L600" i="2"/>
  <c r="L652" i="2"/>
  <c r="L454" i="2"/>
  <c r="L689" i="2"/>
  <c r="L554" i="2"/>
  <c r="L515" i="2"/>
  <c r="L546" i="2"/>
  <c r="L680" i="2"/>
  <c r="L697" i="2"/>
  <c r="L740" i="2"/>
  <c r="L543" i="2"/>
  <c r="L419" i="2"/>
  <c r="L711" i="2"/>
  <c r="L667" i="2"/>
  <c r="L673" i="2"/>
  <c r="L650" i="2"/>
  <c r="L713" i="2"/>
  <c r="L640" i="2"/>
  <c r="L726" i="2"/>
  <c r="L720" i="2"/>
  <c r="L739" i="2"/>
  <c r="L688" i="2"/>
  <c r="L700" i="2"/>
  <c r="L727" i="2"/>
  <c r="L738" i="2"/>
  <c r="L663" i="2"/>
  <c r="L669" i="2"/>
  <c r="L703" i="2"/>
  <c r="L722" i="2"/>
  <c r="L716" i="2"/>
  <c r="J621" i="2"/>
  <c r="J627" i="2"/>
  <c r="J590" i="2"/>
  <c r="J81" i="2"/>
  <c r="J329" i="2"/>
  <c r="J519" i="2"/>
  <c r="J449" i="2"/>
  <c r="J540" i="2"/>
  <c r="J502" i="2"/>
  <c r="J385" i="2"/>
  <c r="J404" i="2"/>
  <c r="J481" i="2"/>
  <c r="J693" i="2"/>
  <c r="J275" i="2"/>
  <c r="J145" i="2"/>
  <c r="J528" i="2"/>
  <c r="J465" i="2"/>
  <c r="J683" i="2"/>
  <c r="J344" i="2"/>
  <c r="J50" i="2"/>
  <c r="J341" i="2"/>
  <c r="J516" i="2"/>
  <c r="J462" i="2"/>
  <c r="J63" i="2"/>
  <c r="J383" i="2"/>
  <c r="J550" i="2"/>
  <c r="J315" i="2"/>
  <c r="J212" i="2"/>
  <c r="J339" i="2"/>
  <c r="J662" i="2"/>
  <c r="J272" i="2"/>
  <c r="J586" i="2"/>
  <c r="J72" i="2"/>
  <c r="J613" i="2"/>
  <c r="J6" i="2"/>
  <c r="J150" i="2"/>
  <c r="J623" i="2"/>
  <c r="J94" i="2"/>
  <c r="J104" i="2"/>
  <c r="J480" i="2"/>
  <c r="J351" i="2"/>
  <c r="J333" i="2"/>
  <c r="J522" i="2"/>
  <c r="J213" i="2"/>
  <c r="J52" i="2"/>
  <c r="J206" i="2"/>
  <c r="J217" i="2"/>
  <c r="J595" i="2"/>
  <c r="J547" i="2"/>
  <c r="J384" i="2"/>
  <c r="J138" i="2"/>
  <c r="J133" i="2"/>
  <c r="J427" i="2"/>
  <c r="J102" i="2"/>
  <c r="J569" i="2"/>
  <c r="J131" i="2"/>
  <c r="J355" i="2"/>
  <c r="J491" i="2"/>
  <c r="J631" i="2"/>
  <c r="J484" i="2"/>
  <c r="J215" i="2"/>
  <c r="J405" i="2"/>
  <c r="J417" i="2"/>
  <c r="J346" i="2"/>
  <c r="J268" i="2"/>
  <c r="J129" i="2"/>
  <c r="J159" i="2"/>
  <c r="J358" i="2"/>
  <c r="J267" i="2"/>
  <c r="J160" i="2"/>
  <c r="J82" i="2"/>
  <c r="J202" i="2"/>
  <c r="J350" i="2"/>
  <c r="J450" i="2"/>
  <c r="J117" i="2"/>
  <c r="J330" i="2"/>
  <c r="J634" i="2"/>
  <c r="J493" i="2"/>
  <c r="J182" i="2"/>
  <c r="J280" i="2"/>
  <c r="J489" i="2"/>
  <c r="J83" i="2"/>
  <c r="J221" i="2"/>
  <c r="J457" i="2"/>
  <c r="J179" i="2"/>
  <c r="J581" i="2"/>
  <c r="J5" i="2"/>
  <c r="J426" i="2"/>
  <c r="J665" i="2"/>
  <c r="J487" i="2"/>
  <c r="J594" i="2"/>
  <c r="J323" i="2"/>
  <c r="J10" i="2"/>
  <c r="J416" i="2"/>
  <c r="J203" i="2"/>
  <c r="J89" i="2"/>
  <c r="J243" i="2"/>
  <c r="J388" i="2"/>
  <c r="J273" i="2"/>
  <c r="J234" i="2"/>
  <c r="J118" i="2"/>
  <c r="J447" i="2"/>
  <c r="J166" i="2"/>
  <c r="J153" i="2"/>
  <c r="J134" i="2"/>
  <c r="J278" i="2"/>
  <c r="J176" i="2"/>
  <c r="J183" i="2"/>
  <c r="J287" i="2"/>
  <c r="J378" i="2"/>
  <c r="J162" i="2"/>
  <c r="J464" i="2"/>
  <c r="J475" i="2"/>
  <c r="J69" i="2"/>
  <c r="J373" i="2"/>
  <c r="J277" i="2"/>
  <c r="J717" i="2"/>
  <c r="J74" i="2"/>
  <c r="J455" i="2"/>
  <c r="J651" i="2"/>
  <c r="J238" i="2"/>
  <c r="J181" i="2"/>
  <c r="J208" i="2"/>
  <c r="J39" i="2"/>
  <c r="J25" i="2"/>
  <c r="J151" i="2"/>
  <c r="J157" i="2"/>
  <c r="J353" i="2"/>
  <c r="J42" i="2"/>
  <c r="J381" i="2"/>
  <c r="J7" i="2"/>
  <c r="J719" i="2"/>
  <c r="J698" i="2"/>
  <c r="J263" i="2"/>
  <c r="J608" i="2"/>
  <c r="J236" i="2"/>
  <c r="J362" i="2"/>
  <c r="J706" i="2"/>
  <c r="J235" i="2"/>
  <c r="J521" i="2"/>
  <c r="J691" i="2"/>
  <c r="J402" i="2"/>
  <c r="J428" i="2"/>
  <c r="J320" i="2"/>
  <c r="J258" i="2"/>
  <c r="J271" i="2"/>
  <c r="J302" i="2"/>
  <c r="J71" i="2"/>
  <c r="J356" i="2"/>
  <c r="J106" i="2"/>
  <c r="J250" i="2"/>
  <c r="J87" i="2"/>
  <c r="J136" i="2"/>
  <c r="J371" i="2"/>
  <c r="J288" i="2"/>
  <c r="J324" i="2"/>
  <c r="J478" i="2"/>
  <c r="J603" i="2"/>
  <c r="J169" i="2"/>
  <c r="J496" i="2"/>
  <c r="J512" i="2"/>
  <c r="J646" i="2"/>
  <c r="J530" i="2"/>
  <c r="J605" i="2"/>
  <c r="J429" i="2"/>
  <c r="J544" i="2"/>
  <c r="J310" i="2"/>
  <c r="J571" i="2"/>
  <c r="J658" i="2"/>
  <c r="J556" i="2"/>
  <c r="J611" i="2"/>
  <c r="J27" i="2"/>
  <c r="J660" i="2"/>
  <c r="J17" i="2"/>
  <c r="J721" i="2"/>
  <c r="J476" i="2"/>
  <c r="J607" i="2"/>
  <c r="J254" i="2"/>
  <c r="J414" i="2"/>
  <c r="J620" i="2"/>
  <c r="J187" i="2"/>
  <c r="J86" i="2"/>
  <c r="J48" i="2"/>
  <c r="J283" i="2"/>
  <c r="J9" i="2"/>
  <c r="J186" i="2"/>
  <c r="J589" i="2"/>
  <c r="J319" i="2"/>
  <c r="J431" i="2"/>
  <c r="J430" i="2"/>
  <c r="J30" i="2"/>
  <c r="J639" i="2"/>
  <c r="J218" i="2"/>
  <c r="J340" i="2"/>
  <c r="J551" i="2"/>
  <c r="J653" i="2"/>
  <c r="J622" i="2"/>
  <c r="J256" i="2"/>
  <c r="J392" i="2"/>
  <c r="J163" i="2"/>
  <c r="J655" i="2"/>
  <c r="J517" i="2"/>
  <c r="J386" i="2"/>
  <c r="J526" i="2"/>
  <c r="J190" i="2"/>
  <c r="J290" i="2"/>
  <c r="J564" i="2"/>
  <c r="J91" i="2"/>
  <c r="J45" i="2"/>
  <c r="J382" i="2"/>
  <c r="J108" i="2"/>
  <c r="J614" i="2"/>
  <c r="J545" i="2"/>
  <c r="J488" i="2"/>
  <c r="J95" i="2"/>
  <c r="J164" i="2"/>
  <c r="J109" i="2"/>
  <c r="J79" i="2"/>
  <c r="J548" i="2"/>
  <c r="J68" i="2"/>
  <c r="J435" i="2"/>
  <c r="J161" i="2"/>
  <c r="J439" i="2"/>
  <c r="J523" i="2"/>
  <c r="J85" i="2"/>
  <c r="J11" i="2"/>
  <c r="J396" i="2"/>
  <c r="J289" i="2"/>
  <c r="J422" i="2"/>
  <c r="J259" i="2"/>
  <c r="J410" i="2"/>
  <c r="J731" i="2"/>
  <c r="J147" i="2"/>
  <c r="J486" i="2"/>
  <c r="J671" i="2"/>
  <c r="J142" i="2"/>
  <c r="J226" i="2"/>
  <c r="J337" i="2"/>
  <c r="J314" i="2"/>
  <c r="J588" i="2"/>
  <c r="J453" i="2"/>
  <c r="J348" i="2"/>
  <c r="J694" i="2"/>
  <c r="J281" i="2"/>
  <c r="J189" i="2"/>
  <c r="J8" i="2"/>
  <c r="J327" i="2"/>
  <c r="J70" i="2"/>
  <c r="J19" i="2"/>
  <c r="J456" i="2"/>
  <c r="J723" i="2"/>
  <c r="J13" i="2"/>
  <c r="J345" i="2"/>
  <c r="J59" i="2"/>
  <c r="J563" i="2"/>
  <c r="J80" i="2"/>
  <c r="J508" i="2"/>
  <c r="J583" i="2"/>
  <c r="J47" i="2"/>
  <c r="J699" i="2"/>
  <c r="J372" i="2"/>
  <c r="J73" i="2"/>
  <c r="J36" i="2"/>
  <c r="J301" i="2"/>
  <c r="J438" i="2"/>
  <c r="J561" i="2"/>
  <c r="J77" i="2"/>
  <c r="J499" i="2"/>
  <c r="J205" i="2"/>
  <c r="J180" i="2"/>
  <c r="J420" i="2"/>
  <c r="J360" i="2"/>
  <c r="J363" i="2"/>
  <c r="J331" i="2"/>
  <c r="J584" i="2"/>
  <c r="J398" i="2"/>
  <c r="J403" i="2"/>
  <c r="J692" i="2"/>
  <c r="J445" i="2"/>
  <c r="J90" i="2"/>
  <c r="J51" i="2"/>
  <c r="J391" i="2"/>
  <c r="J434" i="2"/>
  <c r="J479" i="2"/>
  <c r="J93" i="2"/>
  <c r="J222" i="2"/>
  <c r="J276" i="2"/>
  <c r="J606" i="2"/>
  <c r="J266" i="2"/>
  <c r="J224" i="2"/>
  <c r="J124" i="2"/>
  <c r="J514" i="2"/>
  <c r="J695" i="2"/>
  <c r="J262" i="2"/>
  <c r="J497" i="2"/>
  <c r="J4" i="2"/>
  <c r="J185" i="2"/>
  <c r="J155" i="2"/>
  <c r="J193" i="2"/>
  <c r="J630" i="2"/>
  <c r="J40" i="2"/>
  <c r="J503" i="2"/>
  <c r="J387" i="2"/>
  <c r="J220" i="2"/>
  <c r="J139" i="2"/>
  <c r="J143" i="2"/>
  <c r="J400" i="2"/>
  <c r="J194" i="2"/>
  <c r="J473" i="2"/>
  <c r="J97" i="2"/>
  <c r="J601" i="2"/>
  <c r="J101" i="2"/>
  <c r="J300" i="2"/>
  <c r="J231" i="2"/>
  <c r="J597" i="2"/>
  <c r="J78" i="2"/>
  <c r="J338" i="2"/>
  <c r="J296" i="2"/>
  <c r="J279" i="2"/>
  <c r="J342" i="2"/>
  <c r="J529" i="2"/>
  <c r="J303" i="2"/>
  <c r="J369" i="2"/>
  <c r="J158" i="2"/>
  <c r="J325" i="2"/>
  <c r="J709" i="2"/>
  <c r="J149" i="2"/>
  <c r="J75" i="2"/>
  <c r="J483" i="2"/>
  <c r="J112" i="2"/>
  <c r="J23" i="2"/>
  <c r="J715" i="2"/>
  <c r="J251" i="2"/>
  <c r="J24" i="2"/>
  <c r="J284" i="2"/>
  <c r="J298" i="2"/>
  <c r="J137" i="2"/>
  <c r="J245" i="2"/>
  <c r="J265" i="2"/>
  <c r="J575" i="2"/>
  <c r="J130" i="2"/>
  <c r="J463" i="2"/>
  <c r="J635" i="2"/>
  <c r="J307" i="2"/>
  <c r="J506" i="2"/>
  <c r="J209" i="2"/>
  <c r="J172" i="2"/>
  <c r="J116" i="2"/>
  <c r="J76" i="2"/>
  <c r="J332" i="2"/>
  <c r="J96" i="2"/>
  <c r="J34" i="2"/>
  <c r="J729" i="2"/>
  <c r="J16" i="2"/>
  <c r="J308" i="2"/>
  <c r="J659" i="2"/>
  <c r="J32" i="2"/>
  <c r="J549" i="2"/>
  <c r="J469" i="2"/>
  <c r="J119" i="2"/>
  <c r="J684" i="2"/>
  <c r="J582" i="2"/>
  <c r="J237" i="2"/>
  <c r="J207" i="2"/>
  <c r="J559" i="2"/>
  <c r="J57" i="2"/>
  <c r="J570" i="2"/>
  <c r="J241" i="2"/>
  <c r="J99" i="2"/>
  <c r="J500" i="2"/>
  <c r="J364" i="2"/>
  <c r="J216" i="2"/>
  <c r="J12" i="2"/>
  <c r="J3" i="2"/>
  <c r="J64" i="2"/>
  <c r="J534" i="2"/>
  <c r="J598" i="2"/>
  <c r="J712" i="2"/>
  <c r="J592" i="2"/>
  <c r="J14" i="2"/>
  <c r="J2" i="2"/>
  <c r="J599" i="2"/>
  <c r="J269" i="2"/>
  <c r="J485" i="2"/>
  <c r="J141" i="2"/>
  <c r="J490" i="2"/>
  <c r="J156" i="2"/>
  <c r="J304" i="2"/>
  <c r="J470" i="2"/>
  <c r="J649" i="2"/>
  <c r="J440" i="2"/>
  <c r="J121" i="2"/>
  <c r="J343" i="2"/>
  <c r="J228" i="2"/>
  <c r="J253" i="2"/>
  <c r="J244" i="2"/>
  <c r="J29" i="2"/>
  <c r="J167" i="2"/>
  <c r="J282" i="2"/>
  <c r="J675" i="2"/>
  <c r="J432" i="2"/>
  <c r="J54" i="2"/>
  <c r="J26" i="2"/>
  <c r="J15" i="2"/>
  <c r="J531" i="2"/>
  <c r="J322" i="2"/>
  <c r="J174" i="2"/>
  <c r="J110" i="2"/>
  <c r="J173" i="2"/>
  <c r="J128" i="2"/>
  <c r="J633" i="2"/>
  <c r="J223" i="2"/>
  <c r="J357" i="2"/>
  <c r="J35" i="2"/>
  <c r="J92" i="2"/>
  <c r="J418" i="2"/>
  <c r="J20" i="2"/>
  <c r="J295" i="2"/>
  <c r="J406" i="2"/>
  <c r="J132" i="2"/>
  <c r="J558" i="2"/>
  <c r="J560" i="2"/>
  <c r="J260" i="2"/>
  <c r="J557" i="2"/>
  <c r="J184" i="2"/>
  <c r="J261" i="2"/>
  <c r="J293" i="2"/>
  <c r="J232" i="2"/>
  <c r="J114" i="2"/>
  <c r="J65" i="2"/>
  <c r="J84" i="2"/>
  <c r="J211" i="2"/>
  <c r="J292" i="2"/>
  <c r="J593" i="2"/>
  <c r="J498" i="2"/>
  <c r="J585" i="2"/>
  <c r="J61" i="2"/>
  <c r="J690" i="2"/>
  <c r="J368" i="2"/>
  <c r="J574" i="2"/>
  <c r="J687" i="2"/>
  <c r="J154" i="2"/>
  <c r="J641" i="2"/>
  <c r="J679" i="2"/>
  <c r="J525" i="2"/>
  <c r="J46" i="2"/>
  <c r="J354" i="2"/>
  <c r="J286" i="2"/>
  <c r="J270" i="2"/>
  <c r="J60" i="2"/>
  <c r="J264" i="2"/>
  <c r="J741" i="2"/>
  <c r="J628" i="2"/>
  <c r="J375" i="2"/>
  <c r="J98" i="2"/>
  <c r="J577" i="2"/>
  <c r="J452" i="2"/>
  <c r="J562" i="2"/>
  <c r="J204" i="2"/>
  <c r="J317" i="2"/>
  <c r="J733" i="2"/>
  <c r="J227" i="2"/>
  <c r="J654" i="2"/>
  <c r="J370" i="2"/>
  <c r="J572" i="2"/>
  <c r="J401" i="2"/>
  <c r="J201" i="2"/>
  <c r="J433" i="2"/>
  <c r="J537" i="2"/>
  <c r="J120" i="2"/>
  <c r="J644" i="2"/>
  <c r="J49" i="2"/>
  <c r="J393" i="2"/>
  <c r="J538" i="2"/>
  <c r="J436" i="2"/>
  <c r="J359" i="2"/>
  <c r="J311" i="2"/>
  <c r="J533" i="2"/>
  <c r="J171" i="2"/>
  <c r="J413" i="2"/>
  <c r="J536" i="2"/>
  <c r="J125" i="2"/>
  <c r="J441" i="2"/>
  <c r="J140" i="2"/>
  <c r="J274" i="2"/>
  <c r="J62" i="2"/>
  <c r="J230" i="2"/>
  <c r="J41" i="2"/>
  <c r="J294" i="2"/>
  <c r="J28" i="2"/>
  <c r="J553" i="2"/>
  <c r="J424" i="2"/>
  <c r="J148" i="2"/>
  <c r="J247" i="2"/>
  <c r="J312" i="2"/>
  <c r="J714" i="2"/>
  <c r="J735" i="2"/>
  <c r="J661" i="2"/>
  <c r="J701" i="2"/>
  <c r="J527" i="2"/>
  <c r="J565" i="2"/>
  <c r="J437" i="2"/>
  <c r="J210" i="2"/>
  <c r="J468" i="2"/>
  <c r="J21" i="2"/>
  <c r="J188" i="2"/>
  <c r="J58" i="2"/>
  <c r="J365" i="2"/>
  <c r="J22" i="2"/>
  <c r="J146" i="2"/>
  <c r="J682" i="2"/>
  <c r="J389" i="2"/>
  <c r="J127" i="2"/>
  <c r="J313" i="2"/>
  <c r="J43" i="2"/>
  <c r="J291" i="2"/>
  <c r="J18" i="2"/>
  <c r="J458" i="2"/>
  <c r="J44" i="2"/>
  <c r="J520" i="2"/>
  <c r="J624" i="2"/>
  <c r="J380" i="2"/>
  <c r="J518" i="2"/>
  <c r="J541" i="2"/>
  <c r="J459" i="2"/>
  <c r="J513" i="2"/>
  <c r="J482" i="2"/>
  <c r="J178" i="2"/>
  <c r="J56" i="2"/>
  <c r="J580" i="2"/>
  <c r="J501" i="2"/>
  <c r="J734" i="2"/>
  <c r="J509" i="2"/>
  <c r="J576" i="2"/>
  <c r="J53" i="2"/>
  <c r="J587" i="2"/>
  <c r="J507" i="2"/>
  <c r="J394" i="2"/>
  <c r="J619" i="2"/>
  <c r="J123" i="2"/>
  <c r="J602" i="2"/>
  <c r="J668" i="2"/>
  <c r="J55" i="2"/>
  <c r="J609" i="2"/>
  <c r="J126" i="2"/>
  <c r="J246" i="2"/>
  <c r="J737" i="2"/>
  <c r="J626" i="2"/>
  <c r="J233" i="2"/>
  <c r="J297" i="2"/>
  <c r="J511" i="2"/>
  <c r="J175" i="2"/>
  <c r="J535" i="2"/>
  <c r="J736" i="2"/>
  <c r="J612" i="2"/>
  <c r="J192" i="2"/>
  <c r="J366" i="2"/>
  <c r="J229" i="2"/>
  <c r="J374" i="2"/>
  <c r="J33" i="2"/>
  <c r="J474" i="2"/>
  <c r="J677" i="2"/>
  <c r="J442" i="2"/>
  <c r="J37" i="2"/>
  <c r="J492" i="2"/>
  <c r="J666" i="2"/>
  <c r="J347" i="2"/>
  <c r="J724" i="2"/>
  <c r="J115" i="2"/>
  <c r="J135" i="2"/>
  <c r="J316" i="2"/>
  <c r="J681" i="2"/>
  <c r="J242" i="2"/>
  <c r="J604" i="2"/>
  <c r="J542" i="2"/>
  <c r="J446" i="2"/>
  <c r="J524" i="2"/>
  <c r="J451" i="2"/>
  <c r="J225" i="2"/>
  <c r="J191" i="2"/>
  <c r="J672" i="2"/>
  <c r="J377" i="2"/>
  <c r="J31" i="2"/>
  <c r="J144" i="2"/>
  <c r="J38" i="2"/>
  <c r="J625" i="2"/>
  <c r="J732" i="2"/>
  <c r="J219" i="2"/>
  <c r="J504" i="2"/>
  <c r="J168" i="2"/>
  <c r="J399" i="2"/>
  <c r="J696" i="2"/>
  <c r="J88" i="2"/>
  <c r="J335" i="2"/>
  <c r="J510" i="2"/>
  <c r="J255" i="2"/>
  <c r="J704" i="2"/>
  <c r="J107" i="2"/>
  <c r="J152" i="2"/>
  <c r="J407" i="2"/>
  <c r="J105" i="2"/>
  <c r="J643" i="2"/>
  <c r="J568" i="2"/>
  <c r="J656" i="2"/>
  <c r="J352" i="2"/>
  <c r="J573" i="2"/>
  <c r="J728" i="2"/>
  <c r="J122" i="2"/>
  <c r="J196" i="2"/>
  <c r="J66" i="2"/>
  <c r="J390" i="2"/>
  <c r="J444" i="2"/>
  <c r="J707" i="2"/>
  <c r="J397" i="2"/>
  <c r="J214" i="2"/>
  <c r="J645" i="2"/>
  <c r="J578" i="2"/>
  <c r="J100" i="2"/>
  <c r="J376" i="2"/>
  <c r="J170" i="2"/>
  <c r="J198" i="2"/>
  <c r="J240" i="2"/>
  <c r="J685" i="2"/>
  <c r="J299" i="2"/>
  <c r="J349" i="2"/>
  <c r="J67" i="2"/>
  <c r="J177" i="2"/>
  <c r="J705" i="2"/>
  <c r="J494" i="2"/>
  <c r="J285" i="2"/>
  <c r="J408" i="2"/>
  <c r="J647" i="2"/>
  <c r="J725" i="2"/>
  <c r="J657" i="2"/>
  <c r="J670" i="2"/>
  <c r="J111" i="2"/>
  <c r="J596" i="2"/>
  <c r="J239" i="2"/>
  <c r="J552" i="2"/>
  <c r="J252" i="2"/>
  <c r="J636" i="2"/>
  <c r="J686" i="2"/>
  <c r="J742" i="2"/>
  <c r="J617" i="2"/>
  <c r="J610" i="2"/>
  <c r="J411" i="2"/>
  <c r="J415" i="2"/>
  <c r="J328" i="2"/>
  <c r="J638" i="2"/>
  <c r="J165" i="2"/>
  <c r="J642" i="2"/>
  <c r="J309" i="2"/>
  <c r="J257" i="2"/>
  <c r="J471" i="2"/>
  <c r="J248" i="2"/>
  <c r="J113" i="2"/>
  <c r="J466" i="2"/>
  <c r="J467" i="2"/>
  <c r="J674" i="2"/>
  <c r="J591" i="2"/>
  <c r="J305" i="2"/>
  <c r="J409" i="2"/>
  <c r="J567" i="2"/>
  <c r="J326" i="2"/>
  <c r="J334" i="2"/>
  <c r="J637" i="2"/>
  <c r="J495" i="2"/>
  <c r="J412" i="2"/>
  <c r="J664" i="2"/>
  <c r="J103" i="2"/>
  <c r="J249" i="2"/>
  <c r="J195" i="2"/>
  <c r="J730" i="2"/>
  <c r="J505" i="2"/>
  <c r="J367" i="2"/>
  <c r="J472" i="2"/>
  <c r="J421" i="2"/>
  <c r="J678" i="2"/>
  <c r="J555" i="2"/>
  <c r="J199" i="2"/>
  <c r="J632" i="2"/>
  <c r="J197" i="2"/>
  <c r="J395" i="2"/>
  <c r="J200" i="2"/>
  <c r="J318" i="2"/>
  <c r="J629" i="2"/>
  <c r="J532" i="2"/>
  <c r="J379" i="2"/>
  <c r="J321" i="2"/>
  <c r="J461" i="2"/>
  <c r="J306" i="2"/>
  <c r="J702" i="2"/>
  <c r="J539" i="2"/>
  <c r="J460" i="2"/>
  <c r="J579" i="2"/>
  <c r="J423" i="2"/>
  <c r="J618" i="2"/>
  <c r="J718" i="2"/>
  <c r="J566" i="2"/>
  <c r="J448" i="2"/>
  <c r="J710" i="2"/>
  <c r="J361" i="2"/>
  <c r="J708" i="2"/>
  <c r="J648" i="2"/>
  <c r="J615" i="2"/>
  <c r="J477" i="2"/>
  <c r="J443" i="2"/>
  <c r="J425" i="2"/>
  <c r="J616" i="2"/>
  <c r="J676" i="2"/>
  <c r="J336" i="2"/>
  <c r="J600" i="2"/>
  <c r="J652" i="2"/>
  <c r="J454" i="2"/>
  <c r="J689" i="2"/>
  <c r="J554" i="2"/>
  <c r="J515" i="2"/>
  <c r="J546" i="2"/>
  <c r="J680" i="2"/>
  <c r="J697" i="2"/>
  <c r="J740" i="2"/>
  <c r="J543" i="2"/>
  <c r="J419" i="2"/>
  <c r="J711" i="2"/>
  <c r="J667" i="2"/>
  <c r="J673" i="2"/>
  <c r="J650" i="2"/>
  <c r="J713" i="2"/>
  <c r="J640" i="2"/>
  <c r="J726" i="2"/>
  <c r="J720" i="2"/>
  <c r="J739" i="2"/>
  <c r="J688" i="2"/>
  <c r="J700" i="2"/>
  <c r="J727" i="2"/>
  <c r="J738" i="2"/>
  <c r="J663" i="2"/>
  <c r="J669" i="2"/>
  <c r="J703" i="2"/>
  <c r="J722" i="2"/>
  <c r="J716" i="2"/>
  <c r="H621" i="2"/>
  <c r="H627" i="2"/>
  <c r="H590" i="2"/>
  <c r="H81" i="2"/>
  <c r="H329" i="2"/>
  <c r="H519" i="2"/>
  <c r="H449" i="2"/>
  <c r="H540" i="2"/>
  <c r="H502" i="2"/>
  <c r="H385" i="2"/>
  <c r="H404" i="2"/>
  <c r="H481" i="2"/>
  <c r="H693" i="2"/>
  <c r="H275" i="2"/>
  <c r="H145" i="2"/>
  <c r="H528" i="2"/>
  <c r="H465" i="2"/>
  <c r="H683" i="2"/>
  <c r="H344" i="2"/>
  <c r="H50" i="2"/>
  <c r="H341" i="2"/>
  <c r="H516" i="2"/>
  <c r="H462" i="2"/>
  <c r="H63" i="2"/>
  <c r="H383" i="2"/>
  <c r="H550" i="2"/>
  <c r="H315" i="2"/>
  <c r="H212" i="2"/>
  <c r="H339" i="2"/>
  <c r="H662" i="2"/>
  <c r="H272" i="2"/>
  <c r="H586" i="2"/>
  <c r="H72" i="2"/>
  <c r="H613" i="2"/>
  <c r="H6" i="2"/>
  <c r="H150" i="2"/>
  <c r="H623" i="2"/>
  <c r="H94" i="2"/>
  <c r="H104" i="2"/>
  <c r="H480" i="2"/>
  <c r="H351" i="2"/>
  <c r="H333" i="2"/>
  <c r="H522" i="2"/>
  <c r="H213" i="2"/>
  <c r="H52" i="2"/>
  <c r="H206" i="2"/>
  <c r="H217" i="2"/>
  <c r="H595" i="2"/>
  <c r="H547" i="2"/>
  <c r="H384" i="2"/>
  <c r="H138" i="2"/>
  <c r="H133" i="2"/>
  <c r="H427" i="2"/>
  <c r="H102" i="2"/>
  <c r="H569" i="2"/>
  <c r="H131" i="2"/>
  <c r="H355" i="2"/>
  <c r="H491" i="2"/>
  <c r="H631" i="2"/>
  <c r="H484" i="2"/>
  <c r="H215" i="2"/>
  <c r="H405" i="2"/>
  <c r="H417" i="2"/>
  <c r="H346" i="2"/>
  <c r="H268" i="2"/>
  <c r="H129" i="2"/>
  <c r="H159" i="2"/>
  <c r="H358" i="2"/>
  <c r="H267" i="2"/>
  <c r="H160" i="2"/>
  <c r="H82" i="2"/>
  <c r="H202" i="2"/>
  <c r="H350" i="2"/>
  <c r="H450" i="2"/>
  <c r="H117" i="2"/>
  <c r="H330" i="2"/>
  <c r="H634" i="2"/>
  <c r="H493" i="2"/>
  <c r="H182" i="2"/>
  <c r="H280" i="2"/>
  <c r="H489" i="2"/>
  <c r="H83" i="2"/>
  <c r="H221" i="2"/>
  <c r="H457" i="2"/>
  <c r="H179" i="2"/>
  <c r="H581" i="2"/>
  <c r="H5" i="2"/>
  <c r="H426" i="2"/>
  <c r="H665" i="2"/>
  <c r="H487" i="2"/>
  <c r="H594" i="2"/>
  <c r="H323" i="2"/>
  <c r="H10" i="2"/>
  <c r="H416" i="2"/>
  <c r="H203" i="2"/>
  <c r="H89" i="2"/>
  <c r="H243" i="2"/>
  <c r="H388" i="2"/>
  <c r="H273" i="2"/>
  <c r="H234" i="2"/>
  <c r="H118" i="2"/>
  <c r="H447" i="2"/>
  <c r="H166" i="2"/>
  <c r="H153" i="2"/>
  <c r="H134" i="2"/>
  <c r="H278" i="2"/>
  <c r="H176" i="2"/>
  <c r="H183" i="2"/>
  <c r="H287" i="2"/>
  <c r="H378" i="2"/>
  <c r="H162" i="2"/>
  <c r="H464" i="2"/>
  <c r="H475" i="2"/>
  <c r="H69" i="2"/>
  <c r="H373" i="2"/>
  <c r="H277" i="2"/>
  <c r="H717" i="2"/>
  <c r="H74" i="2"/>
  <c r="H455" i="2"/>
  <c r="H651" i="2"/>
  <c r="H238" i="2"/>
  <c r="H181" i="2"/>
  <c r="H208" i="2"/>
  <c r="H39" i="2"/>
  <c r="H25" i="2"/>
  <c r="H151" i="2"/>
  <c r="H157" i="2"/>
  <c r="H353" i="2"/>
  <c r="H42" i="2"/>
  <c r="H381" i="2"/>
  <c r="H7" i="2"/>
  <c r="H719" i="2"/>
  <c r="H698" i="2"/>
  <c r="H263" i="2"/>
  <c r="H608" i="2"/>
  <c r="H236" i="2"/>
  <c r="H362" i="2"/>
  <c r="H706" i="2"/>
  <c r="H235" i="2"/>
  <c r="H521" i="2"/>
  <c r="H691" i="2"/>
  <c r="H402" i="2"/>
  <c r="H428" i="2"/>
  <c r="H320" i="2"/>
  <c r="H258" i="2"/>
  <c r="H271" i="2"/>
  <c r="H302" i="2"/>
  <c r="H71" i="2"/>
  <c r="H356" i="2"/>
  <c r="H106" i="2"/>
  <c r="H250" i="2"/>
  <c r="H87" i="2"/>
  <c r="H136" i="2"/>
  <c r="H371" i="2"/>
  <c r="H288" i="2"/>
  <c r="H324" i="2"/>
  <c r="H478" i="2"/>
  <c r="H603" i="2"/>
  <c r="H169" i="2"/>
  <c r="H496" i="2"/>
  <c r="H512" i="2"/>
  <c r="H646" i="2"/>
  <c r="H530" i="2"/>
  <c r="H605" i="2"/>
  <c r="H429" i="2"/>
  <c r="H544" i="2"/>
  <c r="H310" i="2"/>
  <c r="H571" i="2"/>
  <c r="H658" i="2"/>
  <c r="H556" i="2"/>
  <c r="H611" i="2"/>
  <c r="H27" i="2"/>
  <c r="H660" i="2"/>
  <c r="H17" i="2"/>
  <c r="H721" i="2"/>
  <c r="H476" i="2"/>
  <c r="H607" i="2"/>
  <c r="H254" i="2"/>
  <c r="H414" i="2"/>
  <c r="H620" i="2"/>
  <c r="H187" i="2"/>
  <c r="H86" i="2"/>
  <c r="H48" i="2"/>
  <c r="H283" i="2"/>
  <c r="H9" i="2"/>
  <c r="H186" i="2"/>
  <c r="H589" i="2"/>
  <c r="H319" i="2"/>
  <c r="H431" i="2"/>
  <c r="H430" i="2"/>
  <c r="H30" i="2"/>
  <c r="H639" i="2"/>
  <c r="H218" i="2"/>
  <c r="H340" i="2"/>
  <c r="H551" i="2"/>
  <c r="H653" i="2"/>
  <c r="H622" i="2"/>
  <c r="H256" i="2"/>
  <c r="H392" i="2"/>
  <c r="H163" i="2"/>
  <c r="H655" i="2"/>
  <c r="H517" i="2"/>
  <c r="H386" i="2"/>
  <c r="H526" i="2"/>
  <c r="H190" i="2"/>
  <c r="H290" i="2"/>
  <c r="H564" i="2"/>
  <c r="H91" i="2"/>
  <c r="H45" i="2"/>
  <c r="H382" i="2"/>
  <c r="H108" i="2"/>
  <c r="H614" i="2"/>
  <c r="H545" i="2"/>
  <c r="H488" i="2"/>
  <c r="H95" i="2"/>
  <c r="H164" i="2"/>
  <c r="H109" i="2"/>
  <c r="H79" i="2"/>
  <c r="H548" i="2"/>
  <c r="H68" i="2"/>
  <c r="H435" i="2"/>
  <c r="H161" i="2"/>
  <c r="H439" i="2"/>
  <c r="H523" i="2"/>
  <c r="H85" i="2"/>
  <c r="H11" i="2"/>
  <c r="H396" i="2"/>
  <c r="H289" i="2"/>
  <c r="H422" i="2"/>
  <c r="H259" i="2"/>
  <c r="H410" i="2"/>
  <c r="H731" i="2"/>
  <c r="H147" i="2"/>
  <c r="H486" i="2"/>
  <c r="H671" i="2"/>
  <c r="H142" i="2"/>
  <c r="H226" i="2"/>
  <c r="H337" i="2"/>
  <c r="H314" i="2"/>
  <c r="H588" i="2"/>
  <c r="H453" i="2"/>
  <c r="H348" i="2"/>
  <c r="H694" i="2"/>
  <c r="H281" i="2"/>
  <c r="H189" i="2"/>
  <c r="H8" i="2"/>
  <c r="H327" i="2"/>
  <c r="H70" i="2"/>
  <c r="H19" i="2"/>
  <c r="H456" i="2"/>
  <c r="H723" i="2"/>
  <c r="H13" i="2"/>
  <c r="H345" i="2"/>
  <c r="H59" i="2"/>
  <c r="H563" i="2"/>
  <c r="H80" i="2"/>
  <c r="H508" i="2"/>
  <c r="H583" i="2"/>
  <c r="H47" i="2"/>
  <c r="H699" i="2"/>
  <c r="H372" i="2"/>
  <c r="H73" i="2"/>
  <c r="H36" i="2"/>
  <c r="H301" i="2"/>
  <c r="H438" i="2"/>
  <c r="H561" i="2"/>
  <c r="H77" i="2"/>
  <c r="H499" i="2"/>
  <c r="H205" i="2"/>
  <c r="H180" i="2"/>
  <c r="H420" i="2"/>
  <c r="H360" i="2"/>
  <c r="H363" i="2"/>
  <c r="H331" i="2"/>
  <c r="H584" i="2"/>
  <c r="H398" i="2"/>
  <c r="H403" i="2"/>
  <c r="H692" i="2"/>
  <c r="H445" i="2"/>
  <c r="H90" i="2"/>
  <c r="H51" i="2"/>
  <c r="H391" i="2"/>
  <c r="H434" i="2"/>
  <c r="H479" i="2"/>
  <c r="H93" i="2"/>
  <c r="H222" i="2"/>
  <c r="H276" i="2"/>
  <c r="H606" i="2"/>
  <c r="H266" i="2"/>
  <c r="H224" i="2"/>
  <c r="H124" i="2"/>
  <c r="H514" i="2"/>
  <c r="H695" i="2"/>
  <c r="H262" i="2"/>
  <c r="H497" i="2"/>
  <c r="H4" i="2"/>
  <c r="H185" i="2"/>
  <c r="H155" i="2"/>
  <c r="H193" i="2"/>
  <c r="H630" i="2"/>
  <c r="H40" i="2"/>
  <c r="H503" i="2"/>
  <c r="H387" i="2"/>
  <c r="H220" i="2"/>
  <c r="H139" i="2"/>
  <c r="H143" i="2"/>
  <c r="H400" i="2"/>
  <c r="H194" i="2"/>
  <c r="H473" i="2"/>
  <c r="H97" i="2"/>
  <c r="H601" i="2"/>
  <c r="H101" i="2"/>
  <c r="H300" i="2"/>
  <c r="H231" i="2"/>
  <c r="H597" i="2"/>
  <c r="H78" i="2"/>
  <c r="H338" i="2"/>
  <c r="H296" i="2"/>
  <c r="H279" i="2"/>
  <c r="H342" i="2"/>
  <c r="H529" i="2"/>
  <c r="H303" i="2"/>
  <c r="H369" i="2"/>
  <c r="H158" i="2"/>
  <c r="H325" i="2"/>
  <c r="H709" i="2"/>
  <c r="H149" i="2"/>
  <c r="H75" i="2"/>
  <c r="H483" i="2"/>
  <c r="H112" i="2"/>
  <c r="H23" i="2"/>
  <c r="H715" i="2"/>
  <c r="H251" i="2"/>
  <c r="H24" i="2"/>
  <c r="H284" i="2"/>
  <c r="H298" i="2"/>
  <c r="H137" i="2"/>
  <c r="H245" i="2"/>
  <c r="H265" i="2"/>
  <c r="H575" i="2"/>
  <c r="H130" i="2"/>
  <c r="H463" i="2"/>
  <c r="H635" i="2"/>
  <c r="H307" i="2"/>
  <c r="H506" i="2"/>
  <c r="H209" i="2"/>
  <c r="H172" i="2"/>
  <c r="H116" i="2"/>
  <c r="H76" i="2"/>
  <c r="H332" i="2"/>
  <c r="H96" i="2"/>
  <c r="H34" i="2"/>
  <c r="H729" i="2"/>
  <c r="H16" i="2"/>
  <c r="H308" i="2"/>
  <c r="H659" i="2"/>
  <c r="H32" i="2"/>
  <c r="H549" i="2"/>
  <c r="H469" i="2"/>
  <c r="H119" i="2"/>
  <c r="H684" i="2"/>
  <c r="H582" i="2"/>
  <c r="H237" i="2"/>
  <c r="H207" i="2"/>
  <c r="H559" i="2"/>
  <c r="H57" i="2"/>
  <c r="H570" i="2"/>
  <c r="H241" i="2"/>
  <c r="H99" i="2"/>
  <c r="H500" i="2"/>
  <c r="H364" i="2"/>
  <c r="H216" i="2"/>
  <c r="H12" i="2"/>
  <c r="H3" i="2"/>
  <c r="H64" i="2"/>
  <c r="H534" i="2"/>
  <c r="H598" i="2"/>
  <c r="H712" i="2"/>
  <c r="H592" i="2"/>
  <c r="H14" i="2"/>
  <c r="H2" i="2"/>
  <c r="H599" i="2"/>
  <c r="H269" i="2"/>
  <c r="H485" i="2"/>
  <c r="H141" i="2"/>
  <c r="H490" i="2"/>
  <c r="H156" i="2"/>
  <c r="H304" i="2"/>
  <c r="H470" i="2"/>
  <c r="H649" i="2"/>
  <c r="H440" i="2"/>
  <c r="H121" i="2"/>
  <c r="H343" i="2"/>
  <c r="H228" i="2"/>
  <c r="H253" i="2"/>
  <c r="H244" i="2"/>
  <c r="H29" i="2"/>
  <c r="H167" i="2"/>
  <c r="H282" i="2"/>
  <c r="H675" i="2"/>
  <c r="H432" i="2"/>
  <c r="H54" i="2"/>
  <c r="H26" i="2"/>
  <c r="H15" i="2"/>
  <c r="H531" i="2"/>
  <c r="H322" i="2"/>
  <c r="H174" i="2"/>
  <c r="H110" i="2"/>
  <c r="H173" i="2"/>
  <c r="H128" i="2"/>
  <c r="H633" i="2"/>
  <c r="H223" i="2"/>
  <c r="H357" i="2"/>
  <c r="H35" i="2"/>
  <c r="H92" i="2"/>
  <c r="H418" i="2"/>
  <c r="H20" i="2"/>
  <c r="H295" i="2"/>
  <c r="H406" i="2"/>
  <c r="H132" i="2"/>
  <c r="H558" i="2"/>
  <c r="H560" i="2"/>
  <c r="H260" i="2"/>
  <c r="H557" i="2"/>
  <c r="H184" i="2"/>
  <c r="H261" i="2"/>
  <c r="H293" i="2"/>
  <c r="H232" i="2"/>
  <c r="H114" i="2"/>
  <c r="H65" i="2"/>
  <c r="H84" i="2"/>
  <c r="H211" i="2"/>
  <c r="H292" i="2"/>
  <c r="H593" i="2"/>
  <c r="H498" i="2"/>
  <c r="H585" i="2"/>
  <c r="H61" i="2"/>
  <c r="H690" i="2"/>
  <c r="H368" i="2"/>
  <c r="H574" i="2"/>
  <c r="H687" i="2"/>
  <c r="H154" i="2"/>
  <c r="H641" i="2"/>
  <c r="H679" i="2"/>
  <c r="H525" i="2"/>
  <c r="H46" i="2"/>
  <c r="H354" i="2"/>
  <c r="H286" i="2"/>
  <c r="H270" i="2"/>
  <c r="H60" i="2"/>
  <c r="H264" i="2"/>
  <c r="H741" i="2"/>
  <c r="H628" i="2"/>
  <c r="H375" i="2"/>
  <c r="H98" i="2"/>
  <c r="H577" i="2"/>
  <c r="H452" i="2"/>
  <c r="H562" i="2"/>
  <c r="H204" i="2"/>
  <c r="H317" i="2"/>
  <c r="H733" i="2"/>
  <c r="H227" i="2"/>
  <c r="H654" i="2"/>
  <c r="H370" i="2"/>
  <c r="H572" i="2"/>
  <c r="H401" i="2"/>
  <c r="H201" i="2"/>
  <c r="H433" i="2"/>
  <c r="H537" i="2"/>
  <c r="H120" i="2"/>
  <c r="H644" i="2"/>
  <c r="H49" i="2"/>
  <c r="H393" i="2"/>
  <c r="H538" i="2"/>
  <c r="H436" i="2"/>
  <c r="H359" i="2"/>
  <c r="H311" i="2"/>
  <c r="H533" i="2"/>
  <c r="H171" i="2"/>
  <c r="H413" i="2"/>
  <c r="H536" i="2"/>
  <c r="H125" i="2"/>
  <c r="H441" i="2"/>
  <c r="H140" i="2"/>
  <c r="H274" i="2"/>
  <c r="H62" i="2"/>
  <c r="H230" i="2"/>
  <c r="H41" i="2"/>
  <c r="H294" i="2"/>
  <c r="H28" i="2"/>
  <c r="H553" i="2"/>
  <c r="H424" i="2"/>
  <c r="H148" i="2"/>
  <c r="H247" i="2"/>
  <c r="H312" i="2"/>
  <c r="H714" i="2"/>
  <c r="H735" i="2"/>
  <c r="H661" i="2"/>
  <c r="H701" i="2"/>
  <c r="H527" i="2"/>
  <c r="H565" i="2"/>
  <c r="H437" i="2"/>
  <c r="H210" i="2"/>
  <c r="H468" i="2"/>
  <c r="H21" i="2"/>
  <c r="H188" i="2"/>
  <c r="H58" i="2"/>
  <c r="H365" i="2"/>
  <c r="H22" i="2"/>
  <c r="H146" i="2"/>
  <c r="H682" i="2"/>
  <c r="H389" i="2"/>
  <c r="H127" i="2"/>
  <c r="H313" i="2"/>
  <c r="H43" i="2"/>
  <c r="H291" i="2"/>
  <c r="H18" i="2"/>
  <c r="H458" i="2"/>
  <c r="H44" i="2"/>
  <c r="H520" i="2"/>
  <c r="H624" i="2"/>
  <c r="H380" i="2"/>
  <c r="H518" i="2"/>
  <c r="H541" i="2"/>
  <c r="H459" i="2"/>
  <c r="H513" i="2"/>
  <c r="H482" i="2"/>
  <c r="H178" i="2"/>
  <c r="H56" i="2"/>
  <c r="H580" i="2"/>
  <c r="H501" i="2"/>
  <c r="H734" i="2"/>
  <c r="H509" i="2"/>
  <c r="H576" i="2"/>
  <c r="H53" i="2"/>
  <c r="H587" i="2"/>
  <c r="H507" i="2"/>
  <c r="H394" i="2"/>
  <c r="H619" i="2"/>
  <c r="H123" i="2"/>
  <c r="H602" i="2"/>
  <c r="H668" i="2"/>
  <c r="H55" i="2"/>
  <c r="H609" i="2"/>
  <c r="H126" i="2"/>
  <c r="H246" i="2"/>
  <c r="H737" i="2"/>
  <c r="H626" i="2"/>
  <c r="H233" i="2"/>
  <c r="H297" i="2"/>
  <c r="H511" i="2"/>
  <c r="H175" i="2"/>
  <c r="H535" i="2"/>
  <c r="H736" i="2"/>
  <c r="H612" i="2"/>
  <c r="H192" i="2"/>
  <c r="H366" i="2"/>
  <c r="H229" i="2"/>
  <c r="H374" i="2"/>
  <c r="H33" i="2"/>
  <c r="H474" i="2"/>
  <c r="H677" i="2"/>
  <c r="H442" i="2"/>
  <c r="H37" i="2"/>
  <c r="H492" i="2"/>
  <c r="H666" i="2"/>
  <c r="H347" i="2"/>
  <c r="H724" i="2"/>
  <c r="H115" i="2"/>
  <c r="H135" i="2"/>
  <c r="H316" i="2"/>
  <c r="H681" i="2"/>
  <c r="H242" i="2"/>
  <c r="H604" i="2"/>
  <c r="H542" i="2"/>
  <c r="H446" i="2"/>
  <c r="H524" i="2"/>
  <c r="H451" i="2"/>
  <c r="H225" i="2"/>
  <c r="H191" i="2"/>
  <c r="H672" i="2"/>
  <c r="H377" i="2"/>
  <c r="H31" i="2"/>
  <c r="H144" i="2"/>
  <c r="H38" i="2"/>
  <c r="H625" i="2"/>
  <c r="H732" i="2"/>
  <c r="H219" i="2"/>
  <c r="H504" i="2"/>
  <c r="H168" i="2"/>
  <c r="H399" i="2"/>
  <c r="H696" i="2"/>
  <c r="H88" i="2"/>
  <c r="H335" i="2"/>
  <c r="H510" i="2"/>
  <c r="H255" i="2"/>
  <c r="H704" i="2"/>
  <c r="H107" i="2"/>
  <c r="H152" i="2"/>
  <c r="H407" i="2"/>
  <c r="H105" i="2"/>
  <c r="H643" i="2"/>
  <c r="H568" i="2"/>
  <c r="H656" i="2"/>
  <c r="H352" i="2"/>
  <c r="H573" i="2"/>
  <c r="H728" i="2"/>
  <c r="H122" i="2"/>
  <c r="H196" i="2"/>
  <c r="H66" i="2"/>
  <c r="H390" i="2"/>
  <c r="H444" i="2"/>
  <c r="H707" i="2"/>
  <c r="H397" i="2"/>
  <c r="H214" i="2"/>
  <c r="H645" i="2"/>
  <c r="H578" i="2"/>
  <c r="H100" i="2"/>
  <c r="H376" i="2"/>
  <c r="H170" i="2"/>
  <c r="H198" i="2"/>
  <c r="H240" i="2"/>
  <c r="H685" i="2"/>
  <c r="H299" i="2"/>
  <c r="H349" i="2"/>
  <c r="H67" i="2"/>
  <c r="H177" i="2"/>
  <c r="H705" i="2"/>
  <c r="H494" i="2"/>
  <c r="H285" i="2"/>
  <c r="H408" i="2"/>
  <c r="H647" i="2"/>
  <c r="H725" i="2"/>
  <c r="H657" i="2"/>
  <c r="H670" i="2"/>
  <c r="H111" i="2"/>
  <c r="H596" i="2"/>
  <c r="H239" i="2"/>
  <c r="H552" i="2"/>
  <c r="H252" i="2"/>
  <c r="H636" i="2"/>
  <c r="H686" i="2"/>
  <c r="H742" i="2"/>
  <c r="H617" i="2"/>
  <c r="H610" i="2"/>
  <c r="H411" i="2"/>
  <c r="H415" i="2"/>
  <c r="H328" i="2"/>
  <c r="H638" i="2"/>
  <c r="H165" i="2"/>
  <c r="H642" i="2"/>
  <c r="H309" i="2"/>
  <c r="H257" i="2"/>
  <c r="H471" i="2"/>
  <c r="H248" i="2"/>
  <c r="H113" i="2"/>
  <c r="H466" i="2"/>
  <c r="H467" i="2"/>
  <c r="H674" i="2"/>
  <c r="H591" i="2"/>
  <c r="H305" i="2"/>
  <c r="H409" i="2"/>
  <c r="H567" i="2"/>
  <c r="H326" i="2"/>
  <c r="H334" i="2"/>
  <c r="H637" i="2"/>
  <c r="H495" i="2"/>
  <c r="H412" i="2"/>
  <c r="H664" i="2"/>
  <c r="H103" i="2"/>
  <c r="H249" i="2"/>
  <c r="H195" i="2"/>
  <c r="H730" i="2"/>
  <c r="H505" i="2"/>
  <c r="H367" i="2"/>
  <c r="H472" i="2"/>
  <c r="H421" i="2"/>
  <c r="H678" i="2"/>
  <c r="H555" i="2"/>
  <c r="H199" i="2"/>
  <c r="H632" i="2"/>
  <c r="H197" i="2"/>
  <c r="H395" i="2"/>
  <c r="H200" i="2"/>
  <c r="H318" i="2"/>
  <c r="H629" i="2"/>
  <c r="H532" i="2"/>
  <c r="H379" i="2"/>
  <c r="H321" i="2"/>
  <c r="H461" i="2"/>
  <c r="H306" i="2"/>
  <c r="H702" i="2"/>
  <c r="H539" i="2"/>
  <c r="H460" i="2"/>
  <c r="H579" i="2"/>
  <c r="H423" i="2"/>
  <c r="H618" i="2"/>
  <c r="H718" i="2"/>
  <c r="H566" i="2"/>
  <c r="H448" i="2"/>
  <c r="H710" i="2"/>
  <c r="H361" i="2"/>
  <c r="H708" i="2"/>
  <c r="H648" i="2"/>
  <c r="H615" i="2"/>
  <c r="H477" i="2"/>
  <c r="H443" i="2"/>
  <c r="H425" i="2"/>
  <c r="H616" i="2"/>
  <c r="H676" i="2"/>
  <c r="H336" i="2"/>
  <c r="H600" i="2"/>
  <c r="H652" i="2"/>
  <c r="H454" i="2"/>
  <c r="H689" i="2"/>
  <c r="H554" i="2"/>
  <c r="H515" i="2"/>
  <c r="H546" i="2"/>
  <c r="H680" i="2"/>
  <c r="H697" i="2"/>
  <c r="H740" i="2"/>
  <c r="H543" i="2"/>
  <c r="H419" i="2"/>
  <c r="H711" i="2"/>
  <c r="H667" i="2"/>
  <c r="H673" i="2"/>
  <c r="H650" i="2"/>
  <c r="H713" i="2"/>
  <c r="H640" i="2"/>
  <c r="H726" i="2"/>
  <c r="H720" i="2"/>
  <c r="H739" i="2"/>
  <c r="H688" i="2"/>
  <c r="H700" i="2"/>
  <c r="H727" i="2"/>
  <c r="H738" i="2"/>
  <c r="H663" i="2"/>
  <c r="H669" i="2"/>
  <c r="H703" i="2"/>
  <c r="H722" i="2"/>
  <c r="H716" i="2"/>
  <c r="C18" i="3" l="1"/>
  <c r="K18" i="3"/>
  <c r="C58" i="3"/>
  <c r="K22" i="3"/>
  <c r="C13" i="3"/>
  <c r="L23" i="3"/>
  <c r="C27" i="3"/>
  <c r="C3" i="3"/>
  <c r="N48" i="3"/>
  <c r="C105" i="3"/>
  <c r="C114" i="3"/>
  <c r="C118" i="3"/>
  <c r="C41" i="3"/>
  <c r="D59" i="3"/>
  <c r="D18" i="3"/>
  <c r="D67" i="3"/>
  <c r="C42" i="3"/>
  <c r="J86" i="3"/>
  <c r="C79" i="3"/>
  <c r="C6" i="3"/>
  <c r="C52" i="3"/>
  <c r="C68" i="3"/>
  <c r="C14" i="3"/>
  <c r="D103" i="3"/>
  <c r="D24" i="3"/>
  <c r="K29" i="3"/>
  <c r="E68" i="3"/>
  <c r="C9" i="3"/>
  <c r="C37" i="3"/>
  <c r="C89" i="3"/>
  <c r="D115" i="3"/>
  <c r="E36" i="3"/>
  <c r="L75" i="3"/>
  <c r="C99" i="3"/>
  <c r="C65" i="3"/>
  <c r="C67" i="3"/>
  <c r="D36" i="3"/>
  <c r="E13" i="3"/>
  <c r="C30" i="3"/>
  <c r="C25" i="3"/>
  <c r="C43" i="3"/>
  <c r="F112" i="3"/>
  <c r="C74" i="3"/>
  <c r="C115" i="3"/>
  <c r="C31" i="3"/>
  <c r="C94" i="3"/>
  <c r="D9" i="3"/>
  <c r="G105" i="3"/>
  <c r="N34" i="3"/>
  <c r="C93" i="3"/>
  <c r="C28" i="3"/>
  <c r="D25" i="3"/>
  <c r="G43" i="3"/>
  <c r="C77" i="3"/>
  <c r="C40" i="3"/>
  <c r="C97" i="3"/>
  <c r="D3" i="3"/>
  <c r="D52" i="3"/>
  <c r="I79" i="3"/>
  <c r="C24" i="3"/>
  <c r="D19" i="3"/>
  <c r="D27" i="3"/>
  <c r="C50" i="3"/>
  <c r="C45" i="3"/>
  <c r="C36" i="3"/>
  <c r="C92" i="3"/>
  <c r="D87" i="3"/>
  <c r="C95" i="3"/>
  <c r="H14" i="3"/>
  <c r="C110" i="3"/>
  <c r="C21" i="3"/>
  <c r="C69" i="3"/>
  <c r="C70" i="3"/>
  <c r="C39" i="3"/>
  <c r="C59" i="3"/>
  <c r="C51" i="3"/>
  <c r="E104" i="3"/>
  <c r="E78" i="3"/>
  <c r="F13" i="3"/>
  <c r="G107" i="3"/>
  <c r="G70" i="3"/>
  <c r="H78" i="3"/>
  <c r="D78" i="3"/>
  <c r="D34" i="3"/>
  <c r="E19" i="3"/>
  <c r="E92" i="3"/>
  <c r="F81" i="3"/>
  <c r="H95" i="3"/>
  <c r="K121" i="3"/>
  <c r="K107" i="3"/>
  <c r="K45" i="3"/>
  <c r="D58" i="3"/>
  <c r="E99" i="3"/>
  <c r="E76" i="3"/>
  <c r="G60" i="3"/>
  <c r="G52" i="3"/>
  <c r="J119" i="3"/>
  <c r="J91" i="3"/>
  <c r="J85" i="3"/>
  <c r="J53" i="3"/>
  <c r="C4" i="3"/>
  <c r="C112" i="3"/>
  <c r="D113" i="3"/>
  <c r="D10" i="3"/>
  <c r="D81" i="3"/>
  <c r="D64" i="3"/>
  <c r="E103" i="3"/>
  <c r="E74" i="3"/>
  <c r="F68" i="3"/>
  <c r="F70" i="3"/>
  <c r="L3" i="3"/>
  <c r="C101" i="3"/>
  <c r="D105" i="3"/>
  <c r="D46" i="3"/>
  <c r="D43" i="3"/>
  <c r="D38" i="3"/>
  <c r="E7" i="3"/>
  <c r="F83" i="3"/>
  <c r="G50" i="3"/>
  <c r="H38" i="3"/>
  <c r="L99" i="3"/>
  <c r="C46" i="3"/>
  <c r="D15" i="3"/>
  <c r="D108" i="3"/>
  <c r="D76" i="3"/>
  <c r="D79" i="3"/>
  <c r="E97" i="3"/>
  <c r="E40" i="3"/>
  <c r="F103" i="3"/>
  <c r="F74" i="3"/>
  <c r="G46" i="3"/>
  <c r="H51" i="3"/>
  <c r="C107" i="3"/>
  <c r="D17" i="3"/>
  <c r="E108" i="3"/>
  <c r="E34" i="3"/>
  <c r="H112" i="3"/>
  <c r="I68" i="3"/>
  <c r="K101" i="3"/>
  <c r="K58" i="3"/>
  <c r="L18" i="3"/>
  <c r="D88" i="3"/>
  <c r="D28" i="3"/>
  <c r="E18" i="3"/>
  <c r="E51" i="3"/>
  <c r="F24" i="3"/>
  <c r="G57" i="3"/>
  <c r="H15" i="3"/>
  <c r="I57" i="3"/>
  <c r="K61" i="3"/>
  <c r="J49" i="3"/>
  <c r="E112" i="3"/>
  <c r="E42" i="3"/>
  <c r="E17" i="3"/>
  <c r="F14" i="3"/>
  <c r="I56" i="3"/>
  <c r="M80" i="3"/>
  <c r="J16" i="3"/>
  <c r="J100" i="3"/>
  <c r="J26" i="3"/>
  <c r="C19" i="3"/>
  <c r="D104" i="3"/>
  <c r="D117" i="3"/>
  <c r="D7" i="3"/>
  <c r="E15" i="3"/>
  <c r="E117" i="3"/>
  <c r="F121" i="3"/>
  <c r="F54" i="3"/>
  <c r="G9" i="3"/>
  <c r="I115" i="3"/>
  <c r="E101" i="3"/>
  <c r="F105" i="3"/>
  <c r="F45" i="3"/>
  <c r="G121" i="3"/>
  <c r="V72" i="3"/>
  <c r="U72" i="3"/>
  <c r="T72" i="3"/>
  <c r="S72" i="3"/>
  <c r="R72" i="3"/>
  <c r="Q72" i="3"/>
  <c r="P72" i="3"/>
  <c r="N72" i="3"/>
  <c r="L72" i="3"/>
  <c r="I72" i="3"/>
  <c r="H72" i="3"/>
  <c r="G72" i="3"/>
  <c r="M72" i="3"/>
  <c r="V120" i="3"/>
  <c r="U120" i="3"/>
  <c r="T120" i="3"/>
  <c r="S120" i="3"/>
  <c r="R120" i="3"/>
  <c r="Q120" i="3"/>
  <c r="P120" i="3"/>
  <c r="N120" i="3"/>
  <c r="L120" i="3"/>
  <c r="G120" i="3"/>
  <c r="M120" i="3"/>
  <c r="K120" i="3"/>
  <c r="V20" i="3"/>
  <c r="U20" i="3"/>
  <c r="T20" i="3"/>
  <c r="S20" i="3"/>
  <c r="R20" i="3"/>
  <c r="Q20" i="3"/>
  <c r="P20" i="3"/>
  <c r="N20" i="3"/>
  <c r="H20" i="3"/>
  <c r="G20" i="3"/>
  <c r="F20" i="3"/>
  <c r="L20" i="3"/>
  <c r="C73" i="3"/>
  <c r="V33" i="3"/>
  <c r="U33" i="3"/>
  <c r="S33" i="3"/>
  <c r="R33" i="3"/>
  <c r="T33" i="3"/>
  <c r="Q33" i="3"/>
  <c r="P33" i="3"/>
  <c r="M33" i="3"/>
  <c r="L33" i="3"/>
  <c r="N33" i="3"/>
  <c r="K33" i="3"/>
  <c r="J33" i="3"/>
  <c r="V82" i="3"/>
  <c r="U82" i="3"/>
  <c r="S82" i="3"/>
  <c r="R82" i="3"/>
  <c r="T82" i="3"/>
  <c r="Q82" i="3"/>
  <c r="P82" i="3"/>
  <c r="M82" i="3"/>
  <c r="F82" i="3"/>
  <c r="L82" i="3"/>
  <c r="N82" i="3"/>
  <c r="K82" i="3"/>
  <c r="J82" i="3"/>
  <c r="V5" i="3"/>
  <c r="U5" i="3"/>
  <c r="S5" i="3"/>
  <c r="R5" i="3"/>
  <c r="T5" i="3"/>
  <c r="Q5" i="3"/>
  <c r="P5" i="3"/>
  <c r="M5" i="3"/>
  <c r="F5" i="3"/>
  <c r="N5" i="3"/>
  <c r="K5" i="3"/>
  <c r="J5" i="3"/>
  <c r="V64" i="3"/>
  <c r="U64" i="3"/>
  <c r="S64" i="3"/>
  <c r="R64" i="3"/>
  <c r="T64" i="3"/>
  <c r="Q64" i="3"/>
  <c r="P64" i="3"/>
  <c r="N64" i="3"/>
  <c r="M64" i="3"/>
  <c r="F64" i="3"/>
  <c r="L64" i="3"/>
  <c r="K64" i="3"/>
  <c r="J64" i="3"/>
  <c r="C120" i="3"/>
  <c r="C100" i="3"/>
  <c r="E67" i="3"/>
  <c r="E25" i="3"/>
  <c r="E27" i="3"/>
  <c r="E28" i="3"/>
  <c r="F15" i="3"/>
  <c r="F104" i="3"/>
  <c r="F58" i="3"/>
  <c r="F56" i="3"/>
  <c r="G67" i="3"/>
  <c r="G39" i="3"/>
  <c r="H120" i="3"/>
  <c r="H99" i="3"/>
  <c r="H88" i="3"/>
  <c r="H7" i="3"/>
  <c r="H17" i="3"/>
  <c r="I33" i="3"/>
  <c r="I5" i="3"/>
  <c r="J75" i="3"/>
  <c r="K54" i="3"/>
  <c r="L119" i="3"/>
  <c r="L5" i="3"/>
  <c r="V62" i="3"/>
  <c r="U62" i="3"/>
  <c r="T62" i="3"/>
  <c r="S62" i="3"/>
  <c r="Q62" i="3"/>
  <c r="R62" i="3"/>
  <c r="P62" i="3"/>
  <c r="I62" i="3"/>
  <c r="H62" i="3"/>
  <c r="G62" i="3"/>
  <c r="N62" i="3"/>
  <c r="L62" i="3"/>
  <c r="M62" i="3"/>
  <c r="J73" i="3"/>
  <c r="V16" i="3"/>
  <c r="U16" i="3"/>
  <c r="T16" i="3"/>
  <c r="S16" i="3"/>
  <c r="R16" i="3"/>
  <c r="Q16" i="3"/>
  <c r="P16" i="3"/>
  <c r="N16" i="3"/>
  <c r="L16" i="3"/>
  <c r="G16" i="3"/>
  <c r="F16" i="3"/>
  <c r="M16" i="3"/>
  <c r="K16" i="3"/>
  <c r="C72" i="3"/>
  <c r="C2" i="3"/>
  <c r="V111" i="3"/>
  <c r="U111" i="3"/>
  <c r="S111" i="3"/>
  <c r="R111" i="3"/>
  <c r="Q111" i="3"/>
  <c r="P111" i="3"/>
  <c r="T111" i="3"/>
  <c r="M111" i="3"/>
  <c r="N111" i="3"/>
  <c r="K111" i="3"/>
  <c r="J111" i="3"/>
  <c r="V57" i="3"/>
  <c r="U57" i="3"/>
  <c r="S57" i="3"/>
  <c r="R57" i="3"/>
  <c r="Q57" i="3"/>
  <c r="P57" i="3"/>
  <c r="T57" i="3"/>
  <c r="M57" i="3"/>
  <c r="L57" i="3"/>
  <c r="F57" i="3"/>
  <c r="N57" i="3"/>
  <c r="K57" i="3"/>
  <c r="J57" i="3"/>
  <c r="V48" i="3"/>
  <c r="U48" i="3"/>
  <c r="S48" i="3"/>
  <c r="R48" i="3"/>
  <c r="T48" i="3"/>
  <c r="Q48" i="3"/>
  <c r="P48" i="3"/>
  <c r="M48" i="3"/>
  <c r="F48" i="3"/>
  <c r="L48" i="3"/>
  <c r="K48" i="3"/>
  <c r="J48" i="3"/>
  <c r="V35" i="3"/>
  <c r="U35" i="3"/>
  <c r="S35" i="3"/>
  <c r="R35" i="3"/>
  <c r="Q35" i="3"/>
  <c r="P35" i="3"/>
  <c r="T35" i="3"/>
  <c r="M35" i="3"/>
  <c r="N35" i="3"/>
  <c r="F35" i="3"/>
  <c r="L35" i="3"/>
  <c r="K35" i="3"/>
  <c r="J35" i="3"/>
  <c r="V29" i="3"/>
  <c r="U29" i="3"/>
  <c r="T29" i="3"/>
  <c r="S29" i="3"/>
  <c r="R29" i="3"/>
  <c r="Q29" i="3"/>
  <c r="P29" i="3"/>
  <c r="N29" i="3"/>
  <c r="M29" i="3"/>
  <c r="L29" i="3"/>
  <c r="F29" i="3"/>
  <c r="J29" i="3"/>
  <c r="C80" i="3"/>
  <c r="C16" i="3"/>
  <c r="C84" i="3"/>
  <c r="C23" i="3"/>
  <c r="C106" i="3"/>
  <c r="C32" i="3"/>
  <c r="C20" i="3"/>
  <c r="C26" i="3"/>
  <c r="D72" i="3"/>
  <c r="D61" i="3"/>
  <c r="D116" i="3"/>
  <c r="D47" i="3"/>
  <c r="D49" i="3"/>
  <c r="D73" i="3"/>
  <c r="D62" i="3"/>
  <c r="D102" i="3"/>
  <c r="D2" i="3"/>
  <c r="D8" i="3"/>
  <c r="V114" i="3"/>
  <c r="U114" i="3"/>
  <c r="T114" i="3"/>
  <c r="S114" i="3"/>
  <c r="Q114" i="3"/>
  <c r="P114" i="3"/>
  <c r="N114" i="3"/>
  <c r="R114" i="3"/>
  <c r="M114" i="3"/>
  <c r="K114" i="3"/>
  <c r="L114" i="3"/>
  <c r="I114" i="3"/>
  <c r="V118" i="3"/>
  <c r="U118" i="3"/>
  <c r="T118" i="3"/>
  <c r="S118" i="3"/>
  <c r="Q118" i="3"/>
  <c r="P118" i="3"/>
  <c r="N118" i="3"/>
  <c r="K118" i="3"/>
  <c r="R118" i="3"/>
  <c r="M118" i="3"/>
  <c r="I118" i="3"/>
  <c r="V41" i="3"/>
  <c r="U41" i="3"/>
  <c r="T41" i="3"/>
  <c r="Q41" i="3"/>
  <c r="P41" i="3"/>
  <c r="N41" i="3"/>
  <c r="S41" i="3"/>
  <c r="L41" i="3"/>
  <c r="M41" i="3"/>
  <c r="R41" i="3"/>
  <c r="K41" i="3"/>
  <c r="I41" i="3"/>
  <c r="V14" i="3"/>
  <c r="U14" i="3"/>
  <c r="T14" i="3"/>
  <c r="S14" i="3"/>
  <c r="Q14" i="3"/>
  <c r="P14" i="3"/>
  <c r="N14" i="3"/>
  <c r="L14" i="3"/>
  <c r="R14" i="3"/>
  <c r="K14" i="3"/>
  <c r="I14" i="3"/>
  <c r="V93" i="3"/>
  <c r="U93" i="3"/>
  <c r="T93" i="3"/>
  <c r="R93" i="3"/>
  <c r="Q93" i="3"/>
  <c r="P93" i="3"/>
  <c r="N93" i="3"/>
  <c r="S93" i="3"/>
  <c r="L93" i="3"/>
  <c r="M93" i="3"/>
  <c r="K93" i="3"/>
  <c r="J93" i="3"/>
  <c r="I93" i="3"/>
  <c r="V77" i="3"/>
  <c r="U77" i="3"/>
  <c r="T77" i="3"/>
  <c r="R77" i="3"/>
  <c r="Q77" i="3"/>
  <c r="S77" i="3"/>
  <c r="P77" i="3"/>
  <c r="N77" i="3"/>
  <c r="M77" i="3"/>
  <c r="L77" i="3"/>
  <c r="K77" i="3"/>
  <c r="J77" i="3"/>
  <c r="I77" i="3"/>
  <c r="V95" i="3"/>
  <c r="U95" i="3"/>
  <c r="T95" i="3"/>
  <c r="S95" i="3"/>
  <c r="Q95" i="3"/>
  <c r="P95" i="3"/>
  <c r="R95" i="3"/>
  <c r="N95" i="3"/>
  <c r="L95" i="3"/>
  <c r="M95" i="3"/>
  <c r="K95" i="3"/>
  <c r="J95" i="3"/>
  <c r="I95" i="3"/>
  <c r="V30" i="3"/>
  <c r="U30" i="3"/>
  <c r="T30" i="3"/>
  <c r="Q30" i="3"/>
  <c r="P30" i="3"/>
  <c r="N30" i="3"/>
  <c r="R30" i="3"/>
  <c r="S30" i="3"/>
  <c r="L30" i="3"/>
  <c r="M30" i="3"/>
  <c r="K30" i="3"/>
  <c r="J30" i="3"/>
  <c r="I30" i="3"/>
  <c r="V50" i="3"/>
  <c r="U50" i="3"/>
  <c r="T50" i="3"/>
  <c r="Q50" i="3"/>
  <c r="S50" i="3"/>
  <c r="P50" i="3"/>
  <c r="N50" i="3"/>
  <c r="L50" i="3"/>
  <c r="R50" i="3"/>
  <c r="K50" i="3"/>
  <c r="J50" i="3"/>
  <c r="M50" i="3"/>
  <c r="I50" i="3"/>
  <c r="V12" i="3"/>
  <c r="U12" i="3"/>
  <c r="T12" i="3"/>
  <c r="R12" i="3"/>
  <c r="S12" i="3"/>
  <c r="Q12" i="3"/>
  <c r="P12" i="3"/>
  <c r="N12" i="3"/>
  <c r="L12" i="3"/>
  <c r="M12" i="3"/>
  <c r="J12" i="3"/>
  <c r="K12" i="3"/>
  <c r="I12" i="3"/>
  <c r="C111" i="3"/>
  <c r="C33" i="3"/>
  <c r="C96" i="3"/>
  <c r="C57" i="3"/>
  <c r="C82" i="3"/>
  <c r="C48" i="3"/>
  <c r="C5" i="3"/>
  <c r="C35" i="3"/>
  <c r="C64" i="3"/>
  <c r="C29" i="3"/>
  <c r="D120" i="3"/>
  <c r="D80" i="3"/>
  <c r="D16" i="3"/>
  <c r="D100" i="3"/>
  <c r="D84" i="3"/>
  <c r="D23" i="3"/>
  <c r="D106" i="3"/>
  <c r="D32" i="3"/>
  <c r="D20" i="3"/>
  <c r="D26" i="3"/>
  <c r="E72" i="3"/>
  <c r="E61" i="3"/>
  <c r="E116" i="3"/>
  <c r="E47" i="3"/>
  <c r="E49" i="3"/>
  <c r="E62" i="3"/>
  <c r="E2" i="3"/>
  <c r="F101" i="3"/>
  <c r="F19" i="3"/>
  <c r="F4" i="3"/>
  <c r="F39" i="3"/>
  <c r="G101" i="3"/>
  <c r="G59" i="3"/>
  <c r="G48" i="3"/>
  <c r="H111" i="3"/>
  <c r="H103" i="3"/>
  <c r="H53" i="3"/>
  <c r="H77" i="3"/>
  <c r="H32" i="3"/>
  <c r="H29" i="3"/>
  <c r="I42" i="3"/>
  <c r="I70" i="3"/>
  <c r="J41" i="3"/>
  <c r="J62" i="3"/>
  <c r="K49" i="3"/>
  <c r="L111" i="3"/>
  <c r="L52" i="3"/>
  <c r="V73" i="3"/>
  <c r="U73" i="3"/>
  <c r="T73" i="3"/>
  <c r="S73" i="3"/>
  <c r="R73" i="3"/>
  <c r="Q73" i="3"/>
  <c r="P73" i="3"/>
  <c r="N73" i="3"/>
  <c r="I73" i="3"/>
  <c r="H73" i="3"/>
  <c r="M73" i="3"/>
  <c r="G73" i="3"/>
  <c r="L73" i="3"/>
  <c r="D29" i="3"/>
  <c r="E120" i="3"/>
  <c r="E80" i="3"/>
  <c r="E16" i="3"/>
  <c r="E100" i="3"/>
  <c r="E84" i="3"/>
  <c r="E106" i="3"/>
  <c r="E20" i="3"/>
  <c r="E26" i="3"/>
  <c r="F72" i="3"/>
  <c r="F61" i="3"/>
  <c r="F73" i="3"/>
  <c r="G111" i="3"/>
  <c r="G77" i="3"/>
  <c r="G27" i="3"/>
  <c r="H114" i="3"/>
  <c r="H16" i="3"/>
  <c r="H42" i="3"/>
  <c r="H35" i="3"/>
  <c r="H12" i="3"/>
  <c r="I84" i="3"/>
  <c r="J106" i="3"/>
  <c r="K72" i="3"/>
  <c r="L2" i="3"/>
  <c r="V102" i="3"/>
  <c r="U102" i="3"/>
  <c r="T102" i="3"/>
  <c r="Q102" i="3"/>
  <c r="P102" i="3"/>
  <c r="I102" i="3"/>
  <c r="R102" i="3"/>
  <c r="N102" i="3"/>
  <c r="H102" i="3"/>
  <c r="G102" i="3"/>
  <c r="M102" i="3"/>
  <c r="S102" i="3"/>
  <c r="L102" i="3"/>
  <c r="V32" i="3"/>
  <c r="U32" i="3"/>
  <c r="T32" i="3"/>
  <c r="S32" i="3"/>
  <c r="Q32" i="3"/>
  <c r="P32" i="3"/>
  <c r="R32" i="3"/>
  <c r="N32" i="3"/>
  <c r="G32" i="3"/>
  <c r="F32" i="3"/>
  <c r="M32" i="3"/>
  <c r="L32" i="3"/>
  <c r="K32" i="3"/>
  <c r="C102" i="3"/>
  <c r="I106" i="3"/>
  <c r="V96" i="3"/>
  <c r="U96" i="3"/>
  <c r="S96" i="3"/>
  <c r="T96" i="3"/>
  <c r="R96" i="3"/>
  <c r="Q96" i="3"/>
  <c r="P96" i="3"/>
  <c r="M96" i="3"/>
  <c r="L96" i="3"/>
  <c r="N96" i="3"/>
  <c r="K96" i="3"/>
  <c r="J96" i="3"/>
  <c r="V60" i="3"/>
  <c r="U60" i="3"/>
  <c r="T60" i="3"/>
  <c r="R60" i="3"/>
  <c r="S60" i="3"/>
  <c r="P60" i="3"/>
  <c r="N60" i="3"/>
  <c r="M60" i="3"/>
  <c r="K60" i="3"/>
  <c r="Q60" i="3"/>
  <c r="J60" i="3"/>
  <c r="L60" i="3"/>
  <c r="H60" i="3"/>
  <c r="V56" i="3"/>
  <c r="U56" i="3"/>
  <c r="T56" i="3"/>
  <c r="S56" i="3"/>
  <c r="R56" i="3"/>
  <c r="P56" i="3"/>
  <c r="N56" i="3"/>
  <c r="M56" i="3"/>
  <c r="L56" i="3"/>
  <c r="Q56" i="3"/>
  <c r="K56" i="3"/>
  <c r="J56" i="3"/>
  <c r="H56" i="3"/>
  <c r="V98" i="3"/>
  <c r="U98" i="3"/>
  <c r="T98" i="3"/>
  <c r="S98" i="3"/>
  <c r="R98" i="3"/>
  <c r="P98" i="3"/>
  <c r="N98" i="3"/>
  <c r="M98" i="3"/>
  <c r="L98" i="3"/>
  <c r="K98" i="3"/>
  <c r="J98" i="3"/>
  <c r="Q98" i="3"/>
  <c r="H98" i="3"/>
  <c r="V90" i="3"/>
  <c r="U90" i="3"/>
  <c r="T90" i="3"/>
  <c r="S90" i="3"/>
  <c r="P90" i="3"/>
  <c r="N90" i="3"/>
  <c r="R90" i="3"/>
  <c r="M90" i="3"/>
  <c r="L90" i="3"/>
  <c r="Q90" i="3"/>
  <c r="K90" i="3"/>
  <c r="J90" i="3"/>
  <c r="H90" i="3"/>
  <c r="V11" i="3"/>
  <c r="U11" i="3"/>
  <c r="T11" i="3"/>
  <c r="S11" i="3"/>
  <c r="R11" i="3"/>
  <c r="P11" i="3"/>
  <c r="N11" i="3"/>
  <c r="M11" i="3"/>
  <c r="L11" i="3"/>
  <c r="Q11" i="3"/>
  <c r="J11" i="3"/>
  <c r="K11" i="3"/>
  <c r="H11" i="3"/>
  <c r="D33" i="3"/>
  <c r="D57" i="3"/>
  <c r="D48" i="3"/>
  <c r="D35" i="3"/>
  <c r="V113" i="3"/>
  <c r="U113" i="3"/>
  <c r="T113" i="3"/>
  <c r="R113" i="3"/>
  <c r="Q113" i="3"/>
  <c r="N113" i="3"/>
  <c r="M113" i="3"/>
  <c r="S113" i="3"/>
  <c r="P113" i="3"/>
  <c r="K113" i="3"/>
  <c r="L113" i="3"/>
  <c r="J113" i="3"/>
  <c r="I113" i="3"/>
  <c r="G113" i="3"/>
  <c r="V109" i="3"/>
  <c r="U109" i="3"/>
  <c r="T109" i="3"/>
  <c r="S109" i="3"/>
  <c r="R109" i="3"/>
  <c r="Q109" i="3"/>
  <c r="N109" i="3"/>
  <c r="M109" i="3"/>
  <c r="K109" i="3"/>
  <c r="J109" i="3"/>
  <c r="P109" i="3"/>
  <c r="L109" i="3"/>
  <c r="I109" i="3"/>
  <c r="G109" i="3"/>
  <c r="V87" i="3"/>
  <c r="U87" i="3"/>
  <c r="T87" i="3"/>
  <c r="R87" i="3"/>
  <c r="S87" i="3"/>
  <c r="Q87" i="3"/>
  <c r="N87" i="3"/>
  <c r="M87" i="3"/>
  <c r="P87" i="3"/>
  <c r="K87" i="3"/>
  <c r="J87" i="3"/>
  <c r="I87" i="3"/>
  <c r="L87" i="3"/>
  <c r="G87" i="3"/>
  <c r="V10" i="3"/>
  <c r="U10" i="3"/>
  <c r="T10" i="3"/>
  <c r="R10" i="3"/>
  <c r="Q10" i="3"/>
  <c r="N10" i="3"/>
  <c r="M10" i="3"/>
  <c r="S10" i="3"/>
  <c r="P10" i="3"/>
  <c r="K10" i="3"/>
  <c r="J10" i="3"/>
  <c r="I10" i="3"/>
  <c r="L10" i="3"/>
  <c r="G10" i="3"/>
  <c r="V88" i="3"/>
  <c r="U88" i="3"/>
  <c r="T88" i="3"/>
  <c r="S88" i="3"/>
  <c r="R88" i="3"/>
  <c r="Q88" i="3"/>
  <c r="N88" i="3"/>
  <c r="M88" i="3"/>
  <c r="K88" i="3"/>
  <c r="J88" i="3"/>
  <c r="P88" i="3"/>
  <c r="I88" i="3"/>
  <c r="G88" i="3"/>
  <c r="V63" i="3"/>
  <c r="U63" i="3"/>
  <c r="T63" i="3"/>
  <c r="S63" i="3"/>
  <c r="R63" i="3"/>
  <c r="Q63" i="3"/>
  <c r="N63" i="3"/>
  <c r="M63" i="3"/>
  <c r="L63" i="3"/>
  <c r="P63" i="3"/>
  <c r="K63" i="3"/>
  <c r="J63" i="3"/>
  <c r="I63" i="3"/>
  <c r="G63" i="3"/>
  <c r="V81" i="3"/>
  <c r="U81" i="3"/>
  <c r="T81" i="3"/>
  <c r="S81" i="3"/>
  <c r="R81" i="3"/>
  <c r="Q81" i="3"/>
  <c r="N81" i="3"/>
  <c r="M81" i="3"/>
  <c r="L81" i="3"/>
  <c r="P81" i="3"/>
  <c r="K81" i="3"/>
  <c r="J81" i="3"/>
  <c r="I81" i="3"/>
  <c r="G81" i="3"/>
  <c r="V83" i="3"/>
  <c r="U83" i="3"/>
  <c r="T83" i="3"/>
  <c r="S83" i="3"/>
  <c r="Q83" i="3"/>
  <c r="R83" i="3"/>
  <c r="N83" i="3"/>
  <c r="M83" i="3"/>
  <c r="L83" i="3"/>
  <c r="K83" i="3"/>
  <c r="J83" i="3"/>
  <c r="I83" i="3"/>
  <c r="G83" i="3"/>
  <c r="V66" i="3"/>
  <c r="U66" i="3"/>
  <c r="T66" i="3"/>
  <c r="S66" i="3"/>
  <c r="Q66" i="3"/>
  <c r="N66" i="3"/>
  <c r="R66" i="3"/>
  <c r="M66" i="3"/>
  <c r="L66" i="3"/>
  <c r="K66" i="3"/>
  <c r="J66" i="3"/>
  <c r="P66" i="3"/>
  <c r="I66" i="3"/>
  <c r="G66" i="3"/>
  <c r="V38" i="3"/>
  <c r="U38" i="3"/>
  <c r="T38" i="3"/>
  <c r="S38" i="3"/>
  <c r="Q38" i="3"/>
  <c r="N38" i="3"/>
  <c r="M38" i="3"/>
  <c r="R38" i="3"/>
  <c r="P38" i="3"/>
  <c r="L38" i="3"/>
  <c r="K38" i="3"/>
  <c r="J38" i="3"/>
  <c r="I38" i="3"/>
  <c r="G38" i="3"/>
  <c r="C122" i="3"/>
  <c r="C60" i="3"/>
  <c r="C56" i="3"/>
  <c r="C98" i="3"/>
  <c r="C90" i="3"/>
  <c r="C11" i="3"/>
  <c r="D114" i="3"/>
  <c r="D118" i="3"/>
  <c r="D41" i="3"/>
  <c r="D14" i="3"/>
  <c r="D93" i="3"/>
  <c r="D77" i="3"/>
  <c r="D95" i="3"/>
  <c r="D30" i="3"/>
  <c r="D50" i="3"/>
  <c r="D12" i="3"/>
  <c r="E111" i="3"/>
  <c r="E33" i="3"/>
  <c r="E96" i="3"/>
  <c r="E57" i="3"/>
  <c r="E82" i="3"/>
  <c r="E48" i="3"/>
  <c r="E5" i="3"/>
  <c r="E35" i="3"/>
  <c r="E64" i="3"/>
  <c r="E29" i="3"/>
  <c r="F120" i="3"/>
  <c r="F33" i="3"/>
  <c r="F41" i="3"/>
  <c r="F53" i="3"/>
  <c r="F77" i="3"/>
  <c r="G114" i="3"/>
  <c r="G58" i="3"/>
  <c r="G98" i="3"/>
  <c r="G35" i="3"/>
  <c r="H109" i="3"/>
  <c r="H96" i="3"/>
  <c r="H117" i="3"/>
  <c r="H30" i="3"/>
  <c r="I122" i="3"/>
  <c r="I99" i="3"/>
  <c r="I82" i="3"/>
  <c r="I32" i="3"/>
  <c r="J72" i="3"/>
  <c r="J47" i="3"/>
  <c r="J4" i="3"/>
  <c r="K73" i="3"/>
  <c r="L118" i="3"/>
  <c r="M122" i="3"/>
  <c r="P105" i="3"/>
  <c r="V116" i="3"/>
  <c r="U116" i="3"/>
  <c r="T116" i="3"/>
  <c r="R116" i="3"/>
  <c r="Q116" i="3"/>
  <c r="P116" i="3"/>
  <c r="I116" i="3"/>
  <c r="H116" i="3"/>
  <c r="N116" i="3"/>
  <c r="L116" i="3"/>
  <c r="G116" i="3"/>
  <c r="M116" i="3"/>
  <c r="S116" i="3"/>
  <c r="V8" i="3"/>
  <c r="U8" i="3"/>
  <c r="T8" i="3"/>
  <c r="S8" i="3"/>
  <c r="R8" i="3"/>
  <c r="Q8" i="3"/>
  <c r="P8" i="3"/>
  <c r="K8" i="3"/>
  <c r="I8" i="3"/>
  <c r="H8" i="3"/>
  <c r="L8" i="3"/>
  <c r="G8" i="3"/>
  <c r="N8" i="3"/>
  <c r="M8" i="3"/>
  <c r="J8" i="3"/>
  <c r="V23" i="3"/>
  <c r="U23" i="3"/>
  <c r="T23" i="3"/>
  <c r="S23" i="3"/>
  <c r="R23" i="3"/>
  <c r="Q23" i="3"/>
  <c r="P23" i="3"/>
  <c r="N23" i="3"/>
  <c r="M23" i="3"/>
  <c r="G23" i="3"/>
  <c r="F23" i="3"/>
  <c r="K23" i="3"/>
  <c r="C61" i="3"/>
  <c r="C8" i="3"/>
  <c r="I26" i="3"/>
  <c r="V110" i="3"/>
  <c r="U110" i="3"/>
  <c r="T110" i="3"/>
  <c r="S110" i="3"/>
  <c r="R110" i="3"/>
  <c r="P110" i="3"/>
  <c r="N110" i="3"/>
  <c r="M110" i="3"/>
  <c r="K110" i="3"/>
  <c r="J110" i="3"/>
  <c r="L110" i="3"/>
  <c r="H110" i="3"/>
  <c r="V21" i="3"/>
  <c r="U21" i="3"/>
  <c r="T21" i="3"/>
  <c r="R21" i="3"/>
  <c r="P21" i="3"/>
  <c r="N21" i="3"/>
  <c r="M21" i="3"/>
  <c r="S21" i="3"/>
  <c r="Q21" i="3"/>
  <c r="K21" i="3"/>
  <c r="J21" i="3"/>
  <c r="H21" i="3"/>
  <c r="V69" i="3"/>
  <c r="U69" i="3"/>
  <c r="T69" i="3"/>
  <c r="S69" i="3"/>
  <c r="R69" i="3"/>
  <c r="P69" i="3"/>
  <c r="N69" i="3"/>
  <c r="M69" i="3"/>
  <c r="Q69" i="3"/>
  <c r="L69" i="3"/>
  <c r="K69" i="3"/>
  <c r="J69" i="3"/>
  <c r="H69" i="3"/>
  <c r="V70" i="3"/>
  <c r="U70" i="3"/>
  <c r="T70" i="3"/>
  <c r="S70" i="3"/>
  <c r="P70" i="3"/>
  <c r="R70" i="3"/>
  <c r="N70" i="3"/>
  <c r="M70" i="3"/>
  <c r="L70" i="3"/>
  <c r="K70" i="3"/>
  <c r="Q70" i="3"/>
  <c r="J70" i="3"/>
  <c r="H70" i="3"/>
  <c r="V39" i="3"/>
  <c r="U39" i="3"/>
  <c r="T39" i="3"/>
  <c r="S39" i="3"/>
  <c r="P39" i="3"/>
  <c r="N39" i="3"/>
  <c r="M39" i="3"/>
  <c r="R39" i="3"/>
  <c r="Q39" i="3"/>
  <c r="L39" i="3"/>
  <c r="K39" i="3"/>
  <c r="J39" i="3"/>
  <c r="H39" i="3"/>
  <c r="D111" i="3"/>
  <c r="D96" i="3"/>
  <c r="D82" i="3"/>
  <c r="D5" i="3"/>
  <c r="V121" i="3"/>
  <c r="U121" i="3"/>
  <c r="S121" i="3"/>
  <c r="T121" i="3"/>
  <c r="R121" i="3"/>
  <c r="Q121" i="3"/>
  <c r="P121" i="3"/>
  <c r="N121" i="3"/>
  <c r="M121" i="3"/>
  <c r="L121" i="3"/>
  <c r="J121" i="3"/>
  <c r="I121" i="3"/>
  <c r="H121" i="3"/>
  <c r="V107" i="3"/>
  <c r="U107" i="3"/>
  <c r="S107" i="3"/>
  <c r="R107" i="3"/>
  <c r="Q107" i="3"/>
  <c r="P107" i="3"/>
  <c r="N107" i="3"/>
  <c r="M107" i="3"/>
  <c r="T107" i="3"/>
  <c r="J107" i="3"/>
  <c r="L107" i="3"/>
  <c r="I107" i="3"/>
  <c r="H107" i="3"/>
  <c r="V55" i="3"/>
  <c r="U55" i="3"/>
  <c r="S55" i="3"/>
  <c r="R55" i="3"/>
  <c r="Q55" i="3"/>
  <c r="P55" i="3"/>
  <c r="T55" i="3"/>
  <c r="N55" i="3"/>
  <c r="M55" i="3"/>
  <c r="J55" i="3"/>
  <c r="I55" i="3"/>
  <c r="L55" i="3"/>
  <c r="H55" i="3"/>
  <c r="V37" i="3"/>
  <c r="U37" i="3"/>
  <c r="S37" i="3"/>
  <c r="T37" i="3"/>
  <c r="R37" i="3"/>
  <c r="Q37" i="3"/>
  <c r="P37" i="3"/>
  <c r="N37" i="3"/>
  <c r="M37" i="3"/>
  <c r="J37" i="3"/>
  <c r="I37" i="3"/>
  <c r="H37" i="3"/>
  <c r="L37" i="3"/>
  <c r="V54" i="3"/>
  <c r="U54" i="3"/>
  <c r="S54" i="3"/>
  <c r="R54" i="3"/>
  <c r="Q54" i="3"/>
  <c r="P54" i="3"/>
  <c r="N54" i="3"/>
  <c r="M54" i="3"/>
  <c r="T54" i="3"/>
  <c r="J54" i="3"/>
  <c r="I54" i="3"/>
  <c r="H54" i="3"/>
  <c r="L54" i="3"/>
  <c r="V45" i="3"/>
  <c r="U45" i="3"/>
  <c r="T45" i="3"/>
  <c r="S45" i="3"/>
  <c r="R45" i="3"/>
  <c r="Q45" i="3"/>
  <c r="P45" i="3"/>
  <c r="N45" i="3"/>
  <c r="M45" i="3"/>
  <c r="J45" i="3"/>
  <c r="I45" i="3"/>
  <c r="H45" i="3"/>
  <c r="V6" i="3"/>
  <c r="U6" i="3"/>
  <c r="T6" i="3"/>
  <c r="S6" i="3"/>
  <c r="R6" i="3"/>
  <c r="Q6" i="3"/>
  <c r="P6" i="3"/>
  <c r="N6" i="3"/>
  <c r="M6" i="3"/>
  <c r="L6" i="3"/>
  <c r="J6" i="3"/>
  <c r="I6" i="3"/>
  <c r="H6" i="3"/>
  <c r="F6" i="3"/>
  <c r="V65" i="3"/>
  <c r="U65" i="3"/>
  <c r="T65" i="3"/>
  <c r="S65" i="3"/>
  <c r="Q65" i="3"/>
  <c r="P65" i="3"/>
  <c r="R65" i="3"/>
  <c r="N65" i="3"/>
  <c r="M65" i="3"/>
  <c r="L65" i="3"/>
  <c r="J65" i="3"/>
  <c r="I65" i="3"/>
  <c r="H65" i="3"/>
  <c r="F65" i="3"/>
  <c r="V94" i="3"/>
  <c r="U94" i="3"/>
  <c r="T94" i="3"/>
  <c r="S94" i="3"/>
  <c r="Q94" i="3"/>
  <c r="P94" i="3"/>
  <c r="N94" i="3"/>
  <c r="R94" i="3"/>
  <c r="M94" i="3"/>
  <c r="L94" i="3"/>
  <c r="J94" i="3"/>
  <c r="I94" i="3"/>
  <c r="H94" i="3"/>
  <c r="F94" i="3"/>
  <c r="V31" i="3"/>
  <c r="U31" i="3"/>
  <c r="T31" i="3"/>
  <c r="S31" i="3"/>
  <c r="Q31" i="3"/>
  <c r="P31" i="3"/>
  <c r="N31" i="3"/>
  <c r="M31" i="3"/>
  <c r="R31" i="3"/>
  <c r="L31" i="3"/>
  <c r="K31" i="3"/>
  <c r="J31" i="3"/>
  <c r="I31" i="3"/>
  <c r="H31" i="3"/>
  <c r="F31" i="3"/>
  <c r="C113" i="3"/>
  <c r="C109" i="3"/>
  <c r="C87" i="3"/>
  <c r="C10" i="3"/>
  <c r="C88" i="3"/>
  <c r="C63" i="3"/>
  <c r="C81" i="3"/>
  <c r="C83" i="3"/>
  <c r="C66" i="3"/>
  <c r="C38" i="3"/>
  <c r="D122" i="3"/>
  <c r="D110" i="3"/>
  <c r="D60" i="3"/>
  <c r="D21" i="3"/>
  <c r="D56" i="3"/>
  <c r="D69" i="3"/>
  <c r="D98" i="3"/>
  <c r="D70" i="3"/>
  <c r="D90" i="3"/>
  <c r="D39" i="3"/>
  <c r="D11" i="3"/>
  <c r="E114" i="3"/>
  <c r="E118" i="3"/>
  <c r="E41" i="3"/>
  <c r="E14" i="3"/>
  <c r="E93" i="3"/>
  <c r="E77" i="3"/>
  <c r="E95" i="3"/>
  <c r="E30" i="3"/>
  <c r="E50" i="3"/>
  <c r="E12" i="3"/>
  <c r="F111" i="3"/>
  <c r="F118" i="3"/>
  <c r="F21" i="3"/>
  <c r="F98" i="3"/>
  <c r="F102" i="3"/>
  <c r="G110" i="3"/>
  <c r="G96" i="3"/>
  <c r="G6" i="3"/>
  <c r="G30" i="3"/>
  <c r="G28" i="3"/>
  <c r="H91" i="3"/>
  <c r="H41" i="3"/>
  <c r="H66" i="3"/>
  <c r="I16" i="3"/>
  <c r="I69" i="3"/>
  <c r="I35" i="3"/>
  <c r="J120" i="3"/>
  <c r="J102" i="3"/>
  <c r="K19" i="3"/>
  <c r="K6" i="3"/>
  <c r="V47" i="3"/>
  <c r="U47" i="3"/>
  <c r="T47" i="3"/>
  <c r="S47" i="3"/>
  <c r="R47" i="3"/>
  <c r="Q47" i="3"/>
  <c r="P47" i="3"/>
  <c r="M47" i="3"/>
  <c r="I47" i="3"/>
  <c r="H47" i="3"/>
  <c r="G47" i="3"/>
  <c r="L47" i="3"/>
  <c r="N47" i="3"/>
  <c r="V84" i="3"/>
  <c r="U84" i="3"/>
  <c r="T84" i="3"/>
  <c r="S84" i="3"/>
  <c r="R84" i="3"/>
  <c r="Q84" i="3"/>
  <c r="P84" i="3"/>
  <c r="N84" i="3"/>
  <c r="G84" i="3"/>
  <c r="F84" i="3"/>
  <c r="L84" i="3"/>
  <c r="M84" i="3"/>
  <c r="K84" i="3"/>
  <c r="C49" i="3"/>
  <c r="V86" i="3"/>
  <c r="U86" i="3"/>
  <c r="T86" i="3"/>
  <c r="R86" i="3"/>
  <c r="Q86" i="3"/>
  <c r="S86" i="3"/>
  <c r="P86" i="3"/>
  <c r="M86" i="3"/>
  <c r="K86" i="3"/>
  <c r="N86" i="3"/>
  <c r="I86" i="3"/>
  <c r="L86" i="3"/>
  <c r="G86" i="3"/>
  <c r="V71" i="3"/>
  <c r="U71" i="3"/>
  <c r="T71" i="3"/>
  <c r="R71" i="3"/>
  <c r="Q71" i="3"/>
  <c r="P71" i="3"/>
  <c r="M71" i="3"/>
  <c r="S71" i="3"/>
  <c r="N71" i="3"/>
  <c r="K71" i="3"/>
  <c r="I71" i="3"/>
  <c r="G71" i="3"/>
  <c r="L71" i="3"/>
  <c r="V22" i="3"/>
  <c r="U22" i="3"/>
  <c r="T22" i="3"/>
  <c r="R22" i="3"/>
  <c r="Q22" i="3"/>
  <c r="P22" i="3"/>
  <c r="S22" i="3"/>
  <c r="M22" i="3"/>
  <c r="L22" i="3"/>
  <c r="I22" i="3"/>
  <c r="H22" i="3"/>
  <c r="N22" i="3"/>
  <c r="G22" i="3"/>
  <c r="E110" i="3"/>
  <c r="E60" i="3"/>
  <c r="E21" i="3"/>
  <c r="E56" i="3"/>
  <c r="E69" i="3"/>
  <c r="E98" i="3"/>
  <c r="E70" i="3"/>
  <c r="E90" i="3"/>
  <c r="E39" i="3"/>
  <c r="E11" i="3"/>
  <c r="F60" i="3"/>
  <c r="F36" i="3"/>
  <c r="G90" i="3"/>
  <c r="G29" i="3"/>
  <c r="H10" i="3"/>
  <c r="H82" i="3"/>
  <c r="H76" i="3"/>
  <c r="I96" i="3"/>
  <c r="I90" i="3"/>
  <c r="J114" i="3"/>
  <c r="J14" i="3"/>
  <c r="J32" i="3"/>
  <c r="K62" i="3"/>
  <c r="L21" i="3"/>
  <c r="M14" i="3"/>
  <c r="P83" i="3"/>
  <c r="V2" i="3"/>
  <c r="U2" i="3"/>
  <c r="T2" i="3"/>
  <c r="R2" i="3"/>
  <c r="S2" i="3"/>
  <c r="Q2" i="3"/>
  <c r="P2" i="3"/>
  <c r="M2" i="3"/>
  <c r="K2" i="3"/>
  <c r="I2" i="3"/>
  <c r="H2" i="3"/>
  <c r="G2" i="3"/>
  <c r="N2" i="3"/>
  <c r="V80" i="3"/>
  <c r="U80" i="3"/>
  <c r="T80" i="3"/>
  <c r="S80" i="3"/>
  <c r="R80" i="3"/>
  <c r="Q80" i="3"/>
  <c r="P80" i="3"/>
  <c r="N80" i="3"/>
  <c r="L80" i="3"/>
  <c r="G80" i="3"/>
  <c r="F80" i="3"/>
  <c r="K80" i="3"/>
  <c r="V26" i="3"/>
  <c r="U26" i="3"/>
  <c r="T26" i="3"/>
  <c r="S26" i="3"/>
  <c r="R26" i="3"/>
  <c r="Q26" i="3"/>
  <c r="P26" i="3"/>
  <c r="N26" i="3"/>
  <c r="K26" i="3"/>
  <c r="H26" i="3"/>
  <c r="L26" i="3"/>
  <c r="G26" i="3"/>
  <c r="F26" i="3"/>
  <c r="M26" i="3"/>
  <c r="C62" i="3"/>
  <c r="V122" i="3"/>
  <c r="U122" i="3"/>
  <c r="T122" i="3"/>
  <c r="R122" i="3"/>
  <c r="P122" i="3"/>
  <c r="N122" i="3"/>
  <c r="S122" i="3"/>
  <c r="Q122" i="3"/>
  <c r="K122" i="3"/>
  <c r="L122" i="3"/>
  <c r="J122" i="3"/>
  <c r="H122" i="3"/>
  <c r="V119" i="3"/>
  <c r="U119" i="3"/>
  <c r="T119" i="3"/>
  <c r="R119" i="3"/>
  <c r="Q119" i="3"/>
  <c r="P119" i="3"/>
  <c r="M119" i="3"/>
  <c r="S119" i="3"/>
  <c r="N119" i="3"/>
  <c r="K119" i="3"/>
  <c r="I119" i="3"/>
  <c r="G119" i="3"/>
  <c r="V85" i="3"/>
  <c r="U85" i="3"/>
  <c r="T85" i="3"/>
  <c r="R85" i="3"/>
  <c r="Q85" i="3"/>
  <c r="P85" i="3"/>
  <c r="M85" i="3"/>
  <c r="S85" i="3"/>
  <c r="N85" i="3"/>
  <c r="K85" i="3"/>
  <c r="I85" i="3"/>
  <c r="L85" i="3"/>
  <c r="G85" i="3"/>
  <c r="V75" i="3"/>
  <c r="U75" i="3"/>
  <c r="T75" i="3"/>
  <c r="R75" i="3"/>
  <c r="Q75" i="3"/>
  <c r="P75" i="3"/>
  <c r="S75" i="3"/>
  <c r="M75" i="3"/>
  <c r="K75" i="3"/>
  <c r="I75" i="3"/>
  <c r="G75" i="3"/>
  <c r="N75" i="3"/>
  <c r="V44" i="3"/>
  <c r="U44" i="3"/>
  <c r="T44" i="3"/>
  <c r="R44" i="3"/>
  <c r="Q44" i="3"/>
  <c r="P44" i="3"/>
  <c r="M44" i="3"/>
  <c r="L44" i="3"/>
  <c r="S44" i="3"/>
  <c r="N44" i="3"/>
  <c r="K44" i="3"/>
  <c r="I44" i="3"/>
  <c r="G44" i="3"/>
  <c r="V105" i="3"/>
  <c r="U105" i="3"/>
  <c r="T105" i="3"/>
  <c r="N105" i="3"/>
  <c r="S105" i="3"/>
  <c r="R105" i="3"/>
  <c r="Q105" i="3"/>
  <c r="K105" i="3"/>
  <c r="L105" i="3"/>
  <c r="J105" i="3"/>
  <c r="H105" i="3"/>
  <c r="M105" i="3"/>
  <c r="V3" i="3"/>
  <c r="U3" i="3"/>
  <c r="T3" i="3"/>
  <c r="N3" i="3"/>
  <c r="S3" i="3"/>
  <c r="M3" i="3"/>
  <c r="K3" i="3"/>
  <c r="J3" i="3"/>
  <c r="H3" i="3"/>
  <c r="P3" i="3"/>
  <c r="Q3" i="3"/>
  <c r="V59" i="3"/>
  <c r="U59" i="3"/>
  <c r="T59" i="3"/>
  <c r="S59" i="3"/>
  <c r="N59" i="3"/>
  <c r="P59" i="3"/>
  <c r="K59" i="3"/>
  <c r="J59" i="3"/>
  <c r="L59" i="3"/>
  <c r="H59" i="3"/>
  <c r="Q59" i="3"/>
  <c r="R59" i="3"/>
  <c r="M59" i="3"/>
  <c r="V46" i="3"/>
  <c r="U46" i="3"/>
  <c r="T46" i="3"/>
  <c r="N46" i="3"/>
  <c r="S46" i="3"/>
  <c r="M46" i="3"/>
  <c r="K46" i="3"/>
  <c r="Q46" i="3"/>
  <c r="J46" i="3"/>
  <c r="H46" i="3"/>
  <c r="R46" i="3"/>
  <c r="L46" i="3"/>
  <c r="F46" i="3"/>
  <c r="V115" i="3"/>
  <c r="U115" i="3"/>
  <c r="T115" i="3"/>
  <c r="S115" i="3"/>
  <c r="Q115" i="3"/>
  <c r="P115" i="3"/>
  <c r="N115" i="3"/>
  <c r="K115" i="3"/>
  <c r="J115" i="3"/>
  <c r="R115" i="3"/>
  <c r="H115" i="3"/>
  <c r="L115" i="3"/>
  <c r="F115" i="3"/>
  <c r="M115" i="3"/>
  <c r="V9" i="3"/>
  <c r="U9" i="3"/>
  <c r="T9" i="3"/>
  <c r="S9" i="3"/>
  <c r="Q9" i="3"/>
  <c r="P9" i="3"/>
  <c r="N9" i="3"/>
  <c r="K9" i="3"/>
  <c r="R9" i="3"/>
  <c r="J9" i="3"/>
  <c r="M9" i="3"/>
  <c r="H9" i="3"/>
  <c r="F9" i="3"/>
  <c r="L9" i="3"/>
  <c r="V43" i="3"/>
  <c r="U43" i="3"/>
  <c r="T43" i="3"/>
  <c r="S43" i="3"/>
  <c r="Q43" i="3"/>
  <c r="R43" i="3"/>
  <c r="P43" i="3"/>
  <c r="N43" i="3"/>
  <c r="M43" i="3"/>
  <c r="K43" i="3"/>
  <c r="J43" i="3"/>
  <c r="H43" i="3"/>
  <c r="F43" i="3"/>
  <c r="L43" i="3"/>
  <c r="V52" i="3"/>
  <c r="U52" i="3"/>
  <c r="T52" i="3"/>
  <c r="S52" i="3"/>
  <c r="Q52" i="3"/>
  <c r="P52" i="3"/>
  <c r="R52" i="3"/>
  <c r="N52" i="3"/>
  <c r="K52" i="3"/>
  <c r="J52" i="3"/>
  <c r="H52" i="3"/>
  <c r="M52" i="3"/>
  <c r="F52" i="3"/>
  <c r="V89" i="3"/>
  <c r="U89" i="3"/>
  <c r="T89" i="3"/>
  <c r="S89" i="3"/>
  <c r="Q89" i="3"/>
  <c r="P89" i="3"/>
  <c r="N89" i="3"/>
  <c r="R89" i="3"/>
  <c r="M89" i="3"/>
  <c r="L89" i="3"/>
  <c r="K89" i="3"/>
  <c r="J89" i="3"/>
  <c r="H89" i="3"/>
  <c r="F89" i="3"/>
  <c r="V79" i="3"/>
  <c r="U79" i="3"/>
  <c r="T79" i="3"/>
  <c r="S79" i="3"/>
  <c r="Q79" i="3"/>
  <c r="P79" i="3"/>
  <c r="N79" i="3"/>
  <c r="L79" i="3"/>
  <c r="R79" i="3"/>
  <c r="K79" i="3"/>
  <c r="J79" i="3"/>
  <c r="H79" i="3"/>
  <c r="F79" i="3"/>
  <c r="M79" i="3"/>
  <c r="C119" i="3"/>
  <c r="C91" i="3"/>
  <c r="C86" i="3"/>
  <c r="C85" i="3"/>
  <c r="C53" i="3"/>
  <c r="C71" i="3"/>
  <c r="C75" i="3"/>
  <c r="C44" i="3"/>
  <c r="C22" i="3"/>
  <c r="D121" i="3"/>
  <c r="D107" i="3"/>
  <c r="D55" i="3"/>
  <c r="D37" i="3"/>
  <c r="D54" i="3"/>
  <c r="D45" i="3"/>
  <c r="D6" i="3"/>
  <c r="D65" i="3"/>
  <c r="D94" i="3"/>
  <c r="D31" i="3"/>
  <c r="E113" i="3"/>
  <c r="E109" i="3"/>
  <c r="E87" i="3"/>
  <c r="E10" i="3"/>
  <c r="E88" i="3"/>
  <c r="E63" i="3"/>
  <c r="E81" i="3"/>
  <c r="E83" i="3"/>
  <c r="E66" i="3"/>
  <c r="E38" i="3"/>
  <c r="F122" i="3"/>
  <c r="F110" i="3"/>
  <c r="F87" i="3"/>
  <c r="F37" i="3"/>
  <c r="F49" i="3"/>
  <c r="F75" i="3"/>
  <c r="F90" i="3"/>
  <c r="F8" i="3"/>
  <c r="G3" i="3"/>
  <c r="G21" i="3"/>
  <c r="G82" i="3"/>
  <c r="G94" i="3"/>
  <c r="G12" i="3"/>
  <c r="H104" i="3"/>
  <c r="H85" i="3"/>
  <c r="H93" i="3"/>
  <c r="I120" i="3"/>
  <c r="I21" i="3"/>
  <c r="I89" i="3"/>
  <c r="J44" i="3"/>
  <c r="K55" i="3"/>
  <c r="K65" i="3"/>
  <c r="M25" i="3"/>
  <c r="Q110" i="3"/>
  <c r="V61" i="3"/>
  <c r="U61" i="3"/>
  <c r="T61" i="3"/>
  <c r="S61" i="3"/>
  <c r="R61" i="3"/>
  <c r="Q61" i="3"/>
  <c r="P61" i="3"/>
  <c r="M61" i="3"/>
  <c r="I61" i="3"/>
  <c r="L61" i="3"/>
  <c r="H61" i="3"/>
  <c r="G61" i="3"/>
  <c r="N61" i="3"/>
  <c r="V100" i="3"/>
  <c r="U100" i="3"/>
  <c r="T100" i="3"/>
  <c r="S100" i="3"/>
  <c r="R100" i="3"/>
  <c r="Q100" i="3"/>
  <c r="P100" i="3"/>
  <c r="N100" i="3"/>
  <c r="M100" i="3"/>
  <c r="G100" i="3"/>
  <c r="L100" i="3"/>
  <c r="F100" i="3"/>
  <c r="K100" i="3"/>
  <c r="C116" i="3"/>
  <c r="J23" i="3"/>
  <c r="V91" i="3"/>
  <c r="U91" i="3"/>
  <c r="T91" i="3"/>
  <c r="R91" i="3"/>
  <c r="Q91" i="3"/>
  <c r="P91" i="3"/>
  <c r="M91" i="3"/>
  <c r="K91" i="3"/>
  <c r="L91" i="3"/>
  <c r="I91" i="3"/>
  <c r="G91" i="3"/>
  <c r="V53" i="3"/>
  <c r="U53" i="3"/>
  <c r="T53" i="3"/>
  <c r="R53" i="3"/>
  <c r="S53" i="3"/>
  <c r="Q53" i="3"/>
  <c r="P53" i="3"/>
  <c r="M53" i="3"/>
  <c r="K53" i="3"/>
  <c r="I53" i="3"/>
  <c r="N53" i="3"/>
  <c r="G53" i="3"/>
  <c r="L53" i="3"/>
  <c r="V4" i="3"/>
  <c r="U4" i="3"/>
  <c r="T4" i="3"/>
  <c r="R4" i="3"/>
  <c r="S4" i="3"/>
  <c r="Q4" i="3"/>
  <c r="P4" i="3"/>
  <c r="M4" i="3"/>
  <c r="L4" i="3"/>
  <c r="K4" i="3"/>
  <c r="N4" i="3"/>
  <c r="I4" i="3"/>
  <c r="G4" i="3"/>
  <c r="T112" i="3"/>
  <c r="V112" i="3"/>
  <c r="N112" i="3"/>
  <c r="U112" i="3"/>
  <c r="M112" i="3"/>
  <c r="S112" i="3"/>
  <c r="R112" i="3"/>
  <c r="Q112" i="3"/>
  <c r="K112" i="3"/>
  <c r="L112" i="3"/>
  <c r="J112" i="3"/>
  <c r="G112" i="3"/>
  <c r="P112" i="3"/>
  <c r="T68" i="3"/>
  <c r="V68" i="3"/>
  <c r="U68" i="3"/>
  <c r="N68" i="3"/>
  <c r="M68" i="3"/>
  <c r="S68" i="3"/>
  <c r="R68" i="3"/>
  <c r="K68" i="3"/>
  <c r="J68" i="3"/>
  <c r="L68" i="3"/>
  <c r="P68" i="3"/>
  <c r="G68" i="3"/>
  <c r="Q68" i="3"/>
  <c r="T99" i="3"/>
  <c r="S99" i="3"/>
  <c r="N99" i="3"/>
  <c r="M99" i="3"/>
  <c r="R99" i="3"/>
  <c r="P99" i="3"/>
  <c r="K99" i="3"/>
  <c r="V99" i="3"/>
  <c r="J99" i="3"/>
  <c r="U99" i="3"/>
  <c r="Q99" i="3"/>
  <c r="G99" i="3"/>
  <c r="T97" i="3"/>
  <c r="S97" i="3"/>
  <c r="N97" i="3"/>
  <c r="M97" i="3"/>
  <c r="U97" i="3"/>
  <c r="V97" i="3"/>
  <c r="R97" i="3"/>
  <c r="K97" i="3"/>
  <c r="Q97" i="3"/>
  <c r="J97" i="3"/>
  <c r="L97" i="3"/>
  <c r="G97" i="3"/>
  <c r="P97" i="3"/>
  <c r="U42" i="3"/>
  <c r="T42" i="3"/>
  <c r="S42" i="3"/>
  <c r="N42" i="3"/>
  <c r="M42" i="3"/>
  <c r="V42" i="3"/>
  <c r="R42" i="3"/>
  <c r="Q42" i="3"/>
  <c r="K42" i="3"/>
  <c r="J42" i="3"/>
  <c r="G42" i="3"/>
  <c r="P42" i="3"/>
  <c r="L42" i="3"/>
  <c r="U13" i="3"/>
  <c r="T13" i="3"/>
  <c r="S13" i="3"/>
  <c r="N13" i="3"/>
  <c r="M13" i="3"/>
  <c r="V13" i="3"/>
  <c r="R13" i="3"/>
  <c r="K13" i="3"/>
  <c r="J13" i="3"/>
  <c r="P13" i="3"/>
  <c r="G13" i="3"/>
  <c r="L13" i="3"/>
  <c r="U92" i="3"/>
  <c r="T92" i="3"/>
  <c r="S92" i="3"/>
  <c r="R92" i="3"/>
  <c r="N92" i="3"/>
  <c r="M92" i="3"/>
  <c r="V92" i="3"/>
  <c r="P92" i="3"/>
  <c r="K92" i="3"/>
  <c r="J92" i="3"/>
  <c r="I92" i="3"/>
  <c r="G92" i="3"/>
  <c r="Q92" i="3"/>
  <c r="L92" i="3"/>
  <c r="U74" i="3"/>
  <c r="T74" i="3"/>
  <c r="S74" i="3"/>
  <c r="R74" i="3"/>
  <c r="N74" i="3"/>
  <c r="M74" i="3"/>
  <c r="V74" i="3"/>
  <c r="K74" i="3"/>
  <c r="J74" i="3"/>
  <c r="I74" i="3"/>
  <c r="G74" i="3"/>
  <c r="Q74" i="3"/>
  <c r="P74" i="3"/>
  <c r="L74" i="3"/>
  <c r="U40" i="3"/>
  <c r="T40" i="3"/>
  <c r="S40" i="3"/>
  <c r="N40" i="3"/>
  <c r="M40" i="3"/>
  <c r="R40" i="3"/>
  <c r="V40" i="3"/>
  <c r="L40" i="3"/>
  <c r="K40" i="3"/>
  <c r="J40" i="3"/>
  <c r="I40" i="3"/>
  <c r="Q40" i="3"/>
  <c r="G40" i="3"/>
  <c r="P40" i="3"/>
  <c r="U51" i="3"/>
  <c r="T51" i="3"/>
  <c r="S51" i="3"/>
  <c r="N51" i="3"/>
  <c r="M51" i="3"/>
  <c r="V51" i="3"/>
  <c r="R51" i="3"/>
  <c r="Q51" i="3"/>
  <c r="K51" i="3"/>
  <c r="J51" i="3"/>
  <c r="P51" i="3"/>
  <c r="I51" i="3"/>
  <c r="L51" i="3"/>
  <c r="G51" i="3"/>
  <c r="D119" i="3"/>
  <c r="D91" i="3"/>
  <c r="D86" i="3"/>
  <c r="D85" i="3"/>
  <c r="D53" i="3"/>
  <c r="D71" i="3"/>
  <c r="D75" i="3"/>
  <c r="D4" i="3"/>
  <c r="D44" i="3"/>
  <c r="D22" i="3"/>
  <c r="E121" i="3"/>
  <c r="E107" i="3"/>
  <c r="E55" i="3"/>
  <c r="E37" i="3"/>
  <c r="E54" i="3"/>
  <c r="E45" i="3"/>
  <c r="E6" i="3"/>
  <c r="E65" i="3"/>
  <c r="E94" i="3"/>
  <c r="E31" i="3"/>
  <c r="F113" i="3"/>
  <c r="F109" i="3"/>
  <c r="F55" i="3"/>
  <c r="F85" i="3"/>
  <c r="F93" i="3"/>
  <c r="F92" i="3"/>
  <c r="F66" i="3"/>
  <c r="F12" i="3"/>
  <c r="G37" i="3"/>
  <c r="G93" i="3"/>
  <c r="G25" i="3"/>
  <c r="G89" i="3"/>
  <c r="G11" i="3"/>
  <c r="H80" i="3"/>
  <c r="H97" i="3"/>
  <c r="H63" i="3"/>
  <c r="H5" i="3"/>
  <c r="I111" i="3"/>
  <c r="I46" i="3"/>
  <c r="I23" i="3"/>
  <c r="I20" i="3"/>
  <c r="J61" i="3"/>
  <c r="J2" i="3"/>
  <c r="K102" i="3"/>
  <c r="L88" i="3"/>
  <c r="M20" i="3"/>
  <c r="Q13" i="3"/>
  <c r="V49" i="3"/>
  <c r="U49" i="3"/>
  <c r="T49" i="3"/>
  <c r="R49" i="3"/>
  <c r="Q49" i="3"/>
  <c r="P49" i="3"/>
  <c r="I49" i="3"/>
  <c r="H49" i="3"/>
  <c r="G49" i="3"/>
  <c r="N49" i="3"/>
  <c r="M49" i="3"/>
  <c r="S49" i="3"/>
  <c r="V106" i="3"/>
  <c r="U106" i="3"/>
  <c r="T106" i="3"/>
  <c r="S106" i="3"/>
  <c r="Q106" i="3"/>
  <c r="R106" i="3"/>
  <c r="P106" i="3"/>
  <c r="N106" i="3"/>
  <c r="G106" i="3"/>
  <c r="F106" i="3"/>
  <c r="L106" i="3"/>
  <c r="M106" i="3"/>
  <c r="K106" i="3"/>
  <c r="C47" i="3"/>
  <c r="J116" i="3"/>
  <c r="V15" i="3"/>
  <c r="T15" i="3"/>
  <c r="U15" i="3"/>
  <c r="L15" i="3"/>
  <c r="S15" i="3"/>
  <c r="R15" i="3"/>
  <c r="Q15" i="3"/>
  <c r="K15" i="3"/>
  <c r="J15" i="3"/>
  <c r="N15" i="3"/>
  <c r="I15" i="3"/>
  <c r="P15" i="3"/>
  <c r="M15" i="3"/>
  <c r="S103" i="3"/>
  <c r="V103" i="3"/>
  <c r="L103" i="3"/>
  <c r="T103" i="3"/>
  <c r="R103" i="3"/>
  <c r="U103" i="3"/>
  <c r="Q103" i="3"/>
  <c r="P103" i="3"/>
  <c r="K103" i="3"/>
  <c r="J103" i="3"/>
  <c r="I103" i="3"/>
  <c r="N103" i="3"/>
  <c r="M103" i="3"/>
  <c r="S117" i="3"/>
  <c r="V117" i="3"/>
  <c r="M117" i="3"/>
  <c r="L117" i="3"/>
  <c r="U117" i="3"/>
  <c r="T117" i="3"/>
  <c r="R117" i="3"/>
  <c r="Q117" i="3"/>
  <c r="K117" i="3"/>
  <c r="J117" i="3"/>
  <c r="I117" i="3"/>
  <c r="P117" i="3"/>
  <c r="F117" i="3"/>
  <c r="N117" i="3"/>
  <c r="S76" i="3"/>
  <c r="V76" i="3"/>
  <c r="T76" i="3"/>
  <c r="M76" i="3"/>
  <c r="L76" i="3"/>
  <c r="U76" i="3"/>
  <c r="Q76" i="3"/>
  <c r="P76" i="3"/>
  <c r="K76" i="3"/>
  <c r="J76" i="3"/>
  <c r="R76" i="3"/>
  <c r="I76" i="3"/>
  <c r="F76" i="3"/>
  <c r="N76" i="3"/>
  <c r="S34" i="3"/>
  <c r="V34" i="3"/>
  <c r="M34" i="3"/>
  <c r="U34" i="3"/>
  <c r="R34" i="3"/>
  <c r="L34" i="3"/>
  <c r="T34" i="3"/>
  <c r="Q34" i="3"/>
  <c r="K34" i="3"/>
  <c r="J34" i="3"/>
  <c r="I34" i="3"/>
  <c r="P34" i="3"/>
  <c r="F34" i="3"/>
  <c r="E119" i="3"/>
  <c r="E91" i="3"/>
  <c r="E86" i="3"/>
  <c r="E85" i="3"/>
  <c r="E53" i="3"/>
  <c r="E71" i="3"/>
  <c r="E75" i="3"/>
  <c r="E4" i="3"/>
  <c r="E44" i="3"/>
  <c r="E22" i="3"/>
  <c r="F86" i="3"/>
  <c r="F69" i="3"/>
  <c r="F44" i="3"/>
  <c r="F11" i="3"/>
  <c r="G69" i="3"/>
  <c r="G5" i="3"/>
  <c r="G34" i="3"/>
  <c r="H33" i="3"/>
  <c r="H71" i="3"/>
  <c r="H64" i="3"/>
  <c r="I110" i="3"/>
  <c r="I97" i="3"/>
  <c r="I48" i="3"/>
  <c r="I64" i="3"/>
  <c r="J80" i="3"/>
  <c r="J84" i="3"/>
  <c r="J20" i="3"/>
  <c r="K116" i="3"/>
  <c r="K94" i="3"/>
  <c r="L49" i="3"/>
  <c r="N91" i="3"/>
  <c r="R3" i="3"/>
  <c r="H23" i="3"/>
  <c r="I80" i="3"/>
  <c r="K47" i="3"/>
  <c r="V104" i="3"/>
  <c r="U104" i="3"/>
  <c r="L104" i="3"/>
  <c r="T104" i="3"/>
  <c r="S104" i="3"/>
  <c r="R104" i="3"/>
  <c r="Q104" i="3"/>
  <c r="K104" i="3"/>
  <c r="M104" i="3"/>
  <c r="J104" i="3"/>
  <c r="I104" i="3"/>
  <c r="P104" i="3"/>
  <c r="N104" i="3"/>
  <c r="S108" i="3"/>
  <c r="V108" i="3"/>
  <c r="T108" i="3"/>
  <c r="M108" i="3"/>
  <c r="L108" i="3"/>
  <c r="U108" i="3"/>
  <c r="R108" i="3"/>
  <c r="Q108" i="3"/>
  <c r="N108" i="3"/>
  <c r="K108" i="3"/>
  <c r="J108" i="3"/>
  <c r="I108" i="3"/>
  <c r="F108" i="3"/>
  <c r="P108" i="3"/>
  <c r="S78" i="3"/>
  <c r="V78" i="3"/>
  <c r="M78" i="3"/>
  <c r="L78" i="3"/>
  <c r="T78" i="3"/>
  <c r="U78" i="3"/>
  <c r="R78" i="3"/>
  <c r="Q78" i="3"/>
  <c r="K78" i="3"/>
  <c r="N78" i="3"/>
  <c r="J78" i="3"/>
  <c r="P78" i="3"/>
  <c r="I78" i="3"/>
  <c r="F78" i="3"/>
  <c r="S7" i="3"/>
  <c r="V7" i="3"/>
  <c r="R7" i="3"/>
  <c r="M7" i="3"/>
  <c r="L7" i="3"/>
  <c r="U7" i="3"/>
  <c r="Q7" i="3"/>
  <c r="K7" i="3"/>
  <c r="J7" i="3"/>
  <c r="I7" i="3"/>
  <c r="N7" i="3"/>
  <c r="T7" i="3"/>
  <c r="F7" i="3"/>
  <c r="P7" i="3"/>
  <c r="S17" i="3"/>
  <c r="V17" i="3"/>
  <c r="U17" i="3"/>
  <c r="M17" i="3"/>
  <c r="L17" i="3"/>
  <c r="T17" i="3"/>
  <c r="R17" i="3"/>
  <c r="Q17" i="3"/>
  <c r="K17" i="3"/>
  <c r="J17" i="3"/>
  <c r="P17" i="3"/>
  <c r="I17" i="3"/>
  <c r="F17" i="3"/>
  <c r="N17" i="3"/>
  <c r="V101" i="3"/>
  <c r="U101" i="3"/>
  <c r="S101" i="3"/>
  <c r="R101" i="3"/>
  <c r="Q101" i="3"/>
  <c r="P101" i="3"/>
  <c r="J101" i="3"/>
  <c r="N101" i="3"/>
  <c r="L101" i="3"/>
  <c r="I101" i="3"/>
  <c r="H101" i="3"/>
  <c r="T101" i="3"/>
  <c r="M101" i="3"/>
  <c r="V19" i="3"/>
  <c r="U19" i="3"/>
  <c r="T19" i="3"/>
  <c r="S19" i="3"/>
  <c r="R19" i="3"/>
  <c r="Q19" i="3"/>
  <c r="P19" i="3"/>
  <c r="M19" i="3"/>
  <c r="J19" i="3"/>
  <c r="I19" i="3"/>
  <c r="L19" i="3"/>
  <c r="H19" i="3"/>
  <c r="N19" i="3"/>
  <c r="V58" i="3"/>
  <c r="U58" i="3"/>
  <c r="S58" i="3"/>
  <c r="T58" i="3"/>
  <c r="R58" i="3"/>
  <c r="Q58" i="3"/>
  <c r="P58" i="3"/>
  <c r="J58" i="3"/>
  <c r="I58" i="3"/>
  <c r="H58" i="3"/>
  <c r="N58" i="3"/>
  <c r="L58" i="3"/>
  <c r="M58" i="3"/>
  <c r="V18" i="3"/>
  <c r="U18" i="3"/>
  <c r="S18" i="3"/>
  <c r="R18" i="3"/>
  <c r="Q18" i="3"/>
  <c r="P18" i="3"/>
  <c r="J18" i="3"/>
  <c r="M18" i="3"/>
  <c r="I18" i="3"/>
  <c r="H18" i="3"/>
  <c r="T18" i="3"/>
  <c r="V36" i="3"/>
  <c r="U36" i="3"/>
  <c r="S36" i="3"/>
  <c r="T36" i="3"/>
  <c r="R36" i="3"/>
  <c r="Q36" i="3"/>
  <c r="P36" i="3"/>
  <c r="K36" i="3"/>
  <c r="J36" i="3"/>
  <c r="I36" i="3"/>
  <c r="H36" i="3"/>
  <c r="N36" i="3"/>
  <c r="L36" i="3"/>
  <c r="M36" i="3"/>
  <c r="V67" i="3"/>
  <c r="U67" i="3"/>
  <c r="T67" i="3"/>
  <c r="S67" i="3"/>
  <c r="R67" i="3"/>
  <c r="Q67" i="3"/>
  <c r="P67" i="3"/>
  <c r="K67" i="3"/>
  <c r="N67" i="3"/>
  <c r="J67" i="3"/>
  <c r="I67" i="3"/>
  <c r="H67" i="3"/>
  <c r="M67" i="3"/>
  <c r="L67" i="3"/>
  <c r="V25" i="3"/>
  <c r="U25" i="3"/>
  <c r="T25" i="3"/>
  <c r="S25" i="3"/>
  <c r="Q25" i="3"/>
  <c r="R25" i="3"/>
  <c r="P25" i="3"/>
  <c r="K25" i="3"/>
  <c r="J25" i="3"/>
  <c r="I25" i="3"/>
  <c r="H25" i="3"/>
  <c r="N25" i="3"/>
  <c r="L25" i="3"/>
  <c r="V27" i="3"/>
  <c r="U27" i="3"/>
  <c r="S27" i="3"/>
  <c r="R27" i="3"/>
  <c r="Q27" i="3"/>
  <c r="T27" i="3"/>
  <c r="P27" i="3"/>
  <c r="K27" i="3"/>
  <c r="J27" i="3"/>
  <c r="I27" i="3"/>
  <c r="N27" i="3"/>
  <c r="H27" i="3"/>
  <c r="M27" i="3"/>
  <c r="L27" i="3"/>
  <c r="V24" i="3"/>
  <c r="U24" i="3"/>
  <c r="R24" i="3"/>
  <c r="K24" i="3"/>
  <c r="T24" i="3"/>
  <c r="S24" i="3"/>
  <c r="Q24" i="3"/>
  <c r="P24" i="3"/>
  <c r="L24" i="3"/>
  <c r="M24" i="3"/>
  <c r="J24" i="3"/>
  <c r="I24" i="3"/>
  <c r="H24" i="3"/>
  <c r="N24" i="3"/>
  <c r="V28" i="3"/>
  <c r="U28" i="3"/>
  <c r="K28" i="3"/>
  <c r="T28" i="3"/>
  <c r="S28" i="3"/>
  <c r="R28" i="3"/>
  <c r="Q28" i="3"/>
  <c r="P28" i="3"/>
  <c r="J28" i="3"/>
  <c r="I28" i="3"/>
  <c r="H28" i="3"/>
  <c r="L28" i="3"/>
  <c r="N28" i="3"/>
  <c r="M28" i="3"/>
  <c r="C15" i="3"/>
  <c r="C104" i="3"/>
  <c r="C103" i="3"/>
  <c r="C108" i="3"/>
  <c r="C117" i="3"/>
  <c r="C78" i="3"/>
  <c r="C76" i="3"/>
  <c r="C7" i="3"/>
  <c r="C34" i="3"/>
  <c r="C17" i="3"/>
  <c r="D112" i="3"/>
  <c r="D68" i="3"/>
  <c r="D99" i="3"/>
  <c r="D97" i="3"/>
  <c r="D42" i="3"/>
  <c r="D13" i="3"/>
  <c r="D92" i="3"/>
  <c r="D74" i="3"/>
  <c r="D40" i="3"/>
  <c r="D51" i="3"/>
  <c r="E105" i="3"/>
  <c r="E3" i="3"/>
  <c r="E59" i="3"/>
  <c r="E46" i="3"/>
  <c r="E115" i="3"/>
  <c r="E9" i="3"/>
  <c r="E43" i="3"/>
  <c r="E52" i="3"/>
  <c r="E89" i="3"/>
  <c r="E79" i="3"/>
  <c r="F119" i="3"/>
  <c r="F91" i="3"/>
  <c r="F59" i="3"/>
  <c r="F18" i="3"/>
  <c r="F63" i="3"/>
  <c r="F62" i="3"/>
  <c r="F40" i="3"/>
  <c r="G122" i="3"/>
  <c r="G33" i="3"/>
  <c r="G108" i="3"/>
  <c r="G45" i="3"/>
  <c r="G95" i="3"/>
  <c r="G24" i="3"/>
  <c r="H119" i="3"/>
  <c r="H118" i="3"/>
  <c r="H100" i="3"/>
  <c r="H13" i="3"/>
  <c r="H83" i="3"/>
  <c r="H50" i="3"/>
  <c r="I3" i="3"/>
  <c r="I100" i="3"/>
  <c r="I98" i="3"/>
  <c r="I39" i="3"/>
  <c r="J118" i="3"/>
  <c r="J71" i="3"/>
  <c r="J22" i="3"/>
  <c r="K37" i="3"/>
  <c r="K20" i="3"/>
  <c r="L45" i="3"/>
  <c r="N18" i="3"/>
  <c r="S91" i="3"/>
  <c r="AS477" i="2"/>
  <c r="AT738" i="2"/>
  <c r="AT711" i="2"/>
  <c r="AT309" i="2"/>
  <c r="AU738" i="2"/>
  <c r="AS726" i="2"/>
  <c r="AS460" i="2"/>
  <c r="AS546" i="2"/>
  <c r="AS240" i="2"/>
  <c r="AS28" i="2"/>
  <c r="AS549" i="2"/>
  <c r="AS11" i="2"/>
  <c r="AS278" i="2"/>
  <c r="AT472" i="2"/>
  <c r="AT609" i="2"/>
  <c r="AT675" i="2"/>
  <c r="AT90" i="2"/>
  <c r="AT71" i="2"/>
  <c r="AT212" i="2"/>
  <c r="AS600" i="2"/>
  <c r="AS309" i="2"/>
  <c r="AS696" i="2"/>
  <c r="AS609" i="2"/>
  <c r="AS714" i="2"/>
  <c r="AS585" i="2"/>
  <c r="AS304" i="2"/>
  <c r="AS575" i="2"/>
  <c r="AS514" i="2"/>
  <c r="AS90" i="2"/>
  <c r="AS727" i="2"/>
  <c r="AS566" i="2"/>
  <c r="AS367" i="2"/>
  <c r="AS567" i="2"/>
  <c r="AS642" i="2"/>
  <c r="AS552" i="2"/>
  <c r="AS177" i="2"/>
  <c r="AS214" i="2"/>
  <c r="AS568" i="2"/>
  <c r="AS399" i="2"/>
  <c r="AS225" i="2"/>
  <c r="AS347" i="2"/>
  <c r="AS612" i="2"/>
  <c r="AS55" i="2"/>
  <c r="AS501" i="2"/>
  <c r="AS44" i="2"/>
  <c r="AS58" i="2"/>
  <c r="AS312" i="2"/>
  <c r="AS441" i="2"/>
  <c r="AS644" i="2"/>
  <c r="AS204" i="2"/>
  <c r="AS354" i="2"/>
  <c r="AS498" i="2"/>
  <c r="AS260" i="2"/>
  <c r="AS633" i="2"/>
  <c r="AS282" i="2"/>
  <c r="AS156" i="2"/>
  <c r="AS64" i="2"/>
  <c r="AS237" i="2"/>
  <c r="AS96" i="2"/>
  <c r="AS265" i="2"/>
  <c r="AS149" i="2"/>
  <c r="AS597" i="2"/>
  <c r="AS387" i="2"/>
  <c r="AS124" i="2"/>
  <c r="AS445" i="2"/>
  <c r="AS77" i="2"/>
  <c r="AS563" i="2"/>
  <c r="AS694" i="2"/>
  <c r="AS410" i="2"/>
  <c r="AS548" i="2"/>
  <c r="AS564" i="2"/>
  <c r="AS551" i="2"/>
  <c r="AS107" i="2"/>
  <c r="AS401" i="2"/>
  <c r="AS303" i="2"/>
  <c r="AS430" i="2"/>
  <c r="AS491" i="2"/>
  <c r="AT645" i="2"/>
  <c r="AT140" i="2"/>
  <c r="AT575" i="2"/>
  <c r="AT91" i="2"/>
  <c r="AT234" i="2"/>
  <c r="AS448" i="2"/>
  <c r="AS252" i="2"/>
  <c r="AS49" i="2"/>
  <c r="AS625" i="2"/>
  <c r="AS375" i="2"/>
  <c r="AS24" i="2"/>
  <c r="AS517" i="2"/>
  <c r="AS160" i="2"/>
  <c r="AT696" i="2"/>
  <c r="AT49" i="2"/>
  <c r="AT34" i="2"/>
  <c r="AT653" i="2"/>
  <c r="AT346" i="2"/>
  <c r="AS379" i="2"/>
  <c r="AS705" i="2"/>
  <c r="AS191" i="2"/>
  <c r="AS734" i="2"/>
  <c r="AS140" i="2"/>
  <c r="AS557" i="2"/>
  <c r="AS534" i="2"/>
  <c r="AS78" i="2"/>
  <c r="AS532" i="2"/>
  <c r="AS543" i="2"/>
  <c r="AS718" i="2"/>
  <c r="AS505" i="2"/>
  <c r="AS239" i="2"/>
  <c r="AS397" i="2"/>
  <c r="AR397" i="2"/>
  <c r="AS168" i="2"/>
  <c r="AS666" i="2"/>
  <c r="AS668" i="2"/>
  <c r="AS458" i="2"/>
  <c r="AS247" i="2"/>
  <c r="AS125" i="2"/>
  <c r="AS688" i="2"/>
  <c r="AS740" i="2"/>
  <c r="AS616" i="2"/>
  <c r="AS618" i="2"/>
  <c r="AS318" i="2"/>
  <c r="AS730" i="2"/>
  <c r="AS305" i="2"/>
  <c r="AS638" i="2"/>
  <c r="AS596" i="2"/>
  <c r="AS349" i="2"/>
  <c r="AS707" i="2"/>
  <c r="AS105" i="2"/>
  <c r="AS504" i="2"/>
  <c r="AS524" i="2"/>
  <c r="AS492" i="2"/>
  <c r="AS535" i="2"/>
  <c r="AS602" i="2"/>
  <c r="AS56" i="2"/>
  <c r="AS18" i="2"/>
  <c r="AR452" i="2"/>
  <c r="AS66" i="2"/>
  <c r="AS533" i="2"/>
  <c r="AS209" i="2"/>
  <c r="AS488" i="2"/>
  <c r="AS416" i="2"/>
  <c r="AT326" i="2"/>
  <c r="AT192" i="2"/>
  <c r="AT557" i="2"/>
  <c r="AT220" i="2"/>
  <c r="AT496" i="2"/>
  <c r="AT528" i="2"/>
  <c r="AS711" i="2"/>
  <c r="AS326" i="2"/>
  <c r="AS656" i="2"/>
  <c r="AS192" i="2"/>
  <c r="AS365" i="2"/>
  <c r="AS286" i="2"/>
  <c r="AS675" i="2"/>
  <c r="AS34" i="2"/>
  <c r="AS220" i="2"/>
  <c r="AS336" i="2"/>
  <c r="AS700" i="2"/>
  <c r="AS676" i="2"/>
  <c r="AS629" i="2"/>
  <c r="AS409" i="2"/>
  <c r="AS165" i="2"/>
  <c r="AS67" i="2"/>
  <c r="AS643" i="2"/>
  <c r="AS451" i="2"/>
  <c r="AS736" i="2"/>
  <c r="AS580" i="2"/>
  <c r="AS188" i="2"/>
  <c r="AS739" i="2"/>
  <c r="AS697" i="2"/>
  <c r="AS425" i="2"/>
  <c r="AS423" i="2"/>
  <c r="AS200" i="2"/>
  <c r="AS195" i="2"/>
  <c r="AS591" i="2"/>
  <c r="AS328" i="2"/>
  <c r="AS111" i="2"/>
  <c r="AS299" i="2"/>
  <c r="AS444" i="2"/>
  <c r="AS407" i="2"/>
  <c r="AS219" i="2"/>
  <c r="AS446" i="2"/>
  <c r="AS37" i="2"/>
  <c r="AS175" i="2"/>
  <c r="AS123" i="2"/>
  <c r="AS178" i="2"/>
  <c r="AS467" i="2"/>
  <c r="AS513" i="2"/>
  <c r="AS228" i="2"/>
  <c r="AS331" i="2"/>
  <c r="AS402" i="2"/>
  <c r="AS385" i="2"/>
  <c r="AT600" i="2"/>
  <c r="AT191" i="2"/>
  <c r="AT286" i="2"/>
  <c r="AT78" i="2"/>
  <c r="AT283" i="2"/>
  <c r="AT133" i="2"/>
  <c r="AS738" i="2"/>
  <c r="AS472" i="2"/>
  <c r="AS645" i="2"/>
  <c r="AS724" i="2"/>
  <c r="AS520" i="2"/>
  <c r="AS317" i="2"/>
  <c r="AS223" i="2"/>
  <c r="AS207" i="2"/>
  <c r="AS75" i="2"/>
  <c r="AS419" i="2"/>
  <c r="AS720" i="2"/>
  <c r="AS680" i="2"/>
  <c r="AS443" i="2"/>
  <c r="AS579" i="2"/>
  <c r="AS395" i="2"/>
  <c r="AS249" i="2"/>
  <c r="AS674" i="2"/>
  <c r="AS415" i="2"/>
  <c r="AS670" i="2"/>
  <c r="AS685" i="2"/>
  <c r="AS390" i="2"/>
  <c r="AS152" i="2"/>
  <c r="AS732" i="2"/>
  <c r="AS542" i="2"/>
  <c r="AS442" i="2"/>
  <c r="AS511" i="2"/>
  <c r="AS619" i="2"/>
  <c r="AS482" i="2"/>
  <c r="AS43" i="2"/>
  <c r="AS210" i="2"/>
  <c r="AS553" i="2"/>
  <c r="AS171" i="2"/>
  <c r="AS201" i="2"/>
  <c r="AS98" i="2"/>
  <c r="AS641" i="2"/>
  <c r="AS84" i="2"/>
  <c r="AS406" i="2"/>
  <c r="AS174" i="2"/>
  <c r="AS253" i="2"/>
  <c r="AS269" i="2"/>
  <c r="AS364" i="2"/>
  <c r="AS469" i="2"/>
  <c r="AS172" i="2"/>
  <c r="AS284" i="2"/>
  <c r="AS369" i="2"/>
  <c r="AS601" i="2"/>
  <c r="AS193" i="2"/>
  <c r="AS276" i="2"/>
  <c r="AS677" i="2"/>
  <c r="AS322" i="2"/>
  <c r="AS73" i="2"/>
  <c r="AS83" i="2"/>
  <c r="AT365" i="2"/>
  <c r="AT304" i="2"/>
  <c r="AT281" i="2"/>
  <c r="AT330" i="2"/>
  <c r="AR306" i="2"/>
  <c r="AR248" i="2"/>
  <c r="AR31" i="2"/>
  <c r="AR374" i="2"/>
  <c r="AR518" i="2"/>
  <c r="AR436" i="2"/>
  <c r="AR293" i="2"/>
  <c r="AR26" i="2"/>
  <c r="AR592" i="2"/>
  <c r="AR400" i="2"/>
  <c r="AR47" i="2"/>
  <c r="AU600" i="2"/>
  <c r="AU379" i="2"/>
  <c r="AU326" i="2"/>
  <c r="AU252" i="2"/>
  <c r="AU645" i="2"/>
  <c r="AU696" i="2"/>
  <c r="AU192" i="2"/>
  <c r="AU734" i="2"/>
  <c r="AU365" i="2"/>
  <c r="AU140" i="2"/>
  <c r="AU317" i="2"/>
  <c r="AU585" i="2"/>
  <c r="AU223" i="2"/>
  <c r="AU304" i="2"/>
  <c r="AU34" i="2"/>
  <c r="AU75" i="2"/>
  <c r="AU220" i="2"/>
  <c r="AU90" i="2"/>
  <c r="AU80" i="2"/>
  <c r="AU281" i="2"/>
  <c r="AU731" i="2"/>
  <c r="AU68" i="2"/>
  <c r="AU653" i="2"/>
  <c r="AU283" i="2"/>
  <c r="AU27" i="2"/>
  <c r="AU496" i="2"/>
  <c r="AU71" i="2"/>
  <c r="AU236" i="2"/>
  <c r="AU39" i="2"/>
  <c r="AU464" i="2"/>
  <c r="AU234" i="2"/>
  <c r="AU426" i="2"/>
  <c r="AU330" i="2"/>
  <c r="AU346" i="2"/>
  <c r="AU133" i="2"/>
  <c r="AU480" i="2"/>
  <c r="AU212" i="2"/>
  <c r="AU528" i="2"/>
  <c r="AU81" i="2"/>
  <c r="AS197" i="2"/>
  <c r="AS297" i="2"/>
  <c r="AS65" i="2"/>
  <c r="AS155" i="2"/>
  <c r="AS544" i="2"/>
  <c r="AS613" i="2"/>
  <c r="AT705" i="2"/>
  <c r="AT714" i="2"/>
  <c r="AT207" i="2"/>
  <c r="AT731" i="2"/>
  <c r="AT464" i="2"/>
  <c r="AR650" i="2"/>
  <c r="AR376" i="2"/>
  <c r="AR316" i="2"/>
  <c r="AR53" i="2"/>
  <c r="AR368" i="2"/>
  <c r="AR92" i="2"/>
  <c r="AR440" i="2"/>
  <c r="AR279" i="2"/>
  <c r="AR497" i="2"/>
  <c r="AR434" i="2"/>
  <c r="AR327" i="2"/>
  <c r="AR671" i="2"/>
  <c r="AR108" i="2"/>
  <c r="AR392" i="2"/>
  <c r="AR589" i="2"/>
  <c r="AR530" i="2"/>
  <c r="AR250" i="2"/>
  <c r="AR235" i="2"/>
  <c r="AR157" i="2"/>
  <c r="AR373" i="2"/>
  <c r="AR166" i="2"/>
  <c r="AR594" i="2"/>
  <c r="AR182" i="2"/>
  <c r="AR569" i="2"/>
  <c r="AR522" i="2"/>
  <c r="AU711" i="2"/>
  <c r="AU448" i="2"/>
  <c r="AU472" i="2"/>
  <c r="AU309" i="2"/>
  <c r="AU705" i="2"/>
  <c r="AU656" i="2"/>
  <c r="AU191" i="2"/>
  <c r="AU724" i="2"/>
  <c r="AU609" i="2"/>
  <c r="AU520" i="2"/>
  <c r="AU714" i="2"/>
  <c r="AU49" i="2"/>
  <c r="AU286" i="2"/>
  <c r="AU557" i="2"/>
  <c r="AU675" i="2"/>
  <c r="AU534" i="2"/>
  <c r="AU207" i="2"/>
  <c r="AU575" i="2"/>
  <c r="AU78" i="2"/>
  <c r="AU514" i="2"/>
  <c r="AU499" i="2"/>
  <c r="AU91" i="2"/>
  <c r="AS716" i="2"/>
  <c r="AS640" i="2"/>
  <c r="AS515" i="2"/>
  <c r="AS615" i="2"/>
  <c r="AS539" i="2"/>
  <c r="AS632" i="2"/>
  <c r="AS664" i="2"/>
  <c r="AS466" i="2"/>
  <c r="AS610" i="2"/>
  <c r="AS725" i="2"/>
  <c r="AS198" i="2"/>
  <c r="AS196" i="2"/>
  <c r="AS704" i="2"/>
  <c r="AS38" i="2"/>
  <c r="AS242" i="2"/>
  <c r="AS474" i="2"/>
  <c r="AS657" i="2"/>
  <c r="AS437" i="2"/>
  <c r="AS500" i="2"/>
  <c r="AS337" i="2"/>
  <c r="AS74" i="2"/>
  <c r="AT379" i="2"/>
  <c r="AT734" i="2"/>
  <c r="AT223" i="2"/>
  <c r="AT499" i="2"/>
  <c r="AT236" i="2"/>
  <c r="AT81" i="2"/>
  <c r="AS722" i="2"/>
  <c r="AS702" i="2"/>
  <c r="AS617" i="2"/>
  <c r="AS255" i="2"/>
  <c r="AS626" i="2"/>
  <c r="AS527" i="2"/>
  <c r="AS741" i="2"/>
  <c r="AS15" i="2"/>
  <c r="AS715" i="2"/>
  <c r="AS479" i="2"/>
  <c r="AS70" i="2"/>
  <c r="AS163" i="2"/>
  <c r="AS87" i="2"/>
  <c r="AS277" i="2"/>
  <c r="AS358" i="2"/>
  <c r="AS50" i="2"/>
  <c r="AS411" i="2"/>
  <c r="AS313" i="2"/>
  <c r="AS599" i="2"/>
  <c r="AS456" i="2"/>
  <c r="AS381" i="2"/>
  <c r="AT448" i="2"/>
  <c r="AT724" i="2"/>
  <c r="AT585" i="2"/>
  <c r="AT514" i="2"/>
  <c r="AT27" i="2"/>
  <c r="AT480" i="2"/>
  <c r="AS554" i="2"/>
  <c r="AS412" i="2"/>
  <c r="AS170" i="2"/>
  <c r="AS33" i="2"/>
  <c r="AS389" i="2"/>
  <c r="AS370" i="2"/>
  <c r="AS418" i="2"/>
  <c r="AS241" i="2"/>
  <c r="AS342" i="2"/>
  <c r="AS360" i="2"/>
  <c r="AS523" i="2"/>
  <c r="AS476" i="2"/>
  <c r="AS353" i="2"/>
  <c r="AS280" i="2"/>
  <c r="AS586" i="2"/>
  <c r="AS650" i="2"/>
  <c r="AS306" i="2"/>
  <c r="AS248" i="2"/>
  <c r="AS408" i="2"/>
  <c r="AS376" i="2"/>
  <c r="AS728" i="2"/>
  <c r="AS316" i="2"/>
  <c r="AS374" i="2"/>
  <c r="AS737" i="2"/>
  <c r="AS53" i="2"/>
  <c r="AS518" i="2"/>
  <c r="AS682" i="2"/>
  <c r="AS701" i="2"/>
  <c r="AS230" i="2"/>
  <c r="AS436" i="2"/>
  <c r="AS654" i="2"/>
  <c r="AS264" i="2"/>
  <c r="AS368" i="2"/>
  <c r="AS293" i="2"/>
  <c r="AS92" i="2"/>
  <c r="AS26" i="2"/>
  <c r="AS440" i="2"/>
  <c r="AS592" i="2"/>
  <c r="AS570" i="2"/>
  <c r="AS308" i="2"/>
  <c r="AS635" i="2"/>
  <c r="AS604" i="2"/>
  <c r="AS154" i="2"/>
  <c r="AS97" i="2"/>
  <c r="AS254" i="2"/>
  <c r="AS206" i="2"/>
  <c r="AT252" i="2"/>
  <c r="AT520" i="2"/>
  <c r="AT534" i="2"/>
  <c r="AT80" i="2"/>
  <c r="AT39" i="2"/>
  <c r="AS713" i="2"/>
  <c r="AS199" i="2"/>
  <c r="AS647" i="2"/>
  <c r="AS144" i="2"/>
  <c r="AS587" i="2"/>
  <c r="AS41" i="2"/>
  <c r="AS574" i="2"/>
  <c r="AS14" i="2"/>
  <c r="AS307" i="2"/>
  <c r="AS4" i="2"/>
  <c r="AS142" i="2"/>
  <c r="AS319" i="2"/>
  <c r="AS521" i="2"/>
  <c r="AS323" i="2"/>
  <c r="AS213" i="2"/>
  <c r="AS689" i="2"/>
  <c r="AS555" i="2"/>
  <c r="AS742" i="2"/>
  <c r="AS31" i="2"/>
  <c r="AS669" i="2"/>
  <c r="AS673" i="2"/>
  <c r="AS454" i="2"/>
  <c r="AS361" i="2"/>
  <c r="AS461" i="2"/>
  <c r="AS678" i="2"/>
  <c r="AS637" i="2"/>
  <c r="AS471" i="2"/>
  <c r="AS686" i="2"/>
  <c r="AS285" i="2"/>
  <c r="AS100" i="2"/>
  <c r="AS103" i="2"/>
  <c r="AS394" i="2"/>
  <c r="AS295" i="2"/>
  <c r="AS222" i="2"/>
  <c r="AS371" i="2"/>
  <c r="AS516" i="2"/>
  <c r="AT656" i="2"/>
  <c r="AT317" i="2"/>
  <c r="AT75" i="2"/>
  <c r="AT68" i="2"/>
  <c r="AT426" i="2"/>
  <c r="AS648" i="2"/>
  <c r="AS113" i="2"/>
  <c r="AS122" i="2"/>
  <c r="AS681" i="2"/>
  <c r="AS541" i="2"/>
  <c r="AS359" i="2"/>
  <c r="AS232" i="2"/>
  <c r="AS121" i="2"/>
  <c r="AS659" i="2"/>
  <c r="AS194" i="2"/>
  <c r="AS699" i="2"/>
  <c r="AS614" i="2"/>
  <c r="AS605" i="2"/>
  <c r="AS153" i="2"/>
  <c r="AS131" i="2"/>
  <c r="AS540" i="2"/>
  <c r="AS703" i="2"/>
  <c r="AS708" i="2"/>
  <c r="AS495" i="2"/>
  <c r="AS510" i="2"/>
  <c r="AS663" i="2"/>
  <c r="AS667" i="2"/>
  <c r="AS652" i="2"/>
  <c r="AS710" i="2"/>
  <c r="AS321" i="2"/>
  <c r="AS421" i="2"/>
  <c r="AS334" i="2"/>
  <c r="AS257" i="2"/>
  <c r="AS636" i="2"/>
  <c r="AS494" i="2"/>
  <c r="AS578" i="2"/>
  <c r="AS352" i="2"/>
  <c r="AS88" i="2"/>
  <c r="AS672" i="2"/>
  <c r="AS115" i="2"/>
  <c r="AS366" i="2"/>
  <c r="AS126" i="2"/>
  <c r="AS509" i="2"/>
  <c r="AS624" i="2"/>
  <c r="AS233" i="2"/>
  <c r="AS507" i="2"/>
  <c r="AS459" i="2"/>
  <c r="AS127" i="2"/>
  <c r="AS565" i="2"/>
  <c r="AS294" i="2"/>
  <c r="AS311" i="2"/>
  <c r="AS572" i="2"/>
  <c r="AS628" i="2"/>
  <c r="AS687" i="2"/>
  <c r="AS114" i="2"/>
  <c r="AS20" i="2"/>
  <c r="AS531" i="2"/>
  <c r="AS343" i="2"/>
  <c r="AS2" i="2"/>
  <c r="AS99" i="2"/>
  <c r="AS32" i="2"/>
  <c r="AS506" i="2"/>
  <c r="AS251" i="2"/>
  <c r="AS529" i="2"/>
  <c r="AS473" i="2"/>
  <c r="AS185" i="2"/>
  <c r="AS93" i="2"/>
  <c r="AS363" i="2"/>
  <c r="AS372" i="2"/>
  <c r="AS19" i="2"/>
  <c r="AS226" i="2"/>
  <c r="AS85" i="2"/>
  <c r="AS545" i="2"/>
  <c r="AS655" i="2"/>
  <c r="AS431" i="2"/>
  <c r="AS607" i="2"/>
  <c r="AS429" i="2"/>
  <c r="AS136" i="2"/>
  <c r="AS691" i="2"/>
  <c r="AS42" i="2"/>
  <c r="AS717" i="2"/>
  <c r="AS134" i="2"/>
  <c r="AS10" i="2"/>
  <c r="AS489" i="2"/>
  <c r="AS267" i="2"/>
  <c r="AS355" i="2"/>
  <c r="AS52" i="2"/>
  <c r="AS72" i="2"/>
  <c r="AS341" i="2"/>
  <c r="AS502" i="2"/>
  <c r="AT727" i="2"/>
  <c r="AT419" i="2"/>
  <c r="AT336" i="2"/>
  <c r="AT566" i="2"/>
  <c r="AT532" i="2"/>
  <c r="AT367" i="2"/>
  <c r="AT567" i="2"/>
  <c r="AT642" i="2"/>
  <c r="AT552" i="2"/>
  <c r="AT177" i="2"/>
  <c r="AT214" i="2"/>
  <c r="AT568" i="2"/>
  <c r="AT399" i="2"/>
  <c r="AT225" i="2"/>
  <c r="AT347" i="2"/>
  <c r="AT612" i="2"/>
  <c r="AT55" i="2"/>
  <c r="AT501" i="2"/>
  <c r="AT44" i="2"/>
  <c r="AT58" i="2"/>
  <c r="AT312" i="2"/>
  <c r="AT441" i="2"/>
  <c r="AT644" i="2"/>
  <c r="AT204" i="2"/>
  <c r="AT354" i="2"/>
  <c r="AT498" i="2"/>
  <c r="AT260" i="2"/>
  <c r="AT633" i="2"/>
  <c r="AT282" i="2"/>
  <c r="AT156" i="2"/>
  <c r="AT64" i="2"/>
  <c r="AT237" i="2"/>
  <c r="AT96" i="2"/>
  <c r="AT265" i="2"/>
  <c r="AT149" i="2"/>
  <c r="AT597" i="2"/>
  <c r="AT387" i="2"/>
  <c r="AT124" i="2"/>
  <c r="AT445" i="2"/>
  <c r="AT77" i="2"/>
  <c r="AT563" i="2"/>
  <c r="AT694" i="2"/>
  <c r="AT410" i="2"/>
  <c r="AT548" i="2"/>
  <c r="AT564" i="2"/>
  <c r="AR57" i="2"/>
  <c r="AR180" i="2"/>
  <c r="AR151" i="2"/>
  <c r="AR683" i="2"/>
  <c r="AT700" i="2"/>
  <c r="AT543" i="2"/>
  <c r="AT676" i="2"/>
  <c r="AT718" i="2"/>
  <c r="AT629" i="2"/>
  <c r="AT505" i="2"/>
  <c r="AT409" i="2"/>
  <c r="AT165" i="2"/>
  <c r="AT239" i="2"/>
  <c r="AT67" i="2"/>
  <c r="AT397" i="2"/>
  <c r="AT643" i="2"/>
  <c r="AT168" i="2"/>
  <c r="AT451" i="2"/>
  <c r="AT666" i="2"/>
  <c r="AT736" i="2"/>
  <c r="AT668" i="2"/>
  <c r="AT580" i="2"/>
  <c r="AT458" i="2"/>
  <c r="AT188" i="2"/>
  <c r="AT247" i="2"/>
  <c r="AT125" i="2"/>
  <c r="AT120" i="2"/>
  <c r="AT562" i="2"/>
  <c r="AT46" i="2"/>
  <c r="AT593" i="2"/>
  <c r="AT560" i="2"/>
  <c r="AT128" i="2"/>
  <c r="AT167" i="2"/>
  <c r="AT490" i="2"/>
  <c r="AT3" i="2"/>
  <c r="AT582" i="2"/>
  <c r="AT332" i="2"/>
  <c r="AT245" i="2"/>
  <c r="AT709" i="2"/>
  <c r="AT231" i="2"/>
  <c r="AT503" i="2"/>
  <c r="AT224" i="2"/>
  <c r="AT692" i="2"/>
  <c r="AT561" i="2"/>
  <c r="AT59" i="2"/>
  <c r="AT348" i="2"/>
  <c r="AT259" i="2"/>
  <c r="AT79" i="2"/>
  <c r="AT290" i="2"/>
  <c r="AT340" i="2"/>
  <c r="AT86" i="2"/>
  <c r="AT556" i="2"/>
  <c r="AT603" i="2"/>
  <c r="AT271" i="2"/>
  <c r="AT263" i="2"/>
  <c r="AT181" i="2"/>
  <c r="AT378" i="2"/>
  <c r="AT388" i="2"/>
  <c r="AT581" i="2"/>
  <c r="AT450" i="2"/>
  <c r="AT405" i="2"/>
  <c r="AT384" i="2"/>
  <c r="AT94" i="2"/>
  <c r="AT550" i="2"/>
  <c r="AT275" i="2"/>
  <c r="AT627" i="2"/>
  <c r="AR274" i="2"/>
  <c r="AR189" i="2"/>
  <c r="AR465" i="2"/>
  <c r="AS23" i="2"/>
  <c r="AS279" i="2"/>
  <c r="AS400" i="2"/>
  <c r="AS497" i="2"/>
  <c r="AS434" i="2"/>
  <c r="AS420" i="2"/>
  <c r="AS47" i="2"/>
  <c r="AS327" i="2"/>
  <c r="AS671" i="2"/>
  <c r="AS439" i="2"/>
  <c r="AS108" i="2"/>
  <c r="AS392" i="2"/>
  <c r="AS589" i="2"/>
  <c r="AS721" i="2"/>
  <c r="AS530" i="2"/>
  <c r="AS250" i="2"/>
  <c r="AS235" i="2"/>
  <c r="AS157" i="2"/>
  <c r="AS373" i="2"/>
  <c r="AS166" i="2"/>
  <c r="AS594" i="2"/>
  <c r="AS182" i="2"/>
  <c r="AS159" i="2"/>
  <c r="AS569" i="2"/>
  <c r="AS522" i="2"/>
  <c r="AS272" i="2"/>
  <c r="AS344" i="2"/>
  <c r="AS449" i="2"/>
  <c r="AT688" i="2"/>
  <c r="AT740" i="2"/>
  <c r="AT616" i="2"/>
  <c r="AT618" i="2"/>
  <c r="AT318" i="2"/>
  <c r="AT730" i="2"/>
  <c r="AT305" i="2"/>
  <c r="AT638" i="2"/>
  <c r="AT596" i="2"/>
  <c r="AT349" i="2"/>
  <c r="AT707" i="2"/>
  <c r="AT105" i="2"/>
  <c r="AT504" i="2"/>
  <c r="AT524" i="2"/>
  <c r="AT492" i="2"/>
  <c r="AT535" i="2"/>
  <c r="AT602" i="2"/>
  <c r="AT56" i="2"/>
  <c r="AT18" i="2"/>
  <c r="AT21" i="2"/>
  <c r="AT148" i="2"/>
  <c r="AT536" i="2"/>
  <c r="AT537" i="2"/>
  <c r="AT452" i="2"/>
  <c r="AT525" i="2"/>
  <c r="AT292" i="2"/>
  <c r="AT558" i="2"/>
  <c r="AT173" i="2"/>
  <c r="AT29" i="2"/>
  <c r="AT141" i="2"/>
  <c r="AT12" i="2"/>
  <c r="AT684" i="2"/>
  <c r="AT76" i="2"/>
  <c r="AT137" i="2"/>
  <c r="AT325" i="2"/>
  <c r="AT300" i="2"/>
  <c r="AT40" i="2"/>
  <c r="AT266" i="2"/>
  <c r="AT403" i="2"/>
  <c r="AT438" i="2"/>
  <c r="AT345" i="2"/>
  <c r="AT453" i="2"/>
  <c r="AT422" i="2"/>
  <c r="AT109" i="2"/>
  <c r="AT190" i="2"/>
  <c r="AT218" i="2"/>
  <c r="AT187" i="2"/>
  <c r="AT658" i="2"/>
  <c r="AT478" i="2"/>
  <c r="AT258" i="2"/>
  <c r="AT698" i="2"/>
  <c r="AT238" i="2"/>
  <c r="AT287" i="2"/>
  <c r="AT243" i="2"/>
  <c r="AR140" i="2"/>
  <c r="AR304" i="2"/>
  <c r="AR281" i="2"/>
  <c r="AS573" i="2"/>
  <c r="AS335" i="2"/>
  <c r="AS377" i="2"/>
  <c r="AS135" i="2"/>
  <c r="AS229" i="2"/>
  <c r="AS246" i="2"/>
  <c r="AS576" i="2"/>
  <c r="AS380" i="2"/>
  <c r="AS146" i="2"/>
  <c r="AS661" i="2"/>
  <c r="AS62" i="2"/>
  <c r="AS538" i="2"/>
  <c r="AS227" i="2"/>
  <c r="AS60" i="2"/>
  <c r="AS690" i="2"/>
  <c r="AS261" i="2"/>
  <c r="AS35" i="2"/>
  <c r="AS54" i="2"/>
  <c r="AS649" i="2"/>
  <c r="AS712" i="2"/>
  <c r="AS57" i="2"/>
  <c r="AS16" i="2"/>
  <c r="AS463" i="2"/>
  <c r="AS112" i="2"/>
  <c r="AS296" i="2"/>
  <c r="AS143" i="2"/>
  <c r="AS262" i="2"/>
  <c r="AS391" i="2"/>
  <c r="AS180" i="2"/>
  <c r="AS583" i="2"/>
  <c r="AS8" i="2"/>
  <c r="AS486" i="2"/>
  <c r="AS161" i="2"/>
  <c r="AS382" i="2"/>
  <c r="AS256" i="2"/>
  <c r="AS186" i="2"/>
  <c r="AS17" i="2"/>
  <c r="AS646" i="2"/>
  <c r="AS106" i="2"/>
  <c r="AS706" i="2"/>
  <c r="AS151" i="2"/>
  <c r="AS69" i="2"/>
  <c r="AS447" i="2"/>
  <c r="AS487" i="2"/>
  <c r="AS493" i="2"/>
  <c r="AS129" i="2"/>
  <c r="AS102" i="2"/>
  <c r="AS333" i="2"/>
  <c r="AS662" i="2"/>
  <c r="AS683" i="2"/>
  <c r="AS519" i="2"/>
  <c r="AT739" i="2"/>
  <c r="AT697" i="2"/>
  <c r="AT425" i="2"/>
  <c r="AT423" i="2"/>
  <c r="AT200" i="2"/>
  <c r="AT195" i="2"/>
  <c r="AT591" i="2"/>
  <c r="AT328" i="2"/>
  <c r="AT111" i="2"/>
  <c r="AT299" i="2"/>
  <c r="AT444" i="2"/>
  <c r="AT407" i="2"/>
  <c r="AT219" i="2"/>
  <c r="AT446" i="2"/>
  <c r="AT37" i="2"/>
  <c r="AT175" i="2"/>
  <c r="AT123" i="2"/>
  <c r="AT178" i="2"/>
  <c r="AT291" i="2"/>
  <c r="AT468" i="2"/>
  <c r="AT424" i="2"/>
  <c r="AT413" i="2"/>
  <c r="AT433" i="2"/>
  <c r="AT577" i="2"/>
  <c r="AT679" i="2"/>
  <c r="AT211" i="2"/>
  <c r="AT132" i="2"/>
  <c r="AT110" i="2"/>
  <c r="AT244" i="2"/>
  <c r="AT485" i="2"/>
  <c r="AT216" i="2"/>
  <c r="AT119" i="2"/>
  <c r="AT116" i="2"/>
  <c r="AT298" i="2"/>
  <c r="AT158" i="2"/>
  <c r="AT101" i="2"/>
  <c r="AT630" i="2"/>
  <c r="AT606" i="2"/>
  <c r="AR260" i="2"/>
  <c r="AR156" i="2"/>
  <c r="AR149" i="2"/>
  <c r="AR169" i="2"/>
  <c r="AS22" i="2"/>
  <c r="AS735" i="2"/>
  <c r="AS274" i="2"/>
  <c r="AS393" i="2"/>
  <c r="AS733" i="2"/>
  <c r="AS270" i="2"/>
  <c r="AS61" i="2"/>
  <c r="AS184" i="2"/>
  <c r="AS357" i="2"/>
  <c r="AS432" i="2"/>
  <c r="AS470" i="2"/>
  <c r="AS598" i="2"/>
  <c r="AS559" i="2"/>
  <c r="AS729" i="2"/>
  <c r="AS130" i="2"/>
  <c r="AS483" i="2"/>
  <c r="AS338" i="2"/>
  <c r="AS139" i="2"/>
  <c r="AS695" i="2"/>
  <c r="AS51" i="2"/>
  <c r="AS205" i="2"/>
  <c r="AS508" i="2"/>
  <c r="AS189" i="2"/>
  <c r="AS147" i="2"/>
  <c r="AS435" i="2"/>
  <c r="AS45" i="2"/>
  <c r="AS622" i="2"/>
  <c r="AS9" i="2"/>
  <c r="AS660" i="2"/>
  <c r="AS512" i="2"/>
  <c r="AS356" i="2"/>
  <c r="AS362" i="2"/>
  <c r="AS25" i="2"/>
  <c r="AS475" i="2"/>
  <c r="AS118" i="2"/>
  <c r="AS665" i="2"/>
  <c r="AS634" i="2"/>
  <c r="AS268" i="2"/>
  <c r="AS427" i="2"/>
  <c r="AS351" i="2"/>
  <c r="AS339" i="2"/>
  <c r="AS465" i="2"/>
  <c r="AS329" i="2"/>
  <c r="AT720" i="2"/>
  <c r="AT680" i="2"/>
  <c r="AT443" i="2"/>
  <c r="AT579" i="2"/>
  <c r="AT395" i="2"/>
  <c r="AT249" i="2"/>
  <c r="AT674" i="2"/>
  <c r="AT415" i="2"/>
  <c r="AT670" i="2"/>
  <c r="AT685" i="2"/>
  <c r="AT390" i="2"/>
  <c r="AT152" i="2"/>
  <c r="AT732" i="2"/>
  <c r="AT542" i="2"/>
  <c r="AT442" i="2"/>
  <c r="AT511" i="2"/>
  <c r="AT619" i="2"/>
  <c r="AT482" i="2"/>
  <c r="AT43" i="2"/>
  <c r="AT210" i="2"/>
  <c r="AT553" i="2"/>
  <c r="AT171" i="2"/>
  <c r="AT201" i="2"/>
  <c r="AT98" i="2"/>
  <c r="AT641" i="2"/>
  <c r="AT84" i="2"/>
  <c r="AT406" i="2"/>
  <c r="AT174" i="2"/>
  <c r="AT253" i="2"/>
  <c r="AT269" i="2"/>
  <c r="AT364" i="2"/>
  <c r="AT469" i="2"/>
  <c r="AT172" i="2"/>
  <c r="AT284" i="2"/>
  <c r="AT369" i="2"/>
  <c r="AT601" i="2"/>
  <c r="AT193" i="2"/>
  <c r="AT276" i="2"/>
  <c r="AT584" i="2"/>
  <c r="AT36" i="2"/>
  <c r="AT723" i="2"/>
  <c r="AT314" i="2"/>
  <c r="AT396" i="2"/>
  <c r="AT95" i="2"/>
  <c r="AT386" i="2"/>
  <c r="AT30" i="2"/>
  <c r="AT414" i="2"/>
  <c r="AR543" i="2"/>
  <c r="AR505" i="2"/>
  <c r="AR409" i="2"/>
  <c r="AR165" i="2"/>
  <c r="AR239" i="2"/>
  <c r="AR67" i="2"/>
  <c r="AR666" i="2"/>
  <c r="AS499" i="2"/>
  <c r="AS80" i="2"/>
  <c r="AS281" i="2"/>
  <c r="AS731" i="2"/>
  <c r="AS68" i="2"/>
  <c r="AS91" i="2"/>
  <c r="AS653" i="2"/>
  <c r="AS283" i="2"/>
  <c r="AS27" i="2"/>
  <c r="AS496" i="2"/>
  <c r="AS71" i="2"/>
  <c r="AS236" i="2"/>
  <c r="AS39" i="2"/>
  <c r="AS464" i="2"/>
  <c r="AS234" i="2"/>
  <c r="AS426" i="2"/>
  <c r="AS330" i="2"/>
  <c r="AS346" i="2"/>
  <c r="AS133" i="2"/>
  <c r="AS480" i="2"/>
  <c r="AS212" i="2"/>
  <c r="AS528" i="2"/>
  <c r="AS81" i="2"/>
  <c r="AT726" i="2"/>
  <c r="AT546" i="2"/>
  <c r="AT477" i="2"/>
  <c r="AT460" i="2"/>
  <c r="AT197" i="2"/>
  <c r="AT103" i="2"/>
  <c r="AT467" i="2"/>
  <c r="AT411" i="2"/>
  <c r="AT657" i="2"/>
  <c r="AT240" i="2"/>
  <c r="AT66" i="2"/>
  <c r="AT107" i="2"/>
  <c r="AT625" i="2"/>
  <c r="AT604" i="2"/>
  <c r="AT677" i="2"/>
  <c r="AT297" i="2"/>
  <c r="AT394" i="2"/>
  <c r="AT513" i="2"/>
  <c r="AT313" i="2"/>
  <c r="AT437" i="2"/>
  <c r="AT28" i="2"/>
  <c r="AT533" i="2"/>
  <c r="AT401" i="2"/>
  <c r="AT375" i="2"/>
  <c r="AT154" i="2"/>
  <c r="AT65" i="2"/>
  <c r="AT295" i="2"/>
  <c r="AT322" i="2"/>
  <c r="AT228" i="2"/>
  <c r="AT599" i="2"/>
  <c r="AT500" i="2"/>
  <c r="AT549" i="2"/>
  <c r="AT209" i="2"/>
  <c r="AT24" i="2"/>
  <c r="AT303" i="2"/>
  <c r="AT97" i="2"/>
  <c r="AT155" i="2"/>
  <c r="AT222" i="2"/>
  <c r="AT331" i="2"/>
  <c r="AT73" i="2"/>
  <c r="AT456" i="2"/>
  <c r="AT337" i="2"/>
  <c r="AT11" i="2"/>
  <c r="AT488" i="2"/>
  <c r="AT517" i="2"/>
  <c r="AT430" i="2"/>
  <c r="AT254" i="2"/>
  <c r="AT544" i="2"/>
  <c r="AT371" i="2"/>
  <c r="AT402" i="2"/>
  <c r="AT381" i="2"/>
  <c r="AR318" i="2"/>
  <c r="AR305" i="2"/>
  <c r="AR349" i="2"/>
  <c r="AR105" i="2"/>
  <c r="AR524" i="2"/>
  <c r="AR492" i="2"/>
  <c r="AR243" i="2"/>
  <c r="AS48" i="2"/>
  <c r="AS611" i="2"/>
  <c r="AS169" i="2"/>
  <c r="AS302" i="2"/>
  <c r="AS608" i="2"/>
  <c r="AS208" i="2"/>
  <c r="AS162" i="2"/>
  <c r="AS273" i="2"/>
  <c r="AS5" i="2"/>
  <c r="AS117" i="2"/>
  <c r="AS417" i="2"/>
  <c r="AS138" i="2"/>
  <c r="AS104" i="2"/>
  <c r="AS315" i="2"/>
  <c r="AS145" i="2"/>
  <c r="AS590" i="2"/>
  <c r="AT716" i="2"/>
  <c r="AT640" i="2"/>
  <c r="AT515" i="2"/>
  <c r="AT615" i="2"/>
  <c r="AT539" i="2"/>
  <c r="AT632" i="2"/>
  <c r="AT664" i="2"/>
  <c r="AT466" i="2"/>
  <c r="AT610" i="2"/>
  <c r="AT725" i="2"/>
  <c r="AT198" i="2"/>
  <c r="AT196" i="2"/>
  <c r="AT704" i="2"/>
  <c r="AT38" i="2"/>
  <c r="AT242" i="2"/>
  <c r="AT474" i="2"/>
  <c r="AT233" i="2"/>
  <c r="AT507" i="2"/>
  <c r="AT459" i="2"/>
  <c r="AT127" i="2"/>
  <c r="AT565" i="2"/>
  <c r="AT294" i="2"/>
  <c r="AT311" i="2"/>
  <c r="AT572" i="2"/>
  <c r="AT628" i="2"/>
  <c r="AT687" i="2"/>
  <c r="AT114" i="2"/>
  <c r="AT20" i="2"/>
  <c r="AT531" i="2"/>
  <c r="AT343" i="2"/>
  <c r="AT2" i="2"/>
  <c r="AT99" i="2"/>
  <c r="AT32" i="2"/>
  <c r="AT506" i="2"/>
  <c r="AT251" i="2"/>
  <c r="AT529" i="2"/>
  <c r="AT473" i="2"/>
  <c r="AT185" i="2"/>
  <c r="AT93" i="2"/>
  <c r="AT363" i="2"/>
  <c r="AT372" i="2"/>
  <c r="AT19" i="2"/>
  <c r="AT226" i="2"/>
  <c r="AT85" i="2"/>
  <c r="AT545" i="2"/>
  <c r="AT655" i="2"/>
  <c r="AT431" i="2"/>
  <c r="AT607" i="2"/>
  <c r="AT429" i="2"/>
  <c r="AT136" i="2"/>
  <c r="AT691" i="2"/>
  <c r="AT42" i="2"/>
  <c r="AT717" i="2"/>
  <c r="AT134" i="2"/>
  <c r="AT10" i="2"/>
  <c r="AT489" i="2"/>
  <c r="AT267" i="2"/>
  <c r="AT355" i="2"/>
  <c r="AT52" i="2"/>
  <c r="AT72" i="2"/>
  <c r="AT341" i="2"/>
  <c r="AT502" i="2"/>
  <c r="AR123" i="2"/>
  <c r="AR577" i="2"/>
  <c r="AR89" i="2"/>
  <c r="AS120" i="2"/>
  <c r="AS562" i="2"/>
  <c r="AS46" i="2"/>
  <c r="AS593" i="2"/>
  <c r="AS560" i="2"/>
  <c r="AS128" i="2"/>
  <c r="AS167" i="2"/>
  <c r="AS490" i="2"/>
  <c r="AS3" i="2"/>
  <c r="AS582" i="2"/>
  <c r="AS332" i="2"/>
  <c r="AS245" i="2"/>
  <c r="AS709" i="2"/>
  <c r="AS231" i="2"/>
  <c r="AS503" i="2"/>
  <c r="AS224" i="2"/>
  <c r="AS692" i="2"/>
  <c r="AS561" i="2"/>
  <c r="AS59" i="2"/>
  <c r="AS348" i="2"/>
  <c r="AS259" i="2"/>
  <c r="AS79" i="2"/>
  <c r="AS290" i="2"/>
  <c r="AS340" i="2"/>
  <c r="AS86" i="2"/>
  <c r="AS556" i="2"/>
  <c r="AS603" i="2"/>
  <c r="AS271" i="2"/>
  <c r="AS263" i="2"/>
  <c r="AS181" i="2"/>
  <c r="AS378" i="2"/>
  <c r="AS388" i="2"/>
  <c r="AS581" i="2"/>
  <c r="AS450" i="2"/>
  <c r="AS405" i="2"/>
  <c r="AS384" i="2"/>
  <c r="AS94" i="2"/>
  <c r="AS550" i="2"/>
  <c r="AS275" i="2"/>
  <c r="AS627" i="2"/>
  <c r="AT722" i="2"/>
  <c r="AT713" i="2"/>
  <c r="AT554" i="2"/>
  <c r="AT648" i="2"/>
  <c r="AT702" i="2"/>
  <c r="AT199" i="2"/>
  <c r="AT412" i="2"/>
  <c r="AT113" i="2"/>
  <c r="AT617" i="2"/>
  <c r="AT647" i="2"/>
  <c r="AT170" i="2"/>
  <c r="AT122" i="2"/>
  <c r="AT255" i="2"/>
  <c r="AT144" i="2"/>
  <c r="AT681" i="2"/>
  <c r="AT33" i="2"/>
  <c r="AT626" i="2"/>
  <c r="AT587" i="2"/>
  <c r="AT541" i="2"/>
  <c r="AT389" i="2"/>
  <c r="AT527" i="2"/>
  <c r="AT41" i="2"/>
  <c r="AT359" i="2"/>
  <c r="AT370" i="2"/>
  <c r="AT741" i="2"/>
  <c r="AT574" i="2"/>
  <c r="AT232" i="2"/>
  <c r="AT418" i="2"/>
  <c r="AT15" i="2"/>
  <c r="AT121" i="2"/>
  <c r="AT14" i="2"/>
  <c r="AT241" i="2"/>
  <c r="AT659" i="2"/>
  <c r="AT307" i="2"/>
  <c r="AT715" i="2"/>
  <c r="AT342" i="2"/>
  <c r="AT194" i="2"/>
  <c r="AT4" i="2"/>
  <c r="AT479" i="2"/>
  <c r="AT360" i="2"/>
  <c r="AT699" i="2"/>
  <c r="AT70" i="2"/>
  <c r="AT142" i="2"/>
  <c r="AT523" i="2"/>
  <c r="AT614" i="2"/>
  <c r="AT163" i="2"/>
  <c r="AT319" i="2"/>
  <c r="AT476" i="2"/>
  <c r="AT605" i="2"/>
  <c r="AT87" i="2"/>
  <c r="AT521" i="2"/>
  <c r="AR43" i="2"/>
  <c r="AR172" i="2"/>
  <c r="AR332" i="2"/>
  <c r="AS21" i="2"/>
  <c r="AS148" i="2"/>
  <c r="AS536" i="2"/>
  <c r="AS537" i="2"/>
  <c r="AS452" i="2"/>
  <c r="AS525" i="2"/>
  <c r="AS292" i="2"/>
  <c r="AS558" i="2"/>
  <c r="AS173" i="2"/>
  <c r="AS29" i="2"/>
  <c r="AS141" i="2"/>
  <c r="AS12" i="2"/>
  <c r="AS684" i="2"/>
  <c r="AS76" i="2"/>
  <c r="AS137" i="2"/>
  <c r="AS325" i="2"/>
  <c r="AS300" i="2"/>
  <c r="AS40" i="2"/>
  <c r="AS266" i="2"/>
  <c r="AS403" i="2"/>
  <c r="AS438" i="2"/>
  <c r="AS345" i="2"/>
  <c r="AS453" i="2"/>
  <c r="AS422" i="2"/>
  <c r="AS109" i="2"/>
  <c r="AS190" i="2"/>
  <c r="AS218" i="2"/>
  <c r="AS187" i="2"/>
  <c r="AS658" i="2"/>
  <c r="AS478" i="2"/>
  <c r="AS258" i="2"/>
  <c r="AS698" i="2"/>
  <c r="AS238" i="2"/>
  <c r="AS287" i="2"/>
  <c r="AS243" i="2"/>
  <c r="AS179" i="2"/>
  <c r="AS350" i="2"/>
  <c r="AS215" i="2"/>
  <c r="AS547" i="2"/>
  <c r="AS623" i="2"/>
  <c r="AS383" i="2"/>
  <c r="AS693" i="2"/>
  <c r="AS621" i="2"/>
  <c r="AT703" i="2"/>
  <c r="AT650" i="2"/>
  <c r="AT689" i="2"/>
  <c r="AT708" i="2"/>
  <c r="AT306" i="2"/>
  <c r="AT555" i="2"/>
  <c r="AT495" i="2"/>
  <c r="AT248" i="2"/>
  <c r="AT742" i="2"/>
  <c r="AT408" i="2"/>
  <c r="AT376" i="2"/>
  <c r="AT728" i="2"/>
  <c r="AT510" i="2"/>
  <c r="AT31" i="2"/>
  <c r="AT316" i="2"/>
  <c r="AT374" i="2"/>
  <c r="AT737" i="2"/>
  <c r="AT53" i="2"/>
  <c r="AT518" i="2"/>
  <c r="AT682" i="2"/>
  <c r="AT701" i="2"/>
  <c r="AT230" i="2"/>
  <c r="AT436" i="2"/>
  <c r="AT654" i="2"/>
  <c r="AT264" i="2"/>
  <c r="AT368" i="2"/>
  <c r="AT293" i="2"/>
  <c r="AT92" i="2"/>
  <c r="AT26" i="2"/>
  <c r="AT440" i="2"/>
  <c r="AT592" i="2"/>
  <c r="AT570" i="2"/>
  <c r="AT308" i="2"/>
  <c r="AT635" i="2"/>
  <c r="AT23" i="2"/>
  <c r="AT279" i="2"/>
  <c r="AT400" i="2"/>
  <c r="AT497" i="2"/>
  <c r="AT434" i="2"/>
  <c r="AT420" i="2"/>
  <c r="AT47" i="2"/>
  <c r="AT327" i="2"/>
  <c r="AT671" i="2"/>
  <c r="AT439" i="2"/>
  <c r="AT108" i="2"/>
  <c r="AT392" i="2"/>
  <c r="AT589" i="2"/>
  <c r="AT721" i="2"/>
  <c r="AT530" i="2"/>
  <c r="AR186" i="2"/>
  <c r="AS291" i="2"/>
  <c r="AS468" i="2"/>
  <c r="AS424" i="2"/>
  <c r="AS413" i="2"/>
  <c r="AS433" i="2"/>
  <c r="AS577" i="2"/>
  <c r="AS679" i="2"/>
  <c r="AS211" i="2"/>
  <c r="AS132" i="2"/>
  <c r="AS110" i="2"/>
  <c r="AS244" i="2"/>
  <c r="AS485" i="2"/>
  <c r="AS216" i="2"/>
  <c r="AS119" i="2"/>
  <c r="AS116" i="2"/>
  <c r="AS298" i="2"/>
  <c r="AS158" i="2"/>
  <c r="AS101" i="2"/>
  <c r="AS630" i="2"/>
  <c r="AS606" i="2"/>
  <c r="AS398" i="2"/>
  <c r="AS301" i="2"/>
  <c r="AS13" i="2"/>
  <c r="AS588" i="2"/>
  <c r="AS289" i="2"/>
  <c r="AS164" i="2"/>
  <c r="AS526" i="2"/>
  <c r="AS639" i="2"/>
  <c r="AS620" i="2"/>
  <c r="AS571" i="2"/>
  <c r="AS324" i="2"/>
  <c r="AS320" i="2"/>
  <c r="AS719" i="2"/>
  <c r="AS651" i="2"/>
  <c r="AS183" i="2"/>
  <c r="AS89" i="2"/>
  <c r="AS457" i="2"/>
  <c r="AS202" i="2"/>
  <c r="AS484" i="2"/>
  <c r="AS595" i="2"/>
  <c r="AS150" i="2"/>
  <c r="AS63" i="2"/>
  <c r="AS481" i="2"/>
  <c r="AT669" i="2"/>
  <c r="AT673" i="2"/>
  <c r="AT454" i="2"/>
  <c r="AT361" i="2"/>
  <c r="AT461" i="2"/>
  <c r="AT678" i="2"/>
  <c r="AT637" i="2"/>
  <c r="AT471" i="2"/>
  <c r="AT686" i="2"/>
  <c r="AT285" i="2"/>
  <c r="AT100" i="2"/>
  <c r="AT573" i="2"/>
  <c r="AT335" i="2"/>
  <c r="AT377" i="2"/>
  <c r="AT135" i="2"/>
  <c r="AT229" i="2"/>
  <c r="AT246" i="2"/>
  <c r="AT576" i="2"/>
  <c r="AT380" i="2"/>
  <c r="AT146" i="2"/>
  <c r="AT661" i="2"/>
  <c r="AT62" i="2"/>
  <c r="AT538" i="2"/>
  <c r="AT227" i="2"/>
  <c r="AT60" i="2"/>
  <c r="AT690" i="2"/>
  <c r="AT261" i="2"/>
  <c r="AT35" i="2"/>
  <c r="AT54" i="2"/>
  <c r="AT649" i="2"/>
  <c r="AT712" i="2"/>
  <c r="AT57" i="2"/>
  <c r="AT16" i="2"/>
  <c r="AT463" i="2"/>
  <c r="AT112" i="2"/>
  <c r="AT296" i="2"/>
  <c r="AT143" i="2"/>
  <c r="AT262" i="2"/>
  <c r="AT391" i="2"/>
  <c r="AT180" i="2"/>
  <c r="AT583" i="2"/>
  <c r="AT8" i="2"/>
  <c r="AT486" i="2"/>
  <c r="AT161" i="2"/>
  <c r="AT382" i="2"/>
  <c r="AT256" i="2"/>
  <c r="AT186" i="2"/>
  <c r="AT17" i="2"/>
  <c r="AR127" i="2"/>
  <c r="AR687" i="2"/>
  <c r="AR355" i="2"/>
  <c r="AS584" i="2"/>
  <c r="AS36" i="2"/>
  <c r="AS723" i="2"/>
  <c r="AS314" i="2"/>
  <c r="AS396" i="2"/>
  <c r="AS95" i="2"/>
  <c r="AS386" i="2"/>
  <c r="AS30" i="2"/>
  <c r="AS414" i="2"/>
  <c r="AS310" i="2"/>
  <c r="AS288" i="2"/>
  <c r="AS428" i="2"/>
  <c r="AS7" i="2"/>
  <c r="AS455" i="2"/>
  <c r="AS176" i="2"/>
  <c r="AS203" i="2"/>
  <c r="AS221" i="2"/>
  <c r="AS82" i="2"/>
  <c r="AS631" i="2"/>
  <c r="AS217" i="2"/>
  <c r="AS6" i="2"/>
  <c r="AS462" i="2"/>
  <c r="AS404" i="2"/>
  <c r="AT663" i="2"/>
  <c r="AT667" i="2"/>
  <c r="AT652" i="2"/>
  <c r="AT710" i="2"/>
  <c r="AT321" i="2"/>
  <c r="AT421" i="2"/>
  <c r="AT334" i="2"/>
  <c r="AT257" i="2"/>
  <c r="AT636" i="2"/>
  <c r="AT494" i="2"/>
  <c r="AT578" i="2"/>
  <c r="AT352" i="2"/>
  <c r="AT88" i="2"/>
  <c r="AT672" i="2"/>
  <c r="AT115" i="2"/>
  <c r="AT366" i="2"/>
  <c r="AT126" i="2"/>
  <c r="AT509" i="2"/>
  <c r="AT624" i="2"/>
  <c r="AT22" i="2"/>
  <c r="AT735" i="2"/>
  <c r="AT274" i="2"/>
  <c r="AT393" i="2"/>
  <c r="AT733" i="2"/>
  <c r="AT270" i="2"/>
  <c r="AT61" i="2"/>
  <c r="AT184" i="2"/>
  <c r="AT357" i="2"/>
  <c r="AT432" i="2"/>
  <c r="AT470" i="2"/>
  <c r="AT598" i="2"/>
  <c r="AT559" i="2"/>
  <c r="AT729" i="2"/>
  <c r="AT130" i="2"/>
  <c r="AT483" i="2"/>
  <c r="AT338" i="2"/>
  <c r="AT139" i="2"/>
  <c r="AT695" i="2"/>
  <c r="AT51" i="2"/>
  <c r="AT205" i="2"/>
  <c r="AT508" i="2"/>
  <c r="AT189" i="2"/>
  <c r="AT147" i="2"/>
  <c r="AT435" i="2"/>
  <c r="AT45" i="2"/>
  <c r="AT622" i="2"/>
  <c r="AT9" i="2"/>
  <c r="AT660" i="2"/>
  <c r="AT512" i="2"/>
  <c r="AT356" i="2"/>
  <c r="AT362" i="2"/>
  <c r="AT25" i="2"/>
  <c r="AT475" i="2"/>
  <c r="AT118" i="2"/>
  <c r="AT665" i="2"/>
  <c r="AT634" i="2"/>
  <c r="AT268" i="2"/>
  <c r="AT427" i="2"/>
  <c r="AT351" i="2"/>
  <c r="AT339" i="2"/>
  <c r="AT465" i="2"/>
  <c r="AT329" i="2"/>
  <c r="AT551" i="2"/>
  <c r="AT48" i="2"/>
  <c r="AT611" i="2"/>
  <c r="AT169" i="2"/>
  <c r="AT302" i="2"/>
  <c r="AT608" i="2"/>
  <c r="AT208" i="2"/>
  <c r="AT162" i="2"/>
  <c r="AT273" i="2"/>
  <c r="AT5" i="2"/>
  <c r="AT117" i="2"/>
  <c r="AT417" i="2"/>
  <c r="AT138" i="2"/>
  <c r="AT104" i="2"/>
  <c r="AT315" i="2"/>
  <c r="AT145" i="2"/>
  <c r="AT590" i="2"/>
  <c r="AR361" i="2"/>
  <c r="AR461" i="2"/>
  <c r="AR285" i="2"/>
  <c r="AR100" i="2"/>
  <c r="AR335" i="2"/>
  <c r="AR377" i="2"/>
  <c r="AR229" i="2"/>
  <c r="AR246" i="2"/>
  <c r="AR380" i="2"/>
  <c r="AR146" i="2"/>
  <c r="AR62" i="2"/>
  <c r="AR538" i="2"/>
  <c r="AR227" i="2"/>
  <c r="AR60" i="2"/>
  <c r="AR35" i="2"/>
  <c r="AR54" i="2"/>
  <c r="AR649" i="2"/>
  <c r="AR16" i="2"/>
  <c r="AR463" i="2"/>
  <c r="AR296" i="2"/>
  <c r="AR143" i="2"/>
  <c r="AR262" i="2"/>
  <c r="AR391" i="2"/>
  <c r="AR8" i="2"/>
  <c r="AR486" i="2"/>
  <c r="AR161" i="2"/>
  <c r="AR382" i="2"/>
  <c r="AR17" i="2"/>
  <c r="AR646" i="2"/>
  <c r="AR106" i="2"/>
  <c r="AR69" i="2"/>
  <c r="AR447" i="2"/>
  <c r="AR487" i="2"/>
  <c r="AR129" i="2"/>
  <c r="AR333" i="2"/>
  <c r="AR662" i="2"/>
  <c r="AR519" i="2"/>
  <c r="AU727" i="2"/>
  <c r="AU419" i="2"/>
  <c r="AU336" i="2"/>
  <c r="AU566" i="2"/>
  <c r="AU532" i="2"/>
  <c r="AU367" i="2"/>
  <c r="AU567" i="2"/>
  <c r="AU642" i="2"/>
  <c r="AU552" i="2"/>
  <c r="AU177" i="2"/>
  <c r="AU214" i="2"/>
  <c r="AU568" i="2"/>
  <c r="AU399" i="2"/>
  <c r="AU225" i="2"/>
  <c r="AU347" i="2"/>
  <c r="AU612" i="2"/>
  <c r="AU55" i="2"/>
  <c r="AU501" i="2"/>
  <c r="AU44" i="2"/>
  <c r="AU58" i="2"/>
  <c r="AU312" i="2"/>
  <c r="AU441" i="2"/>
  <c r="AU644" i="2"/>
  <c r="AU204" i="2"/>
  <c r="AU354" i="2"/>
  <c r="AU498" i="2"/>
  <c r="AU260" i="2"/>
  <c r="AU633" i="2"/>
  <c r="AU282" i="2"/>
  <c r="AU156" i="2"/>
  <c r="AU64" i="2"/>
  <c r="AU237" i="2"/>
  <c r="AR321" i="2"/>
  <c r="AR257" i="2"/>
  <c r="AR636" i="2"/>
  <c r="AR578" i="2"/>
  <c r="AR352" i="2"/>
  <c r="AR88" i="2"/>
  <c r="AR115" i="2"/>
  <c r="AR366" i="2"/>
  <c r="AR126" i="2"/>
  <c r="AR22" i="2"/>
  <c r="AR393" i="2"/>
  <c r="AR270" i="2"/>
  <c r="AR61" i="2"/>
  <c r="AR184" i="2"/>
  <c r="AR357" i="2"/>
  <c r="AR432" i="2"/>
  <c r="AR470" i="2"/>
  <c r="AR483" i="2"/>
  <c r="AR338" i="2"/>
  <c r="AR139" i="2"/>
  <c r="AR695" i="2"/>
  <c r="AR205" i="2"/>
  <c r="AR508" i="2"/>
  <c r="AR147" i="2"/>
  <c r="AR435" i="2"/>
  <c r="AR45" i="2"/>
  <c r="AR622" i="2"/>
  <c r="AR512" i="2"/>
  <c r="AR362" i="2"/>
  <c r="AR118" i="2"/>
  <c r="AR427" i="2"/>
  <c r="AR329" i="2"/>
  <c r="AU700" i="2"/>
  <c r="AU543" i="2"/>
  <c r="AU676" i="2"/>
  <c r="AU718" i="2"/>
  <c r="AU629" i="2"/>
  <c r="AU505" i="2"/>
  <c r="AU409" i="2"/>
  <c r="AU165" i="2"/>
  <c r="AU239" i="2"/>
  <c r="AU67" i="2"/>
  <c r="AU397" i="2"/>
  <c r="AU643" i="2"/>
  <c r="AU168" i="2"/>
  <c r="AU451" i="2"/>
  <c r="AU666" i="2"/>
  <c r="AU736" i="2"/>
  <c r="AU668" i="2"/>
  <c r="AU580" i="2"/>
  <c r="AU458" i="2"/>
  <c r="AU188" i="2"/>
  <c r="AU247" i="2"/>
  <c r="AU125" i="2"/>
  <c r="AU120" i="2"/>
  <c r="AU562" i="2"/>
  <c r="AU46" i="2"/>
  <c r="AU593" i="2"/>
  <c r="AU560" i="2"/>
  <c r="AU128" i="2"/>
  <c r="AU167" i="2"/>
  <c r="AT179" i="2"/>
  <c r="AT350" i="2"/>
  <c r="AT215" i="2"/>
  <c r="AT547" i="2"/>
  <c r="AT623" i="2"/>
  <c r="AT383" i="2"/>
  <c r="AT693" i="2"/>
  <c r="AT621" i="2"/>
  <c r="AR472" i="2"/>
  <c r="AR326" i="2"/>
  <c r="AR309" i="2"/>
  <c r="AR645" i="2"/>
  <c r="AR696" i="2"/>
  <c r="AR191" i="2"/>
  <c r="AR192" i="2"/>
  <c r="AR520" i="2"/>
  <c r="AR365" i="2"/>
  <c r="AR714" i="2"/>
  <c r="AR49" i="2"/>
  <c r="AR317" i="2"/>
  <c r="AR286" i="2"/>
  <c r="AR223" i="2"/>
  <c r="AR534" i="2"/>
  <c r="AR207" i="2"/>
  <c r="AR34" i="2"/>
  <c r="AR75" i="2"/>
  <c r="AR220" i="2"/>
  <c r="AR514" i="2"/>
  <c r="AR90" i="2"/>
  <c r="AR499" i="2"/>
  <c r="AR80" i="2"/>
  <c r="AR68" i="2"/>
  <c r="AR283" i="2"/>
  <c r="AR27" i="2"/>
  <c r="AR71" i="2"/>
  <c r="AR236" i="2"/>
  <c r="AR39" i="2"/>
  <c r="AR234" i="2"/>
  <c r="AR330" i="2"/>
  <c r="AR346" i="2"/>
  <c r="AR133" i="2"/>
  <c r="AR480" i="2"/>
  <c r="AR212" i="2"/>
  <c r="AR528" i="2"/>
  <c r="AR81" i="2"/>
  <c r="AU688" i="2"/>
  <c r="AU740" i="2"/>
  <c r="AU616" i="2"/>
  <c r="AU618" i="2"/>
  <c r="AU318" i="2"/>
  <c r="AU730" i="2"/>
  <c r="AU305" i="2"/>
  <c r="AU638" i="2"/>
  <c r="AU596" i="2"/>
  <c r="AU349" i="2"/>
  <c r="AU707" i="2"/>
  <c r="AU105" i="2"/>
  <c r="AU504" i="2"/>
  <c r="AU524" i="2"/>
  <c r="AU492" i="2"/>
  <c r="AU535" i="2"/>
  <c r="AU602" i="2"/>
  <c r="AU56" i="2"/>
  <c r="AU18" i="2"/>
  <c r="AU21" i="2"/>
  <c r="AU148" i="2"/>
  <c r="AU536" i="2"/>
  <c r="AU537" i="2"/>
  <c r="AU452" i="2"/>
  <c r="AU525" i="2"/>
  <c r="AT398" i="2"/>
  <c r="AT301" i="2"/>
  <c r="AT13" i="2"/>
  <c r="AT588" i="2"/>
  <c r="AT289" i="2"/>
  <c r="AT164" i="2"/>
  <c r="AT526" i="2"/>
  <c r="AT639" i="2"/>
  <c r="AT620" i="2"/>
  <c r="AT571" i="2"/>
  <c r="AT324" i="2"/>
  <c r="AT320" i="2"/>
  <c r="AT719" i="2"/>
  <c r="AT651" i="2"/>
  <c r="AT183" i="2"/>
  <c r="AT89" i="2"/>
  <c r="AT457" i="2"/>
  <c r="AT202" i="2"/>
  <c r="AT484" i="2"/>
  <c r="AT595" i="2"/>
  <c r="AT150" i="2"/>
  <c r="AT63" i="2"/>
  <c r="AT481" i="2"/>
  <c r="AR419" i="2"/>
  <c r="AR336" i="2"/>
  <c r="AR566" i="2"/>
  <c r="AR367" i="2"/>
  <c r="AR567" i="2"/>
  <c r="AR642" i="2"/>
  <c r="AR552" i="2"/>
  <c r="AR177" i="2"/>
  <c r="AR214" i="2"/>
  <c r="AR399" i="2"/>
  <c r="AR225" i="2"/>
  <c r="AR44" i="2"/>
  <c r="AR58" i="2"/>
  <c r="AR312" i="2"/>
  <c r="AR204" i="2"/>
  <c r="AR498" i="2"/>
  <c r="AR282" i="2"/>
  <c r="AR64" i="2"/>
  <c r="AR237" i="2"/>
  <c r="AR96" i="2"/>
  <c r="AR265" i="2"/>
  <c r="AR597" i="2"/>
  <c r="AR77" i="2"/>
  <c r="AR410" i="2"/>
  <c r="AR564" i="2"/>
  <c r="AR551" i="2"/>
  <c r="AR48" i="2"/>
  <c r="AR208" i="2"/>
  <c r="AR273" i="2"/>
  <c r="AR5" i="2"/>
  <c r="AR117" i="2"/>
  <c r="AR417" i="2"/>
  <c r="AR138" i="2"/>
  <c r="AR315" i="2"/>
  <c r="AR145" i="2"/>
  <c r="AR590" i="2"/>
  <c r="AU739" i="2"/>
  <c r="AU697" i="2"/>
  <c r="AU425" i="2"/>
  <c r="AU423" i="2"/>
  <c r="AU200" i="2"/>
  <c r="AU195" i="2"/>
  <c r="AU591" i="2"/>
  <c r="AU328" i="2"/>
  <c r="AU111" i="2"/>
  <c r="AU299" i="2"/>
  <c r="AU444" i="2"/>
  <c r="AU407" i="2"/>
  <c r="AU219" i="2"/>
  <c r="AU446" i="2"/>
  <c r="AU37" i="2"/>
  <c r="AU175" i="2"/>
  <c r="AU123" i="2"/>
  <c r="AT310" i="2"/>
  <c r="AT288" i="2"/>
  <c r="AT428" i="2"/>
  <c r="AT7" i="2"/>
  <c r="AT455" i="2"/>
  <c r="AT176" i="2"/>
  <c r="AT203" i="2"/>
  <c r="AT221" i="2"/>
  <c r="AT82" i="2"/>
  <c r="AT631" i="2"/>
  <c r="AT217" i="2"/>
  <c r="AT6" i="2"/>
  <c r="AT462" i="2"/>
  <c r="AT404" i="2"/>
  <c r="AR458" i="2"/>
  <c r="AR188" i="2"/>
  <c r="AR247" i="2"/>
  <c r="AR125" i="2"/>
  <c r="AR46" i="2"/>
  <c r="AR593" i="2"/>
  <c r="AR128" i="2"/>
  <c r="AR167" i="2"/>
  <c r="AR490" i="2"/>
  <c r="AR3" i="2"/>
  <c r="AR582" i="2"/>
  <c r="AR245" i="2"/>
  <c r="AR231" i="2"/>
  <c r="AR224" i="2"/>
  <c r="AR59" i="2"/>
  <c r="AR348" i="2"/>
  <c r="AR259" i="2"/>
  <c r="AR79" i="2"/>
  <c r="AR290" i="2"/>
  <c r="AR340" i="2"/>
  <c r="AR556" i="2"/>
  <c r="AR603" i="2"/>
  <c r="AR271" i="2"/>
  <c r="AR181" i="2"/>
  <c r="AR581" i="2"/>
  <c r="AR450" i="2"/>
  <c r="AR405" i="2"/>
  <c r="AR384" i="2"/>
  <c r="AR94" i="2"/>
  <c r="AR550" i="2"/>
  <c r="AR275" i="2"/>
  <c r="AR627" i="2"/>
  <c r="AU720" i="2"/>
  <c r="AU680" i="2"/>
  <c r="AU443" i="2"/>
  <c r="AU579" i="2"/>
  <c r="AU395" i="2"/>
  <c r="AU249" i="2"/>
  <c r="AU674" i="2"/>
  <c r="AU415" i="2"/>
  <c r="AU670" i="2"/>
  <c r="AU685" i="2"/>
  <c r="AU390" i="2"/>
  <c r="AU152" i="2"/>
  <c r="AU732" i="2"/>
  <c r="AU542" i="2"/>
  <c r="AU442" i="2"/>
  <c r="AU511" i="2"/>
  <c r="AU619" i="2"/>
  <c r="AU482" i="2"/>
  <c r="AU43" i="2"/>
  <c r="AU210" i="2"/>
  <c r="AU553" i="2"/>
  <c r="AU171" i="2"/>
  <c r="AU201" i="2"/>
  <c r="AU98" i="2"/>
  <c r="AU641" i="2"/>
  <c r="AU84" i="2"/>
  <c r="AU406" i="2"/>
  <c r="AU174" i="2"/>
  <c r="AT74" i="2"/>
  <c r="AT278" i="2"/>
  <c r="AT416" i="2"/>
  <c r="AT83" i="2"/>
  <c r="AT160" i="2"/>
  <c r="AT491" i="2"/>
  <c r="AT206" i="2"/>
  <c r="AT613" i="2"/>
  <c r="AT516" i="2"/>
  <c r="AT385" i="2"/>
  <c r="AR56" i="2"/>
  <c r="AR18" i="2"/>
  <c r="AR21" i="2"/>
  <c r="AR536" i="2"/>
  <c r="AR525" i="2"/>
  <c r="AR558" i="2"/>
  <c r="AR173" i="2"/>
  <c r="AR29" i="2"/>
  <c r="AR141" i="2"/>
  <c r="AR12" i="2"/>
  <c r="AR684" i="2"/>
  <c r="AR76" i="2"/>
  <c r="AR137" i="2"/>
  <c r="AR300" i="2"/>
  <c r="AR40" i="2"/>
  <c r="AR266" i="2"/>
  <c r="AR438" i="2"/>
  <c r="AR422" i="2"/>
  <c r="AR109" i="2"/>
  <c r="AR190" i="2"/>
  <c r="AR218" i="2"/>
  <c r="AR187" i="2"/>
  <c r="AR478" i="2"/>
  <c r="AR258" i="2"/>
  <c r="AR698" i="2"/>
  <c r="AR287" i="2"/>
  <c r="AR179" i="2"/>
  <c r="AR350" i="2"/>
  <c r="AR215" i="2"/>
  <c r="AR547" i="2"/>
  <c r="AR623" i="2"/>
  <c r="AR383" i="2"/>
  <c r="AR693" i="2"/>
  <c r="AU726" i="2"/>
  <c r="AU546" i="2"/>
  <c r="AU477" i="2"/>
  <c r="AU460" i="2"/>
  <c r="AU197" i="2"/>
  <c r="AU103" i="2"/>
  <c r="AU467" i="2"/>
  <c r="AU411" i="2"/>
  <c r="AU657" i="2"/>
  <c r="AU240" i="2"/>
  <c r="AU66" i="2"/>
  <c r="AU107" i="2"/>
  <c r="AU625" i="2"/>
  <c r="AU604" i="2"/>
  <c r="AU677" i="2"/>
  <c r="AU297" i="2"/>
  <c r="AU394" i="2"/>
  <c r="AU513" i="2"/>
  <c r="AU313" i="2"/>
  <c r="AU437" i="2"/>
  <c r="AU28" i="2"/>
  <c r="AU533" i="2"/>
  <c r="AU401" i="2"/>
  <c r="AU375" i="2"/>
  <c r="AU154" i="2"/>
  <c r="AU65" i="2"/>
  <c r="AU295" i="2"/>
  <c r="AU322" i="2"/>
  <c r="AU228" i="2"/>
  <c r="AU599" i="2"/>
  <c r="AU500" i="2"/>
  <c r="AU549" i="2"/>
  <c r="AU209" i="2"/>
  <c r="AU24" i="2"/>
  <c r="AU303" i="2"/>
  <c r="AU97" i="2"/>
  <c r="AU155" i="2"/>
  <c r="AU222" i="2"/>
  <c r="AU331" i="2"/>
  <c r="AU73" i="2"/>
  <c r="AU456" i="2"/>
  <c r="AU337" i="2"/>
  <c r="AU11" i="2"/>
  <c r="AR697" i="2"/>
  <c r="AR425" i="2"/>
  <c r="AR200" i="2"/>
  <c r="AR591" i="2"/>
  <c r="AR328" i="2"/>
  <c r="AR111" i="2"/>
  <c r="AR299" i="2"/>
  <c r="AR407" i="2"/>
  <c r="AR446" i="2"/>
  <c r="AR37" i="2"/>
  <c r="AR291" i="2"/>
  <c r="AR424" i="2"/>
  <c r="AR433" i="2"/>
  <c r="AR211" i="2"/>
  <c r="AR110" i="2"/>
  <c r="AR485" i="2"/>
  <c r="AR119" i="2"/>
  <c r="AR116" i="2"/>
  <c r="AR298" i="2"/>
  <c r="AR101" i="2"/>
  <c r="AR630" i="2"/>
  <c r="AR606" i="2"/>
  <c r="AR398" i="2"/>
  <c r="AR13" i="2"/>
  <c r="AR588" i="2"/>
  <c r="AR164" i="2"/>
  <c r="AR526" i="2"/>
  <c r="AR620" i="2"/>
  <c r="AR324" i="2"/>
  <c r="AR320" i="2"/>
  <c r="AR183" i="2"/>
  <c r="AR202" i="2"/>
  <c r="AR63" i="2"/>
  <c r="AR481" i="2"/>
  <c r="AU716" i="2"/>
  <c r="AU640" i="2"/>
  <c r="AU515" i="2"/>
  <c r="AU615" i="2"/>
  <c r="AU539" i="2"/>
  <c r="AU632" i="2"/>
  <c r="AU664" i="2"/>
  <c r="AU466" i="2"/>
  <c r="AU610" i="2"/>
  <c r="AU725" i="2"/>
  <c r="AU198" i="2"/>
  <c r="AU196" i="2"/>
  <c r="AU704" i="2"/>
  <c r="AU38" i="2"/>
  <c r="AU242" i="2"/>
  <c r="AU474" i="2"/>
  <c r="AU233" i="2"/>
  <c r="AU507" i="2"/>
  <c r="AU459" i="2"/>
  <c r="AU127" i="2"/>
  <c r="AU565" i="2"/>
  <c r="AU294" i="2"/>
  <c r="AU311" i="2"/>
  <c r="AU572" i="2"/>
  <c r="AU628" i="2"/>
  <c r="AU687" i="2"/>
  <c r="AU114" i="2"/>
  <c r="AU20" i="2"/>
  <c r="AU531" i="2"/>
  <c r="AT353" i="2"/>
  <c r="AT277" i="2"/>
  <c r="AT153" i="2"/>
  <c r="AT323" i="2"/>
  <c r="AT280" i="2"/>
  <c r="AT358" i="2"/>
  <c r="AT131" i="2"/>
  <c r="AT213" i="2"/>
  <c r="AT586" i="2"/>
  <c r="AT50" i="2"/>
  <c r="AT540" i="2"/>
  <c r="AR680" i="2"/>
  <c r="AR395" i="2"/>
  <c r="AR249" i="2"/>
  <c r="AR390" i="2"/>
  <c r="AR152" i="2"/>
  <c r="AR442" i="2"/>
  <c r="AR619" i="2"/>
  <c r="AR553" i="2"/>
  <c r="AR171" i="2"/>
  <c r="AR201" i="2"/>
  <c r="AR98" i="2"/>
  <c r="AR84" i="2"/>
  <c r="AR269" i="2"/>
  <c r="AR364" i="2"/>
  <c r="AR284" i="2"/>
  <c r="AR601" i="2"/>
  <c r="AR193" i="2"/>
  <c r="AR276" i="2"/>
  <c r="AR584" i="2"/>
  <c r="AR36" i="2"/>
  <c r="AR30" i="2"/>
  <c r="AR310" i="2"/>
  <c r="AR428" i="2"/>
  <c r="AR7" i="2"/>
  <c r="AR455" i="2"/>
  <c r="AR176" i="2"/>
  <c r="AR203" i="2"/>
  <c r="AR221" i="2"/>
  <c r="AR82" i="2"/>
  <c r="AR631" i="2"/>
  <c r="AR6" i="2"/>
  <c r="AR462" i="2"/>
  <c r="AR404" i="2"/>
  <c r="AU722" i="2"/>
  <c r="AU713" i="2"/>
  <c r="AU554" i="2"/>
  <c r="AU648" i="2"/>
  <c r="AU702" i="2"/>
  <c r="AU199" i="2"/>
  <c r="AU412" i="2"/>
  <c r="AU113" i="2"/>
  <c r="AU617" i="2"/>
  <c r="AU647" i="2"/>
  <c r="AU170" i="2"/>
  <c r="AU122" i="2"/>
  <c r="AU255" i="2"/>
  <c r="AU144" i="2"/>
  <c r="AU681" i="2"/>
  <c r="AU33" i="2"/>
  <c r="AU626" i="2"/>
  <c r="AU587" i="2"/>
  <c r="AU541" i="2"/>
  <c r="AU389" i="2"/>
  <c r="AU527" i="2"/>
  <c r="AU41" i="2"/>
  <c r="AU359" i="2"/>
  <c r="AU370" i="2"/>
  <c r="AU741" i="2"/>
  <c r="AT250" i="2"/>
  <c r="AT235" i="2"/>
  <c r="AT157" i="2"/>
  <c r="AT373" i="2"/>
  <c r="AT166" i="2"/>
  <c r="AT594" i="2"/>
  <c r="AT182" i="2"/>
  <c r="AT159" i="2"/>
  <c r="AT569" i="2"/>
  <c r="AT522" i="2"/>
  <c r="AT272" i="2"/>
  <c r="AT344" i="2"/>
  <c r="AT449" i="2"/>
  <c r="AR546" i="2"/>
  <c r="AR477" i="2"/>
  <c r="AR197" i="2"/>
  <c r="AR103" i="2"/>
  <c r="AR467" i="2"/>
  <c r="AR411" i="2"/>
  <c r="AR66" i="2"/>
  <c r="AR107" i="2"/>
  <c r="AR625" i="2"/>
  <c r="AR394" i="2"/>
  <c r="AR513" i="2"/>
  <c r="AR313" i="2"/>
  <c r="AR437" i="2"/>
  <c r="AR28" i="2"/>
  <c r="AR401" i="2"/>
  <c r="AR375" i="2"/>
  <c r="AR295" i="2"/>
  <c r="AR322" i="2"/>
  <c r="AR228" i="2"/>
  <c r="AR599" i="2"/>
  <c r="AR500" i="2"/>
  <c r="AR549" i="2"/>
  <c r="AR209" i="2"/>
  <c r="AR24" i="2"/>
  <c r="AR303" i="2"/>
  <c r="AR97" i="2"/>
  <c r="AR155" i="2"/>
  <c r="AR222" i="2"/>
  <c r="AR331" i="2"/>
  <c r="AR73" i="2"/>
  <c r="AR456" i="2"/>
  <c r="AR337" i="2"/>
  <c r="AR11" i="2"/>
  <c r="AR488" i="2"/>
  <c r="AR430" i="2"/>
  <c r="AR544" i="2"/>
  <c r="AR371" i="2"/>
  <c r="AR381" i="2"/>
  <c r="AR74" i="2"/>
  <c r="AR278" i="2"/>
  <c r="AR416" i="2"/>
  <c r="AR83" i="2"/>
  <c r="AR160" i="2"/>
  <c r="AR491" i="2"/>
  <c r="AR206" i="2"/>
  <c r="AR613" i="2"/>
  <c r="AR385" i="2"/>
  <c r="AU703" i="2"/>
  <c r="AU650" i="2"/>
  <c r="AU689" i="2"/>
  <c r="AU708" i="2"/>
  <c r="AU306" i="2"/>
  <c r="AU555" i="2"/>
  <c r="AU495" i="2"/>
  <c r="AU248" i="2"/>
  <c r="AU742" i="2"/>
  <c r="AU408" i="2"/>
  <c r="AU376" i="2"/>
  <c r="AU728" i="2"/>
  <c r="AU510" i="2"/>
  <c r="AU31" i="2"/>
  <c r="AU316" i="2"/>
  <c r="AU374" i="2"/>
  <c r="AU737" i="2"/>
  <c r="AU53" i="2"/>
  <c r="AU518" i="2"/>
  <c r="AU682" i="2"/>
  <c r="AU701" i="2"/>
  <c r="AU230" i="2"/>
  <c r="AU436" i="2"/>
  <c r="AU654" i="2"/>
  <c r="AU264" i="2"/>
  <c r="AU368" i="2"/>
  <c r="AU293" i="2"/>
  <c r="AU92" i="2"/>
  <c r="AU26" i="2"/>
  <c r="AU440" i="2"/>
  <c r="AU592" i="2"/>
  <c r="AU570" i="2"/>
  <c r="AU308" i="2"/>
  <c r="AU635" i="2"/>
  <c r="AU23" i="2"/>
  <c r="AU279" i="2"/>
  <c r="AU400" i="2"/>
  <c r="AU497" i="2"/>
  <c r="AT646" i="2"/>
  <c r="AT106" i="2"/>
  <c r="AT706" i="2"/>
  <c r="AT151" i="2"/>
  <c r="AT69" i="2"/>
  <c r="AT447" i="2"/>
  <c r="AT487" i="2"/>
  <c r="AT493" i="2"/>
  <c r="AT129" i="2"/>
  <c r="AT102" i="2"/>
  <c r="AT333" i="2"/>
  <c r="AT662" i="2"/>
  <c r="AT683" i="2"/>
  <c r="AT519" i="2"/>
  <c r="AR640" i="2"/>
  <c r="AR539" i="2"/>
  <c r="AR466" i="2"/>
  <c r="AR610" i="2"/>
  <c r="AR38" i="2"/>
  <c r="AR242" i="2"/>
  <c r="AR474" i="2"/>
  <c r="AR294" i="2"/>
  <c r="AR311" i="2"/>
  <c r="AR572" i="2"/>
  <c r="AR628" i="2"/>
  <c r="AR114" i="2"/>
  <c r="AR20" i="2"/>
  <c r="AR531" i="2"/>
  <c r="AR343" i="2"/>
  <c r="AR2" i="2"/>
  <c r="AR32" i="2"/>
  <c r="AR251" i="2"/>
  <c r="AR529" i="2"/>
  <c r="AR473" i="2"/>
  <c r="AR185" i="2"/>
  <c r="AR93" i="2"/>
  <c r="AR363" i="2"/>
  <c r="AR372" i="2"/>
  <c r="AR19" i="2"/>
  <c r="AR226" i="2"/>
  <c r="AR85" i="2"/>
  <c r="AR545" i="2"/>
  <c r="AR431" i="2"/>
  <c r="AR429" i="2"/>
  <c r="AR136" i="2"/>
  <c r="AR691" i="2"/>
  <c r="AR42" i="2"/>
  <c r="AR134" i="2"/>
  <c r="AR10" i="2"/>
  <c r="AR489" i="2"/>
  <c r="AU669" i="2"/>
  <c r="AU673" i="2"/>
  <c r="AU454" i="2"/>
  <c r="AU361" i="2"/>
  <c r="AU461" i="2"/>
  <c r="AU678" i="2"/>
  <c r="AU637" i="2"/>
  <c r="AU471" i="2"/>
  <c r="AU686" i="2"/>
  <c r="AU285" i="2"/>
  <c r="AU100" i="2"/>
  <c r="AU573" i="2"/>
  <c r="AU335" i="2"/>
  <c r="AU377" i="2"/>
  <c r="AU135" i="2"/>
  <c r="AU229" i="2"/>
  <c r="AU246" i="2"/>
  <c r="AU576" i="2"/>
  <c r="AU380" i="2"/>
  <c r="AU146" i="2"/>
  <c r="AU661" i="2"/>
  <c r="AU62" i="2"/>
  <c r="AU538" i="2"/>
  <c r="AU227" i="2"/>
  <c r="AU60" i="2"/>
  <c r="AU690" i="2"/>
  <c r="AU261" i="2"/>
  <c r="AU35" i="2"/>
  <c r="AU649" i="2"/>
  <c r="AR554" i="2"/>
  <c r="AR648" i="2"/>
  <c r="AR199" i="2"/>
  <c r="AR113" i="2"/>
  <c r="AR122" i="2"/>
  <c r="AR255" i="2"/>
  <c r="AR144" i="2"/>
  <c r="AR681" i="2"/>
  <c r="AR33" i="2"/>
  <c r="AR541" i="2"/>
  <c r="AR389" i="2"/>
  <c r="AR359" i="2"/>
  <c r="AR232" i="2"/>
  <c r="AR15" i="2"/>
  <c r="AR121" i="2"/>
  <c r="AR14" i="2"/>
  <c r="AR307" i="2"/>
  <c r="AR4" i="2"/>
  <c r="AR360" i="2"/>
  <c r="AR70" i="2"/>
  <c r="AR142" i="2"/>
  <c r="AR523" i="2"/>
  <c r="AR163" i="2"/>
  <c r="AR605" i="2"/>
  <c r="AR87" i="2"/>
  <c r="AR353" i="2"/>
  <c r="AR153" i="2"/>
  <c r="AR323" i="2"/>
  <c r="AR280" i="2"/>
  <c r="AR358" i="2"/>
  <c r="AR586" i="2"/>
  <c r="AR50" i="2"/>
  <c r="AR540" i="2"/>
  <c r="AU663" i="2"/>
  <c r="AU667" i="2"/>
  <c r="AU652" i="2"/>
  <c r="AU710" i="2"/>
  <c r="AU321" i="2"/>
  <c r="AU421" i="2"/>
  <c r="AU334" i="2"/>
  <c r="AU257" i="2"/>
  <c r="AU636" i="2"/>
  <c r="AU494" i="2"/>
  <c r="AU578" i="2"/>
  <c r="AU352" i="2"/>
  <c r="AU88" i="2"/>
  <c r="AU672" i="2"/>
  <c r="AU115" i="2"/>
  <c r="AU366" i="2"/>
  <c r="AU126" i="2"/>
  <c r="AU509" i="2"/>
  <c r="AU624" i="2"/>
  <c r="AU22" i="2"/>
  <c r="AU735" i="2"/>
  <c r="AU274" i="2"/>
  <c r="AU393" i="2"/>
  <c r="AU733" i="2"/>
  <c r="AU270" i="2"/>
  <c r="AU61" i="2"/>
  <c r="AU184" i="2"/>
  <c r="AU357" i="2"/>
  <c r="AU432" i="2"/>
  <c r="AU470" i="2"/>
  <c r="AU598" i="2"/>
  <c r="AU559" i="2"/>
  <c r="AU729" i="2"/>
  <c r="AU130" i="2"/>
  <c r="AU483" i="2"/>
  <c r="AU338" i="2"/>
  <c r="AU139" i="2"/>
  <c r="AU695" i="2"/>
  <c r="AU51" i="2"/>
  <c r="AU205" i="2"/>
  <c r="AU508" i="2"/>
  <c r="AU189" i="2"/>
  <c r="AU147" i="2"/>
  <c r="AU435" i="2"/>
  <c r="AU45" i="2"/>
  <c r="AU622" i="2"/>
  <c r="AU9" i="2"/>
  <c r="AU660" i="2"/>
  <c r="AU512" i="2"/>
  <c r="AU356" i="2"/>
  <c r="AU362" i="2"/>
  <c r="AU25" i="2"/>
  <c r="AU475" i="2"/>
  <c r="AU118" i="2"/>
  <c r="AU665" i="2"/>
  <c r="AU634" i="2"/>
  <c r="AU268" i="2"/>
  <c r="AU427" i="2"/>
  <c r="AU351" i="2"/>
  <c r="AU339" i="2"/>
  <c r="AU465" i="2"/>
  <c r="AU329" i="2"/>
  <c r="AU434" i="2"/>
  <c r="AU420" i="2"/>
  <c r="AU47" i="2"/>
  <c r="AU327" i="2"/>
  <c r="AU671" i="2"/>
  <c r="AU439" i="2"/>
  <c r="AU108" i="2"/>
  <c r="AU392" i="2"/>
  <c r="AU589" i="2"/>
  <c r="AU721" i="2"/>
  <c r="AU530" i="2"/>
  <c r="AU250" i="2"/>
  <c r="AU235" i="2"/>
  <c r="AU157" i="2"/>
  <c r="AU373" i="2"/>
  <c r="AU166" i="2"/>
  <c r="AU594" i="2"/>
  <c r="AU182" i="2"/>
  <c r="AU159" i="2"/>
  <c r="AU569" i="2"/>
  <c r="AU522" i="2"/>
  <c r="AU272" i="2"/>
  <c r="AU344" i="2"/>
  <c r="AU449" i="2"/>
  <c r="AU54" i="2"/>
  <c r="AU712" i="2"/>
  <c r="AU57" i="2"/>
  <c r="AU16" i="2"/>
  <c r="AU463" i="2"/>
  <c r="AU112" i="2"/>
  <c r="AU296" i="2"/>
  <c r="AU143" i="2"/>
  <c r="AU262" i="2"/>
  <c r="AU391" i="2"/>
  <c r="AU180" i="2"/>
  <c r="AU583" i="2"/>
  <c r="AU8" i="2"/>
  <c r="AU486" i="2"/>
  <c r="AU161" i="2"/>
  <c r="AU382" i="2"/>
  <c r="AU256" i="2"/>
  <c r="AU186" i="2"/>
  <c r="AU17" i="2"/>
  <c r="AU646" i="2"/>
  <c r="AU106" i="2"/>
  <c r="AU706" i="2"/>
  <c r="AU151" i="2"/>
  <c r="AU69" i="2"/>
  <c r="AU447" i="2"/>
  <c r="AU487" i="2"/>
  <c r="AU493" i="2"/>
  <c r="AU129" i="2"/>
  <c r="AU102" i="2"/>
  <c r="AU333" i="2"/>
  <c r="AU662" i="2"/>
  <c r="AU683" i="2"/>
  <c r="AU519" i="2"/>
  <c r="AU96" i="2"/>
  <c r="AU265" i="2"/>
  <c r="AU149" i="2"/>
  <c r="AU597" i="2"/>
  <c r="AU387" i="2"/>
  <c r="AU124" i="2"/>
  <c r="AU445" i="2"/>
  <c r="AU77" i="2"/>
  <c r="AU563" i="2"/>
  <c r="AU694" i="2"/>
  <c r="AU410" i="2"/>
  <c r="AU548" i="2"/>
  <c r="AU564" i="2"/>
  <c r="AU551" i="2"/>
  <c r="AU48" i="2"/>
  <c r="AU611" i="2"/>
  <c r="AU169" i="2"/>
  <c r="AU302" i="2"/>
  <c r="AU608" i="2"/>
  <c r="AU208" i="2"/>
  <c r="AU162" i="2"/>
  <c r="AU273" i="2"/>
  <c r="AU5" i="2"/>
  <c r="AU117" i="2"/>
  <c r="AU417" i="2"/>
  <c r="AU138" i="2"/>
  <c r="AU104" i="2"/>
  <c r="AU315" i="2"/>
  <c r="AU145" i="2"/>
  <c r="AU590" i="2"/>
  <c r="AU490" i="2"/>
  <c r="AU3" i="2"/>
  <c r="AU582" i="2"/>
  <c r="AU332" i="2"/>
  <c r="AU245" i="2"/>
  <c r="AU709" i="2"/>
  <c r="AU231" i="2"/>
  <c r="AU503" i="2"/>
  <c r="AU224" i="2"/>
  <c r="AU692" i="2"/>
  <c r="AU561" i="2"/>
  <c r="AU59" i="2"/>
  <c r="AU348" i="2"/>
  <c r="AU259" i="2"/>
  <c r="AU79" i="2"/>
  <c r="AU290" i="2"/>
  <c r="AU340" i="2"/>
  <c r="AU86" i="2"/>
  <c r="AU556" i="2"/>
  <c r="AU603" i="2"/>
  <c r="AU271" i="2"/>
  <c r="AU263" i="2"/>
  <c r="AU181" i="2"/>
  <c r="AU378" i="2"/>
  <c r="AU388" i="2"/>
  <c r="AU581" i="2"/>
  <c r="AU450" i="2"/>
  <c r="AU405" i="2"/>
  <c r="AU384" i="2"/>
  <c r="AU94" i="2"/>
  <c r="AU550" i="2"/>
  <c r="AU275" i="2"/>
  <c r="AU627" i="2"/>
  <c r="AU292" i="2"/>
  <c r="AU558" i="2"/>
  <c r="AU173" i="2"/>
  <c r="AU29" i="2"/>
  <c r="AU141" i="2"/>
  <c r="AU12" i="2"/>
  <c r="AU684" i="2"/>
  <c r="AU76" i="2"/>
  <c r="AU137" i="2"/>
  <c r="AU325" i="2"/>
  <c r="AU300" i="2"/>
  <c r="AU40" i="2"/>
  <c r="AU266" i="2"/>
  <c r="AU403" i="2"/>
  <c r="AU438" i="2"/>
  <c r="AU345" i="2"/>
  <c r="AU453" i="2"/>
  <c r="AU422" i="2"/>
  <c r="AU109" i="2"/>
  <c r="AU190" i="2"/>
  <c r="AU218" i="2"/>
  <c r="AU187" i="2"/>
  <c r="AU658" i="2"/>
  <c r="AU478" i="2"/>
  <c r="AU258" i="2"/>
  <c r="AU698" i="2"/>
  <c r="AU238" i="2"/>
  <c r="AU287" i="2"/>
  <c r="AU243" i="2"/>
  <c r="AU179" i="2"/>
  <c r="AU350" i="2"/>
  <c r="AU215" i="2"/>
  <c r="AU547" i="2"/>
  <c r="AU623" i="2"/>
  <c r="AU383" i="2"/>
  <c r="AU693" i="2"/>
  <c r="AU621" i="2"/>
  <c r="AU178" i="2"/>
  <c r="AU291" i="2"/>
  <c r="AU468" i="2"/>
  <c r="AU424" i="2"/>
  <c r="AU413" i="2"/>
  <c r="AU433" i="2"/>
  <c r="AU577" i="2"/>
  <c r="AU679" i="2"/>
  <c r="AU211" i="2"/>
  <c r="AU132" i="2"/>
  <c r="AU110" i="2"/>
  <c r="AU244" i="2"/>
  <c r="AU485" i="2"/>
  <c r="AU216" i="2"/>
  <c r="AU119" i="2"/>
  <c r="AU116" i="2"/>
  <c r="AU298" i="2"/>
  <c r="AU158" i="2"/>
  <c r="AU101" i="2"/>
  <c r="AU630" i="2"/>
  <c r="AU606" i="2"/>
  <c r="AU398" i="2"/>
  <c r="AU301" i="2"/>
  <c r="AU13" i="2"/>
  <c r="AU588" i="2"/>
  <c r="AU289" i="2"/>
  <c r="AU164" i="2"/>
  <c r="AU526" i="2"/>
  <c r="AU639" i="2"/>
  <c r="AU620" i="2"/>
  <c r="AU571" i="2"/>
  <c r="AU324" i="2"/>
  <c r="AU320" i="2"/>
  <c r="AU719" i="2"/>
  <c r="AU651" i="2"/>
  <c r="AU183" i="2"/>
  <c r="AU89" i="2"/>
  <c r="AU457" i="2"/>
  <c r="AU202" i="2"/>
  <c r="AU484" i="2"/>
  <c r="AU595" i="2"/>
  <c r="AU150" i="2"/>
  <c r="AU63" i="2"/>
  <c r="AU481" i="2"/>
  <c r="AU253" i="2"/>
  <c r="AU269" i="2"/>
  <c r="AU364" i="2"/>
  <c r="AU469" i="2"/>
  <c r="AU172" i="2"/>
  <c r="AU284" i="2"/>
  <c r="AU369" i="2"/>
  <c r="AU601" i="2"/>
  <c r="AU193" i="2"/>
  <c r="AU276" i="2"/>
  <c r="AU584" i="2"/>
  <c r="AU36" i="2"/>
  <c r="AU723" i="2"/>
  <c r="AU314" i="2"/>
  <c r="AU396" i="2"/>
  <c r="AU95" i="2"/>
  <c r="AU386" i="2"/>
  <c r="AU30" i="2"/>
  <c r="AU414" i="2"/>
  <c r="AU310" i="2"/>
  <c r="AU288" i="2"/>
  <c r="AU428" i="2"/>
  <c r="AU7" i="2"/>
  <c r="AU455" i="2"/>
  <c r="AU176" i="2"/>
  <c r="AU203" i="2"/>
  <c r="AU221" i="2"/>
  <c r="AU82" i="2"/>
  <c r="AU631" i="2"/>
  <c r="AU217" i="2"/>
  <c r="AU6" i="2"/>
  <c r="AU462" i="2"/>
  <c r="AU404" i="2"/>
  <c r="AU488" i="2"/>
  <c r="AU517" i="2"/>
  <c r="AU430" i="2"/>
  <c r="AU254" i="2"/>
  <c r="AU544" i="2"/>
  <c r="AU371" i="2"/>
  <c r="AU402" i="2"/>
  <c r="AU381" i="2"/>
  <c r="AU74" i="2"/>
  <c r="AU278" i="2"/>
  <c r="AU416" i="2"/>
  <c r="AU83" i="2"/>
  <c r="AU160" i="2"/>
  <c r="AU491" i="2"/>
  <c r="AU206" i="2"/>
  <c r="AU613" i="2"/>
  <c r="AU516" i="2"/>
  <c r="AU385" i="2"/>
  <c r="AU343" i="2"/>
  <c r="AU2" i="2"/>
  <c r="AU99" i="2"/>
  <c r="AU32" i="2"/>
  <c r="AU506" i="2"/>
  <c r="AU251" i="2"/>
  <c r="AU529" i="2"/>
  <c r="AU473" i="2"/>
  <c r="AU185" i="2"/>
  <c r="AU93" i="2"/>
  <c r="AU363" i="2"/>
  <c r="AU372" i="2"/>
  <c r="AU19" i="2"/>
  <c r="AU226" i="2"/>
  <c r="AU85" i="2"/>
  <c r="AU545" i="2"/>
  <c r="AU655" i="2"/>
  <c r="AU431" i="2"/>
  <c r="AU607" i="2"/>
  <c r="AU429" i="2"/>
  <c r="AU136" i="2"/>
  <c r="AU691" i="2"/>
  <c r="AU42" i="2"/>
  <c r="AU717" i="2"/>
  <c r="AU134" i="2"/>
  <c r="AU10" i="2"/>
  <c r="AU489" i="2"/>
  <c r="AU267" i="2"/>
  <c r="AU355" i="2"/>
  <c r="AU52" i="2"/>
  <c r="AU72" i="2"/>
  <c r="AU341" i="2"/>
  <c r="AU502" i="2"/>
  <c r="AU574" i="2"/>
  <c r="AU232" i="2"/>
  <c r="AU418" i="2"/>
  <c r="AU15" i="2"/>
  <c r="AU121" i="2"/>
  <c r="AU14" i="2"/>
  <c r="AU241" i="2"/>
  <c r="AU659" i="2"/>
  <c r="AU307" i="2"/>
  <c r="AU715" i="2"/>
  <c r="AU342" i="2"/>
  <c r="AU194" i="2"/>
  <c r="AU4" i="2"/>
  <c r="AU479" i="2"/>
  <c r="AU360" i="2"/>
  <c r="AU699" i="2"/>
  <c r="AU70" i="2"/>
  <c r="AU142" i="2"/>
  <c r="AU523" i="2"/>
  <c r="AU614" i="2"/>
  <c r="AU163" i="2"/>
  <c r="AU319" i="2"/>
  <c r="AU476" i="2"/>
  <c r="AU605" i="2"/>
  <c r="AU87" i="2"/>
  <c r="AU521" i="2"/>
  <c r="AU353" i="2"/>
  <c r="AU277" i="2"/>
  <c r="AU153" i="2"/>
  <c r="AU323" i="2"/>
  <c r="AU280" i="2"/>
  <c r="AU358" i="2"/>
  <c r="AU131" i="2"/>
  <c r="AU213" i="2"/>
  <c r="AU586" i="2"/>
  <c r="AU50" i="2"/>
  <c r="AU540" i="2"/>
  <c r="AV499" i="2" l="1"/>
  <c r="AV212" i="2"/>
  <c r="AV27" i="2"/>
  <c r="AV480" i="2"/>
  <c r="AV283" i="2"/>
  <c r="AV281" i="2"/>
  <c r="AV464" i="2"/>
  <c r="AV91" i="2"/>
  <c r="W67" i="3"/>
  <c r="AV39" i="2"/>
  <c r="AV81" i="2"/>
  <c r="AV71" i="2"/>
  <c r="Y18" i="3"/>
  <c r="W17" i="3"/>
  <c r="AV528" i="2"/>
  <c r="AV496" i="2"/>
  <c r="Y27" i="3"/>
  <c r="AV738" i="2"/>
  <c r="W41" i="3"/>
  <c r="Y81" i="3"/>
  <c r="W121" i="3"/>
  <c r="Y82" i="3"/>
  <c r="W71" i="3"/>
  <c r="Y52" i="3"/>
  <c r="Y71" i="3"/>
  <c r="Y30" i="3"/>
  <c r="W88" i="3"/>
  <c r="Y65" i="3"/>
  <c r="W61" i="3"/>
  <c r="W102" i="3"/>
  <c r="Y72" i="3"/>
  <c r="W111" i="3"/>
  <c r="Y22" i="3"/>
  <c r="Y46" i="3"/>
  <c r="W8" i="3"/>
  <c r="W33" i="3"/>
  <c r="Y59" i="3"/>
  <c r="Y91" i="3"/>
  <c r="W7" i="3"/>
  <c r="Y86" i="3"/>
  <c r="W59" i="3"/>
  <c r="W53" i="3"/>
  <c r="W62" i="3"/>
  <c r="W10" i="3"/>
  <c r="W114" i="3"/>
  <c r="W26" i="3"/>
  <c r="Y35" i="3"/>
  <c r="Y20" i="3"/>
  <c r="W4" i="3"/>
  <c r="W93" i="3"/>
  <c r="W73" i="3"/>
  <c r="Y119" i="3"/>
  <c r="W76" i="3"/>
  <c r="Y7" i="3"/>
  <c r="Y68" i="3"/>
  <c r="Y107" i="3"/>
  <c r="W51" i="3"/>
  <c r="Y76" i="3"/>
  <c r="Y12" i="3"/>
  <c r="W3" i="3"/>
  <c r="W85" i="3"/>
  <c r="Y36" i="3"/>
  <c r="W87" i="3"/>
  <c r="Y23" i="3"/>
  <c r="W20" i="3"/>
  <c r="W100" i="3"/>
  <c r="Y116" i="3"/>
  <c r="W19" i="3"/>
  <c r="Y97" i="3"/>
  <c r="W78" i="3"/>
  <c r="Y78" i="3"/>
  <c r="Y121" i="3"/>
  <c r="W40" i="3"/>
  <c r="Y45" i="3"/>
  <c r="Y66" i="3"/>
  <c r="W105" i="3"/>
  <c r="W86" i="3"/>
  <c r="Y43" i="3"/>
  <c r="Y26" i="3"/>
  <c r="Y10" i="3"/>
  <c r="W109" i="3"/>
  <c r="Y6" i="3"/>
  <c r="W27" i="3"/>
  <c r="Y3" i="3"/>
  <c r="W29" i="3"/>
  <c r="W32" i="3"/>
  <c r="Y48" i="3"/>
  <c r="Y14" i="3"/>
  <c r="Y50" i="3"/>
  <c r="W120" i="3"/>
  <c r="Y88" i="3"/>
  <c r="Y69" i="3"/>
  <c r="W63" i="3"/>
  <c r="W46" i="3"/>
  <c r="W117" i="3"/>
  <c r="W74" i="3"/>
  <c r="Y106" i="3"/>
  <c r="W28" i="3"/>
  <c r="Y92" i="3"/>
  <c r="W91" i="3"/>
  <c r="W94" i="3"/>
  <c r="Y60" i="3"/>
  <c r="W65" i="3"/>
  <c r="W113" i="3"/>
  <c r="Y77" i="3"/>
  <c r="Y32" i="3"/>
  <c r="W25" i="3"/>
  <c r="W64" i="3"/>
  <c r="W106" i="3"/>
  <c r="Y57" i="3"/>
  <c r="W2" i="3"/>
  <c r="Y83" i="3"/>
  <c r="W39" i="3"/>
  <c r="Y34" i="3"/>
  <c r="W115" i="3"/>
  <c r="Y110" i="3"/>
  <c r="Y122" i="3"/>
  <c r="W108" i="3"/>
  <c r="W92" i="3"/>
  <c r="W101" i="3"/>
  <c r="Y93" i="3"/>
  <c r="Y70" i="3"/>
  <c r="Y8" i="3"/>
  <c r="W119" i="3"/>
  <c r="Y114" i="3"/>
  <c r="W6" i="3"/>
  <c r="Y102" i="3"/>
  <c r="Y31" i="3"/>
  <c r="Y53" i="3"/>
  <c r="W11" i="3"/>
  <c r="W35" i="3"/>
  <c r="W23" i="3"/>
  <c r="W72" i="3"/>
  <c r="Y13" i="3"/>
  <c r="Y28" i="3"/>
  <c r="W70" i="3"/>
  <c r="W31" i="3"/>
  <c r="Y2" i="3"/>
  <c r="W47" i="3"/>
  <c r="W103" i="3"/>
  <c r="W13" i="3"/>
  <c r="Y117" i="3"/>
  <c r="Y85" i="3"/>
  <c r="W79" i="3"/>
  <c r="W116" i="3"/>
  <c r="Y90" i="3"/>
  <c r="Y9" i="3"/>
  <c r="Y80" i="3"/>
  <c r="Y95" i="3"/>
  <c r="W45" i="3"/>
  <c r="Y112" i="3"/>
  <c r="Y98" i="3"/>
  <c r="Y41" i="3"/>
  <c r="W90" i="3"/>
  <c r="Y39" i="3"/>
  <c r="W5" i="3"/>
  <c r="W84" i="3"/>
  <c r="Y56" i="3"/>
  <c r="W69" i="3"/>
  <c r="W34" i="3"/>
  <c r="W104" i="3"/>
  <c r="Y108" i="3"/>
  <c r="W42" i="3"/>
  <c r="Y55" i="3"/>
  <c r="W89" i="3"/>
  <c r="Y75" i="3"/>
  <c r="Y79" i="3"/>
  <c r="W24" i="3"/>
  <c r="W54" i="3"/>
  <c r="W49" i="3"/>
  <c r="Y21" i="3"/>
  <c r="W38" i="3"/>
  <c r="Y33" i="3"/>
  <c r="W98" i="3"/>
  <c r="W12" i="3"/>
  <c r="Y38" i="3"/>
  <c r="Y4" i="3"/>
  <c r="W48" i="3"/>
  <c r="W16" i="3"/>
  <c r="Y58" i="3"/>
  <c r="Y64" i="3"/>
  <c r="Y25" i="3"/>
  <c r="W21" i="3"/>
  <c r="W75" i="3"/>
  <c r="W97" i="3"/>
  <c r="Y109" i="3"/>
  <c r="W52" i="3"/>
  <c r="Y100" i="3"/>
  <c r="Y49" i="3"/>
  <c r="W37" i="3"/>
  <c r="Y118" i="3"/>
  <c r="W66" i="3"/>
  <c r="Y120" i="3"/>
  <c r="W56" i="3"/>
  <c r="W30" i="3"/>
  <c r="Y74" i="3"/>
  <c r="Y19" i="3"/>
  <c r="W82" i="3"/>
  <c r="W80" i="3"/>
  <c r="Y16" i="3"/>
  <c r="Y104" i="3"/>
  <c r="Y67" i="3"/>
  <c r="W110" i="3"/>
  <c r="W118" i="3"/>
  <c r="Y61" i="3"/>
  <c r="W68" i="3"/>
  <c r="Y62" i="3"/>
  <c r="Y11" i="3"/>
  <c r="W99" i="3"/>
  <c r="Y113" i="3"/>
  <c r="W43" i="3"/>
  <c r="Y24" i="3"/>
  <c r="Y37" i="3"/>
  <c r="W22" i="3"/>
  <c r="Y89" i="3"/>
  <c r="Y115" i="3"/>
  <c r="W55" i="3"/>
  <c r="Y111" i="3"/>
  <c r="W83" i="3"/>
  <c r="Y94" i="3"/>
  <c r="W50" i="3"/>
  <c r="W60" i="3"/>
  <c r="W77" i="3"/>
  <c r="Y73" i="3"/>
  <c r="Y101" i="3"/>
  <c r="W57" i="3"/>
  <c r="Y99" i="3"/>
  <c r="Y15" i="3"/>
  <c r="Y5" i="3"/>
  <c r="Y51" i="3"/>
  <c r="Y96" i="3"/>
  <c r="Y84" i="3"/>
  <c r="Y40" i="3"/>
  <c r="W15" i="3"/>
  <c r="Y63" i="3"/>
  <c r="Y17" i="3"/>
  <c r="Y44" i="3"/>
  <c r="W112" i="3"/>
  <c r="W9" i="3"/>
  <c r="W36" i="3"/>
  <c r="Y87" i="3"/>
  <c r="W44" i="3"/>
  <c r="W107" i="3"/>
  <c r="Y105" i="3"/>
  <c r="W81" i="3"/>
  <c r="W95" i="3"/>
  <c r="W122" i="3"/>
  <c r="W14" i="3"/>
  <c r="Y54" i="3"/>
  <c r="W18" i="3"/>
  <c r="W96" i="3"/>
  <c r="Y29" i="3"/>
  <c r="W58" i="3"/>
  <c r="Y103" i="3"/>
  <c r="Y42" i="3"/>
  <c r="Y47" i="3"/>
  <c r="AV80" i="2"/>
  <c r="AV234" i="2"/>
  <c r="AV653" i="2"/>
  <c r="AV346" i="2"/>
  <c r="AV68" i="2"/>
  <c r="AV477" i="2"/>
  <c r="AV546" i="2"/>
  <c r="AV364" i="2"/>
  <c r="AV43" i="2"/>
  <c r="AV674" i="2"/>
  <c r="AV726" i="2"/>
  <c r="AV280" i="2"/>
  <c r="AV412" i="2"/>
  <c r="AV411" i="2"/>
  <c r="AV626" i="2"/>
  <c r="AV337" i="2"/>
  <c r="AV466" i="2"/>
  <c r="AV613" i="2"/>
  <c r="AV428" i="2"/>
  <c r="AV651" i="2"/>
  <c r="AV301" i="2"/>
  <c r="AV110" i="2"/>
  <c r="AV560" i="2"/>
  <c r="AV665" i="2"/>
  <c r="AV147" i="2"/>
  <c r="AV598" i="2"/>
  <c r="AV493" i="2"/>
  <c r="AV161" i="2"/>
  <c r="AV57" i="2"/>
  <c r="AV146" i="2"/>
  <c r="AV507" i="2"/>
  <c r="AV636" i="2"/>
  <c r="AV703" i="2"/>
  <c r="AV541" i="2"/>
  <c r="AV222" i="2"/>
  <c r="AV4" i="2"/>
  <c r="AV694" i="2"/>
  <c r="AV156" i="2"/>
  <c r="AV501" i="2"/>
  <c r="AV367" i="2"/>
  <c r="AV600" i="2"/>
  <c r="AV276" i="2"/>
  <c r="AV84" i="2"/>
  <c r="AV542" i="2"/>
  <c r="AV680" i="2"/>
  <c r="AV656" i="2"/>
  <c r="AV533" i="2"/>
  <c r="AV349" i="2"/>
  <c r="AV458" i="2"/>
  <c r="AV534" i="2"/>
  <c r="AV160" i="2"/>
  <c r="AV342" i="2"/>
  <c r="AV242" i="2"/>
  <c r="AV515" i="2"/>
  <c r="AV197" i="2"/>
  <c r="AV631" i="2"/>
  <c r="AV386" i="2"/>
  <c r="AV150" i="2"/>
  <c r="AV620" i="2"/>
  <c r="AV158" i="2"/>
  <c r="AV433" i="2"/>
  <c r="AV190" i="2"/>
  <c r="AV76" i="2"/>
  <c r="AV148" i="2"/>
  <c r="AV384" i="2"/>
  <c r="AV340" i="2"/>
  <c r="AV245" i="2"/>
  <c r="AV5" i="2"/>
  <c r="AV329" i="2"/>
  <c r="AV356" i="2"/>
  <c r="AV695" i="2"/>
  <c r="AV61" i="2"/>
  <c r="AV706" i="2"/>
  <c r="AV341" i="2"/>
  <c r="AV429" i="2"/>
  <c r="AV473" i="2"/>
  <c r="AV628" i="2"/>
  <c r="AV366" i="2"/>
  <c r="AV710" i="2"/>
  <c r="AV614" i="2"/>
  <c r="AV555" i="2"/>
  <c r="AV587" i="2"/>
  <c r="AV97" i="2"/>
  <c r="AV460" i="2"/>
  <c r="AV163" i="2"/>
  <c r="AV178" i="2"/>
  <c r="AV195" i="2"/>
  <c r="AV82" i="2"/>
  <c r="AV95" i="2"/>
  <c r="AV595" i="2"/>
  <c r="AV639" i="2"/>
  <c r="AV298" i="2"/>
  <c r="AV413" i="2"/>
  <c r="AV350" i="2"/>
  <c r="AV109" i="2"/>
  <c r="AV684" i="2"/>
  <c r="AV21" i="2"/>
  <c r="AV405" i="2"/>
  <c r="AV290" i="2"/>
  <c r="AV332" i="2"/>
  <c r="AV273" i="2"/>
  <c r="AV330" i="2"/>
  <c r="AV465" i="2"/>
  <c r="AV512" i="2"/>
  <c r="AV139" i="2"/>
  <c r="AV270" i="2"/>
  <c r="AV519" i="2"/>
  <c r="AV106" i="2"/>
  <c r="AV262" i="2"/>
  <c r="AV690" i="2"/>
  <c r="AV377" i="2"/>
  <c r="AV449" i="2"/>
  <c r="AV250" i="2"/>
  <c r="AV497" i="2"/>
  <c r="AV72" i="2"/>
  <c r="AV607" i="2"/>
  <c r="AV529" i="2"/>
  <c r="AV572" i="2"/>
  <c r="AV115" i="2"/>
  <c r="AV652" i="2"/>
  <c r="AV699" i="2"/>
  <c r="AV686" i="2"/>
  <c r="AV689" i="2"/>
  <c r="AV144" i="2"/>
  <c r="AV154" i="2"/>
  <c r="AV264" i="2"/>
  <c r="AV376" i="2"/>
  <c r="AV241" i="2"/>
  <c r="AV70" i="2"/>
  <c r="AV38" i="2"/>
  <c r="AV640" i="2"/>
  <c r="AV193" i="2"/>
  <c r="AV641" i="2"/>
  <c r="AV732" i="2"/>
  <c r="AV720" i="2"/>
  <c r="AV123" i="2"/>
  <c r="AV200" i="2"/>
  <c r="AV409" i="2"/>
  <c r="AV326" i="2"/>
  <c r="AV66" i="2"/>
  <c r="AV596" i="2"/>
  <c r="AV668" i="2"/>
  <c r="AV557" i="2"/>
  <c r="AV517" i="2"/>
  <c r="AV563" i="2"/>
  <c r="AV282" i="2"/>
  <c r="AV55" i="2"/>
  <c r="AV566" i="2"/>
  <c r="AV215" i="2"/>
  <c r="AV368" i="2"/>
  <c r="AV165" i="2"/>
  <c r="AV221" i="2"/>
  <c r="AV396" i="2"/>
  <c r="AV484" i="2"/>
  <c r="AV526" i="2"/>
  <c r="AV116" i="2"/>
  <c r="AV424" i="2"/>
  <c r="AV179" i="2"/>
  <c r="AV422" i="2"/>
  <c r="AV12" i="2"/>
  <c r="AV450" i="2"/>
  <c r="AV79" i="2"/>
  <c r="AV582" i="2"/>
  <c r="AV162" i="2"/>
  <c r="AV426" i="2"/>
  <c r="AV731" i="2"/>
  <c r="AV339" i="2"/>
  <c r="AV660" i="2"/>
  <c r="AV338" i="2"/>
  <c r="AV733" i="2"/>
  <c r="AV683" i="2"/>
  <c r="AV646" i="2"/>
  <c r="AV143" i="2"/>
  <c r="AV60" i="2"/>
  <c r="AV335" i="2"/>
  <c r="AV344" i="2"/>
  <c r="AV530" i="2"/>
  <c r="AV400" i="2"/>
  <c r="AV52" i="2"/>
  <c r="AV431" i="2"/>
  <c r="AV251" i="2"/>
  <c r="AV311" i="2"/>
  <c r="AV672" i="2"/>
  <c r="AV667" i="2"/>
  <c r="AV194" i="2"/>
  <c r="AV471" i="2"/>
  <c r="AV213" i="2"/>
  <c r="AV647" i="2"/>
  <c r="AV604" i="2"/>
  <c r="AV654" i="2"/>
  <c r="AV408" i="2"/>
  <c r="AV418" i="2"/>
  <c r="AV479" i="2"/>
  <c r="AV704" i="2"/>
  <c r="AV716" i="2"/>
  <c r="AV601" i="2"/>
  <c r="AV98" i="2"/>
  <c r="AV152" i="2"/>
  <c r="AV419" i="2"/>
  <c r="AV175" i="2"/>
  <c r="AV423" i="2"/>
  <c r="AV629" i="2"/>
  <c r="AV711" i="2"/>
  <c r="AV638" i="2"/>
  <c r="AV666" i="2"/>
  <c r="AV140" i="2"/>
  <c r="AV24" i="2"/>
  <c r="AV491" i="2"/>
  <c r="AV77" i="2"/>
  <c r="AV633" i="2"/>
  <c r="AV612" i="2"/>
  <c r="AV727" i="2"/>
  <c r="AV135" i="2"/>
  <c r="AV434" i="2"/>
  <c r="AV285" i="2"/>
  <c r="AV203" i="2"/>
  <c r="AV314" i="2"/>
  <c r="AV202" i="2"/>
  <c r="AV164" i="2"/>
  <c r="AV119" i="2"/>
  <c r="AV468" i="2"/>
  <c r="AV243" i="2"/>
  <c r="AV453" i="2"/>
  <c r="AV141" i="2"/>
  <c r="AV581" i="2"/>
  <c r="AV259" i="2"/>
  <c r="AV3" i="2"/>
  <c r="AV208" i="2"/>
  <c r="AV351" i="2"/>
  <c r="AV9" i="2"/>
  <c r="AV483" i="2"/>
  <c r="AV393" i="2"/>
  <c r="AV662" i="2"/>
  <c r="AV17" i="2"/>
  <c r="AV296" i="2"/>
  <c r="AV227" i="2"/>
  <c r="AV573" i="2"/>
  <c r="AV272" i="2"/>
  <c r="AV721" i="2"/>
  <c r="AV279" i="2"/>
  <c r="AV355" i="2"/>
  <c r="AV655" i="2"/>
  <c r="AV506" i="2"/>
  <c r="AV294" i="2"/>
  <c r="AV88" i="2"/>
  <c r="AV663" i="2"/>
  <c r="AV659" i="2"/>
  <c r="AV637" i="2"/>
  <c r="AV323" i="2"/>
  <c r="AV199" i="2"/>
  <c r="AV436" i="2"/>
  <c r="AV248" i="2"/>
  <c r="AV370" i="2"/>
  <c r="AV381" i="2"/>
  <c r="AV715" i="2"/>
  <c r="AV196" i="2"/>
  <c r="AV369" i="2"/>
  <c r="AV201" i="2"/>
  <c r="AV390" i="2"/>
  <c r="AV75" i="2"/>
  <c r="AV37" i="2"/>
  <c r="AV425" i="2"/>
  <c r="AV676" i="2"/>
  <c r="AV18" i="2"/>
  <c r="AV305" i="2"/>
  <c r="AV168" i="2"/>
  <c r="AV734" i="2"/>
  <c r="AV375" i="2"/>
  <c r="AV430" i="2"/>
  <c r="AV445" i="2"/>
  <c r="AV260" i="2"/>
  <c r="AV347" i="2"/>
  <c r="AV90" i="2"/>
  <c r="AV235" i="2"/>
  <c r="AV176" i="2"/>
  <c r="AV723" i="2"/>
  <c r="AV457" i="2"/>
  <c r="AV289" i="2"/>
  <c r="AV216" i="2"/>
  <c r="AV291" i="2"/>
  <c r="AV287" i="2"/>
  <c r="AV345" i="2"/>
  <c r="AV29" i="2"/>
  <c r="AV388" i="2"/>
  <c r="AV348" i="2"/>
  <c r="AV490" i="2"/>
  <c r="AV608" i="2"/>
  <c r="AV427" i="2"/>
  <c r="AV622" i="2"/>
  <c r="AV130" i="2"/>
  <c r="AV274" i="2"/>
  <c r="AV333" i="2"/>
  <c r="AV186" i="2"/>
  <c r="AV112" i="2"/>
  <c r="AV538" i="2"/>
  <c r="AV522" i="2"/>
  <c r="AV589" i="2"/>
  <c r="AV23" i="2"/>
  <c r="AV267" i="2"/>
  <c r="AV545" i="2"/>
  <c r="AV32" i="2"/>
  <c r="AV565" i="2"/>
  <c r="AV352" i="2"/>
  <c r="AV510" i="2"/>
  <c r="AV121" i="2"/>
  <c r="AV678" i="2"/>
  <c r="AV521" i="2"/>
  <c r="AV713" i="2"/>
  <c r="AV635" i="2"/>
  <c r="AV230" i="2"/>
  <c r="AV306" i="2"/>
  <c r="AV389" i="2"/>
  <c r="AV456" i="2"/>
  <c r="AV15" i="2"/>
  <c r="AV198" i="2"/>
  <c r="AV284" i="2"/>
  <c r="AV171" i="2"/>
  <c r="AV685" i="2"/>
  <c r="AV207" i="2"/>
  <c r="AV446" i="2"/>
  <c r="AV697" i="2"/>
  <c r="AV700" i="2"/>
  <c r="AV56" i="2"/>
  <c r="AV730" i="2"/>
  <c r="AV191" i="2"/>
  <c r="AV625" i="2"/>
  <c r="AV303" i="2"/>
  <c r="AV124" i="2"/>
  <c r="AV498" i="2"/>
  <c r="AV225" i="2"/>
  <c r="AV514" i="2"/>
  <c r="AV261" i="2"/>
  <c r="AV728" i="2"/>
  <c r="AV455" i="2"/>
  <c r="AV36" i="2"/>
  <c r="AV89" i="2"/>
  <c r="AV588" i="2"/>
  <c r="AV485" i="2"/>
  <c r="AV238" i="2"/>
  <c r="AV438" i="2"/>
  <c r="AV173" i="2"/>
  <c r="AV378" i="2"/>
  <c r="AV59" i="2"/>
  <c r="AV167" i="2"/>
  <c r="AV590" i="2"/>
  <c r="AV302" i="2"/>
  <c r="AV268" i="2"/>
  <c r="AV45" i="2"/>
  <c r="AV729" i="2"/>
  <c r="AV735" i="2"/>
  <c r="AV102" i="2"/>
  <c r="AV256" i="2"/>
  <c r="AV463" i="2"/>
  <c r="AV62" i="2"/>
  <c r="AV569" i="2"/>
  <c r="AV392" i="2"/>
  <c r="AV489" i="2"/>
  <c r="AV85" i="2"/>
  <c r="AV99" i="2"/>
  <c r="AV127" i="2"/>
  <c r="AV578" i="2"/>
  <c r="AV495" i="2"/>
  <c r="AV232" i="2"/>
  <c r="AV516" i="2"/>
  <c r="AV461" i="2"/>
  <c r="AV319" i="2"/>
  <c r="AV308" i="2"/>
  <c r="AV701" i="2"/>
  <c r="AV650" i="2"/>
  <c r="AV33" i="2"/>
  <c r="AV599" i="2"/>
  <c r="AV741" i="2"/>
  <c r="AV725" i="2"/>
  <c r="AV172" i="2"/>
  <c r="AV553" i="2"/>
  <c r="AV670" i="2"/>
  <c r="AV223" i="2"/>
  <c r="AV219" i="2"/>
  <c r="AV739" i="2"/>
  <c r="AV336" i="2"/>
  <c r="AV602" i="2"/>
  <c r="AV318" i="2"/>
  <c r="AV397" i="2"/>
  <c r="AV705" i="2"/>
  <c r="AV401" i="2"/>
  <c r="AV387" i="2"/>
  <c r="AV354" i="2"/>
  <c r="AV399" i="2"/>
  <c r="AV575" i="2"/>
  <c r="AV391" i="2"/>
  <c r="AV7" i="2"/>
  <c r="AV584" i="2"/>
  <c r="AV183" i="2"/>
  <c r="AV13" i="2"/>
  <c r="AV244" i="2"/>
  <c r="AV698" i="2"/>
  <c r="AV403" i="2"/>
  <c r="AV558" i="2"/>
  <c r="AV181" i="2"/>
  <c r="AV561" i="2"/>
  <c r="AV128" i="2"/>
  <c r="AV145" i="2"/>
  <c r="AV169" i="2"/>
  <c r="AV236" i="2"/>
  <c r="AV634" i="2"/>
  <c r="AV435" i="2"/>
  <c r="AV559" i="2"/>
  <c r="AV22" i="2"/>
  <c r="AV129" i="2"/>
  <c r="AV382" i="2"/>
  <c r="AV16" i="2"/>
  <c r="AV661" i="2"/>
  <c r="AV159" i="2"/>
  <c r="AV108" i="2"/>
  <c r="AV10" i="2"/>
  <c r="AV226" i="2"/>
  <c r="AV2" i="2"/>
  <c r="AV459" i="2"/>
  <c r="AV494" i="2"/>
  <c r="AV708" i="2"/>
  <c r="AV359" i="2"/>
  <c r="AV371" i="2"/>
  <c r="AV361" i="2"/>
  <c r="AV142" i="2"/>
  <c r="AV570" i="2"/>
  <c r="AV682" i="2"/>
  <c r="AV586" i="2"/>
  <c r="AV170" i="2"/>
  <c r="AV313" i="2"/>
  <c r="AV527" i="2"/>
  <c r="AV74" i="2"/>
  <c r="AV610" i="2"/>
  <c r="AV469" i="2"/>
  <c r="AV210" i="2"/>
  <c r="AV415" i="2"/>
  <c r="AV317" i="2"/>
  <c r="AV385" i="2"/>
  <c r="AV407" i="2"/>
  <c r="AV188" i="2"/>
  <c r="AV220" i="2"/>
  <c r="AV535" i="2"/>
  <c r="AV618" i="2"/>
  <c r="AV239" i="2"/>
  <c r="AV379" i="2"/>
  <c r="AV49" i="2"/>
  <c r="AV107" i="2"/>
  <c r="AV597" i="2"/>
  <c r="AV204" i="2"/>
  <c r="AV568" i="2"/>
  <c r="AV304" i="2"/>
  <c r="AV520" i="2"/>
  <c r="AV402" i="2"/>
  <c r="AV444" i="2"/>
  <c r="AV580" i="2"/>
  <c r="AV34" i="2"/>
  <c r="AV492" i="2"/>
  <c r="AV616" i="2"/>
  <c r="AV505" i="2"/>
  <c r="AV252" i="2"/>
  <c r="AV149" i="2"/>
  <c r="AV644" i="2"/>
  <c r="AV214" i="2"/>
  <c r="AV585" i="2"/>
  <c r="AV278" i="2"/>
  <c r="AV266" i="2"/>
  <c r="AV692" i="2"/>
  <c r="AV611" i="2"/>
  <c r="AV592" i="2"/>
  <c r="AV404" i="2"/>
  <c r="AV288" i="2"/>
  <c r="AV719" i="2"/>
  <c r="AV398" i="2"/>
  <c r="AV132" i="2"/>
  <c r="AV693" i="2"/>
  <c r="AV478" i="2"/>
  <c r="AV40" i="2"/>
  <c r="AV525" i="2"/>
  <c r="AV627" i="2"/>
  <c r="AV271" i="2"/>
  <c r="AV224" i="2"/>
  <c r="AV593" i="2"/>
  <c r="AV104" i="2"/>
  <c r="AV48" i="2"/>
  <c r="AV118" i="2"/>
  <c r="AV189" i="2"/>
  <c r="AV470" i="2"/>
  <c r="AV487" i="2"/>
  <c r="AV486" i="2"/>
  <c r="AV712" i="2"/>
  <c r="AV380" i="2"/>
  <c r="AV594" i="2"/>
  <c r="AV671" i="2"/>
  <c r="AV717" i="2"/>
  <c r="AV372" i="2"/>
  <c r="AV531" i="2"/>
  <c r="AV233" i="2"/>
  <c r="AV257" i="2"/>
  <c r="AV540" i="2"/>
  <c r="AV681" i="2"/>
  <c r="AV295" i="2"/>
  <c r="AV673" i="2"/>
  <c r="AV307" i="2"/>
  <c r="AV440" i="2"/>
  <c r="AV53" i="2"/>
  <c r="AV353" i="2"/>
  <c r="AV554" i="2"/>
  <c r="AV50" i="2"/>
  <c r="AV255" i="2"/>
  <c r="AV500" i="2"/>
  <c r="AV664" i="2"/>
  <c r="AV544" i="2"/>
  <c r="AV73" i="2"/>
  <c r="AV269" i="2"/>
  <c r="AV482" i="2"/>
  <c r="AV249" i="2"/>
  <c r="AV724" i="2"/>
  <c r="AV331" i="2"/>
  <c r="AV299" i="2"/>
  <c r="AV736" i="2"/>
  <c r="AV675" i="2"/>
  <c r="AV524" i="2"/>
  <c r="AV740" i="2"/>
  <c r="AV718" i="2"/>
  <c r="AV448" i="2"/>
  <c r="AV551" i="2"/>
  <c r="AV265" i="2"/>
  <c r="AV441" i="2"/>
  <c r="AV177" i="2"/>
  <c r="AV714" i="2"/>
  <c r="AV11" i="2"/>
  <c r="AV292" i="2"/>
  <c r="AV182" i="2"/>
  <c r="AV134" i="2"/>
  <c r="AV454" i="2"/>
  <c r="AV518" i="2"/>
  <c r="AV462" i="2"/>
  <c r="AV310" i="2"/>
  <c r="AV320" i="2"/>
  <c r="AV606" i="2"/>
  <c r="AV211" i="2"/>
  <c r="AV383" i="2"/>
  <c r="AV658" i="2"/>
  <c r="AV300" i="2"/>
  <c r="AV452" i="2"/>
  <c r="AV275" i="2"/>
  <c r="AV603" i="2"/>
  <c r="AV503" i="2"/>
  <c r="AV46" i="2"/>
  <c r="AV138" i="2"/>
  <c r="AV475" i="2"/>
  <c r="AV508" i="2"/>
  <c r="AV432" i="2"/>
  <c r="AV447" i="2"/>
  <c r="AV8" i="2"/>
  <c r="AV649" i="2"/>
  <c r="AV576" i="2"/>
  <c r="AV166" i="2"/>
  <c r="AV327" i="2"/>
  <c r="AV42" i="2"/>
  <c r="AV363" i="2"/>
  <c r="AV20" i="2"/>
  <c r="AV624" i="2"/>
  <c r="AV334" i="2"/>
  <c r="AV131" i="2"/>
  <c r="AV122" i="2"/>
  <c r="AV394" i="2"/>
  <c r="AV669" i="2"/>
  <c r="AV14" i="2"/>
  <c r="AV26" i="2"/>
  <c r="AV737" i="2"/>
  <c r="AV476" i="2"/>
  <c r="AV358" i="2"/>
  <c r="AV617" i="2"/>
  <c r="AV437" i="2"/>
  <c r="AV632" i="2"/>
  <c r="AV155" i="2"/>
  <c r="AV322" i="2"/>
  <c r="AV253" i="2"/>
  <c r="AV619" i="2"/>
  <c r="AV395" i="2"/>
  <c r="AV645" i="2"/>
  <c r="AV228" i="2"/>
  <c r="AV111" i="2"/>
  <c r="AV451" i="2"/>
  <c r="AV286" i="2"/>
  <c r="AV416" i="2"/>
  <c r="AV504" i="2"/>
  <c r="AV688" i="2"/>
  <c r="AV543" i="2"/>
  <c r="AV564" i="2"/>
  <c r="AV96" i="2"/>
  <c r="AV312" i="2"/>
  <c r="AV552" i="2"/>
  <c r="AV609" i="2"/>
  <c r="AV549" i="2"/>
  <c r="AV258" i="2"/>
  <c r="AV263" i="2"/>
  <c r="AV315" i="2"/>
  <c r="AV439" i="2"/>
  <c r="AV19" i="2"/>
  <c r="AV6" i="2"/>
  <c r="AV414" i="2"/>
  <c r="AV481" i="2"/>
  <c r="AV324" i="2"/>
  <c r="AV630" i="2"/>
  <c r="AV679" i="2"/>
  <c r="AV623" i="2"/>
  <c r="AV187" i="2"/>
  <c r="AV325" i="2"/>
  <c r="AV537" i="2"/>
  <c r="AV550" i="2"/>
  <c r="AV556" i="2"/>
  <c r="AV231" i="2"/>
  <c r="AV562" i="2"/>
  <c r="AV417" i="2"/>
  <c r="AV25" i="2"/>
  <c r="AV205" i="2"/>
  <c r="AV357" i="2"/>
  <c r="AV69" i="2"/>
  <c r="AV583" i="2"/>
  <c r="AV54" i="2"/>
  <c r="AV246" i="2"/>
  <c r="AV373" i="2"/>
  <c r="AV47" i="2"/>
  <c r="AV691" i="2"/>
  <c r="AV93" i="2"/>
  <c r="AV114" i="2"/>
  <c r="AV509" i="2"/>
  <c r="AV421" i="2"/>
  <c r="AV153" i="2"/>
  <c r="AV113" i="2"/>
  <c r="AV103" i="2"/>
  <c r="AV31" i="2"/>
  <c r="AV574" i="2"/>
  <c r="AV206" i="2"/>
  <c r="AV92" i="2"/>
  <c r="AV374" i="2"/>
  <c r="AV523" i="2"/>
  <c r="AV277" i="2"/>
  <c r="AV702" i="2"/>
  <c r="AV657" i="2"/>
  <c r="AV539" i="2"/>
  <c r="AV65" i="2"/>
  <c r="AV677" i="2"/>
  <c r="AV174" i="2"/>
  <c r="AV511" i="2"/>
  <c r="AV579" i="2"/>
  <c r="AV472" i="2"/>
  <c r="AV513" i="2"/>
  <c r="AV328" i="2"/>
  <c r="AV643" i="2"/>
  <c r="AV365" i="2"/>
  <c r="AV488" i="2"/>
  <c r="AV105" i="2"/>
  <c r="AV125" i="2"/>
  <c r="AV532" i="2"/>
  <c r="AV548" i="2"/>
  <c r="AV237" i="2"/>
  <c r="AV58" i="2"/>
  <c r="AV642" i="2"/>
  <c r="AV696" i="2"/>
  <c r="AV28" i="2"/>
  <c r="AV621" i="2"/>
  <c r="AV343" i="2"/>
  <c r="AV83" i="2"/>
  <c r="AV217" i="2"/>
  <c r="AV30" i="2"/>
  <c r="AV63" i="2"/>
  <c r="AV571" i="2"/>
  <c r="AV101" i="2"/>
  <c r="AV577" i="2"/>
  <c r="AV547" i="2"/>
  <c r="AV218" i="2"/>
  <c r="AV137" i="2"/>
  <c r="AV536" i="2"/>
  <c r="AV94" i="2"/>
  <c r="AV86" i="2"/>
  <c r="AV709" i="2"/>
  <c r="AV120" i="2"/>
  <c r="AV117" i="2"/>
  <c r="AV133" i="2"/>
  <c r="AV362" i="2"/>
  <c r="AV51" i="2"/>
  <c r="AV184" i="2"/>
  <c r="AV151" i="2"/>
  <c r="AV180" i="2"/>
  <c r="AV35" i="2"/>
  <c r="AV229" i="2"/>
  <c r="AV157" i="2"/>
  <c r="AV420" i="2"/>
  <c r="AV502" i="2"/>
  <c r="AV136" i="2"/>
  <c r="AV185" i="2"/>
  <c r="AV687" i="2"/>
  <c r="AV126" i="2"/>
  <c r="AV321" i="2"/>
  <c r="AV605" i="2"/>
  <c r="AV648" i="2"/>
  <c r="AV100" i="2"/>
  <c r="AV742" i="2"/>
  <c r="AV41" i="2"/>
  <c r="AV254" i="2"/>
  <c r="AV293" i="2"/>
  <c r="AV316" i="2"/>
  <c r="AV360" i="2"/>
  <c r="AV87" i="2"/>
  <c r="AV722" i="2"/>
  <c r="AV474" i="2"/>
  <c r="AV615" i="2"/>
  <c r="AV297" i="2"/>
  <c r="AV406" i="2"/>
  <c r="AV442" i="2"/>
  <c r="AV443" i="2"/>
  <c r="AV467" i="2"/>
  <c r="AV591" i="2"/>
  <c r="AV67" i="2"/>
  <c r="AV192" i="2"/>
  <c r="AV209" i="2"/>
  <c r="AV707" i="2"/>
  <c r="AV247" i="2"/>
  <c r="AV78" i="2"/>
  <c r="AV410" i="2"/>
  <c r="AV64" i="2"/>
  <c r="AV44" i="2"/>
  <c r="AV567" i="2"/>
  <c r="AV309" i="2"/>
  <c r="AV240" i="2"/>
  <c r="X44" i="3" l="1"/>
  <c r="Z51" i="3"/>
  <c r="Z83" i="3"/>
  <c r="X55" i="3"/>
  <c r="Z120" i="3"/>
  <c r="X54" i="3"/>
  <c r="X84" i="3"/>
  <c r="X116" i="3"/>
  <c r="Z13" i="3"/>
  <c r="Z70" i="3"/>
  <c r="X2" i="3"/>
  <c r="Z92" i="3"/>
  <c r="Z48" i="3"/>
  <c r="Z66" i="3"/>
  <c r="X87" i="3"/>
  <c r="X73" i="3"/>
  <c r="X7" i="3"/>
  <c r="X88" i="3"/>
  <c r="X56" i="3"/>
  <c r="Z8" i="3"/>
  <c r="Z65" i="3"/>
  <c r="Z64" i="3"/>
  <c r="Z29" i="3"/>
  <c r="X36" i="3"/>
  <c r="Z15" i="3"/>
  <c r="Z115" i="3"/>
  <c r="X118" i="3"/>
  <c r="X66" i="3"/>
  <c r="Z58" i="3"/>
  <c r="X24" i="3"/>
  <c r="X5" i="3"/>
  <c r="X79" i="3"/>
  <c r="X72" i="3"/>
  <c r="Z93" i="3"/>
  <c r="Z57" i="3"/>
  <c r="X28" i="3"/>
  <c r="X32" i="3"/>
  <c r="Z45" i="3"/>
  <c r="Z36" i="3"/>
  <c r="X93" i="3"/>
  <c r="Z91" i="3"/>
  <c r="Z30" i="3"/>
  <c r="Z111" i="3"/>
  <c r="Z56" i="3"/>
  <c r="Z86" i="3"/>
  <c r="Z61" i="3"/>
  <c r="X96" i="3"/>
  <c r="X9" i="3"/>
  <c r="Z99" i="3"/>
  <c r="Z89" i="3"/>
  <c r="X110" i="3"/>
  <c r="Z118" i="3"/>
  <c r="X16" i="3"/>
  <c r="Z79" i="3"/>
  <c r="Z39" i="3"/>
  <c r="Z85" i="3"/>
  <c r="X23" i="3"/>
  <c r="X101" i="3"/>
  <c r="X106" i="3"/>
  <c r="Z106" i="3"/>
  <c r="X29" i="3"/>
  <c r="X40" i="3"/>
  <c r="X85" i="3"/>
  <c r="X4" i="3"/>
  <c r="Z59" i="3"/>
  <c r="Z71" i="3"/>
  <c r="Z103" i="3"/>
  <c r="X105" i="3"/>
  <c r="Z5" i="3"/>
  <c r="X18" i="3"/>
  <c r="X112" i="3"/>
  <c r="X57" i="3"/>
  <c r="X22" i="3"/>
  <c r="Z67" i="3"/>
  <c r="X37" i="3"/>
  <c r="X48" i="3"/>
  <c r="Z75" i="3"/>
  <c r="X90" i="3"/>
  <c r="Z117" i="3"/>
  <c r="X35" i="3"/>
  <c r="X92" i="3"/>
  <c r="X64" i="3"/>
  <c r="X74" i="3"/>
  <c r="Z3" i="3"/>
  <c r="Z121" i="3"/>
  <c r="X3" i="3"/>
  <c r="Z20" i="3"/>
  <c r="X33" i="3"/>
  <c r="Z52" i="3"/>
  <c r="Z28" i="3"/>
  <c r="X58" i="3"/>
  <c r="Z54" i="3"/>
  <c r="Z44" i="3"/>
  <c r="Z101" i="3"/>
  <c r="Z37" i="3"/>
  <c r="Z104" i="3"/>
  <c r="Z49" i="3"/>
  <c r="Z4" i="3"/>
  <c r="X89" i="3"/>
  <c r="Z41" i="3"/>
  <c r="X13" i="3"/>
  <c r="X11" i="3"/>
  <c r="X108" i="3"/>
  <c r="X25" i="3"/>
  <c r="X117" i="3"/>
  <c r="X27" i="3"/>
  <c r="Z78" i="3"/>
  <c r="Z12" i="3"/>
  <c r="Z35" i="3"/>
  <c r="X8" i="3"/>
  <c r="X71" i="3"/>
  <c r="X68" i="3"/>
  <c r="Z14" i="3"/>
  <c r="Z87" i="3"/>
  <c r="X14" i="3"/>
  <c r="Z17" i="3"/>
  <c r="Z73" i="3"/>
  <c r="Z24" i="3"/>
  <c r="Z16" i="3"/>
  <c r="Z100" i="3"/>
  <c r="Z38" i="3"/>
  <c r="Z55" i="3"/>
  <c r="Z98" i="3"/>
  <c r="X103" i="3"/>
  <c r="Z53" i="3"/>
  <c r="Z122" i="3"/>
  <c r="Z32" i="3"/>
  <c r="X46" i="3"/>
  <c r="Z6" i="3"/>
  <c r="X78" i="3"/>
  <c r="Z76" i="3"/>
  <c r="X26" i="3"/>
  <c r="Z46" i="3"/>
  <c r="Z82" i="3"/>
  <c r="X77" i="3"/>
  <c r="X43" i="3"/>
  <c r="X80" i="3"/>
  <c r="X52" i="3"/>
  <c r="X12" i="3"/>
  <c r="X42" i="3"/>
  <c r="Z112" i="3"/>
  <c r="X47" i="3"/>
  <c r="Z31" i="3"/>
  <c r="Z110" i="3"/>
  <c r="Z77" i="3"/>
  <c r="X63" i="3"/>
  <c r="X109" i="3"/>
  <c r="Z97" i="3"/>
  <c r="X51" i="3"/>
  <c r="X114" i="3"/>
  <c r="Z22" i="3"/>
  <c r="X121" i="3"/>
  <c r="Z25" i="3"/>
  <c r="Z23" i="3"/>
  <c r="X95" i="3"/>
  <c r="X15" i="3"/>
  <c r="X60" i="3"/>
  <c r="Z113" i="3"/>
  <c r="X82" i="3"/>
  <c r="Z109" i="3"/>
  <c r="X98" i="3"/>
  <c r="Z108" i="3"/>
  <c r="X45" i="3"/>
  <c r="Z2" i="3"/>
  <c r="Z102" i="3"/>
  <c r="X115" i="3"/>
  <c r="X113" i="3"/>
  <c r="Z69" i="3"/>
  <c r="Z10" i="3"/>
  <c r="X19" i="3"/>
  <c r="Z107" i="3"/>
  <c r="X10" i="3"/>
  <c r="X111" i="3"/>
  <c r="Z81" i="3"/>
  <c r="X91" i="3"/>
  <c r="Z63" i="3"/>
  <c r="X81" i="3"/>
  <c r="Z40" i="3"/>
  <c r="X50" i="3"/>
  <c r="X99" i="3"/>
  <c r="Z19" i="3"/>
  <c r="X97" i="3"/>
  <c r="Z33" i="3"/>
  <c r="X104" i="3"/>
  <c r="Z95" i="3"/>
  <c r="X31" i="3"/>
  <c r="X6" i="3"/>
  <c r="Z34" i="3"/>
  <c r="X65" i="3"/>
  <c r="Z88" i="3"/>
  <c r="Z26" i="3"/>
  <c r="Z116" i="3"/>
  <c r="Z68" i="3"/>
  <c r="X62" i="3"/>
  <c r="Z72" i="3"/>
  <c r="X41" i="3"/>
  <c r="Z90" i="3"/>
  <c r="X122" i="3"/>
  <c r="Z47" i="3"/>
  <c r="Z105" i="3"/>
  <c r="Z84" i="3"/>
  <c r="Z94" i="3"/>
  <c r="Z11" i="3"/>
  <c r="Z74" i="3"/>
  <c r="X75" i="3"/>
  <c r="X38" i="3"/>
  <c r="X34" i="3"/>
  <c r="Z80" i="3"/>
  <c r="X17" i="3"/>
  <c r="Z114" i="3"/>
  <c r="Z18" i="3"/>
  <c r="Z60" i="3"/>
  <c r="X120" i="3"/>
  <c r="Z43" i="3"/>
  <c r="X100" i="3"/>
  <c r="Z7" i="3"/>
  <c r="X53" i="3"/>
  <c r="X102" i="3"/>
  <c r="Z27" i="3"/>
  <c r="X49" i="3"/>
  <c r="Z119" i="3"/>
  <c r="Z42" i="3"/>
  <c r="X107" i="3"/>
  <c r="Z96" i="3"/>
  <c r="X83" i="3"/>
  <c r="Z62" i="3"/>
  <c r="X30" i="3"/>
  <c r="X21" i="3"/>
  <c r="Z21" i="3"/>
  <c r="X69" i="3"/>
  <c r="Z9" i="3"/>
  <c r="X70" i="3"/>
  <c r="X119" i="3"/>
  <c r="X39" i="3"/>
  <c r="X94" i="3"/>
  <c r="Z50" i="3"/>
  <c r="X86" i="3"/>
  <c r="X20" i="3"/>
  <c r="X76" i="3"/>
  <c r="X59" i="3"/>
  <c r="X61" i="3"/>
  <c r="X67" i="3"/>
</calcChain>
</file>

<file path=xl/sharedStrings.xml><?xml version="1.0" encoding="utf-8"?>
<sst xmlns="http://schemas.openxmlformats.org/spreadsheetml/2006/main" count="24751" uniqueCount="10452">
  <si>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</si>
  <si>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</si>
  <si>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</si>
  <si>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</si>
  <si>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</si>
  <si>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</si>
  <si>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</si>
  <si>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</si>
  <si>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</si>
  <si>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</si>
  <si>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</si>
  <si>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</si>
  <si>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</si>
  <si>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</si>
  <si>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</si>
  <si>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</si>
  <si>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</si>
  <si>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</si>
  <si>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</si>
  <si>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</si>
  <si>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</si>
  <si>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</si>
  <si>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</si>
  <si>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</si>
  <si>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</si>
  <si>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</si>
  <si>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</si>
  <si>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</si>
  <si>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</si>
  <si>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</si>
  <si>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</si>
  <si>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</si>
  <si>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</si>
  <si>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</si>
  <si>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</si>
  <si>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</si>
  <si>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</si>
  <si>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</si>
  <si>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</si>
  <si>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</si>
  <si>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</si>
  <si>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</si>
  <si>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</si>
  <si>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</si>
  <si>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</si>
  <si>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</si>
  <si>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</si>
  <si>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</si>
  <si>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</si>
  <si>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</si>
  <si>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</si>
  <si>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</si>
  <si>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Sun Pharmaceutical Industries Ltd</t>
  </si>
  <si>
    <t>SUNPHARMA</t>
  </si>
  <si>
    <t>Pharmaceuticals</t>
  </si>
  <si>
    <t>NTPC Ltd</t>
  </si>
  <si>
    <t>NTPC</t>
  </si>
  <si>
    <t>Power Generation</t>
  </si>
  <si>
    <t>Maruti Suzuki India Ltd</t>
  </si>
  <si>
    <t>MARUTI</t>
  </si>
  <si>
    <t>Four Wheelers</t>
  </si>
  <si>
    <t>Axis Bank Ltd</t>
  </si>
  <si>
    <t>AXISBANK</t>
  </si>
  <si>
    <t>Kotak Mahindra Bank Ltd</t>
  </si>
  <si>
    <t>KOTAKBANK</t>
  </si>
  <si>
    <t>Oil and Natural Gas Corporation Ltd</t>
  </si>
  <si>
    <t>ONGC</t>
  </si>
  <si>
    <t>Oil &amp; Gas - Exploration &amp; Production</t>
  </si>
  <si>
    <t>Mahindra and Mahindra Ltd</t>
  </si>
  <si>
    <t>M&amp;M</t>
  </si>
  <si>
    <t>Tata Motors Ltd</t>
  </si>
  <si>
    <t>TATAMOTORS</t>
  </si>
  <si>
    <t>Adani Enterprises Ltd</t>
  </si>
  <si>
    <t>ADANIENT</t>
  </si>
  <si>
    <t>Commodities Trading</t>
  </si>
  <si>
    <t>Avenue Supermarts Ltd</t>
  </si>
  <si>
    <t>DMART</t>
  </si>
  <si>
    <t>Retail - Department Stores</t>
  </si>
  <si>
    <t>Bajaj Auto Ltd</t>
  </si>
  <si>
    <t>BAJAJ-AUTO</t>
  </si>
  <si>
    <t>Two Wheelers</t>
  </si>
  <si>
    <t>UltraTech Cement Ltd</t>
  </si>
  <si>
    <t>ULTRACEMCO</t>
  </si>
  <si>
    <t>Cement</t>
  </si>
  <si>
    <t>Titan Company Ltd</t>
  </si>
  <si>
    <t>TITAN</t>
  </si>
  <si>
    <t>Precious Metals, Jewellery &amp; Watches</t>
  </si>
  <si>
    <t>Adani Green Energy Ltd</t>
  </si>
  <si>
    <t>ADANIGREEN</t>
  </si>
  <si>
    <t>Renewable Energy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</si>
  <si>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</si>
  <si>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</si>
  <si>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</si>
  <si>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</si>
  <si>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</si>
  <si>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</si>
  <si>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Asian Paints Ltd</t>
  </si>
  <si>
    <t>ASIANPAINT</t>
  </si>
  <si>
    <t>Paints</t>
  </si>
  <si>
    <t>Coal India Ltd</t>
  </si>
  <si>
    <t>COALINDIA</t>
  </si>
  <si>
    <t>Mining - Coal</t>
  </si>
  <si>
    <t>Bajaj Finserv Ltd</t>
  </si>
  <si>
    <t>BAJAJFINSV</t>
  </si>
  <si>
    <t>Hindustan Aeronautics Ltd</t>
  </si>
  <si>
    <t>HAL</t>
  </si>
  <si>
    <t>Aerospace &amp; Defense Equipments</t>
  </si>
  <si>
    <t>Wipro Ltd</t>
  </si>
  <si>
    <t>WIPRO</t>
  </si>
  <si>
    <t>Trent Ltd</t>
  </si>
  <si>
    <t>TRENT</t>
  </si>
  <si>
    <t>Retail - Apparel</t>
  </si>
  <si>
    <t>Adani Power Ltd</t>
  </si>
  <si>
    <t>ADANIPOWER</t>
  </si>
  <si>
    <t>Nestle India Ltd</t>
  </si>
  <si>
    <t>NESTLEIND</t>
  </si>
  <si>
    <t>FMCG - Foods</t>
  </si>
  <si>
    <t>Zomato Ltd</t>
  </si>
  <si>
    <t>ZOMATO</t>
  </si>
  <si>
    <t>Online Services</t>
  </si>
  <si>
    <t>Siemens Ltd</t>
  </si>
  <si>
    <t>SIEMENS</t>
  </si>
  <si>
    <t>Conglomerates</t>
  </si>
  <si>
    <t>JSW Steel Ltd</t>
  </si>
  <si>
    <t>JSWSTEEL</t>
  </si>
  <si>
    <t>Iron &amp; Steel</t>
  </si>
  <si>
    <t>Indian Oil Corporation Ltd</t>
  </si>
  <si>
    <t>IOC</t>
  </si>
  <si>
    <t>DLF Ltd</t>
  </si>
  <si>
    <t>DLF</t>
  </si>
  <si>
    <t>Real Estate</t>
  </si>
  <si>
    <t>Jio Financial Services Ltd</t>
  </si>
  <si>
    <t>JIOFIN</t>
  </si>
  <si>
    <t>Hindustan Zinc Ltd</t>
  </si>
  <si>
    <t>HINDZINC</t>
  </si>
  <si>
    <t>Mining - Diversified</t>
  </si>
  <si>
    <t>Bharat Electronics Ltd</t>
  </si>
  <si>
    <t>BEL</t>
  </si>
  <si>
    <t>Electronic Equipments</t>
  </si>
  <si>
    <t>Varun Beverages Ltd</t>
  </si>
  <si>
    <t>VBL</t>
  </si>
  <si>
    <t>Soft Drinks</t>
  </si>
  <si>
    <t>Indian Railway Finance Corp Ltd</t>
  </si>
  <si>
    <t>IRFC</t>
  </si>
  <si>
    <t>Specialized Finance</t>
  </si>
  <si>
    <t>Tata Steel Ltd</t>
  </si>
  <si>
    <t>TATASTEEL</t>
  </si>
  <si>
    <t>LTIMindtree Ltd</t>
  </si>
  <si>
    <t>LTIM</t>
  </si>
  <si>
    <t>SBI Life Insurance Company Ltd</t>
  </si>
  <si>
    <t>SBILIFE</t>
  </si>
  <si>
    <t>Interglobe Aviation Ltd</t>
  </si>
  <si>
    <t>INDIGO</t>
  </si>
  <si>
    <t>Airlines</t>
  </si>
  <si>
    <t>Vedanta Ltd</t>
  </si>
  <si>
    <t>VEDL</t>
  </si>
  <si>
    <t>Metals - Diversified</t>
  </si>
  <si>
    <t>Grasim Industries Ltd</t>
  </si>
  <si>
    <t>GRASIM</t>
  </si>
  <si>
    <t>ABB India Ltd</t>
  </si>
  <si>
    <t>ABB</t>
  </si>
  <si>
    <t>Heavy Electrical Equipments</t>
  </si>
  <si>
    <t>Pidilite Industries Ltd</t>
  </si>
  <si>
    <t>PIDILITIND</t>
  </si>
  <si>
    <t>Diversified Chemicals</t>
  </si>
  <si>
    <t>Power Finance Corporation Ltd</t>
  </si>
  <si>
    <t>PFC</t>
  </si>
  <si>
    <t>Hindalco Industries Ltd</t>
  </si>
  <si>
    <t>HINDALCO</t>
  </si>
  <si>
    <t>Metals - Aluminium</t>
  </si>
  <si>
    <t>Tech Mahindra Ltd</t>
  </si>
  <si>
    <t>TECHM</t>
  </si>
  <si>
    <t>HDFC Life Insurance Company Ltd</t>
  </si>
  <si>
    <t>HDFCLIFE</t>
  </si>
  <si>
    <t>Ambuja Cements Ltd</t>
  </si>
  <si>
    <t>AMBUJACEM</t>
  </si>
  <si>
    <t>Tata Power Company Ltd</t>
  </si>
  <si>
    <t>TATAPOWER</t>
  </si>
  <si>
    <t>Britannia Industries Ltd</t>
  </si>
  <si>
    <t>BRITANNIA</t>
  </si>
  <si>
    <t>Godrej Consumer Products Ltd</t>
  </si>
  <si>
    <t>GODREJCP</t>
  </si>
  <si>
    <t>FMCG - Personal Products</t>
  </si>
  <si>
    <t>Bharat Petroleum Corporation Ltd</t>
  </si>
  <si>
    <t>BPCL</t>
  </si>
  <si>
    <t>Gail (India) Ltd</t>
  </si>
  <si>
    <t>GAIL</t>
  </si>
  <si>
    <t>Gas Distribution</t>
  </si>
  <si>
    <t>Samvardhana Motherson International Ltd</t>
  </si>
  <si>
    <t>MOTHERSON</t>
  </si>
  <si>
    <t>Auto Parts</t>
  </si>
  <si>
    <t>REC Limited</t>
  </si>
  <si>
    <t>RECLTD</t>
  </si>
  <si>
    <t>Divi's Laboratories Ltd</t>
  </si>
  <si>
    <t>DIVISLAB</t>
  </si>
  <si>
    <t>Labs &amp; Life Sciences Services</t>
  </si>
  <si>
    <t>Macrotech Developers Ltd</t>
  </si>
  <si>
    <t>LODHA</t>
  </si>
  <si>
    <t>JSW Energy Ltd</t>
  </si>
  <si>
    <t>JSWENERGY</t>
  </si>
  <si>
    <t>TVS Motor Company Ltd</t>
  </si>
  <si>
    <t>TVSMOTOR</t>
  </si>
  <si>
    <t>Cholamandalam Investment and Finance Company Ltd</t>
  </si>
  <si>
    <t>CHOLAFIN</t>
  </si>
  <si>
    <t>Eicher Motors Ltd</t>
  </si>
  <si>
    <t>EICHERMOT</t>
  </si>
  <si>
    <t>Trucks &amp; Buses</t>
  </si>
  <si>
    <t>Cipla Ltd</t>
  </si>
  <si>
    <t>CIPLA</t>
  </si>
  <si>
    <t>Shriram Finance Ltd</t>
  </si>
  <si>
    <t>SHRIRAMFIN</t>
  </si>
  <si>
    <t>Bajaj Housing Finance Ltd</t>
  </si>
  <si>
    <t>BAJAJHFL</t>
  </si>
  <si>
    <t>Havells India Ltd</t>
  </si>
  <si>
    <t>HAVELLS</t>
  </si>
  <si>
    <t>Electrical Components &amp; Equipments</t>
  </si>
  <si>
    <t>Adani Energy Solutions Ltd</t>
  </si>
  <si>
    <t>ADANIENSOL</t>
  </si>
  <si>
    <t>Power Infrastructure</t>
  </si>
  <si>
    <t>Bank of Baroda Ltd</t>
  </si>
  <si>
    <t>BANKBARODA</t>
  </si>
  <si>
    <t>Hero MotoCorp Ltd</t>
  </si>
  <si>
    <t>HEROMOTOCO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</si>
  <si>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</si>
  <si>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</si>
  <si>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</si>
  <si>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</si>
  <si>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</si>
  <si>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</si>
  <si>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CG Power and Industrial Solutions Ltd</t>
  </si>
  <si>
    <t>CGPOWER</t>
  </si>
  <si>
    <t>United Spirits Ltd</t>
  </si>
  <si>
    <t>UNITDSPR</t>
  </si>
  <si>
    <t>Alcoholic Beverages</t>
  </si>
  <si>
    <t>Punjab National Bank</t>
  </si>
  <si>
    <t>PNB</t>
  </si>
  <si>
    <t>Torrent Pharmaceuticals Ltd</t>
  </si>
  <si>
    <t>TORNTPHARM</t>
  </si>
  <si>
    <t>Dabur India Ltd</t>
  </si>
  <si>
    <t>DABUR</t>
  </si>
  <si>
    <t>Suzlon Energy Ltd</t>
  </si>
  <si>
    <t>SUZLON</t>
  </si>
  <si>
    <t>Renewable Energy Equipment &amp; Services</t>
  </si>
  <si>
    <t>Indian Overseas Bank</t>
  </si>
  <si>
    <t>IOB</t>
  </si>
  <si>
    <t>Indusind Bank Ltd</t>
  </si>
  <si>
    <t>INDUSINDBK</t>
  </si>
  <si>
    <t>ICICI Prudential Life Insurance Company Ltd</t>
  </si>
  <si>
    <t>ICICIPRULI</t>
  </si>
  <si>
    <t>Dr Reddy's Laboratories Ltd</t>
  </si>
  <si>
    <t>DRREDDY</t>
  </si>
  <si>
    <t>ICICI Lombard General Insurance Company Ltd</t>
  </si>
  <si>
    <t>ICICIGI</t>
  </si>
  <si>
    <t>Rail Vikas Nigam Ltd</t>
  </si>
  <si>
    <t>RVNL</t>
  </si>
  <si>
    <t>Mankind Pharma Ltd</t>
  </si>
  <si>
    <t>MANKIND</t>
  </si>
  <si>
    <t>Bosch Ltd</t>
  </si>
  <si>
    <t>BOSCHLTD</t>
  </si>
  <si>
    <t>Cummins India Ltd</t>
  </si>
  <si>
    <t>CUMMINSIND</t>
  </si>
  <si>
    <t>Industrial Machinery</t>
  </si>
  <si>
    <t>Indus Towers Ltd</t>
  </si>
  <si>
    <t>INDUSTOWER</t>
  </si>
  <si>
    <t>Telecom Infrastructure</t>
  </si>
  <si>
    <t>Zydus Lifesciences Ltd</t>
  </si>
  <si>
    <t>ZYDUSLIFE</t>
  </si>
  <si>
    <t>Jindal Steel And Power Ltd</t>
  </si>
  <si>
    <t>JINDALSTEL</t>
  </si>
  <si>
    <t>Info Edge (India) Ltd</t>
  </si>
  <si>
    <t>NAUKRI</t>
  </si>
  <si>
    <t>Solar Industries India Ltd</t>
  </si>
  <si>
    <t>SOLARINDS</t>
  </si>
  <si>
    <t>Commodity Chemicals</t>
  </si>
  <si>
    <t>Apollo Hospitals Enterprise Ltd</t>
  </si>
  <si>
    <t>APOLLOHOSP</t>
  </si>
  <si>
    <t>Hospitals &amp; Diagnostic Centres</t>
  </si>
  <si>
    <t>Indian Hotels Company Ltd</t>
  </si>
  <si>
    <t>INDHOTEL</t>
  </si>
  <si>
    <t>Hotels, Resorts &amp; Cruise Lines</t>
  </si>
  <si>
    <t>Lupin Ltd</t>
  </si>
  <si>
    <t>LUPIN</t>
  </si>
  <si>
    <t>Oracle Financial Services Software Ltd</t>
  </si>
  <si>
    <t>OFSS</t>
  </si>
  <si>
    <t>Software Services</t>
  </si>
  <si>
    <t>GMR Airports Ltd</t>
  </si>
  <si>
    <t>GMRINFRA</t>
  </si>
  <si>
    <t>Max Healthcare Institute Ltd</t>
  </si>
  <si>
    <t>MAXHEALTH</t>
  </si>
  <si>
    <t>Colgate-Palmolive (India) Ltd</t>
  </si>
  <si>
    <t>COLPAL</t>
  </si>
  <si>
    <t>Polycab India Ltd</t>
  </si>
  <si>
    <t>POLYCAB</t>
  </si>
  <si>
    <t>Canara Bank Ltd</t>
  </si>
  <si>
    <t>CANBK</t>
  </si>
  <si>
    <t>Bharat Heavy Electricals Ltd</t>
  </si>
  <si>
    <t>BHEL</t>
  </si>
  <si>
    <t>Union Bank of India Ltd</t>
  </si>
  <si>
    <t>UNIONBANK</t>
  </si>
  <si>
    <t>IDBI Bank Ltd</t>
  </si>
  <si>
    <t>IDBI</t>
  </si>
  <si>
    <t>Private Bank</t>
  </si>
  <si>
    <t>Oil India Ltd</t>
  </si>
  <si>
    <t>OIL</t>
  </si>
  <si>
    <t>HDFC Asset Management Company Ltd</t>
  </si>
  <si>
    <t>HDFCAMC</t>
  </si>
  <si>
    <t>NHPC Ltd</t>
  </si>
  <si>
    <t>NHPC</t>
  </si>
  <si>
    <t>Shree Cement Ltd</t>
  </si>
  <si>
    <t>SHREECEM</t>
  </si>
  <si>
    <t>Torrent Power Ltd</t>
  </si>
  <si>
    <t>TORNTPOWER</t>
  </si>
  <si>
    <t>Marico Ltd</t>
  </si>
  <si>
    <t>MARICO</t>
  </si>
  <si>
    <t>Adani Total Gas Ltd</t>
  </si>
  <si>
    <t>ATGL</t>
  </si>
  <si>
    <t>Godrej Properties Ltd</t>
  </si>
  <si>
    <t>GODREJPROP</t>
  </si>
  <si>
    <t>Hindustan Petroleum Corp Ltd</t>
  </si>
  <si>
    <t>HINDPETRO</t>
  </si>
  <si>
    <t>Aurobindo Pharma Ltd</t>
  </si>
  <si>
    <t>AUROPHARMA</t>
  </si>
  <si>
    <t>Dixon Technologies (India) Ltd</t>
  </si>
  <si>
    <t>DIXON</t>
  </si>
  <si>
    <t>Home Electronics &amp; Appliances</t>
  </si>
  <si>
    <t>Mazagon Dock Shipbuilders Ltd</t>
  </si>
  <si>
    <t>MAZDOCK</t>
  </si>
  <si>
    <t>Shipbuilding</t>
  </si>
  <si>
    <t>PB Fintech Ltd</t>
  </si>
  <si>
    <t>POLICYBZR</t>
  </si>
  <si>
    <t>Persistent Systems Ltd</t>
  </si>
  <si>
    <t>PERSISTENT</t>
  </si>
  <si>
    <t>Tube Investments of India Ltd</t>
  </si>
  <si>
    <t>TIINDIA</t>
  </si>
  <si>
    <t>Cycles</t>
  </si>
  <si>
    <t>Prestige Estates Projects Ltd</t>
  </si>
  <si>
    <t>PRESTIGE</t>
  </si>
  <si>
    <t>Muthoot Finance Ltd</t>
  </si>
  <si>
    <t>MUTHOOTFIN</t>
  </si>
  <si>
    <t>Kalyan Jewellers India Ltd</t>
  </si>
  <si>
    <t>KALYANKJIL</t>
  </si>
  <si>
    <t>Vodafone Idea Ltd</t>
  </si>
  <si>
    <t>IDEA</t>
  </si>
  <si>
    <t>SBI Cards and Payment Services Ltd</t>
  </si>
  <si>
    <t>SBICARD</t>
  </si>
  <si>
    <t>Payment Infrastructure</t>
  </si>
  <si>
    <t>Bharat Forge Ltd</t>
  </si>
  <si>
    <t>BHARATFORG</t>
  </si>
  <si>
    <t>Indian Railway Catering and Tourism Corporation Ltd</t>
  </si>
  <si>
    <t>IRCTC</t>
  </si>
  <si>
    <t>Linde India Ltd</t>
  </si>
  <si>
    <t>LINDEINDIA</t>
  </si>
  <si>
    <t>Alkem Laboratories Ltd</t>
  </si>
  <si>
    <t>ALKEM</t>
  </si>
  <si>
    <t>SRF Ltd</t>
  </si>
  <si>
    <t>SRF</t>
  </si>
  <si>
    <t>JSW Infrastructure Ltd</t>
  </si>
  <si>
    <t>JSWINFRA</t>
  </si>
  <si>
    <t>Yes Bank Ltd</t>
  </si>
  <si>
    <t>YESBANK</t>
  </si>
  <si>
    <t>Berger Paints India Ltd</t>
  </si>
  <si>
    <t>BERGEPAINT</t>
  </si>
  <si>
    <t>Indian Bank</t>
  </si>
  <si>
    <t>INDIANB</t>
  </si>
  <si>
    <t>PI Industries Ltd</t>
  </si>
  <si>
    <t>PIIND</t>
  </si>
  <si>
    <t>Ashok Leyland Ltd</t>
  </si>
  <si>
    <t>ASHOKLEY</t>
  </si>
  <si>
    <t>General Insurance Corporation of India</t>
  </si>
  <si>
    <t>GICRE</t>
  </si>
  <si>
    <t>Oberoi Realty Ltd</t>
  </si>
  <si>
    <t>OBEROIRLTY</t>
  </si>
  <si>
    <t>Supreme Industries Ltd</t>
  </si>
  <si>
    <t>SUPREMEIND</t>
  </si>
  <si>
    <t>Plastic Products</t>
  </si>
  <si>
    <t>Bharti Hexacom Ltd</t>
  </si>
  <si>
    <t>BHARTIHEXA</t>
  </si>
  <si>
    <t>UNO Minda Ltd</t>
  </si>
  <si>
    <t>UNOMINDA</t>
  </si>
  <si>
    <t>NMDC Ltd</t>
  </si>
  <si>
    <t>NMDC</t>
  </si>
  <si>
    <t>Mining - Iron Ore</t>
  </si>
  <si>
    <t>Phoenix Mills Ltd</t>
  </si>
  <si>
    <t>PHOENIXLTD</t>
  </si>
  <si>
    <t>Jindal Stainless Ltd</t>
  </si>
  <si>
    <t>JSL</t>
  </si>
  <si>
    <t>Fertilisers And Chemicals Travancore Ltd</t>
  </si>
  <si>
    <t>FACT</t>
  </si>
  <si>
    <t>Fertilizers &amp; Agro Chemicals</t>
  </si>
  <si>
    <t>Voltas Ltd</t>
  </si>
  <si>
    <t>VOLTAS</t>
  </si>
  <si>
    <t>Patanjali Foods Ltd</t>
  </si>
  <si>
    <t>PATANJALI</t>
  </si>
  <si>
    <t>Packaged Foods &amp; Meats</t>
  </si>
  <si>
    <t>Schaeffler India Ltd</t>
  </si>
  <si>
    <t>SCHAEFFLER</t>
  </si>
  <si>
    <t>Indian Renewable Energy Development Agency Ltd</t>
  </si>
  <si>
    <t>IREDA</t>
  </si>
  <si>
    <t>Aditya Birla Capital Ltd</t>
  </si>
  <si>
    <t>ABCAPITAL</t>
  </si>
  <si>
    <t>Diversified Financials</t>
  </si>
  <si>
    <t>Balkrishna Industries Ltd</t>
  </si>
  <si>
    <t>BALKRISIND</t>
  </si>
  <si>
    <t>Tires &amp; Rubber</t>
  </si>
  <si>
    <t>Abbott India Ltd</t>
  </si>
  <si>
    <t>ABBOTINDIA</t>
  </si>
  <si>
    <t>Thermax Limited</t>
  </si>
  <si>
    <t>THERMAX</t>
  </si>
  <si>
    <t>UCO Bank</t>
  </si>
  <si>
    <t>UCOBANK</t>
  </si>
  <si>
    <t>MRF Ltd</t>
  </si>
  <si>
    <t>MRF</t>
  </si>
  <si>
    <t>L&amp;T Technology Services Ltd</t>
  </si>
  <si>
    <t>LTTS</t>
  </si>
  <si>
    <t>Mphasis Ltd</t>
  </si>
  <si>
    <t>MPHASIS</t>
  </si>
  <si>
    <t>Tata Communications Ltd</t>
  </si>
  <si>
    <t>TATACOMM</t>
  </si>
  <si>
    <t>United Breweries Ltd</t>
  </si>
  <si>
    <t>UBL</t>
  </si>
  <si>
    <t>Fsn E-Commerce Ventures Ltd</t>
  </si>
  <si>
    <t>NYKAA</t>
  </si>
  <si>
    <t>Wellness Services</t>
  </si>
  <si>
    <t>Sundaram Finance Ltd</t>
  </si>
  <si>
    <t>SUNDARMFIN</t>
  </si>
  <si>
    <t>Steel Authority of India Ltd</t>
  </si>
  <si>
    <t>SAIL</t>
  </si>
  <si>
    <t>IDFC First Bank Ltd</t>
  </si>
  <si>
    <t>IDFCFIRSTB</t>
  </si>
  <si>
    <t>AU Small Finance Bank Ltd</t>
  </si>
  <si>
    <t>AUBANK</t>
  </si>
  <si>
    <t>Container Corporation of India Ltd</t>
  </si>
  <si>
    <t>CONCOR</t>
  </si>
  <si>
    <t>Logistics</t>
  </si>
  <si>
    <t>Hitachi Energy India Ltd</t>
  </si>
  <si>
    <t>POWERINDIA</t>
  </si>
  <si>
    <t>Astral Ltd</t>
  </si>
  <si>
    <t>ASTRAL</t>
  </si>
  <si>
    <t>Building Products - Pipes</t>
  </si>
  <si>
    <t>BSE Ltd</t>
  </si>
  <si>
    <t>BSE</t>
  </si>
  <si>
    <t>Stock Exchanges &amp; Ratings</t>
  </si>
  <si>
    <t>Procter &amp; Gamble Hygiene and Health Care Ltd</t>
  </si>
  <si>
    <t>PGHH</t>
  </si>
  <si>
    <t>Central Bank of India Ltd</t>
  </si>
  <si>
    <t>CENTRALBK</t>
  </si>
  <si>
    <t>Bank of India Ltd</t>
  </si>
  <si>
    <t>BANKINDIA</t>
  </si>
  <si>
    <t>SJVN Ltd</t>
  </si>
  <si>
    <t>SJVN</t>
  </si>
  <si>
    <t>Petronet LNG Ltd</t>
  </si>
  <si>
    <t>PETRONET</t>
  </si>
  <si>
    <t>Oil &amp; Gas - Storage &amp; Transportation</t>
  </si>
  <si>
    <t>Tata Elxsi Ltd</t>
  </si>
  <si>
    <t>TATAELXSI</t>
  </si>
  <si>
    <t>Coromandel International Ltd</t>
  </si>
  <si>
    <t>COROMANDEL</t>
  </si>
  <si>
    <t>Premier Energies Ltd</t>
  </si>
  <si>
    <t>PREMIERENE</t>
  </si>
  <si>
    <t>Housing and Urban Development Corporation Ltd</t>
  </si>
  <si>
    <t>HUDCO</t>
  </si>
  <si>
    <t>Glenmark Pharmaceuticals Ltd</t>
  </si>
  <si>
    <t>GLENMARK</t>
  </si>
  <si>
    <t>Gujarat Fluorochemicals Ltd</t>
  </si>
  <si>
    <t>FLUOROCHEM</t>
  </si>
  <si>
    <t>Specialty Chemicals</t>
  </si>
  <si>
    <t>Cochin Shipyard Ltd</t>
  </si>
  <si>
    <t>COCHINSHIP</t>
  </si>
  <si>
    <t>Escorts Kubota Ltd</t>
  </si>
  <si>
    <t>ESCORTS</t>
  </si>
  <si>
    <t>Tractors</t>
  </si>
  <si>
    <t>Page Industries Ltd</t>
  </si>
  <si>
    <t>PAGEIND</t>
  </si>
  <si>
    <t>Apparel &amp; Accessories</t>
  </si>
  <si>
    <t>Federal Bank Ltd</t>
  </si>
  <si>
    <t>FEDERALBNK</t>
  </si>
  <si>
    <t>Coforge Ltd</t>
  </si>
  <si>
    <t>COFORGE</t>
  </si>
  <si>
    <t>Jubilant Foodworks Ltd</t>
  </si>
  <si>
    <t>JUBLFOOD</t>
  </si>
  <si>
    <t>Restaurants &amp; Cafes</t>
  </si>
  <si>
    <t>Motilal Oswal Financial Services Ltd</t>
  </si>
  <si>
    <t>MOTILALOFS</t>
  </si>
  <si>
    <t>ACC Ltd</t>
  </si>
  <si>
    <t>ACC</t>
  </si>
  <si>
    <t>GlaxoSmithKline Pharmaceuticals Ltd</t>
  </si>
  <si>
    <t>GLAXO</t>
  </si>
  <si>
    <t>Ola Electric Mobility Ltd</t>
  </si>
  <si>
    <t>OLAELEC</t>
  </si>
  <si>
    <t>L&amp;T Finance Ltd</t>
  </si>
  <si>
    <t>LTF</t>
  </si>
  <si>
    <t>Sona BLW Precision Forgings Ltd</t>
  </si>
  <si>
    <t>SONACOMS</t>
  </si>
  <si>
    <t>Adani Wilmar Ltd</t>
  </si>
  <si>
    <t>AWL</t>
  </si>
  <si>
    <t>UPL Ltd</t>
  </si>
  <si>
    <t>UPL</t>
  </si>
  <si>
    <t>KPIT Technologies Ltd</t>
  </si>
  <si>
    <t>KPITTECH</t>
  </si>
  <si>
    <t>Biocon Ltd</t>
  </si>
  <si>
    <t>BIOCON</t>
  </si>
  <si>
    <t>Biotechnology</t>
  </si>
  <si>
    <t>Fortis Healthcare Ltd</t>
  </si>
  <si>
    <t>FORTIS</t>
  </si>
  <si>
    <t>Tata Technologies Ltd</t>
  </si>
  <si>
    <t>TATATECH</t>
  </si>
  <si>
    <t>Honeywell Automation India Ltd</t>
  </si>
  <si>
    <t>HONAUT</t>
  </si>
  <si>
    <t>Bank of Maharashtra Ltd</t>
  </si>
  <si>
    <t>MAHABANK</t>
  </si>
  <si>
    <t>One 97 Communications Ltd</t>
  </si>
  <si>
    <t>PAYTM</t>
  </si>
  <si>
    <t>Business Support Services</t>
  </si>
  <si>
    <t>Nippon Life India Asset Management Ltd</t>
  </si>
  <si>
    <t>NAM-INDIA</t>
  </si>
  <si>
    <t>Lloyds Metals And Energy Ltd</t>
  </si>
  <si>
    <t>LLOYDSME</t>
  </si>
  <si>
    <t>Gujarat Gas Ltd</t>
  </si>
  <si>
    <t>GUJGASLTD</t>
  </si>
  <si>
    <t>Bharat Dynamics Ltd</t>
  </si>
  <si>
    <t>BDL</t>
  </si>
  <si>
    <t>Blue Star Ltd</t>
  </si>
  <si>
    <t>BLUESTARCO</t>
  </si>
  <si>
    <t>AIA Engineering Ltd</t>
  </si>
  <si>
    <t>AIAENG</t>
  </si>
  <si>
    <t>Godrej Industries Ltd</t>
  </si>
  <si>
    <t>GODREJIND</t>
  </si>
  <si>
    <t>APL Apollo Tubes Ltd</t>
  </si>
  <si>
    <t>APLAPOLLO</t>
  </si>
  <si>
    <t>Max Financial Services Ltd</t>
  </si>
  <si>
    <t>MFSL</t>
  </si>
  <si>
    <t>Mahindra and Mahindra Financial Services Ltd</t>
  </si>
  <si>
    <t>M&amp;MFIN</t>
  </si>
  <si>
    <t>Exide Industries Ltd</t>
  </si>
  <si>
    <t>EXIDEIND</t>
  </si>
  <si>
    <t>Batteries</t>
  </si>
  <si>
    <t>Ajanta Pharma Ltd</t>
  </si>
  <si>
    <t>AJANTPHARM</t>
  </si>
  <si>
    <t>NLC India Ltd</t>
  </si>
  <si>
    <t>NLCINDIA</t>
  </si>
  <si>
    <t>Apar Industries Ltd</t>
  </si>
  <si>
    <t>APARINDS</t>
  </si>
  <si>
    <t>Ge T&amp;D India Ltd</t>
  </si>
  <si>
    <t>GET&amp;D</t>
  </si>
  <si>
    <t>3M India Ltd</t>
  </si>
  <si>
    <t>3MINDIA</t>
  </si>
  <si>
    <t>Stationery</t>
  </si>
  <si>
    <t>360 One Wam Ltd</t>
  </si>
  <si>
    <t>360ONE</t>
  </si>
  <si>
    <t>Investment Banking &amp; Brokerage</t>
  </si>
  <si>
    <t>Deepak Nitrite Ltd</t>
  </si>
  <si>
    <t>DEEPAKNTR</t>
  </si>
  <si>
    <t>KEI Industries Ltd</t>
  </si>
  <si>
    <t>KEI</t>
  </si>
  <si>
    <t>Cables</t>
  </si>
  <si>
    <t>New India Assurance Company Ltd</t>
  </si>
  <si>
    <t>NIACL</t>
  </si>
  <si>
    <t>Indraprastha Gas Ltd</t>
  </si>
  <si>
    <t>IGL</t>
  </si>
  <si>
    <t>Cholamandalam Financial Holdings Ltd</t>
  </si>
  <si>
    <t>CHOLAHLDNG</t>
  </si>
  <si>
    <t>Punjab &amp; Sind Bank</t>
  </si>
  <si>
    <t>PSB</t>
  </si>
  <si>
    <t>Godfrey Phillips India Ltd</t>
  </si>
  <si>
    <t>GODFRYPHLP</t>
  </si>
  <si>
    <t>LIC Housing Finance Ltd</t>
  </si>
  <si>
    <t>LICHSGFIN</t>
  </si>
  <si>
    <t>Home Financing</t>
  </si>
  <si>
    <t>IRB Infrastructure Developers Ltd</t>
  </si>
  <si>
    <t>IRB</t>
  </si>
  <si>
    <t>IPCA Laboratories Ltd</t>
  </si>
  <si>
    <t>IPCALAB</t>
  </si>
  <si>
    <t>Aditya Birla Fashion and Retail Ltd</t>
  </si>
  <si>
    <t>ABFRL</t>
  </si>
  <si>
    <t>J K Cement Ltd</t>
  </si>
  <si>
    <t>JKCEMENT</t>
  </si>
  <si>
    <t>Dalmia Bharat Ltd</t>
  </si>
  <si>
    <t>DALBHARAT</t>
  </si>
  <si>
    <t>Kaynes Technology India Ltd</t>
  </si>
  <si>
    <t>KAYNES</t>
  </si>
  <si>
    <t>Syngene International Ltd</t>
  </si>
  <si>
    <t>SYNGENE</t>
  </si>
  <si>
    <t>Star Health and Allied Insurance Company Ltd</t>
  </si>
  <si>
    <t>STARHEALTH</t>
  </si>
  <si>
    <t>Tata Investment Corporation Ltd</t>
  </si>
  <si>
    <t>TATAINVEST</t>
  </si>
  <si>
    <t>National Aluminium Co Ltd</t>
  </si>
  <si>
    <t>NATIONALUM</t>
  </si>
  <si>
    <t>Brainbees Solutions Ltd</t>
  </si>
  <si>
    <t>FIRSTCRY</t>
  </si>
  <si>
    <t>KPR Mill Ltd</t>
  </si>
  <si>
    <t>KPRMILL</t>
  </si>
  <si>
    <t>Textiles</t>
  </si>
  <si>
    <t>Endurance Technologies Ltd</t>
  </si>
  <si>
    <t>ENDURANCE</t>
  </si>
  <si>
    <t>Go Digit General Insurance Ltd</t>
  </si>
  <si>
    <t>GODIGIT</t>
  </si>
  <si>
    <t>CRISIL Ltd</t>
  </si>
  <si>
    <t>CRISIL</t>
  </si>
  <si>
    <t>Metro Brands Ltd</t>
  </si>
  <si>
    <t>METROBRAND</t>
  </si>
  <si>
    <t>Footwear</t>
  </si>
  <si>
    <t>Apollo Tyres Ltd</t>
  </si>
  <si>
    <t>APOLLOTYRE</t>
  </si>
  <si>
    <t>Bandhan Bank Ltd</t>
  </si>
  <si>
    <t>BANDHANBNK</t>
  </si>
  <si>
    <t>Emami Ltd</t>
  </si>
  <si>
    <t>EMAMILTD</t>
  </si>
  <si>
    <t>Hindustan Copper Ltd</t>
  </si>
  <si>
    <t>HINDCOPPER</t>
  </si>
  <si>
    <t>Mining - Copper</t>
  </si>
  <si>
    <t>Inox Wind Ltd</t>
  </si>
  <si>
    <t>INOXWIND</t>
  </si>
  <si>
    <t>Sun Tv Network Ltd</t>
  </si>
  <si>
    <t>SUNTV</t>
  </si>
  <si>
    <t>TV Channels &amp; Broadcasters</t>
  </si>
  <si>
    <t>Brigade Enterprises Ltd</t>
  </si>
  <si>
    <t>BRIGADE</t>
  </si>
  <si>
    <t>TVS Holdings Ltd</t>
  </si>
  <si>
    <t>TVSHLTD</t>
  </si>
  <si>
    <t>Embassy Office Parks REIT</t>
  </si>
  <si>
    <t>EMBASSY</t>
  </si>
  <si>
    <t>Vedant Fashions Ltd</t>
  </si>
  <si>
    <t>MANYAVAR</t>
  </si>
  <si>
    <t>Delhivery Ltd</t>
  </si>
  <si>
    <t>DELHIVERY</t>
  </si>
  <si>
    <t>Himadri Speciality Chemical Ltd</t>
  </si>
  <si>
    <t>HSCL</t>
  </si>
  <si>
    <t>Mangalore Refinery and Petrochemicals Ltd</t>
  </si>
  <si>
    <t>MRPL</t>
  </si>
  <si>
    <t>NBCC (India) Ltd</t>
  </si>
  <si>
    <t>NBCC</t>
  </si>
  <si>
    <t>Motherson Sumi Wiring India Ltd</t>
  </si>
  <si>
    <t>MSUMI</t>
  </si>
  <si>
    <t>Central Depository Services (India) Ltd</t>
  </si>
  <si>
    <t>CDSL</t>
  </si>
  <si>
    <t>ZF Commercial Vehicle Control Systems India Ltd</t>
  </si>
  <si>
    <t>ZFCVINDIA</t>
  </si>
  <si>
    <t>Poonawalla Fincorp Ltd</t>
  </si>
  <si>
    <t>POONAWALLA</t>
  </si>
  <si>
    <t>Century Textiles and Industries Ltd</t>
  </si>
  <si>
    <t>CENTURYTEX</t>
  </si>
  <si>
    <t>Paper Products</t>
  </si>
  <si>
    <t>Gland Pharma Ltd</t>
  </si>
  <si>
    <t>GLAND</t>
  </si>
  <si>
    <t>J B Chemicals and Pharmaceuticals Ltd</t>
  </si>
  <si>
    <t>JBCHEPHARM</t>
  </si>
  <si>
    <t>Suven Pharmaceuticals Ltd</t>
  </si>
  <si>
    <t>SUVENPHAR</t>
  </si>
  <si>
    <t>Multi Commodity Exchange of India Ltd</t>
  </si>
  <si>
    <t>MCX</t>
  </si>
  <si>
    <t>Timken India Ltd</t>
  </si>
  <si>
    <t>TIMKEN</t>
  </si>
  <si>
    <t>Sundram Fasteners Ltd</t>
  </si>
  <si>
    <t>SUNDRMFAST</t>
  </si>
  <si>
    <t>Global Health Ltd</t>
  </si>
  <si>
    <t>MEDANTA</t>
  </si>
  <si>
    <t>BASF India Ltd</t>
  </si>
  <si>
    <t>BASF</t>
  </si>
  <si>
    <t>ICICI Securities Ltd</t>
  </si>
  <si>
    <t>ISEC</t>
  </si>
  <si>
    <t>Authum Investment &amp; Infrastructure Ltd</t>
  </si>
  <si>
    <t>AIIL</t>
  </si>
  <si>
    <t>Radico Khaitan Ltd</t>
  </si>
  <si>
    <t>RADICO</t>
  </si>
  <si>
    <t>Piramal Pharma Ltd</t>
  </si>
  <si>
    <t>PPLPHARMA</t>
  </si>
  <si>
    <t>Carborundum Universal Ltd</t>
  </si>
  <si>
    <t>CARBORUNIV</t>
  </si>
  <si>
    <t>Gillette India Ltd</t>
  </si>
  <si>
    <t>GILLETTE</t>
  </si>
  <si>
    <t>Crompton Greaves Consumer Electricals Ltd</t>
  </si>
  <si>
    <t>CROMPTON</t>
  </si>
  <si>
    <t>Sumitomo Chemical India Ltd</t>
  </si>
  <si>
    <t>SUMICHEM</t>
  </si>
  <si>
    <t>Bayer Cropscience Ltd</t>
  </si>
  <si>
    <t>BAYERCROP</t>
  </si>
  <si>
    <t>Dr. Lal PathLabs Ltd</t>
  </si>
  <si>
    <t>LALPATHLAB</t>
  </si>
  <si>
    <t>Jyoti CNC Automation Ltd</t>
  </si>
  <si>
    <t>JYOTICNC</t>
  </si>
  <si>
    <t>Computer Hardware</t>
  </si>
  <si>
    <t>ITI Ltd</t>
  </si>
  <si>
    <t>ITI</t>
  </si>
  <si>
    <t>Telecom Equipments</t>
  </si>
  <si>
    <t>Emcure Pharmaceuticals Ltd</t>
  </si>
  <si>
    <t>EMCURE</t>
  </si>
  <si>
    <t>Tata Chemicals Ltd</t>
  </si>
  <si>
    <t>TATACHEM</t>
  </si>
  <si>
    <t>SKF India Ltd</t>
  </si>
  <si>
    <t>SKFINDIA</t>
  </si>
  <si>
    <t>Hatsun Agro Product Ltd</t>
  </si>
  <si>
    <t>HATSUN</t>
  </si>
  <si>
    <t>CESC Ltd</t>
  </si>
  <si>
    <t>CESC</t>
  </si>
  <si>
    <t>Aegis Logistics Ltd</t>
  </si>
  <si>
    <t>AEGISLOG</t>
  </si>
  <si>
    <t>Devyani International Ltd</t>
  </si>
  <si>
    <t>DEVYANI</t>
  </si>
  <si>
    <t>Whirlpool of India Ltd</t>
  </si>
  <si>
    <t>WHIRLPOOL</t>
  </si>
  <si>
    <t>Grindwell Norton Ltd</t>
  </si>
  <si>
    <t>GRINDWELL</t>
  </si>
  <si>
    <t>Shyam Metalics and Energy Ltd</t>
  </si>
  <si>
    <t>SHYAMMETL</t>
  </si>
  <si>
    <t>PNB Housing Finance Ltd</t>
  </si>
  <si>
    <t>PNBHOUSING</t>
  </si>
  <si>
    <t>Ratnamani Metals and Tubes Ltd</t>
  </si>
  <si>
    <t>RATNAMANI</t>
  </si>
  <si>
    <t>Laurus Labs Ltd</t>
  </si>
  <si>
    <t>LAURUSLABS</t>
  </si>
  <si>
    <t>Natco Pharma Ltd</t>
  </si>
  <si>
    <t>NATCOPHARM</t>
  </si>
  <si>
    <t>KEC International Ltd</t>
  </si>
  <si>
    <t>KEC</t>
  </si>
  <si>
    <t>Pfizer Ltd</t>
  </si>
  <si>
    <t>PFIZER</t>
  </si>
  <si>
    <t>Amara Raja Energy &amp; Mobility Ltd</t>
  </si>
  <si>
    <t>ARE&amp;M</t>
  </si>
  <si>
    <t>Narayana Hrudayalaya Ltd</t>
  </si>
  <si>
    <t>NH</t>
  </si>
  <si>
    <t>Kansai Nerolac Paints Ltd</t>
  </si>
  <si>
    <t>KANSAINER</t>
  </si>
  <si>
    <t>Castrol India Ltd</t>
  </si>
  <si>
    <t>CASTROLIND</t>
  </si>
  <si>
    <t>Kajaria Ceramics Ltd</t>
  </si>
  <si>
    <t>KAJARIACER</t>
  </si>
  <si>
    <t>Building Products - Ceramics</t>
  </si>
  <si>
    <t>Anant Raj Ltd</t>
  </si>
  <si>
    <t>ANANTRAJ</t>
  </si>
  <si>
    <t>Nuvama Wealth Management Ltd</t>
  </si>
  <si>
    <t>NUVAMA</t>
  </si>
  <si>
    <t>Poly Medicure Ltd</t>
  </si>
  <si>
    <t>POLYMED</t>
  </si>
  <si>
    <t>Health Care Equipment &amp; Supplies</t>
  </si>
  <si>
    <t>KIOCL Ltd</t>
  </si>
  <si>
    <t>KIOCL</t>
  </si>
  <si>
    <t>Bikaji Foods International Ltd</t>
  </si>
  <si>
    <t>BIKAJI</t>
  </si>
  <si>
    <t>Piramal Enterprises Ltd</t>
  </si>
  <si>
    <t>PEL</t>
  </si>
  <si>
    <t>Jindal SAW Ltd</t>
  </si>
  <si>
    <t>JINDALSAW</t>
  </si>
  <si>
    <t>Angel One Ltd</t>
  </si>
  <si>
    <t>ANGELONE</t>
  </si>
  <si>
    <t>EIH Ltd</t>
  </si>
  <si>
    <t>EIHOTEL</t>
  </si>
  <si>
    <t>Concord Biotech Ltd</t>
  </si>
  <si>
    <t>CONCORDBIO</t>
  </si>
  <si>
    <t>Triveni Turbine Ltd</t>
  </si>
  <si>
    <t>TRITURBINE</t>
  </si>
  <si>
    <t>CPSE ETF</t>
  </si>
  <si>
    <t>CPSEETF</t>
  </si>
  <si>
    <t>Equity</t>
  </si>
  <si>
    <t>Firstsource Solutions Ltd</t>
  </si>
  <si>
    <t>FSL</t>
  </si>
  <si>
    <t>Outsourced services</t>
  </si>
  <si>
    <t>Alembic Pharmaceuticals Ltd</t>
  </si>
  <si>
    <t>APLLTD</t>
  </si>
  <si>
    <t>Finolex Cables Ltd</t>
  </si>
  <si>
    <t>FINCABLES</t>
  </si>
  <si>
    <t>Gujarat State Petronet Ltd</t>
  </si>
  <si>
    <t>GSPL</t>
  </si>
  <si>
    <t>Sobha Ltd</t>
  </si>
  <si>
    <t>SOBHA</t>
  </si>
  <si>
    <t>Five-Star Business Finance Ltd</t>
  </si>
  <si>
    <t>FIVESTAR</t>
  </si>
  <si>
    <t>HFCL Ltd</t>
  </si>
  <si>
    <t>HFCL</t>
  </si>
  <si>
    <t>Elgi Equipments Ltd</t>
  </si>
  <si>
    <t>ELGIEQUIP</t>
  </si>
  <si>
    <t>Computer Age Management Services Ltd</t>
  </si>
  <si>
    <t>CAMS</t>
  </si>
  <si>
    <t>Atul Ltd</t>
  </si>
  <si>
    <t>ATUL</t>
  </si>
  <si>
    <t>Jupiter Wagons Ltd</t>
  </si>
  <si>
    <t>JWL</t>
  </si>
  <si>
    <t>Rail</t>
  </si>
  <si>
    <t>CIE Automotive India Ltd</t>
  </si>
  <si>
    <t>CIEINDIA</t>
  </si>
  <si>
    <t>Signatureglobal (India) Ltd</t>
  </si>
  <si>
    <t>SIGNATURE</t>
  </si>
  <si>
    <t>Krishna Institute of Medical Sciences Ltd</t>
  </si>
  <si>
    <t>KIMS</t>
  </si>
  <si>
    <t>JBM Auto Ltd</t>
  </si>
  <si>
    <t>JBMA</t>
  </si>
  <si>
    <t>Aadhar Housing Finance Ltd</t>
  </si>
  <si>
    <t>AADHARHFC</t>
  </si>
  <si>
    <t>Cyient Ltd</t>
  </si>
  <si>
    <t>CYIENT</t>
  </si>
  <si>
    <t>Affle (India) Ltd</t>
  </si>
  <si>
    <t>AFFLE</t>
  </si>
  <si>
    <t>Advertising</t>
  </si>
  <si>
    <t>IIFL Finance Ltd</t>
  </si>
  <si>
    <t>IIFL</t>
  </si>
  <si>
    <t>Tejas Networks Ltd</t>
  </si>
  <si>
    <t>TEJASNET</t>
  </si>
  <si>
    <t>Aditya Birla Sun Life Amc Ltd</t>
  </si>
  <si>
    <t>ABSLAMC</t>
  </si>
  <si>
    <t>Ircon International Ltd</t>
  </si>
  <si>
    <t>IRCON</t>
  </si>
  <si>
    <t>Aarti Industries Ltd</t>
  </si>
  <si>
    <t>AARTIIND</t>
  </si>
  <si>
    <t>Kalpataru Projects International Ltd</t>
  </si>
  <si>
    <t>KPIL</t>
  </si>
  <si>
    <t>Jai Balaji Industries Ltd</t>
  </si>
  <si>
    <t>JAIBALAJI</t>
  </si>
  <si>
    <t>Aster DM Healthcare Ltd</t>
  </si>
  <si>
    <t>ASTERDM</t>
  </si>
  <si>
    <t>Waaree Renewable Technologies Ltd</t>
  </si>
  <si>
    <t>WAAREERTL</t>
  </si>
  <si>
    <t>Vinati Organics Ltd</t>
  </si>
  <si>
    <t>VINATIORGA</t>
  </si>
  <si>
    <t>Schneider Electric Infrastructure Ltd</t>
  </si>
  <si>
    <t>SCHNEIDER</t>
  </si>
  <si>
    <t>Relaxo Footwears Ltd</t>
  </si>
  <si>
    <t>RELAXO</t>
  </si>
  <si>
    <t>PTC Industries Ltd</t>
  </si>
  <si>
    <t>PTCIL</t>
  </si>
  <si>
    <t>Nexus Select Trust</t>
  </si>
  <si>
    <t>NXST</t>
  </si>
  <si>
    <t>Mindspace Business Parks REIT</t>
  </si>
  <si>
    <t>MINDSPACE</t>
  </si>
  <si>
    <t>Garden Reach Shipbuilders &amp; Engineers Ltd</t>
  </si>
  <si>
    <t>GRSE</t>
  </si>
  <si>
    <t>Ramco Cements Limited</t>
  </si>
  <si>
    <t>RAMCOCEM</t>
  </si>
  <si>
    <t>Chambal Fertilisers and Chemicals Ltd</t>
  </si>
  <si>
    <t>CHAMBLFERT</t>
  </si>
  <si>
    <t>PCBL Ltd</t>
  </si>
  <si>
    <t>PCBL</t>
  </si>
  <si>
    <t>Chalet Hotels Ltd</t>
  </si>
  <si>
    <t>CHALET</t>
  </si>
  <si>
    <t>Century Plyboards (India) Ltd</t>
  </si>
  <si>
    <t>CENTURYPLY</t>
  </si>
  <si>
    <t>Wood Products</t>
  </si>
  <si>
    <t>Astrazeneca Pharma India Ltd</t>
  </si>
  <si>
    <t>ASTRAZEN</t>
  </si>
  <si>
    <t>Jyothy Labs Ltd</t>
  </si>
  <si>
    <t>JYOTHYLAB</t>
  </si>
  <si>
    <t>Asahi India Glass Ltd</t>
  </si>
  <si>
    <t>ASAHIINDIA</t>
  </si>
  <si>
    <t>LS Industries Ltd</t>
  </si>
  <si>
    <t>LSIND</t>
  </si>
  <si>
    <t>Cello World Ltd</t>
  </si>
  <si>
    <t>CELLO</t>
  </si>
  <si>
    <t>NCC Ltd</t>
  </si>
  <si>
    <t>NCC</t>
  </si>
  <si>
    <t>Blue Dart Express Ltd</t>
  </si>
  <si>
    <t>BLUEDART</t>
  </si>
  <si>
    <t>CreditAccess Grameen Ltd</t>
  </si>
  <si>
    <t>CREDITACC</t>
  </si>
  <si>
    <t>V Guard Industries Ltd</t>
  </si>
  <si>
    <t>VGUARD</t>
  </si>
  <si>
    <t>R R Kabel Ltd</t>
  </si>
  <si>
    <t>RRKABEL</t>
  </si>
  <si>
    <t>Mahanagar Gas Ltd</t>
  </si>
  <si>
    <t>MGL</t>
  </si>
  <si>
    <t>Tbo Tek Ltd</t>
  </si>
  <si>
    <t>TBOTEK</t>
  </si>
  <si>
    <t>Tour &amp; Travel Services</t>
  </si>
  <si>
    <t>Kfin Technologies Ltd</t>
  </si>
  <si>
    <t>KFINTECH</t>
  </si>
  <si>
    <t>Welspun Corp Ltd</t>
  </si>
  <si>
    <t>WELCORP</t>
  </si>
  <si>
    <t>Jubilant Pharmova Ltd</t>
  </si>
  <si>
    <t>JUBLPHARMA</t>
  </si>
  <si>
    <t>Indian Energy Exchange Ltd</t>
  </si>
  <si>
    <t>IEX</t>
  </si>
  <si>
    <t>Power Trading &amp; Consultancy</t>
  </si>
  <si>
    <t>Bombay Burmah Trading Corporation Ltd</t>
  </si>
  <si>
    <t>BBTC</t>
  </si>
  <si>
    <t>Newgen Software Technologies Ltd</t>
  </si>
  <si>
    <t>NEWGEN</t>
  </si>
  <si>
    <t>Bata India Ltd</t>
  </si>
  <si>
    <t>BATAINDIA</t>
  </si>
  <si>
    <t>Techno Electric &amp; Engineering Company Ltd</t>
  </si>
  <si>
    <t>TECHNOE</t>
  </si>
  <si>
    <t>Swan Energy Ltd</t>
  </si>
  <si>
    <t>SWANENERGY</t>
  </si>
  <si>
    <t>Trident Ltd</t>
  </si>
  <si>
    <t>TRIDENT</t>
  </si>
  <si>
    <t>IFCI Ltd</t>
  </si>
  <si>
    <t>IFCI</t>
  </si>
  <si>
    <t>Aptus Value Housing Finance India Ltd</t>
  </si>
  <si>
    <t>APTUS</t>
  </si>
  <si>
    <t>Finolex Industries Ltd</t>
  </si>
  <si>
    <t>FINPIPE</t>
  </si>
  <si>
    <t>Ramkrishna Forgings Ltd</t>
  </si>
  <si>
    <t>RKFORGE</t>
  </si>
  <si>
    <t>Indiamart Intermesh Ltd</t>
  </si>
  <si>
    <t>INDIAMART</t>
  </si>
  <si>
    <t>Sonata Software Ltd</t>
  </si>
  <si>
    <t>SONATSOFTW</t>
  </si>
  <si>
    <t>Eris Lifesciences Ltd</t>
  </si>
  <si>
    <t>ERIS</t>
  </si>
  <si>
    <t>Karur Vysya Bank Ltd</t>
  </si>
  <si>
    <t>KARURVYSYA</t>
  </si>
  <si>
    <t>IDFC Ltd</t>
  </si>
  <si>
    <t>IDFC</t>
  </si>
  <si>
    <t>Lakshmi Machine Works Ltd</t>
  </si>
  <si>
    <t>LAXMIMACH</t>
  </si>
  <si>
    <t>Kirloskar Oil Engines Ltd</t>
  </si>
  <si>
    <t>KIRLOSENG</t>
  </si>
  <si>
    <t>Birlasoft Ltd</t>
  </si>
  <si>
    <t>BSOFT</t>
  </si>
  <si>
    <t>Great Eastern Shipping Company Ltd</t>
  </si>
  <si>
    <t>GESHIP</t>
  </si>
  <si>
    <t>Titagarh Rail Systems Ltd</t>
  </si>
  <si>
    <t>TITAGARH</t>
  </si>
  <si>
    <t>Manappuram Finance Ltd</t>
  </si>
  <si>
    <t>MANAPPURAM</t>
  </si>
  <si>
    <t>RITES Ltd</t>
  </si>
  <si>
    <t>RITES</t>
  </si>
  <si>
    <t>Action Construction Equipment Ltd</t>
  </si>
  <si>
    <t>ACE</t>
  </si>
  <si>
    <t>Heavy Machinery</t>
  </si>
  <si>
    <t>Nava Limited</t>
  </si>
  <si>
    <t>NAVA</t>
  </si>
  <si>
    <t>Gravita India Ltd</t>
  </si>
  <si>
    <t>GRAVITA</t>
  </si>
  <si>
    <t>Metals - Lead</t>
  </si>
  <si>
    <t>HBL Power Systems Ltd</t>
  </si>
  <si>
    <t>HBLPOWER</t>
  </si>
  <si>
    <t>Tata Teleservices (Maharashtra) Ltd</t>
  </si>
  <si>
    <t>TTML</t>
  </si>
  <si>
    <t>Capri Global Capital Ltd</t>
  </si>
  <si>
    <t>CGCL</t>
  </si>
  <si>
    <t>Navin Fluorine International Ltd</t>
  </si>
  <si>
    <t>NAVINFLUOR</t>
  </si>
  <si>
    <t>PVR INOX Ltd</t>
  </si>
  <si>
    <t>PVRINOX</t>
  </si>
  <si>
    <t>Theatres</t>
  </si>
  <si>
    <t>Neuland Laboratories Ltd</t>
  </si>
  <si>
    <t>NEULANDLAB</t>
  </si>
  <si>
    <t>Akzo Nobel India Ltd</t>
  </si>
  <si>
    <t>AKZOINDIA</t>
  </si>
  <si>
    <t>PG Electroplast Ltd</t>
  </si>
  <si>
    <t>PGEL</t>
  </si>
  <si>
    <t>DCM Shriram Ltd</t>
  </si>
  <si>
    <t>DCMSHRIRAM</t>
  </si>
  <si>
    <t>Sanofi India Ltd</t>
  </si>
  <si>
    <t>SANOFI</t>
  </si>
  <si>
    <t>G R Infraprojects Ltd</t>
  </si>
  <si>
    <t>GRINFRA</t>
  </si>
  <si>
    <t>Supreme Petrochem Ltd</t>
  </si>
  <si>
    <t>SPLPETRO</t>
  </si>
  <si>
    <t>Inox Wind Energy Ltd</t>
  </si>
  <si>
    <t>IWEL</t>
  </si>
  <si>
    <t>Indegene Ltd</t>
  </si>
  <si>
    <t>INDGN</t>
  </si>
  <si>
    <t>Welspun Living Ltd</t>
  </si>
  <si>
    <t>WELSPUNLIV</t>
  </si>
  <si>
    <t>Anand Rathi Wealth Ltd</t>
  </si>
  <si>
    <t>ANANDRATHI</t>
  </si>
  <si>
    <t>UTI Asset Management Company Ltd</t>
  </si>
  <si>
    <t>UTIAMC</t>
  </si>
  <si>
    <t>Fine Organic Industries Ltd</t>
  </si>
  <si>
    <t>FINEORG</t>
  </si>
  <si>
    <t>Clean Science and Technology Ltd</t>
  </si>
  <si>
    <t>CLEAN</t>
  </si>
  <si>
    <t>Zensar Technologies Ltd</t>
  </si>
  <si>
    <t>ZENSARTECH</t>
  </si>
  <si>
    <t>Reliance Power Ltd</t>
  </si>
  <si>
    <t>RPOWER</t>
  </si>
  <si>
    <t>Amber Enterprises India Ltd</t>
  </si>
  <si>
    <t>AMBER</t>
  </si>
  <si>
    <t>Bls International Services Ltd</t>
  </si>
  <si>
    <t>BLS</t>
  </si>
  <si>
    <t>Doms Industries Ltd</t>
  </si>
  <si>
    <t>DOMS</t>
  </si>
  <si>
    <t>Office Supplies</t>
  </si>
  <si>
    <t>BEML Ltd</t>
  </si>
  <si>
    <t>BEML</t>
  </si>
  <si>
    <t>KSB Ltd</t>
  </si>
  <si>
    <t>KSB</t>
  </si>
  <si>
    <t>Sarda Energy &amp; Minerals Ltd</t>
  </si>
  <si>
    <t>SARDAEN</t>
  </si>
  <si>
    <t>Craftsman Automation Ltd</t>
  </si>
  <si>
    <t>CRAFTSMAN</t>
  </si>
  <si>
    <t>Sterling and Wilson Renewable Energy Ltd</t>
  </si>
  <si>
    <t>SWSOLAR</t>
  </si>
  <si>
    <t>UTI S&amp;P BSE Sensex ETF</t>
  </si>
  <si>
    <t>UTISENSETF</t>
  </si>
  <si>
    <t>NMDC Steel Ltd</t>
  </si>
  <si>
    <t>NSLNISP</t>
  </si>
  <si>
    <t>Honasa Consumer Ltd</t>
  </si>
  <si>
    <t>HONASA</t>
  </si>
  <si>
    <t>Wockhardt Ltd</t>
  </si>
  <si>
    <t>WOCKPHARMA</t>
  </si>
  <si>
    <t>Zen Technologies Ltd</t>
  </si>
  <si>
    <t>ZENTEC</t>
  </si>
  <si>
    <t>LT Foods Ltd</t>
  </si>
  <si>
    <t>LTFOODS</t>
  </si>
  <si>
    <t>Aavas Financiers Ltd</t>
  </si>
  <si>
    <t>AAVAS</t>
  </si>
  <si>
    <t>Godrej Agrovet Ltd</t>
  </si>
  <si>
    <t>GODREJAGRO</t>
  </si>
  <si>
    <t>Agro Products</t>
  </si>
  <si>
    <t>Railtel Corporation of India Ltd</t>
  </si>
  <si>
    <t>RAILTEL</t>
  </si>
  <si>
    <t>Communication &amp; Networking</t>
  </si>
  <si>
    <t>Elecon Engineering Company Ltd</t>
  </si>
  <si>
    <t>ELECON</t>
  </si>
  <si>
    <t>Netweb Technologies India Ltd</t>
  </si>
  <si>
    <t>NETWEB</t>
  </si>
  <si>
    <t>Raymond Lifestyle Ltd</t>
  </si>
  <si>
    <t>RAYMONDLSL</t>
  </si>
  <si>
    <t>Caplin Point Laboratories Ltd</t>
  </si>
  <si>
    <t>CAPLIPOINT</t>
  </si>
  <si>
    <t>Redington Ltd</t>
  </si>
  <si>
    <t>REDINGTON</t>
  </si>
  <si>
    <t>Technology Hardware</t>
  </si>
  <si>
    <t>E I D-Parry (India) Ltd</t>
  </si>
  <si>
    <t>EIDPARRY</t>
  </si>
  <si>
    <t>Sugar</t>
  </si>
  <si>
    <t>Maharashtra Scooters Ltd</t>
  </si>
  <si>
    <t>MAHSCOOTER</t>
  </si>
  <si>
    <t>Rainbow Children's Medicare Ltd</t>
  </si>
  <si>
    <t>RAINBOW</t>
  </si>
  <si>
    <t>Voltamp Transformers Ltd</t>
  </si>
  <si>
    <t>VOLTAMP</t>
  </si>
  <si>
    <t>Minda Corporation Ltd</t>
  </si>
  <si>
    <t>MINDACORP</t>
  </si>
  <si>
    <t>Data Patterns (India) Ltd</t>
  </si>
  <si>
    <t>DATAPATTNS</t>
  </si>
  <si>
    <t>Marksans Pharma Ltd</t>
  </si>
  <si>
    <t>MARKSANS</t>
  </si>
  <si>
    <t>Praj Industries Ltd</t>
  </si>
  <si>
    <t>PRAJIND</t>
  </si>
  <si>
    <t>Olectra Greentech Ltd</t>
  </si>
  <si>
    <t>OLECTRA</t>
  </si>
  <si>
    <t>Godawari Power and Ispat Ltd</t>
  </si>
  <si>
    <t>GPIL</t>
  </si>
  <si>
    <t>Westlife Foodworld Ltd</t>
  </si>
  <si>
    <t>WESTLIFE</t>
  </si>
  <si>
    <t>Intellect Design Arena Ltd</t>
  </si>
  <si>
    <t>INTELLECT</t>
  </si>
  <si>
    <t>MMTC Ltd</t>
  </si>
  <si>
    <t>MMTC</t>
  </si>
  <si>
    <t>Vardhman Textiles Ltd</t>
  </si>
  <si>
    <t>VTL</t>
  </si>
  <si>
    <t>JM Financial Ltd</t>
  </si>
  <si>
    <t>JMFINANCIL</t>
  </si>
  <si>
    <t>Chennai Petroleum Corporation Ltd</t>
  </si>
  <si>
    <t>CHENNPETRO</t>
  </si>
  <si>
    <t>Granules India Ltd</t>
  </si>
  <si>
    <t>GRANULES</t>
  </si>
  <si>
    <t>Glenmark Life Sciences Ltd</t>
  </si>
  <si>
    <t>GLS</t>
  </si>
  <si>
    <t>Deepak Fertilisers and Petrochemicals Corp Ltd</t>
  </si>
  <si>
    <t>DEEPAKFERT</t>
  </si>
  <si>
    <t>Kirloskar Brothers Ltd</t>
  </si>
  <si>
    <t>KIRLOSBROS</t>
  </si>
  <si>
    <t>Electrosteel Castings Ltd</t>
  </si>
  <si>
    <t>ELECTCAST</t>
  </si>
  <si>
    <t>Reliance Infrastructure Ltd</t>
  </si>
  <si>
    <t>RELINFRA</t>
  </si>
  <si>
    <t>Akums Drugs and Pharmaceuticals Ltd</t>
  </si>
  <si>
    <t>AKUMS</t>
  </si>
  <si>
    <t>Ingersoll-Rand (India) Ltd</t>
  </si>
  <si>
    <t>INGERRAND</t>
  </si>
  <si>
    <t>Aether Industries Ltd</t>
  </si>
  <si>
    <t>AETHER</t>
  </si>
  <si>
    <t>Cube Highways Trust</t>
  </si>
  <si>
    <t>CUBEINVIT</t>
  </si>
  <si>
    <t>Roads</t>
  </si>
  <si>
    <t>Zydus Wellness Ltd</t>
  </si>
  <si>
    <t>ZYDUSWELL</t>
  </si>
  <si>
    <t>RHI Magnesita India Ltd</t>
  </si>
  <si>
    <t>RHIM</t>
  </si>
  <si>
    <t>Strides Pharma Science Ltd</t>
  </si>
  <si>
    <t>STAR</t>
  </si>
  <si>
    <t>RBL Bank Ltd</t>
  </si>
  <si>
    <t>RBLBANK</t>
  </si>
  <si>
    <t>eClerx Services Limited</t>
  </si>
  <si>
    <t>ECLERX</t>
  </si>
  <si>
    <t>Genus Power Infrastructures Ltd</t>
  </si>
  <si>
    <t>GENUSPOWER</t>
  </si>
  <si>
    <t>Alok Industries Ltd</t>
  </si>
  <si>
    <t>ALOKINDS</t>
  </si>
  <si>
    <t>Nuvoco Vistas Corporation Ltd</t>
  </si>
  <si>
    <t>NUVOCO</t>
  </si>
  <si>
    <t>shipping corporation of India Ltd</t>
  </si>
  <si>
    <t>SCI</t>
  </si>
  <si>
    <t>Tanla Platforms Ltd</t>
  </si>
  <si>
    <t>TANLA</t>
  </si>
  <si>
    <t>Sammaan Capital Ltd</t>
  </si>
  <si>
    <t>SAMMAANCAP</t>
  </si>
  <si>
    <t>City Union Bank Ltd</t>
  </si>
  <si>
    <t>CUB</t>
  </si>
  <si>
    <t>Edelweiss Financial Services Ltd</t>
  </si>
  <si>
    <t>EDELWEISS</t>
  </si>
  <si>
    <t>Engineers India Ltd</t>
  </si>
  <si>
    <t>ENGINERSIN</t>
  </si>
  <si>
    <t>Quess Corp Ltd</t>
  </si>
  <si>
    <t>QUESS</t>
  </si>
  <si>
    <t>Employment Services</t>
  </si>
  <si>
    <t>Balrampur Chini Mills Ltd</t>
  </si>
  <si>
    <t>BALRAMCHIN</t>
  </si>
  <si>
    <t>Raymond Ltd</t>
  </si>
  <si>
    <t>RAYMOND</t>
  </si>
  <si>
    <t>Jaiprakash Power Ventures Ltd</t>
  </si>
  <si>
    <t>JPPOWER</t>
  </si>
  <si>
    <t>Zee Entertainment Enterprises Ltd</t>
  </si>
  <si>
    <t>ZEEL</t>
  </si>
  <si>
    <t>Alkyl Amines Chemicals Ltd</t>
  </si>
  <si>
    <t>ALKYLAMINE</t>
  </si>
  <si>
    <t>Sanofi Consumer Healthcare India Ltd</t>
  </si>
  <si>
    <t>SANOFICONR</t>
  </si>
  <si>
    <t>CEAT Ltd</t>
  </si>
  <si>
    <t>CEATLTD</t>
  </si>
  <si>
    <t>Tega Industries Ltd</t>
  </si>
  <si>
    <t>TEGA</t>
  </si>
  <si>
    <t>TTK Prestige Ltd</t>
  </si>
  <si>
    <t>TTKPRESTIG</t>
  </si>
  <si>
    <t>Sapphire Foods India Ltd</t>
  </si>
  <si>
    <t>SAPPHIRE</t>
  </si>
  <si>
    <t>Jammu and Kashmir Bank Ltd</t>
  </si>
  <si>
    <t>J&amp;KBANK</t>
  </si>
  <si>
    <t>Home First Finance Company India Ltd</t>
  </si>
  <si>
    <t>HOMEFIRST</t>
  </si>
  <si>
    <t>Jubilant Ingrevia Ltd</t>
  </si>
  <si>
    <t>JUBLINGREA</t>
  </si>
  <si>
    <t>Happiest Minds Technologies Ltd</t>
  </si>
  <si>
    <t>HAPPSTMNDS</t>
  </si>
  <si>
    <t>Safari Industries (India) Ltd</t>
  </si>
  <si>
    <t>SAFARI</t>
  </si>
  <si>
    <t>Vesuvius India Ltd</t>
  </si>
  <si>
    <t>VESUVIUS</t>
  </si>
  <si>
    <t>Graphite India Ltd</t>
  </si>
  <si>
    <t>GRAPHITE</t>
  </si>
  <si>
    <t>Kirloskar Ferrous Industries Ltd</t>
  </si>
  <si>
    <t>KIRLFER</t>
  </si>
  <si>
    <t>Gujarat Mineral Development Corporation Ltd</t>
  </si>
  <si>
    <t>GMDCLTD</t>
  </si>
  <si>
    <t>Powergrid Infrastructure Investment Trust</t>
  </si>
  <si>
    <t>PGINVIT</t>
  </si>
  <si>
    <t>Can Fin Homes Ltd</t>
  </si>
  <si>
    <t>CANFINHOME</t>
  </si>
  <si>
    <t>JK Tyre &amp; Industries Ltd</t>
  </si>
  <si>
    <t>JKTYRE</t>
  </si>
  <si>
    <t>Happy Forgings Ltd</t>
  </si>
  <si>
    <t>HAPPYFORGE</t>
  </si>
  <si>
    <t>Auto, Truck &amp; Motorcycle Parts</t>
  </si>
  <si>
    <t>Bajaj Electricals Ltd</t>
  </si>
  <si>
    <t>BAJAJELEC</t>
  </si>
  <si>
    <t>India Cements Ltd</t>
  </si>
  <si>
    <t>INDIACEM</t>
  </si>
  <si>
    <t>Metropolis Healthcare Ltd</t>
  </si>
  <si>
    <t>METROPOLIS</t>
  </si>
  <si>
    <t>CE Info Systems Ltd</t>
  </si>
  <si>
    <t>MAPMYINDIA</t>
  </si>
  <si>
    <t>KPI Green Energy Ltd</t>
  </si>
  <si>
    <t>KPIGREEN</t>
  </si>
  <si>
    <t>PNC Infratech Ltd</t>
  </si>
  <si>
    <t>PNCINFRA</t>
  </si>
  <si>
    <t>Mrs. Bectors Food Specialities Ltd</t>
  </si>
  <si>
    <t>BECTORFOOD</t>
  </si>
  <si>
    <t>Rattanindia Enterprises Ltd</t>
  </si>
  <si>
    <t>RTNINDIA</t>
  </si>
  <si>
    <t>GMR Power and Urban Infra Ltd</t>
  </si>
  <si>
    <t>GMRP&amp;UI</t>
  </si>
  <si>
    <t>Galaxy Surfactants Ltd</t>
  </si>
  <si>
    <t>GALAXYSURF</t>
  </si>
  <si>
    <t>P N Gadgil Jewellers Ltd</t>
  </si>
  <si>
    <t>PNGJL</t>
  </si>
  <si>
    <t>Symphony Ltd</t>
  </si>
  <si>
    <t>SYMPHONY</t>
  </si>
  <si>
    <t>Campus Activewear Ltd</t>
  </si>
  <si>
    <t>CAMPUS</t>
  </si>
  <si>
    <t>Gujarat Pipavav Port Ltd</t>
  </si>
  <si>
    <t>GPPL</t>
  </si>
  <si>
    <t>Prism Johnson Ltd</t>
  </si>
  <si>
    <t>PRSMJOHNSN</t>
  </si>
  <si>
    <t>Bharat 22 ETF</t>
  </si>
  <si>
    <t>ICICIB22</t>
  </si>
  <si>
    <t>Cera Sanitaryware Ltd</t>
  </si>
  <si>
    <t>CERA</t>
  </si>
  <si>
    <t>Senco Gold Ltd</t>
  </si>
  <si>
    <t>SENCO</t>
  </si>
  <si>
    <t>Usha Martin Ltd</t>
  </si>
  <si>
    <t>USHAMART</t>
  </si>
  <si>
    <t>City Pulse Multiplex Ltd</t>
  </si>
  <si>
    <t>CPML</t>
  </si>
  <si>
    <t>Movies &amp; Entertainment</t>
  </si>
  <si>
    <t>Nippon India ETF Nifty Bank BeES</t>
  </si>
  <si>
    <t>BANKBEES</t>
  </si>
  <si>
    <t>INOX India Ltd</t>
  </si>
  <si>
    <t>INOXINDIA</t>
  </si>
  <si>
    <t>Sea-Borne Tankers</t>
  </si>
  <si>
    <t>SBFC Finance Ltd</t>
  </si>
  <si>
    <t>SBFC</t>
  </si>
  <si>
    <t>Power Mech Projects Ltd</t>
  </si>
  <si>
    <t>POWERMECH</t>
  </si>
  <si>
    <t>Valor Estate Ltd</t>
  </si>
  <si>
    <t>DBREALTY</t>
  </si>
  <si>
    <t>Isgec Heavy Engineering Ltd</t>
  </si>
  <si>
    <t>ISGEC</t>
  </si>
  <si>
    <t>Triveni Engineering and Industries Ltd</t>
  </si>
  <si>
    <t>TRIVENI</t>
  </si>
  <si>
    <t>Arvind Ltd</t>
  </si>
  <si>
    <t>ARVIND</t>
  </si>
  <si>
    <t>HMT Ltd</t>
  </si>
  <si>
    <t>HMT</t>
  </si>
  <si>
    <t>Rashtriya Chemicals and Fertilizers Ltd</t>
  </si>
  <si>
    <t>RCF</t>
  </si>
  <si>
    <t>Puravankara Ltd</t>
  </si>
  <si>
    <t>PURVA</t>
  </si>
  <si>
    <t>Saregama India Ltd</t>
  </si>
  <si>
    <t>SAREGAMA</t>
  </si>
  <si>
    <t>Movies &amp; TV Serials</t>
  </si>
  <si>
    <t>Bengal &amp; Assam Company Ltd</t>
  </si>
  <si>
    <t>BENGALASM</t>
  </si>
  <si>
    <t>IIFL Securities Ltd</t>
  </si>
  <si>
    <t>IIFLSEC</t>
  </si>
  <si>
    <t>Shree Renuka Sugars Ltd</t>
  </si>
  <si>
    <t>RENUKA</t>
  </si>
  <si>
    <t>RedTape</t>
  </si>
  <si>
    <t>REDTAPE</t>
  </si>
  <si>
    <t>HG Infra Engineering Ltd</t>
  </si>
  <si>
    <t>HGINFRA</t>
  </si>
  <si>
    <t>JSW Holdings Ltd</t>
  </si>
  <si>
    <t>JSWHL</t>
  </si>
  <si>
    <t>Just Dial Ltd</t>
  </si>
  <si>
    <t>JUSTDIAL</t>
  </si>
  <si>
    <t>Route Mobile Ltd</t>
  </si>
  <si>
    <t>ROUTE</t>
  </si>
  <si>
    <t>Prudent Corporate Advisory Services Ltd</t>
  </si>
  <si>
    <t>PRUDENT</t>
  </si>
  <si>
    <t>Sheela Foam Ltd</t>
  </si>
  <si>
    <t>SFL</t>
  </si>
  <si>
    <t>Home Furnishing</t>
  </si>
  <si>
    <t>Allied Blenders and Distillers Ltd</t>
  </si>
  <si>
    <t>ABDL</t>
  </si>
  <si>
    <t>Latent View Analytics Ltd</t>
  </si>
  <si>
    <t>LATENTVIEW</t>
  </si>
  <si>
    <t>Birla Corporation Ltd</t>
  </si>
  <si>
    <t>BIRLACORPN</t>
  </si>
  <si>
    <t>Transformers and Rectifiers (India) Ltd</t>
  </si>
  <si>
    <t>TARIL</t>
  </si>
  <si>
    <t>Shriram Pistons &amp; Rings Ltd</t>
  </si>
  <si>
    <t>SHRIPISTON</t>
  </si>
  <si>
    <t>Lemon Tree Hotels Ltd</t>
  </si>
  <si>
    <t>LEMONTREE</t>
  </si>
  <si>
    <t>Gujarat Narmada Valley Fertilizers &amp; Chemicals Ltd</t>
  </si>
  <si>
    <t>GNFC</t>
  </si>
  <si>
    <t>Brookfield India Real Estate Trust</t>
  </si>
  <si>
    <t>BIRET</t>
  </si>
  <si>
    <t>CCL Products (India) Ltd</t>
  </si>
  <si>
    <t>CCL</t>
  </si>
  <si>
    <t>Thomas Cook (India) Ltd</t>
  </si>
  <si>
    <t>THOMASCOOK</t>
  </si>
  <si>
    <t>ELANTAS Beck India Ltd</t>
  </si>
  <si>
    <t>ELANTAS</t>
  </si>
  <si>
    <t>ESAB India Ltd</t>
  </si>
  <si>
    <t>ESABINDIA</t>
  </si>
  <si>
    <t>KNR Constructions Ltd</t>
  </si>
  <si>
    <t>KNRCON</t>
  </si>
  <si>
    <t>ITD Cementation India Ltd</t>
  </si>
  <si>
    <t>ITDCEM</t>
  </si>
  <si>
    <t>Keystone Realtors Ltd</t>
  </si>
  <si>
    <t>RUSTOMJEE</t>
  </si>
  <si>
    <t>India Grid Trust</t>
  </si>
  <si>
    <t>INDIGRID</t>
  </si>
  <si>
    <t>Vijaya Diagnostic Centre Ltd</t>
  </si>
  <si>
    <t>VIJAYA</t>
  </si>
  <si>
    <t>Epigral Ltd</t>
  </si>
  <si>
    <t>EPIGRAL</t>
  </si>
  <si>
    <t>Force Motors Ltd</t>
  </si>
  <si>
    <t>FORCEMOT</t>
  </si>
  <si>
    <t>Max Estates Ltd</t>
  </si>
  <si>
    <t>MAXESTATES</t>
  </si>
  <si>
    <t>Shoppers Stop Ltd</t>
  </si>
  <si>
    <t>SHOPERSTOP</t>
  </si>
  <si>
    <t>Eureka Forbes Ltd</t>
  </si>
  <si>
    <t>EUREKAFORB</t>
  </si>
  <si>
    <t>Household Appliances</t>
  </si>
  <si>
    <t>Choice International Ltd</t>
  </si>
  <si>
    <t>CHOICEIN</t>
  </si>
  <si>
    <t>CMS Info Systems Ltd</t>
  </si>
  <si>
    <t>CMSINFO</t>
  </si>
  <si>
    <t>Equitas Small Finance Bank Ltd</t>
  </si>
  <si>
    <t>EQUITASBNK</t>
  </si>
  <si>
    <t>Blue Jet Healthcare Ltd</t>
  </si>
  <si>
    <t>BLUEJET</t>
  </si>
  <si>
    <t>Sansera Engineering Ltd</t>
  </si>
  <si>
    <t>SANSERA</t>
  </si>
  <si>
    <t>F D C Ltd</t>
  </si>
  <si>
    <t>FDC</t>
  </si>
  <si>
    <t>Time Technoplast Ltd</t>
  </si>
  <si>
    <t>TIMETECHNO</t>
  </si>
  <si>
    <t>Gallantt Ispat Ltd</t>
  </si>
  <si>
    <t>GALLANTT</t>
  </si>
  <si>
    <t>ASK Automotive Ltd</t>
  </si>
  <si>
    <t>ASKAUTOLTD</t>
  </si>
  <si>
    <t>Black Box Ltd</t>
  </si>
  <si>
    <t>BBOX</t>
  </si>
  <si>
    <t>Va Tech Wabag Ltd</t>
  </si>
  <si>
    <t>WABAG</t>
  </si>
  <si>
    <t>Water Management</t>
  </si>
  <si>
    <t>Religare Enterprises Ltd</t>
  </si>
  <si>
    <t>RELIGARE</t>
  </si>
  <si>
    <t>Aurionpro Solutions Ltd</t>
  </si>
  <si>
    <t>AURIONPRO</t>
  </si>
  <si>
    <t>Lloyds Engineering Works Ltd</t>
  </si>
  <si>
    <t>LLOYDSENGG</t>
  </si>
  <si>
    <t>Jupiter Life Line Hospitals Ltd</t>
  </si>
  <si>
    <t>JLHL</t>
  </si>
  <si>
    <t>National Standard (India) Ltd</t>
  </si>
  <si>
    <t>NATIONSTD</t>
  </si>
  <si>
    <t>JK Lakshmi Cement Ltd</t>
  </si>
  <si>
    <t>JKLAKSHMI</t>
  </si>
  <si>
    <t>Avanti Feeds Ltd</t>
  </si>
  <si>
    <t>AVANTIFEED</t>
  </si>
  <si>
    <t>Karnataka Bank Ltd</t>
  </si>
  <si>
    <t>KTKBANK</t>
  </si>
  <si>
    <t>TVS Supply Chain Solutions Ltd</t>
  </si>
  <si>
    <t>TVSSCS</t>
  </si>
  <si>
    <t>Varroc Engineering Ltd</t>
  </si>
  <si>
    <t>VARROC</t>
  </si>
  <si>
    <t>HEG Ltd</t>
  </si>
  <si>
    <t>HEG</t>
  </si>
  <si>
    <t>Azad Engineering Ltd</t>
  </si>
  <si>
    <t>AZAD</t>
  </si>
  <si>
    <t>Procter &amp; Gamble Health Ltd</t>
  </si>
  <si>
    <t>PGHL</t>
  </si>
  <si>
    <t>Balu Forge Industries Ltd</t>
  </si>
  <si>
    <t>BALUFORGE</t>
  </si>
  <si>
    <t>Gujarat State Fertilizers &amp; Chemicals Ltd</t>
  </si>
  <si>
    <t>GSFC</t>
  </si>
  <si>
    <t>Texmaco Rail &amp; Engineering Ltd</t>
  </si>
  <si>
    <t>TEXRAIL</t>
  </si>
  <si>
    <t>Tips Music Ltd</t>
  </si>
  <si>
    <t>TIPSINDLTD</t>
  </si>
  <si>
    <t>Archean Chemical Industries Ltd</t>
  </si>
  <si>
    <t>ACI</t>
  </si>
  <si>
    <t>Transport Corporation of India Ltd</t>
  </si>
  <si>
    <t>TCI</t>
  </si>
  <si>
    <t>Rategain Travel Technologies Ltd</t>
  </si>
  <si>
    <t>RATEGAIN</t>
  </si>
  <si>
    <t>Rajesh Exports Ltd</t>
  </si>
  <si>
    <t>RAJESHEXPO</t>
  </si>
  <si>
    <t>Kotak Nifty Bank ETF</t>
  </si>
  <si>
    <t>BANKNIFTY1</t>
  </si>
  <si>
    <t>Maharashtra Seamless Ltd</t>
  </si>
  <si>
    <t>MAHSEAMLES</t>
  </si>
  <si>
    <t>Network18 Media &amp; Investments Ltd</t>
  </si>
  <si>
    <t>NETWORK18</t>
  </si>
  <si>
    <t>Kama Holdings Ltd</t>
  </si>
  <si>
    <t>KAMAHOLD</t>
  </si>
  <si>
    <t>Sundaram Finance Holdings Ltd</t>
  </si>
  <si>
    <t>SUNDARMHLD</t>
  </si>
  <si>
    <t>Astra Microwave Products Ltd</t>
  </si>
  <si>
    <t>ASTRAMICRO</t>
  </si>
  <si>
    <t>Kirloskar Pneumatic Company Ltd</t>
  </si>
  <si>
    <t>KIRLPNU</t>
  </si>
  <si>
    <t>Mahindra Lifespace Developers Ltd</t>
  </si>
  <si>
    <t>MAHLIFE</t>
  </si>
  <si>
    <t>Spicejet Ltd</t>
  </si>
  <si>
    <t>SPICEJET</t>
  </si>
  <si>
    <t>Star Cement Ltd</t>
  </si>
  <si>
    <t>STARCEMENT</t>
  </si>
  <si>
    <t>Sunteck Realty Ltd</t>
  </si>
  <si>
    <t>SUNTECK</t>
  </si>
  <si>
    <t>SBI Nifty 50 ETF</t>
  </si>
  <si>
    <t>SETFNIF50</t>
  </si>
  <si>
    <t>BHARAT Bond ETF-April 2023-Growth</t>
  </si>
  <si>
    <t>EBBETF0423</t>
  </si>
  <si>
    <t>Debt</t>
  </si>
  <si>
    <t>Laxmi Organic Industries Ltd</t>
  </si>
  <si>
    <t>LXCHEM</t>
  </si>
  <si>
    <t>Ethos Ltd</t>
  </si>
  <si>
    <t>ETHOSLTD</t>
  </si>
  <si>
    <t>Juniper Hotels Ltd</t>
  </si>
  <si>
    <t>JUNIPER</t>
  </si>
  <si>
    <t>Shakti Pumps (India) Ltd</t>
  </si>
  <si>
    <t>SHAKTIPUMP</t>
  </si>
  <si>
    <t>V I P Industries Ltd</t>
  </si>
  <si>
    <t>VIPIND</t>
  </si>
  <si>
    <t>Mastek Ltd</t>
  </si>
  <si>
    <t>MASTEK</t>
  </si>
  <si>
    <t>RattanIndia Power Ltd</t>
  </si>
  <si>
    <t>RTNPOWER</t>
  </si>
  <si>
    <t>Chemplast Sanmar Ltd</t>
  </si>
  <si>
    <t>CHEMPLASTS</t>
  </si>
  <si>
    <t>Shilpa Medicare Ltd</t>
  </si>
  <si>
    <t>SHILPAMED</t>
  </si>
  <si>
    <t>Ion Exchange (India) Ltd</t>
  </si>
  <si>
    <t>IONEXCHANG</t>
  </si>
  <si>
    <t>Environmental Services</t>
  </si>
  <si>
    <t>Anupam Rasayan India Ltd</t>
  </si>
  <si>
    <t>ANURAS</t>
  </si>
  <si>
    <t>Garware Technical Fibres Ltd</t>
  </si>
  <si>
    <t>GARFIBRES</t>
  </si>
  <si>
    <t>Ujjivan Small Finance Bank Ltd</t>
  </si>
  <si>
    <t>UJJIVANSFB</t>
  </si>
  <si>
    <t>Ahluwalia Contracts (India) Ltd</t>
  </si>
  <si>
    <t>AHLUCONT</t>
  </si>
  <si>
    <t>Sandur Manganese and Iron Ores Ltd</t>
  </si>
  <si>
    <t>SANDUMA</t>
  </si>
  <si>
    <t>Protean eGov Technologies Ltd</t>
  </si>
  <si>
    <t>PROTEAN</t>
  </si>
  <si>
    <t>IT Consulting &amp; Other Services</t>
  </si>
  <si>
    <t>Electronics Mart India Ltd</t>
  </si>
  <si>
    <t>EMIL</t>
  </si>
  <si>
    <t>Moil Ltd</t>
  </si>
  <si>
    <t>MOIL</t>
  </si>
  <si>
    <t>Mining - Manganese</t>
  </si>
  <si>
    <t>Equinox India Developments Ltd</t>
  </si>
  <si>
    <t>EMBDL</t>
  </si>
  <si>
    <t>MedPlus Health Services Ltd</t>
  </si>
  <si>
    <t>MEDPLUS</t>
  </si>
  <si>
    <t>Mahindra Holidays and Resorts India Ltd</t>
  </si>
  <si>
    <t>MHRIL</t>
  </si>
  <si>
    <t>Arvind Fashions Ltd</t>
  </si>
  <si>
    <t>ARVINDFASN</t>
  </si>
  <si>
    <t>India Shelter Finance Corporation Ltd</t>
  </si>
  <si>
    <t>INDIASHLTR</t>
  </si>
  <si>
    <t>Dilip Buildcon Ltd</t>
  </si>
  <si>
    <t>DBL</t>
  </si>
  <si>
    <t>V-mart Retail Ltd</t>
  </si>
  <si>
    <t>VMART</t>
  </si>
  <si>
    <t>Indo Count Industries Ltd</t>
  </si>
  <si>
    <t>ICIL</t>
  </si>
  <si>
    <t>Welspun Enterprises Ltd</t>
  </si>
  <si>
    <t>WELENT</t>
  </si>
  <si>
    <t>EPL Ltd</t>
  </si>
  <si>
    <t>EPL</t>
  </si>
  <si>
    <t>Packaging</t>
  </si>
  <si>
    <t>Syrma SGS Technology Ltd</t>
  </si>
  <si>
    <t>SYRMA</t>
  </si>
  <si>
    <t>Nazara Technologies Ltd</t>
  </si>
  <si>
    <t>NAZARA</t>
  </si>
  <si>
    <t>Theme Parks &amp; Gaming</t>
  </si>
  <si>
    <t>Garware Hi-Tech Films Ltd</t>
  </si>
  <si>
    <t>GRWRHITECH</t>
  </si>
  <si>
    <t>Infibeam Avenues Ltd</t>
  </si>
  <si>
    <t>INFIBEAM</t>
  </si>
  <si>
    <t>TV18 Broadcast Ltd</t>
  </si>
  <si>
    <t>TV18BRDCST</t>
  </si>
  <si>
    <t>Insolation Energy Ltd</t>
  </si>
  <si>
    <t>INA</t>
  </si>
  <si>
    <t>Semiconductors</t>
  </si>
  <si>
    <t>JK Paper Ltd</t>
  </si>
  <si>
    <t>JKPAPER</t>
  </si>
  <si>
    <t>Inox Green Energy Services Ltd</t>
  </si>
  <si>
    <t>INOXGREEN</t>
  </si>
  <si>
    <t>Tamilnad Mercantile Bank Ltd</t>
  </si>
  <si>
    <t>TMB</t>
  </si>
  <si>
    <t>Gabriel India Ltd</t>
  </si>
  <si>
    <t>GABRIEL</t>
  </si>
  <si>
    <t>Hindustan Construction Company Ltd</t>
  </si>
  <si>
    <t>HCC</t>
  </si>
  <si>
    <t>Surya Roshni Ltd</t>
  </si>
  <si>
    <t>SURYAROSNI</t>
  </si>
  <si>
    <t>Balaji Amines Ltd</t>
  </si>
  <si>
    <t>BALAMINES</t>
  </si>
  <si>
    <t>IFB Industries Ltd</t>
  </si>
  <si>
    <t>IFBIND</t>
  </si>
  <si>
    <t>Responsive Industries Ltd</t>
  </si>
  <si>
    <t>RESPONIND</t>
  </si>
  <si>
    <t>Building Products - Granite</t>
  </si>
  <si>
    <t>Hindustan Foods Ltd</t>
  </si>
  <si>
    <t>HNDFDS</t>
  </si>
  <si>
    <t>Mishra Dhatu Nigam Ltd</t>
  </si>
  <si>
    <t>MIDHANI</t>
  </si>
  <si>
    <t>Diamond Power Infrastructure Ltd</t>
  </si>
  <si>
    <t>DIACABS</t>
  </si>
  <si>
    <t>PDS Limited</t>
  </si>
  <si>
    <t>PDSL</t>
  </si>
  <si>
    <t>Niit Learning Systems Ltd</t>
  </si>
  <si>
    <t>NIITMTS</t>
  </si>
  <si>
    <t>Education Services</t>
  </si>
  <si>
    <t>Share India Securities Ltd</t>
  </si>
  <si>
    <t>SHAREINDIA</t>
  </si>
  <si>
    <t>eMudhra Ltd</t>
  </si>
  <si>
    <t>EMUDHRA</t>
  </si>
  <si>
    <t>Dodla Dairy Ltd</t>
  </si>
  <si>
    <t>DODLA</t>
  </si>
  <si>
    <t>Easy Trip Planners Ltd</t>
  </si>
  <si>
    <t>EASEMYTRIP</t>
  </si>
  <si>
    <t>Suprajit Engineering Ltd</t>
  </si>
  <si>
    <t>SUPRAJIT</t>
  </si>
  <si>
    <t>Tarc Ltd</t>
  </si>
  <si>
    <t>TARC</t>
  </si>
  <si>
    <t>Sudarshan Chemical Industries Ltd</t>
  </si>
  <si>
    <t>SUDARSCHEM</t>
  </si>
  <si>
    <t>Sharda Motor Industries Ltd</t>
  </si>
  <si>
    <t>SHARDAMOTR</t>
  </si>
  <si>
    <t>Go Fashion (India) Ltd</t>
  </si>
  <si>
    <t>GOCOLORS</t>
  </si>
  <si>
    <t>Orchid Pharma Ltd</t>
  </si>
  <si>
    <t>ORCHPHARMA</t>
  </si>
  <si>
    <t>Piccadily Agro Industries Ltd</t>
  </si>
  <si>
    <t>PICCADIL</t>
  </si>
  <si>
    <t>Sun Pharma Advanced Research Co Ltd</t>
  </si>
  <si>
    <t>SPARC</t>
  </si>
  <si>
    <t>Technocraft Industries (India) Ltd</t>
  </si>
  <si>
    <t>TIIL</t>
  </si>
  <si>
    <t>Ganesh Housing Corp Ltd</t>
  </si>
  <si>
    <t>GANESHHOUC</t>
  </si>
  <si>
    <t>Man Infraconstruction Ltd</t>
  </si>
  <si>
    <t>MANINFRA</t>
  </si>
  <si>
    <t>Kennametal India Ltd</t>
  </si>
  <si>
    <t>KENNAMET</t>
  </si>
  <si>
    <t>PC Jeweller Ltd</t>
  </si>
  <si>
    <t>PCJEWELLER</t>
  </si>
  <si>
    <t>Dhanuka Agritech Ltd</t>
  </si>
  <si>
    <t>DHANUKA</t>
  </si>
  <si>
    <t>Paradeep Phosphates Ltd</t>
  </si>
  <si>
    <t>PARADEEP</t>
  </si>
  <si>
    <t>Indigo Paints Ltd</t>
  </si>
  <si>
    <t>INDIGOPNTS</t>
  </si>
  <si>
    <t>Gulf Oil Lubricants India Ltd</t>
  </si>
  <si>
    <t>GULFOILLUB</t>
  </si>
  <si>
    <t>ICRA Ltd</t>
  </si>
  <si>
    <t>ICRA</t>
  </si>
  <si>
    <t>Ami Organics Ltd</t>
  </si>
  <si>
    <t>AMIORG</t>
  </si>
  <si>
    <t>Jindal Worldwide Ltd</t>
  </si>
  <si>
    <t>JINDWORLD</t>
  </si>
  <si>
    <t>Gokaldas Exports Ltd</t>
  </si>
  <si>
    <t>GOKEX</t>
  </si>
  <si>
    <t>KRBL Ltd</t>
  </si>
  <si>
    <t>KRBL</t>
  </si>
  <si>
    <t>Kesoram Industries Ltd</t>
  </si>
  <si>
    <t>KESORAMIND</t>
  </si>
  <si>
    <t>Jai Corp Ltd</t>
  </si>
  <si>
    <t>JAICORPLTD</t>
  </si>
  <si>
    <t>Bansal Wire Industries Ltd</t>
  </si>
  <si>
    <t>BANSALWIRE</t>
  </si>
  <si>
    <t>Nesco Ltd</t>
  </si>
  <si>
    <t>NESCO</t>
  </si>
  <si>
    <t>Ashoka Buildcon Ltd</t>
  </si>
  <si>
    <t>ASHOKA</t>
  </si>
  <si>
    <t>Ceigall India Ltd</t>
  </si>
  <si>
    <t>CEIGALL</t>
  </si>
  <si>
    <t>Rolex Rings Ltd</t>
  </si>
  <si>
    <t>ROLEXRINGS</t>
  </si>
  <si>
    <t>Aditya Vision Ltd</t>
  </si>
  <si>
    <t>AVL</t>
  </si>
  <si>
    <t>Retail - Speciality</t>
  </si>
  <si>
    <t>National Highways Infra Trust</t>
  </si>
  <si>
    <t>NHIT</t>
  </si>
  <si>
    <t>Allcargo Logistics Ltd</t>
  </si>
  <si>
    <t>ALLCARGO</t>
  </si>
  <si>
    <t>VST Industries Ltd</t>
  </si>
  <si>
    <t>VSTIND</t>
  </si>
  <si>
    <t>Greenlam Industries Ltd</t>
  </si>
  <si>
    <t>GREENLAM</t>
  </si>
  <si>
    <t>Building Products - Laminates</t>
  </si>
  <si>
    <t>BHARAT Bond ETF-April 2030-Growth</t>
  </si>
  <si>
    <t>EBBETF0430</t>
  </si>
  <si>
    <t>South Indian Bank Ltd</t>
  </si>
  <si>
    <t>SOUTHBANK</t>
  </si>
  <si>
    <t>GMM Pfaudler Ltd</t>
  </si>
  <si>
    <t>GMMPFAUDLR</t>
  </si>
  <si>
    <t>Lux Industries Ltd</t>
  </si>
  <si>
    <t>LUXIND</t>
  </si>
  <si>
    <t>BHARAT Bond ETF-April 2032</t>
  </si>
  <si>
    <t>BBETF0432</t>
  </si>
  <si>
    <t>Borosil Renewables Ltd</t>
  </si>
  <si>
    <t>BORORENEW</t>
  </si>
  <si>
    <t>Housewares</t>
  </si>
  <si>
    <t>Bondada Engineering Ltd</t>
  </si>
  <si>
    <t>BONDADA</t>
  </si>
  <si>
    <t>Prince Pipes and Fittings Ltd</t>
  </si>
  <si>
    <t>PRINCEPIPE</t>
  </si>
  <si>
    <t>Magellanic Cloud Ltd</t>
  </si>
  <si>
    <t>MCLOUD</t>
  </si>
  <si>
    <t>Thangamayil Jewellery Ltd</t>
  </si>
  <si>
    <t>THANGAMAYL</t>
  </si>
  <si>
    <t>India Infrastructure Trust</t>
  </si>
  <si>
    <t>INFRATRUST</t>
  </si>
  <si>
    <t>TD Power Systems Ltd</t>
  </si>
  <si>
    <t>TDPOWERSYS</t>
  </si>
  <si>
    <t>National Fertilizers Ltd</t>
  </si>
  <si>
    <t>NFL</t>
  </si>
  <si>
    <t>Optiemus Infracom Ltd</t>
  </si>
  <si>
    <t>OPTIEMUS</t>
  </si>
  <si>
    <t>Indinfravit Trust</t>
  </si>
  <si>
    <t>INDINFR</t>
  </si>
  <si>
    <t>PTC India Ltd</t>
  </si>
  <si>
    <t>PTC</t>
  </si>
  <si>
    <t>Rallis India Ltd</t>
  </si>
  <si>
    <t>RALLIS</t>
  </si>
  <si>
    <t>Sterlite Technologies Ltd</t>
  </si>
  <si>
    <t>STLTECH</t>
  </si>
  <si>
    <t>GHCL Ltd</t>
  </si>
  <si>
    <t>GHCL</t>
  </si>
  <si>
    <t>Pilani Investment And Industries Corporation Ltd</t>
  </si>
  <si>
    <t>PILANIINVS</t>
  </si>
  <si>
    <t>Jana Small Finance Bank Ltd</t>
  </si>
  <si>
    <t>JSFB</t>
  </si>
  <si>
    <t>DB Corp Ltd</t>
  </si>
  <si>
    <t>DBCORP</t>
  </si>
  <si>
    <t>Publishing</t>
  </si>
  <si>
    <t>SIS Ltd</t>
  </si>
  <si>
    <t>SIS</t>
  </si>
  <si>
    <t>KKRRAFTON Developers Limited</t>
  </si>
  <si>
    <t>KDL</t>
  </si>
  <si>
    <t>Kovai Medical Center and Hospital Ltd</t>
  </si>
  <si>
    <t>KOVAI</t>
  </si>
  <si>
    <t>Rain Industries Ltd</t>
  </si>
  <si>
    <t>RAIN</t>
  </si>
  <si>
    <t>Neogen Chemicals Ltd</t>
  </si>
  <si>
    <t>NEOGEN</t>
  </si>
  <si>
    <t>Gujarat Alkalies And Chemicals Ltd</t>
  </si>
  <si>
    <t>GUJALKALI</t>
  </si>
  <si>
    <t>Tilaknagar Industries Ltd</t>
  </si>
  <si>
    <t>TI</t>
  </si>
  <si>
    <t>Lloyds Enterprises Ltd</t>
  </si>
  <si>
    <t>LLOYDSENT</t>
  </si>
  <si>
    <t>Trading Companies &amp; Distributors</t>
  </si>
  <si>
    <t>India Tourism Development Corp Ltd</t>
  </si>
  <si>
    <t>ITDC</t>
  </si>
  <si>
    <t>AGI Greenpac Ltd</t>
  </si>
  <si>
    <t>AGI</t>
  </si>
  <si>
    <t>J Kumar Infraprojects Ltd</t>
  </si>
  <si>
    <t>JKIL</t>
  </si>
  <si>
    <t>Pricol Ltd</t>
  </si>
  <si>
    <t>PRICOLLTD</t>
  </si>
  <si>
    <t>Healthcare Global Enterprises Ltd</t>
  </si>
  <si>
    <t>HCG</t>
  </si>
  <si>
    <t>Entero Healthcare Solutions Ltd</t>
  </si>
  <si>
    <t>ENTERO</t>
  </si>
  <si>
    <t>Privi Speciality Chemicals Ltd</t>
  </si>
  <si>
    <t>PRIVISCL</t>
  </si>
  <si>
    <t>R Systems International Ltd</t>
  </si>
  <si>
    <t>RSYSTEMS</t>
  </si>
  <si>
    <t>Orient Cement Ltd</t>
  </si>
  <si>
    <t>ORIENTCEM</t>
  </si>
  <si>
    <t>Gujarat Ambuja Exports Ltd</t>
  </si>
  <si>
    <t>GAEL</t>
  </si>
  <si>
    <t>Advanced Enzyme Technologies Ltd</t>
  </si>
  <si>
    <t>ADVENZYMES</t>
  </si>
  <si>
    <t>Aarti Pharmalabs Ltd</t>
  </si>
  <si>
    <t>AARTIPHARM</t>
  </si>
  <si>
    <t>Refex Industries Ltd</t>
  </si>
  <si>
    <t>REFEX</t>
  </si>
  <si>
    <t>Heritage Foods Ltd</t>
  </si>
  <si>
    <t>HERITGFOOD</t>
  </si>
  <si>
    <t>Le Travenues Technology Ltd</t>
  </si>
  <si>
    <t>IXIGO</t>
  </si>
  <si>
    <t>Kaveri Seed Company Ltd</t>
  </si>
  <si>
    <t>KSCL</t>
  </si>
  <si>
    <t>Seeds</t>
  </si>
  <si>
    <t>Restaurant Brands Asia Ltd</t>
  </si>
  <si>
    <t>RBA</t>
  </si>
  <si>
    <t>Hemisphere Properties India Ltd</t>
  </si>
  <si>
    <t>HEMIPROP</t>
  </si>
  <si>
    <t>Johnson Controls-Hitachi Air Conditioning India Ltd</t>
  </si>
  <si>
    <t>JCHAC</t>
  </si>
  <si>
    <t>Paisalo Digital Ltd</t>
  </si>
  <si>
    <t>PAISALO</t>
  </si>
  <si>
    <t>MAS Financial Services Ltd</t>
  </si>
  <si>
    <t>MASFIN</t>
  </si>
  <si>
    <t>CSB Bank Ltd</t>
  </si>
  <si>
    <t>CSBBANK</t>
  </si>
  <si>
    <t>Zaggle Prepaid Ocean Services Ltd</t>
  </si>
  <si>
    <t>ZAGGLE</t>
  </si>
  <si>
    <t>Cyient DLM Ltd</t>
  </si>
  <si>
    <t>CYIENTDLM</t>
  </si>
  <si>
    <t>E2E Networks Ltd</t>
  </si>
  <si>
    <t>E2E</t>
  </si>
  <si>
    <t>Kirloskar Industries Ltd</t>
  </si>
  <si>
    <t>KIRLOSIND</t>
  </si>
  <si>
    <t>MTAR Technologies Ltd</t>
  </si>
  <si>
    <t>MTARTECH</t>
  </si>
  <si>
    <t>Orissa Minerals Development Company Ltd</t>
  </si>
  <si>
    <t>ORISSAMINE</t>
  </si>
  <si>
    <t>Orient Electric Ltd</t>
  </si>
  <si>
    <t>ORIENTELEC</t>
  </si>
  <si>
    <t>Bharat Bijlee Ltd</t>
  </si>
  <si>
    <t>BBL</t>
  </si>
  <si>
    <t>Network People Services Technologies Ltd</t>
  </si>
  <si>
    <t>NPST</t>
  </si>
  <si>
    <t>Uflex Ltd</t>
  </si>
  <si>
    <t>UFLEX</t>
  </si>
  <si>
    <t>Northern ARC Capital Ltd</t>
  </si>
  <si>
    <t>NORTHARC</t>
  </si>
  <si>
    <t>Rossari Biotech Ltd</t>
  </si>
  <si>
    <t>ROSSARI</t>
  </si>
  <si>
    <t>Dynamatic Technologies Ltd</t>
  </si>
  <si>
    <t>DYNAMATECH</t>
  </si>
  <si>
    <t>Bajaj Hindusthan Sugar Ltd</t>
  </si>
  <si>
    <t>BAJAJHIND</t>
  </si>
  <si>
    <t>TeamLease Services Ltd</t>
  </si>
  <si>
    <t>TEAMLEASE</t>
  </si>
  <si>
    <t>Bharat Rasayan Ltd</t>
  </si>
  <si>
    <t>BHARATRAS</t>
  </si>
  <si>
    <t>Nippon India ETF Gold BeES</t>
  </si>
  <si>
    <t>GOLDBEES</t>
  </si>
  <si>
    <t>Gold</t>
  </si>
  <si>
    <t>Utkarsh Small Finance Bank Ltd</t>
  </si>
  <si>
    <t>UTKARSHBNK</t>
  </si>
  <si>
    <t>Skipper Ltd</t>
  </si>
  <si>
    <t>SKIPPER</t>
  </si>
  <si>
    <t>Vaibhav Global Ltd</t>
  </si>
  <si>
    <t>VAIBHAVGBL</t>
  </si>
  <si>
    <t>Ujaas Energy Ltd</t>
  </si>
  <si>
    <t>UEL</t>
  </si>
  <si>
    <t>Subros Ltd</t>
  </si>
  <si>
    <t>SUBROS</t>
  </si>
  <si>
    <t>VRL Logistics Ltd</t>
  </si>
  <si>
    <t>VRLLOG</t>
  </si>
  <si>
    <t>Heidelbergcement India Ltd</t>
  </si>
  <si>
    <t>HEIDELBERG</t>
  </si>
  <si>
    <t>Wonderla Holidays Ltd</t>
  </si>
  <si>
    <t>WONDERLA</t>
  </si>
  <si>
    <t>Sharda Cropchem Ltd</t>
  </si>
  <si>
    <t>SHARDACROP</t>
  </si>
  <si>
    <t>Awfis Space Solutions Ltd</t>
  </si>
  <si>
    <t>AWFIS</t>
  </si>
  <si>
    <t>Shanthi Gears Ltd</t>
  </si>
  <si>
    <t>SHANTIGEAR</t>
  </si>
  <si>
    <t>MSTC Ltd</t>
  </si>
  <si>
    <t>MSTCLTD</t>
  </si>
  <si>
    <t>SG Mart Ltd</t>
  </si>
  <si>
    <t>SGMART</t>
  </si>
  <si>
    <t>Renewable Electricity</t>
  </si>
  <si>
    <t>Yatharth Hospital &amp; Trauma Care Services Ltd</t>
  </si>
  <si>
    <t>YATHARTH</t>
  </si>
  <si>
    <t>Jayaswal Neco Industries Ltd</t>
  </si>
  <si>
    <t>JAYNECOIND</t>
  </si>
  <si>
    <t>Jamna Auto Industries Ltd</t>
  </si>
  <si>
    <t>JAMNAAUTO</t>
  </si>
  <si>
    <t>Supriya Lifescience Ltd</t>
  </si>
  <si>
    <t>SUPRIYA</t>
  </si>
  <si>
    <t>SEPC Ltd</t>
  </si>
  <si>
    <t>SEPC</t>
  </si>
  <si>
    <t>Grauer And Weil (India) Ltd</t>
  </si>
  <si>
    <t>GRAUWEIL</t>
  </si>
  <si>
    <t>Manorama Industries Ltd</t>
  </si>
  <si>
    <t>MANORAMA</t>
  </si>
  <si>
    <t>Aarti Drugs Ltd</t>
  </si>
  <si>
    <t>AARTIDRUGS</t>
  </si>
  <si>
    <t>Borosil Ltd</t>
  </si>
  <si>
    <t>BOROLTD</t>
  </si>
  <si>
    <t>Morepen Laboratories Ltd</t>
  </si>
  <si>
    <t>MOREPENLAB</t>
  </si>
  <si>
    <t>Banco Products (India) Ltd</t>
  </si>
  <si>
    <t>BANCOINDIA</t>
  </si>
  <si>
    <t>Ramky Infrastructure Ltd</t>
  </si>
  <si>
    <t>RAMKY</t>
  </si>
  <si>
    <t>Moschip Technologies Ltd</t>
  </si>
  <si>
    <t>MOSCHIP</t>
  </si>
  <si>
    <t>Ganesha Ecosphere Ltd</t>
  </si>
  <si>
    <t>GANECOS</t>
  </si>
  <si>
    <t>Patel Engineering Ltd</t>
  </si>
  <si>
    <t>PATELENG</t>
  </si>
  <si>
    <t>SeQuent Scientific Ltd</t>
  </si>
  <si>
    <t>SEQUENT</t>
  </si>
  <si>
    <t>Greenply Industries Ltd</t>
  </si>
  <si>
    <t>GREENPLY</t>
  </si>
  <si>
    <t>Hikal Ltd</t>
  </si>
  <si>
    <t>HIKAL</t>
  </si>
  <si>
    <t>Gopal Snacks Ltd</t>
  </si>
  <si>
    <t>GOPAL</t>
  </si>
  <si>
    <t>JTL Industries Ltd</t>
  </si>
  <si>
    <t>JTLIND</t>
  </si>
  <si>
    <t>Shaily Engineering Plastics Ltd</t>
  </si>
  <si>
    <t>SHAILY</t>
  </si>
  <si>
    <t>Hawkins Cookers Ltd</t>
  </si>
  <si>
    <t>HAWKINCOOK</t>
  </si>
  <si>
    <t>Gateway Distriparks Ltd</t>
  </si>
  <si>
    <t>GATEWAY</t>
  </si>
  <si>
    <t>Greenpanel Industries Ltd</t>
  </si>
  <si>
    <t>GREENPANEL</t>
  </si>
  <si>
    <t>Medi Assist Healthcare Services Ltd</t>
  </si>
  <si>
    <t>MEDIASSIST</t>
  </si>
  <si>
    <t>Cartrade Tech Ltd</t>
  </si>
  <si>
    <t>CARTRADE</t>
  </si>
  <si>
    <t>Sundaram Clayton Ltd</t>
  </si>
  <si>
    <t>SUNCLAY</t>
  </si>
  <si>
    <t>Fineotex Chemical Ltd</t>
  </si>
  <si>
    <t>FCL</t>
  </si>
  <si>
    <t>Samhi Hotels Ltd</t>
  </si>
  <si>
    <t>SAMHI</t>
  </si>
  <si>
    <t>Harsha Engineers International Ltd</t>
  </si>
  <si>
    <t>HARSHA</t>
  </si>
  <si>
    <t>Rajoo Engineers Ltd</t>
  </si>
  <si>
    <t>RAJOOENG</t>
  </si>
  <si>
    <t>Imagicaaworld Entertainment Ltd</t>
  </si>
  <si>
    <t>IMAGICAA</t>
  </si>
  <si>
    <t>Pitti Engineering Ltd</t>
  </si>
  <si>
    <t>PITTIENG</t>
  </si>
  <si>
    <t>LG Balakrishnan &amp; Bros Ltd</t>
  </si>
  <si>
    <t>LGBBROSLTD</t>
  </si>
  <si>
    <t>Bhagiradha Chemicals and Industries Ltd</t>
  </si>
  <si>
    <t>BHAGCHEM</t>
  </si>
  <si>
    <t>Thyrocare Technologies Ltd</t>
  </si>
  <si>
    <t>THYROCARE</t>
  </si>
  <si>
    <t>Balmer Lawrie and Company Ltd</t>
  </si>
  <si>
    <t>BALMLAWRIE</t>
  </si>
  <si>
    <t>Unichem Laboratories Ltd</t>
  </si>
  <si>
    <t>UNICHEMLAB</t>
  </si>
  <si>
    <t>Tinplate Company of India Ltd</t>
  </si>
  <si>
    <t>TINPLATE</t>
  </si>
  <si>
    <t>Nocil Ltd</t>
  </si>
  <si>
    <t>NOCIL</t>
  </si>
  <si>
    <t>JTEKT India Ltd</t>
  </si>
  <si>
    <t>JTEKTINDIA</t>
  </si>
  <si>
    <t>Jain Irrigation Systems Ltd</t>
  </si>
  <si>
    <t>JISLJALEQS</t>
  </si>
  <si>
    <t>Agricultural &amp; Farm Machinery</t>
  </si>
  <si>
    <t>Venus Pipes and Tubes Ltd</t>
  </si>
  <si>
    <t>VENUSPIPES</t>
  </si>
  <si>
    <t>Nippon India ETF Nifty 50 BeES</t>
  </si>
  <si>
    <t>NIFTYBEES</t>
  </si>
  <si>
    <t>Fedbank Financial Services Ltd</t>
  </si>
  <si>
    <t>FEDFINA</t>
  </si>
  <si>
    <t>V2 Retail Ltd</t>
  </si>
  <si>
    <t>V2RETAIL</t>
  </si>
  <si>
    <t>Fiem Industries Ltd</t>
  </si>
  <si>
    <t>FIEMIND</t>
  </si>
  <si>
    <t>Styrenix Performance Materials Ltd</t>
  </si>
  <si>
    <t>STYRENIX</t>
  </si>
  <si>
    <t>Anup Engineering Ltd</t>
  </si>
  <si>
    <t>ANUP</t>
  </si>
  <si>
    <t>Bombay Dyeing and Mfg Co Ltd</t>
  </si>
  <si>
    <t>BOMDYEING</t>
  </si>
  <si>
    <t>Bannari Amman Sugars Ltd</t>
  </si>
  <si>
    <t>BANARISUG</t>
  </si>
  <si>
    <t>EMS Ltd</t>
  </si>
  <si>
    <t>EMSLIMITED</t>
  </si>
  <si>
    <t>Innova Captab Ltd</t>
  </si>
  <si>
    <t>INNOVACAP</t>
  </si>
  <si>
    <t>Paras Defence and Space Technologies Ltd</t>
  </si>
  <si>
    <t>PARAS</t>
  </si>
  <si>
    <t>Servotech Power Systems Ltd</t>
  </si>
  <si>
    <t>SERVOTECH</t>
  </si>
  <si>
    <t>Shilchar Technologies Ltd</t>
  </si>
  <si>
    <t>SHILCTECH</t>
  </si>
  <si>
    <t>Spandana Sphoorty Financial Ltd</t>
  </si>
  <si>
    <t>SPANDANA</t>
  </si>
  <si>
    <t>IndoStar Capital Finance Ltd</t>
  </si>
  <si>
    <t>INDOSTAR</t>
  </si>
  <si>
    <t>Websol Energy System Ltd</t>
  </si>
  <si>
    <t>WEBELSOLAR</t>
  </si>
  <si>
    <t>Gokul Agro Resources Ltd</t>
  </si>
  <si>
    <t>GOKULAGRO</t>
  </si>
  <si>
    <t>Avantel Ltd</t>
  </si>
  <si>
    <t>AVANTEL</t>
  </si>
  <si>
    <t>TCI Express Ltd</t>
  </si>
  <si>
    <t>TCIEXP</t>
  </si>
  <si>
    <t>Marsons Ltd</t>
  </si>
  <si>
    <t>MARSONS</t>
  </si>
  <si>
    <t>S H Kelkar and Company Ltd</t>
  </si>
  <si>
    <t>SHK</t>
  </si>
  <si>
    <t>WPIL Ltd</t>
  </si>
  <si>
    <t>WPIL</t>
  </si>
  <si>
    <t>Kewal Kiran Clothing Ltd</t>
  </si>
  <si>
    <t>KKCL</t>
  </si>
  <si>
    <t>Avalon Technologies Ltd</t>
  </si>
  <si>
    <t>AVALON</t>
  </si>
  <si>
    <t>Greaves Cotton Ltd</t>
  </si>
  <si>
    <t>GREAVESCOT</t>
  </si>
  <si>
    <t>Dalmia Bharat Sugar and Industries Ltd</t>
  </si>
  <si>
    <t>DALMIASUG</t>
  </si>
  <si>
    <t>Prime Focus Ltd</t>
  </si>
  <si>
    <t>PFOCUS</t>
  </si>
  <si>
    <t>Animation</t>
  </si>
  <si>
    <t>Sunflag Iron and Steel Co Ltd</t>
  </si>
  <si>
    <t>SUNFLAG</t>
  </si>
  <si>
    <t>Sula Vineyards Ltd</t>
  </si>
  <si>
    <t>SULA</t>
  </si>
  <si>
    <t>Gujarat Themis Biosyn Ltd</t>
  </si>
  <si>
    <t>GUJTHEM</t>
  </si>
  <si>
    <t>Oriana Power Ltd</t>
  </si>
  <si>
    <t>ORIANA</t>
  </si>
  <si>
    <t>West Coast Paper Mills Ltd</t>
  </si>
  <si>
    <t>WSTCSTPAPR</t>
  </si>
  <si>
    <t>Indraprastha Medical Corporation Ltd</t>
  </si>
  <si>
    <t>INDRAMEDCO</t>
  </si>
  <si>
    <t>Shrem InvIT</t>
  </si>
  <si>
    <t>SHREMINVIT</t>
  </si>
  <si>
    <t>Pearl Global Industries Ltd</t>
  </si>
  <si>
    <t>PGIL</t>
  </si>
  <si>
    <t>Veedol Corporation Ltd</t>
  </si>
  <si>
    <t>TIDEWATER</t>
  </si>
  <si>
    <t>La Opala R G Ltd</t>
  </si>
  <si>
    <t>LAOPALA</t>
  </si>
  <si>
    <t>Kingfa Science and Technology (India) Ltd</t>
  </si>
  <si>
    <t>KINGFA</t>
  </si>
  <si>
    <t>Swaraj Engines Ltd</t>
  </si>
  <si>
    <t>SWARAJENG</t>
  </si>
  <si>
    <t>Eraaya Lifespaces Ltd</t>
  </si>
  <si>
    <t>ERAAYA</t>
  </si>
  <si>
    <t>Artemis Medicare Services Ltd</t>
  </si>
  <si>
    <t>ARTEMISMED</t>
  </si>
  <si>
    <t>Goldiam International Ltd</t>
  </si>
  <si>
    <t>GOLDIAM</t>
  </si>
  <si>
    <t>Bhansali Engg Polymers Ltd</t>
  </si>
  <si>
    <t>BEPL</t>
  </si>
  <si>
    <t>Arvind Smartspaces Ltd</t>
  </si>
  <si>
    <t>ARVSMART</t>
  </si>
  <si>
    <t>VST Tillers Tractors Ltd</t>
  </si>
  <si>
    <t>VSTTILLERS</t>
  </si>
  <si>
    <t>Exicom Tele-Systems Ltd</t>
  </si>
  <si>
    <t>EXICOM</t>
  </si>
  <si>
    <t>India Glycols Ltd</t>
  </si>
  <si>
    <t>INDIAGLYCO</t>
  </si>
  <si>
    <t>Lumax AutoTechnologies Ltd</t>
  </si>
  <si>
    <t>LUMAXTECH</t>
  </si>
  <si>
    <t>Hinduja Global Solutions Ltd</t>
  </si>
  <si>
    <t>HGS</t>
  </si>
  <si>
    <t>Gufic Biosciences Ltd</t>
  </si>
  <si>
    <t>GUFICBIO</t>
  </si>
  <si>
    <t>Savita Oil Technologies Ltd</t>
  </si>
  <si>
    <t>SOTL</t>
  </si>
  <si>
    <t>Goodluck India Ltd</t>
  </si>
  <si>
    <t>GOODLUCK</t>
  </si>
  <si>
    <t>Honda India Power Products Ltd</t>
  </si>
  <si>
    <t>HONDAPOWER</t>
  </si>
  <si>
    <t>D P Abhushan Ltd</t>
  </si>
  <si>
    <t>DPABHUSHAN</t>
  </si>
  <si>
    <t>DCB Bank Ltd</t>
  </si>
  <si>
    <t>DCBBANK</t>
  </si>
  <si>
    <t>DCX Systems Ltd</t>
  </si>
  <si>
    <t>DCXINDIA</t>
  </si>
  <si>
    <t>Muthoot Microfin Ltd</t>
  </si>
  <si>
    <t>MUTHOOTMF</t>
  </si>
  <si>
    <t>Microfinancing</t>
  </si>
  <si>
    <t>Kalyani Steels Ltd</t>
  </si>
  <si>
    <t>KSL</t>
  </si>
  <si>
    <t>Jeena Sikho Lifecare Ltd</t>
  </si>
  <si>
    <t>JSLL</t>
  </si>
  <si>
    <t>Nirlon Ltd</t>
  </si>
  <si>
    <t>NIRLON</t>
  </si>
  <si>
    <t>Cigniti Technologies Ltd</t>
  </si>
  <si>
    <t>CIGNITITEC</t>
  </si>
  <si>
    <t>Datamatics Global Services Ltd</t>
  </si>
  <si>
    <t>DATAMATICS</t>
  </si>
  <si>
    <t>Globus Spirits Ltd</t>
  </si>
  <si>
    <t>GLOBUSSPR</t>
  </si>
  <si>
    <t>JNK India Ltd</t>
  </si>
  <si>
    <t>JNKINDIA</t>
  </si>
  <si>
    <t>Epack Durable Ltd</t>
  </si>
  <si>
    <t>EPACK</t>
  </si>
  <si>
    <t>IRB InvIT Fund</t>
  </si>
  <si>
    <t>IRBINVIT</t>
  </si>
  <si>
    <t>HPL Electric &amp; Power Ltd</t>
  </si>
  <si>
    <t>HPL</t>
  </si>
  <si>
    <t>Motilal Oswal NASDAQ 100 ETF</t>
  </si>
  <si>
    <t>MON100</t>
  </si>
  <si>
    <t>TCNS Clothing Co Ltd</t>
  </si>
  <si>
    <t>TCNSBRANDS</t>
  </si>
  <si>
    <t>Hathway Cable and Datacom Ltd</t>
  </si>
  <si>
    <t>HATHWAY</t>
  </si>
  <si>
    <t>Cable &amp; D2H</t>
  </si>
  <si>
    <t>KDDL Ltd</t>
  </si>
  <si>
    <t>KDDL</t>
  </si>
  <si>
    <t>Polyplex Corp Ltd</t>
  </si>
  <si>
    <t>POLYPLEX</t>
  </si>
  <si>
    <t>RPSG Ventures Ltd</t>
  </si>
  <si>
    <t>RPSGVENT</t>
  </si>
  <si>
    <t>Alembic Ltd</t>
  </si>
  <si>
    <t>ALEMBICLTD</t>
  </si>
  <si>
    <t>Sanghvi Movers Ltd</t>
  </si>
  <si>
    <t>SANGHVIMOV</t>
  </si>
  <si>
    <t>Marathon Nextgen Realty Ltd</t>
  </si>
  <si>
    <t>MARATHON</t>
  </si>
  <si>
    <t>Seamec Ltd</t>
  </si>
  <si>
    <t>SEAMECLTD</t>
  </si>
  <si>
    <t>Oil &amp; Gas - Equipment &amp; Services</t>
  </si>
  <si>
    <t>BF Utilities Ltd</t>
  </si>
  <si>
    <t>BFUTILITIE</t>
  </si>
  <si>
    <t>Sky Gold Ltd</t>
  </si>
  <si>
    <t>SKYGOLD</t>
  </si>
  <si>
    <t>Mahindra Logistics Ltd</t>
  </si>
  <si>
    <t>MAHLOG</t>
  </si>
  <si>
    <t>RPG Life Sciences Limited</t>
  </si>
  <si>
    <t>RPGLIFE</t>
  </si>
  <si>
    <t>MPS Ltd</t>
  </si>
  <si>
    <t>MPSLTD</t>
  </si>
  <si>
    <t>Indian Metals and Ferro Alloys Ltd</t>
  </si>
  <si>
    <t>IMFA</t>
  </si>
  <si>
    <t>Bajaj Consumer Care Ltd</t>
  </si>
  <si>
    <t>BAJAJCON</t>
  </si>
  <si>
    <t>Geojit Financial Services Ltd</t>
  </si>
  <si>
    <t>GEOJITFSL</t>
  </si>
  <si>
    <t>Salasar Techno Engineering Ltd</t>
  </si>
  <si>
    <t>SALASAR</t>
  </si>
  <si>
    <t>Apeejay Surrendra Park Hotels Ltd</t>
  </si>
  <si>
    <t>PARKHOTELS</t>
  </si>
  <si>
    <t>Precision Wires India Ltd</t>
  </si>
  <si>
    <t>PRECWIRE</t>
  </si>
  <si>
    <t>Sindhu Trade Links Ltd</t>
  </si>
  <si>
    <t>SINDHUTRAD</t>
  </si>
  <si>
    <t>Maithan Alloys Ltd</t>
  </si>
  <si>
    <t>MAITHANALL</t>
  </si>
  <si>
    <t>Suraj Estate Developers Ltd</t>
  </si>
  <si>
    <t>SURAJEST</t>
  </si>
  <si>
    <t>Real Estate Rental, Development &amp; Operations</t>
  </si>
  <si>
    <t>Gensol Engineering Ltd</t>
  </si>
  <si>
    <t>GENSOL</t>
  </si>
  <si>
    <t>Quick Heal Technologies Ltd</t>
  </si>
  <si>
    <t>QUICKHEAL</t>
  </si>
  <si>
    <t>Blue Cloud Softech Solutions Ltd</t>
  </si>
  <si>
    <t>BLUECLOUDS</t>
  </si>
  <si>
    <t>Gujarat Industries Power Company Ltd</t>
  </si>
  <si>
    <t>GIPCL</t>
  </si>
  <si>
    <t>Sandhar Technologies Ltd</t>
  </si>
  <si>
    <t>SANDHAR</t>
  </si>
  <si>
    <t>Saksoft Ltd</t>
  </si>
  <si>
    <t>SAKSOFT</t>
  </si>
  <si>
    <t>Nucleus Software Exports Ltd</t>
  </si>
  <si>
    <t>NUCLEUS</t>
  </si>
  <si>
    <t>Delta Corp Ltd</t>
  </si>
  <si>
    <t>DELTACORP</t>
  </si>
  <si>
    <t>Hi-Tech Pipes Ltd</t>
  </si>
  <si>
    <t>HITECH</t>
  </si>
  <si>
    <t>Thirumalai Chemicals Ltd</t>
  </si>
  <si>
    <t>TIRUMALCHM</t>
  </si>
  <si>
    <t>Steel Strips Wheels Ltd</t>
  </si>
  <si>
    <t>SSWL</t>
  </si>
  <si>
    <t>Indoco Remedies Ltd</t>
  </si>
  <si>
    <t>INDOCO</t>
  </si>
  <si>
    <t>Shipping Corporation of India Land and Assets Ltd</t>
  </si>
  <si>
    <t>SCILAL</t>
  </si>
  <si>
    <t>Pokarna Ltd</t>
  </si>
  <si>
    <t>POKARNA</t>
  </si>
  <si>
    <t>Navneet Education Ltd</t>
  </si>
  <si>
    <t>NAVNETEDUL</t>
  </si>
  <si>
    <t>Ddev Plastiks Industries Ltd</t>
  </si>
  <si>
    <t>DDEVPLASTIK</t>
  </si>
  <si>
    <t>Monarch Networth Capital Ltd</t>
  </si>
  <si>
    <t>MONARCH</t>
  </si>
  <si>
    <t>Ashiana Housing Ltd</t>
  </si>
  <si>
    <t>ASHIANA</t>
  </si>
  <si>
    <t>Mahanagar Telephone Nigam Ltd</t>
  </si>
  <si>
    <t>MTNL</t>
  </si>
  <si>
    <t>Capacite Infraprojects Ltd</t>
  </si>
  <si>
    <t>CAPACITE</t>
  </si>
  <si>
    <t>Repco Home Finance Ltd</t>
  </si>
  <si>
    <t>REPCOHOME</t>
  </si>
  <si>
    <t>Fino Payments Bank Ltd</t>
  </si>
  <si>
    <t>FINOPB</t>
  </si>
  <si>
    <t>Eveready Industries India Ltd</t>
  </si>
  <si>
    <t>EVEREADY</t>
  </si>
  <si>
    <t>Tasty Bite Eatables Ltd</t>
  </si>
  <si>
    <t>TASTYBITE</t>
  </si>
  <si>
    <t>Solara Active Pharma Sciences Ltd</t>
  </si>
  <si>
    <t>SOLARA</t>
  </si>
  <si>
    <t>Shivalik Bimetal Controls Ltd</t>
  </si>
  <si>
    <t>SBCL</t>
  </si>
  <si>
    <t>Fischer Medical Ventures Ltd</t>
  </si>
  <si>
    <t>FISCHER</t>
  </si>
  <si>
    <t>Stylam Industries Ltd</t>
  </si>
  <si>
    <t>STYLAMIND</t>
  </si>
  <si>
    <t>Jindal Poly Films Ltd</t>
  </si>
  <si>
    <t>JINDALPOLY</t>
  </si>
  <si>
    <t>Flair Writing Industries Ltd</t>
  </si>
  <si>
    <t>FLAIR</t>
  </si>
  <si>
    <t>KCP Ltd</t>
  </si>
  <si>
    <t>KCP</t>
  </si>
  <si>
    <t>Prakash Industries Ltd</t>
  </si>
  <si>
    <t>PRAKASH</t>
  </si>
  <si>
    <t>TVS Srichakra Ltd</t>
  </si>
  <si>
    <t>TVSSRICHAK</t>
  </si>
  <si>
    <t>Apollo Micro Systems Ltd</t>
  </si>
  <si>
    <t>APOLLO</t>
  </si>
  <si>
    <t>PTC India Financial Services Ltd</t>
  </si>
  <si>
    <t>PFS</t>
  </si>
  <si>
    <t>RIR Power Electronics Ltd</t>
  </si>
  <si>
    <t>RIR</t>
  </si>
  <si>
    <t>Suven Life Sciences Ltd</t>
  </si>
  <si>
    <t>SUVEN</t>
  </si>
  <si>
    <t>Kolte-Patil Developers Ltd</t>
  </si>
  <si>
    <t>KOLTEPATIL</t>
  </si>
  <si>
    <t>Max Ventures and Industries Ltd</t>
  </si>
  <si>
    <t>MAXVIL</t>
  </si>
  <si>
    <t>Oriental Hotels Ltd</t>
  </si>
  <si>
    <t>ORIENTHOT</t>
  </si>
  <si>
    <t>TCPL Packaging Ltd</t>
  </si>
  <si>
    <t>TCPLPACK</t>
  </si>
  <si>
    <t>Hindustan Oil Exploration Company Ltd</t>
  </si>
  <si>
    <t>HINDOILEXP</t>
  </si>
  <si>
    <t>Unitech Ltd</t>
  </si>
  <si>
    <t>UNITECH</t>
  </si>
  <si>
    <t>Marine Electricals (India) Ltd</t>
  </si>
  <si>
    <t>MARINE</t>
  </si>
  <si>
    <t>Foseco India Ltd</t>
  </si>
  <si>
    <t>FOSECOIND</t>
  </si>
  <si>
    <t>Genesys International Corporation Ltd</t>
  </si>
  <si>
    <t>GENESYS</t>
  </si>
  <si>
    <t>CARE Ratings Ltd</t>
  </si>
  <si>
    <t>CARERATING</t>
  </si>
  <si>
    <t>SMS Pharmaceuticals Ltd</t>
  </si>
  <si>
    <t>SMSPHARMA</t>
  </si>
  <si>
    <t>GTL Infrastructure Ltd</t>
  </si>
  <si>
    <t>GTLINFRA</t>
  </si>
  <si>
    <t>Sagar Cements Ltd</t>
  </si>
  <si>
    <t>SAGCEM</t>
  </si>
  <si>
    <t>NRB Bearings Ltd</t>
  </si>
  <si>
    <t>NRBBEARING</t>
  </si>
  <si>
    <t>Kitex Garments Ltd</t>
  </si>
  <si>
    <t>KITEX</t>
  </si>
  <si>
    <t>ideaForge Technology Ltd</t>
  </si>
  <si>
    <t>IDEAFORGE</t>
  </si>
  <si>
    <t>Venky's (India) Ltd</t>
  </si>
  <si>
    <t>VENKEYS</t>
  </si>
  <si>
    <t>Huhtamaki India Ltd</t>
  </si>
  <si>
    <t>HUHTAMAKI</t>
  </si>
  <si>
    <t>Shalby Ltd</t>
  </si>
  <si>
    <t>SHALBY</t>
  </si>
  <si>
    <t>Dhani Services Ltd</t>
  </si>
  <si>
    <t>DHANI</t>
  </si>
  <si>
    <t>ECOS (India) Mobility &amp; Hospitality Ltd</t>
  </si>
  <si>
    <t>ECOSMOBLTY</t>
  </si>
  <si>
    <t>Premier Explosives Ltd</t>
  </si>
  <si>
    <t>PREMEXPLN</t>
  </si>
  <si>
    <t>IOL Chemicals and Pharmaceuticals Ltd</t>
  </si>
  <si>
    <t>IOLCP</t>
  </si>
  <si>
    <t>SJS Enterprises Ltd</t>
  </si>
  <si>
    <t>SJS</t>
  </si>
  <si>
    <t>Stove Kraft Ltd</t>
  </si>
  <si>
    <t>STOVEKRAFT</t>
  </si>
  <si>
    <t>Rajratan Global Wire Ltd</t>
  </si>
  <si>
    <t>RAJRATAN</t>
  </si>
  <si>
    <t>ADF Foods Ltd</t>
  </si>
  <si>
    <t>ADFFOODS</t>
  </si>
  <si>
    <t>Summit Securities Ltd</t>
  </si>
  <si>
    <t>SUMMITSEC</t>
  </si>
  <si>
    <t>Vertoz Ltd</t>
  </si>
  <si>
    <t>VERTOZ</t>
  </si>
  <si>
    <t>Motisons Jewellers Ltd</t>
  </si>
  <si>
    <t>MOTISONS</t>
  </si>
  <si>
    <t>Apparel &amp; Accessories Retailers</t>
  </si>
  <si>
    <t>Wendt (India) Limited</t>
  </si>
  <si>
    <t>WENDT</t>
  </si>
  <si>
    <t>Confidence Petroleum India Ltd</t>
  </si>
  <si>
    <t>CONFIPET</t>
  </si>
  <si>
    <t>Somany Ceramics Ltd</t>
  </si>
  <si>
    <t>SOMANYCERA</t>
  </si>
  <si>
    <t>Ashapura Minechem Ltd</t>
  </si>
  <si>
    <t>ASHAPURMIN</t>
  </si>
  <si>
    <t>Welspun Specialty Solutions Ltd</t>
  </si>
  <si>
    <t>WELSPLSOL</t>
  </si>
  <si>
    <t>Rane Holdings Ltd</t>
  </si>
  <si>
    <t>RANEHOLDIN</t>
  </si>
  <si>
    <t>Dishman Carbogen Amcis Ltd</t>
  </si>
  <si>
    <t>DCAL</t>
  </si>
  <si>
    <t>Kalyani Investment Company Ltd</t>
  </si>
  <si>
    <t>KICL</t>
  </si>
  <si>
    <t>Nilkamal Ltd</t>
  </si>
  <si>
    <t>NILKAMAL</t>
  </si>
  <si>
    <t>Deep Industries Ltd</t>
  </si>
  <si>
    <t>DEEPINDS</t>
  </si>
  <si>
    <t>Thejo Engineering Ltd</t>
  </si>
  <si>
    <t>THEJO</t>
  </si>
  <si>
    <t>DCW Ltd</t>
  </si>
  <si>
    <t>DCW</t>
  </si>
  <si>
    <t>K.P. Energy Ltd</t>
  </si>
  <si>
    <t>KPEL</t>
  </si>
  <si>
    <t>Automotive Axles Ltd</t>
  </si>
  <si>
    <t>AUTOAXLES</t>
  </si>
  <si>
    <t>Dollar Industries Ltd</t>
  </si>
  <si>
    <t>DOLLAR</t>
  </si>
  <si>
    <t>MM Forgings Ltd</t>
  </si>
  <si>
    <t>MMFL</t>
  </si>
  <si>
    <t>Ram Ratna Wires Ltd</t>
  </si>
  <si>
    <t>RAMRAT</t>
  </si>
  <si>
    <t>Vindhya Telelinks Ltd</t>
  </si>
  <si>
    <t>VINDHYATEL</t>
  </si>
  <si>
    <t>Baazar Style Retail Ltd</t>
  </si>
  <si>
    <t>STYLEBAAZA</t>
  </si>
  <si>
    <t>Vishnu Prakash R Punglia Ltd</t>
  </si>
  <si>
    <t>VPRPL</t>
  </si>
  <si>
    <t>HLE Glascoat Ltd</t>
  </si>
  <si>
    <t>HLEGLAS</t>
  </si>
  <si>
    <t>Media Matrix Worldwide Ltd</t>
  </si>
  <si>
    <t>MMWL</t>
  </si>
  <si>
    <t>NIBE Ltd</t>
  </si>
  <si>
    <t>NIBE</t>
  </si>
  <si>
    <t>Vadilal Industries Ltd</t>
  </si>
  <si>
    <t>VADILALIND</t>
  </si>
  <si>
    <t>KP Green Engineering Ltd</t>
  </si>
  <si>
    <t>KPGEL</t>
  </si>
  <si>
    <t>Heavy Electrical Equipment</t>
  </si>
  <si>
    <t>Hubtown Ltd</t>
  </si>
  <si>
    <t>HUBTOWN</t>
  </si>
  <si>
    <t>Accelya Solutions India Ltd</t>
  </si>
  <si>
    <t>ACCELYA</t>
  </si>
  <si>
    <t>Stanley Lifestyles Ltd</t>
  </si>
  <si>
    <t>STANLEY</t>
  </si>
  <si>
    <t>Bajel Projects Ltd</t>
  </si>
  <si>
    <t>BAJEL</t>
  </si>
  <si>
    <t>Electric Utilities</t>
  </si>
  <si>
    <t>Paramount Communications Ltd</t>
  </si>
  <si>
    <t>PARACABLES</t>
  </si>
  <si>
    <t>Shanti Educational Initiatives Ltd</t>
  </si>
  <si>
    <t>SEIL</t>
  </si>
  <si>
    <t>Krsnaa Diagnostics Ltd</t>
  </si>
  <si>
    <t>KRSNAA</t>
  </si>
  <si>
    <t>Jash Engineering Ltd</t>
  </si>
  <si>
    <t>JASH</t>
  </si>
  <si>
    <t>Veritas (India) Ltd</t>
  </si>
  <si>
    <t>VERITAS</t>
  </si>
  <si>
    <t>SML Isuzu Ltd</t>
  </si>
  <si>
    <t>SMLISUZU</t>
  </si>
  <si>
    <t>John Cockerill India Ltd</t>
  </si>
  <si>
    <t>COCKERILL</t>
  </si>
  <si>
    <t>Industrial Machinery &amp; Supplies &amp; Components</t>
  </si>
  <si>
    <t>Tinna Rubber and Infrastructure Ltd</t>
  </si>
  <si>
    <t>TINNARUBR</t>
  </si>
  <si>
    <t>Indian Hume Pipe Company Ltd</t>
  </si>
  <si>
    <t>INDIANHUME</t>
  </si>
  <si>
    <t>SG Finserve Ltd</t>
  </si>
  <si>
    <t>SGFIN</t>
  </si>
  <si>
    <t>Sai Silks (Kalamandir) Ltd</t>
  </si>
  <si>
    <t>KALAMANDIR</t>
  </si>
  <si>
    <t>PSP Projects Ltd</t>
  </si>
  <si>
    <t>PSPPROJECT</t>
  </si>
  <si>
    <t>Goodyear India Ltd</t>
  </si>
  <si>
    <t>GOODYEAR</t>
  </si>
  <si>
    <t>Novartis India Ltd</t>
  </si>
  <si>
    <t>NOVARTIND</t>
  </si>
  <si>
    <t>Meghmani Organics Ltd</t>
  </si>
  <si>
    <t>MOL</t>
  </si>
  <si>
    <t>Vishnu Chemicals Ltd</t>
  </si>
  <si>
    <t>VISHNU</t>
  </si>
  <si>
    <t>Spectrum Electrical Industries Ltd</t>
  </si>
  <si>
    <t>SPECTRUM</t>
  </si>
  <si>
    <t>63 Moons Technologies Ltd</t>
  </si>
  <si>
    <t>63MOONS</t>
  </si>
  <si>
    <t>SBI Gold ETF</t>
  </si>
  <si>
    <t>SETFGOLD</t>
  </si>
  <si>
    <t>Dredging Corporation of India Ltd</t>
  </si>
  <si>
    <t>DREDGECORP</t>
  </si>
  <si>
    <t>Dredging</t>
  </si>
  <si>
    <t>DISA India Ltd</t>
  </si>
  <si>
    <t>DISAQ</t>
  </si>
  <si>
    <t>Rashi Peripherals Ltd</t>
  </si>
  <si>
    <t>RPTECH</t>
  </si>
  <si>
    <t>Insecticides (India) Ltd</t>
  </si>
  <si>
    <t>INSECTICID</t>
  </si>
  <si>
    <t>Vakrangee Limited</t>
  </si>
  <si>
    <t>VAKRANGEE</t>
  </si>
  <si>
    <t>Dolat Algotech Ltd</t>
  </si>
  <si>
    <t>DOLATALGO</t>
  </si>
  <si>
    <t>Raghav Productivity Enhancers Ltd</t>
  </si>
  <si>
    <t>RPEL</t>
  </si>
  <si>
    <t>Ge Power India Ltd</t>
  </si>
  <si>
    <t>GEPIL</t>
  </si>
  <si>
    <t>Sanstar Ltd</t>
  </si>
  <si>
    <t>SANSTAR</t>
  </si>
  <si>
    <t>Mayur Uniquoters Ltd</t>
  </si>
  <si>
    <t>MAYURUNIQ</t>
  </si>
  <si>
    <t>Saraswati Commercial (India) Ltd</t>
  </si>
  <si>
    <t>ZSARACOM</t>
  </si>
  <si>
    <t>Jubilant Industries Ltd</t>
  </si>
  <si>
    <t>JUBLINDS</t>
  </si>
  <si>
    <t>Nippon India ETF Nifty 1D Rate Liquid BeES</t>
  </si>
  <si>
    <t>LIQUIDBEES</t>
  </si>
  <si>
    <t>Pondy Oxides and Chemicals Ltd</t>
  </si>
  <si>
    <t>POCL</t>
  </si>
  <si>
    <t>Lumax Industries Ltd</t>
  </si>
  <si>
    <t>LUMAXIND</t>
  </si>
  <si>
    <t>Dreamfolks Services Ltd</t>
  </si>
  <si>
    <t>DREAMFOLKS</t>
  </si>
  <si>
    <t>DEN Networks Ltd</t>
  </si>
  <si>
    <t>DEN</t>
  </si>
  <si>
    <t>Landmark Cars Ltd</t>
  </si>
  <si>
    <t>LANDMARK</t>
  </si>
  <si>
    <t>Mold-Tek Packaging Ltd</t>
  </si>
  <si>
    <t>MOLDTKPAC</t>
  </si>
  <si>
    <t>Xpro India Ltd</t>
  </si>
  <si>
    <t>XPROINDIA</t>
  </si>
  <si>
    <t>Federal-Mogul Goetze (India) Ltd</t>
  </si>
  <si>
    <t>FMGOETZE</t>
  </si>
  <si>
    <t>Updater Services Ltd</t>
  </si>
  <si>
    <t>UDS</t>
  </si>
  <si>
    <t>Barbeque-Nation Hospitality Ltd</t>
  </si>
  <si>
    <t>BARBEQUE</t>
  </si>
  <si>
    <t>Fusion Finance Ltd</t>
  </si>
  <si>
    <t>FUSION</t>
  </si>
  <si>
    <t>Mangalam Cement Ltd</t>
  </si>
  <si>
    <t>MANGLMCEM</t>
  </si>
  <si>
    <t>Themis Medicare Ltd</t>
  </si>
  <si>
    <t>THEMISMED</t>
  </si>
  <si>
    <t>ESAF Small Finance Bank Limited</t>
  </si>
  <si>
    <t>ESAFSFB</t>
  </si>
  <si>
    <t>Ajmera Realty &amp; Infra India Ltd</t>
  </si>
  <si>
    <t>AJMERA</t>
  </si>
  <si>
    <t>Dish TV India Ltd</t>
  </si>
  <si>
    <t>DISHTV</t>
  </si>
  <si>
    <t>Apollo Pipes Ltd</t>
  </si>
  <si>
    <t>APOLLOPIPE</t>
  </si>
  <si>
    <t>Mukand Ltd</t>
  </si>
  <si>
    <t>MUKANDLTD</t>
  </si>
  <si>
    <t>Astec Lifesciences Ltd</t>
  </si>
  <si>
    <t>ASTEC</t>
  </si>
  <si>
    <t>EIH Associated Hotels Ltd</t>
  </si>
  <si>
    <t>EIHAHOTELS</t>
  </si>
  <si>
    <t>Tatva Chintan Pharma Chem Ltd</t>
  </si>
  <si>
    <t>TATVA</t>
  </si>
  <si>
    <t>Nalwa Sons Investments Ltd</t>
  </si>
  <si>
    <t>NSIL</t>
  </si>
  <si>
    <t>Tarsons Products Ltd</t>
  </si>
  <si>
    <t>TARSONS</t>
  </si>
  <si>
    <t>Jyoti Structures Ltd</t>
  </si>
  <si>
    <t>JYOTISTRUC</t>
  </si>
  <si>
    <t>EFC (I) Ltd</t>
  </si>
  <si>
    <t>EFCIL</t>
  </si>
  <si>
    <t>Distributors</t>
  </si>
  <si>
    <t>Axiscades Technologies Ltd</t>
  </si>
  <si>
    <t>AXISCADES</t>
  </si>
  <si>
    <t>TechNVision Ventures Ltd</t>
  </si>
  <si>
    <t>TECHNVISN</t>
  </si>
  <si>
    <t>Vidhi Specialty Food Ingredients Ltd</t>
  </si>
  <si>
    <t>VIDHIING</t>
  </si>
  <si>
    <t>BF Investment Ltd</t>
  </si>
  <si>
    <t>BFINVEST</t>
  </si>
  <si>
    <t>Nelco Ltd</t>
  </si>
  <si>
    <t>NELCO</t>
  </si>
  <si>
    <t>Pennar Industries Ltd</t>
  </si>
  <si>
    <t>PENIND</t>
  </si>
  <si>
    <t>HMA Agro Industries Ltd</t>
  </si>
  <si>
    <t>HMAAGRO</t>
  </si>
  <si>
    <t>Panama Petrochem Ltd</t>
  </si>
  <si>
    <t>PANAMAPET</t>
  </si>
  <si>
    <t>Ugro Capital Ltd</t>
  </si>
  <si>
    <t>UGROCAP</t>
  </si>
  <si>
    <t>India Pesticides Ltd</t>
  </si>
  <si>
    <t>IPL</t>
  </si>
  <si>
    <t>Vardhman Special Steels Ltd</t>
  </si>
  <si>
    <t>VSSL</t>
  </si>
  <si>
    <t>Hindware Home Innovation Ltd</t>
  </si>
  <si>
    <t>HINDWAREAP</t>
  </si>
  <si>
    <t>Owais Metal and Mineral Processing Ltd</t>
  </si>
  <si>
    <t>OWAIS</t>
  </si>
  <si>
    <t>MSP Steel &amp; Power Ltd</t>
  </si>
  <si>
    <t>MSPL</t>
  </si>
  <si>
    <t>Centum Electronics Ltd</t>
  </si>
  <si>
    <t>CENTUM</t>
  </si>
  <si>
    <t>Alicon Castalloy Ltd</t>
  </si>
  <si>
    <t>ALICON</t>
  </si>
  <si>
    <t>Rupa &amp; Company Ltd</t>
  </si>
  <si>
    <t>RUPA</t>
  </si>
  <si>
    <t>TIL Ltd</t>
  </si>
  <si>
    <t>TIL</t>
  </si>
  <si>
    <t>Universal Cables Ltd</t>
  </si>
  <si>
    <t>UNIVCABLES</t>
  </si>
  <si>
    <t>Hariom Pipe Industries Ltd</t>
  </si>
  <si>
    <t>HARIOMPIPE</t>
  </si>
  <si>
    <t>MIC Electronics Ltd</t>
  </si>
  <si>
    <t>MICEL</t>
  </si>
  <si>
    <t>S.P.Apparels Ltd</t>
  </si>
  <si>
    <t>SPAL</t>
  </si>
  <si>
    <t>TTK Healthcare Ltd</t>
  </si>
  <si>
    <t>TTKHLTCARE</t>
  </si>
  <si>
    <t>Orient Green Power Company Ltd</t>
  </si>
  <si>
    <t>GREENPOWER</t>
  </si>
  <si>
    <t>Ravindra Energy Ltd</t>
  </si>
  <si>
    <t>RELTD</t>
  </si>
  <si>
    <t>Man Industries (India) Ltd</t>
  </si>
  <si>
    <t>MANINDS</t>
  </si>
  <si>
    <t>D Link (India) Limited</t>
  </si>
  <si>
    <t>DLINKINDIA</t>
  </si>
  <si>
    <t>Carysil Ltd</t>
  </si>
  <si>
    <t>CARYSIL</t>
  </si>
  <si>
    <t>JITF Infralogistics Ltd</t>
  </si>
  <si>
    <t>JITFINFRA</t>
  </si>
  <si>
    <t>Kesar India Ltd</t>
  </si>
  <si>
    <t>KESAR</t>
  </si>
  <si>
    <t>Real Estate Development</t>
  </si>
  <si>
    <t>Systematix Corporate Services Ltd</t>
  </si>
  <si>
    <t>SYSTMTXC</t>
  </si>
  <si>
    <t>Aeroflex Industries Ltd</t>
  </si>
  <si>
    <t>AEROFLEX</t>
  </si>
  <si>
    <t>IKIO Lighting Ltd</t>
  </si>
  <si>
    <t>IKIO</t>
  </si>
  <si>
    <t>Kody Technolab Ltd</t>
  </si>
  <si>
    <t>KODYTECH</t>
  </si>
  <si>
    <t>Cupid Ltd</t>
  </si>
  <si>
    <t>CUPID</t>
  </si>
  <si>
    <t>Rama Steel Tubes Ltd</t>
  </si>
  <si>
    <t>RAMASTEEL</t>
  </si>
  <si>
    <t>NDR Auto Components Ltd</t>
  </si>
  <si>
    <t>NDRAUTO</t>
  </si>
  <si>
    <t>Amrutanjan Health Care Ltd</t>
  </si>
  <si>
    <t>AMRUTANJAN</t>
  </si>
  <si>
    <t>NIIT Ltd</t>
  </si>
  <si>
    <t>NIITLTD</t>
  </si>
  <si>
    <t>Som Distilleries and Breweries Ltd</t>
  </si>
  <si>
    <t>SDBL</t>
  </si>
  <si>
    <t>Sasken Technologies Ltd</t>
  </si>
  <si>
    <t>SASKEN</t>
  </si>
  <si>
    <t>Platinum Industries Ltd</t>
  </si>
  <si>
    <t>PLATIND</t>
  </si>
  <si>
    <t>Precision Camshafts Ltd</t>
  </si>
  <si>
    <t>PRECAM</t>
  </si>
  <si>
    <t>Apcotex Industries Ltd</t>
  </si>
  <si>
    <t>APCOTEXIND</t>
  </si>
  <si>
    <t>HIL Ltd</t>
  </si>
  <si>
    <t>HIL</t>
  </si>
  <si>
    <t>Satin Creditcare Network Ltd</t>
  </si>
  <si>
    <t>SATIN</t>
  </si>
  <si>
    <t>Dolphin Offshore Enterprises (India) Ltd</t>
  </si>
  <si>
    <t>DOLPHIN</t>
  </si>
  <si>
    <t>Yasho Industries Ltd</t>
  </si>
  <si>
    <t>YASHO</t>
  </si>
  <si>
    <t>Nitin Spinners Ltd</t>
  </si>
  <si>
    <t>NITINSPIN</t>
  </si>
  <si>
    <t>Sangam (India) Ltd</t>
  </si>
  <si>
    <t>SANGAMIND</t>
  </si>
  <si>
    <t>Andrew Yule &amp; Co Ltd</t>
  </si>
  <si>
    <t>ANDREWYU</t>
  </si>
  <si>
    <t>Shriram Properties Ltd</t>
  </si>
  <si>
    <t>SHRIRAMPPS</t>
  </si>
  <si>
    <t>B L Kashyap and Sons Ltd</t>
  </si>
  <si>
    <t>BLKASHYAP</t>
  </si>
  <si>
    <t>Sanghi Industries Ltd</t>
  </si>
  <si>
    <t>SANGHIIND</t>
  </si>
  <si>
    <t>Pnb Gilts Ltd</t>
  </si>
  <si>
    <t>PNBGILTS</t>
  </si>
  <si>
    <t>Everest Kanto Cylinder Ltd</t>
  </si>
  <si>
    <t>EKC</t>
  </si>
  <si>
    <t>PIX Transmissions Ltd</t>
  </si>
  <si>
    <t>PIXTRANS</t>
  </si>
  <si>
    <t>IFGL Refractories Ltd</t>
  </si>
  <si>
    <t>IFGLEXPOR</t>
  </si>
  <si>
    <t>Siyaram Silk Mills Ltd</t>
  </si>
  <si>
    <t>SIYSIL</t>
  </si>
  <si>
    <t>Seshasayee Paper and Boards Ltd</t>
  </si>
  <si>
    <t>SESHAPAPER</t>
  </si>
  <si>
    <t>Unicommerce eSolutions Ltd</t>
  </si>
  <si>
    <t>UNIECOM</t>
  </si>
  <si>
    <t>ICICI Prudential Nifty 50 ETF</t>
  </si>
  <si>
    <t>NIFTYIETF</t>
  </si>
  <si>
    <t>Uniparts India Ltd</t>
  </si>
  <si>
    <t>UNIPARTS</t>
  </si>
  <si>
    <t>Sterling Tools Ltd</t>
  </si>
  <si>
    <t>STERTOOLS</t>
  </si>
  <si>
    <t>Parag Milk Foods Ltd</t>
  </si>
  <si>
    <t>PARAGMILK</t>
  </si>
  <si>
    <t>Veranda Learning Solutions Ltd</t>
  </si>
  <si>
    <t>VERANDA</t>
  </si>
  <si>
    <t>Deccan Gold Mines Ltd</t>
  </si>
  <si>
    <t>DECNGOLD</t>
  </si>
  <si>
    <t>G M Breweries Ltd</t>
  </si>
  <si>
    <t>GMBREW</t>
  </si>
  <si>
    <t>Yatra Online Ltd</t>
  </si>
  <si>
    <t>YATRA</t>
  </si>
  <si>
    <t>Gocl Corporation Ltd</t>
  </si>
  <si>
    <t>GOCLCORP</t>
  </si>
  <si>
    <t>Fedders Holding Ltd</t>
  </si>
  <si>
    <t>FEDDERSHOL</t>
  </si>
  <si>
    <t>BLS E-Services Ltd</t>
  </si>
  <si>
    <t>BLSE</t>
  </si>
  <si>
    <t>Interarch Building Products Ltd</t>
  </si>
  <si>
    <t>INTERARCH</t>
  </si>
  <si>
    <t>Building Products - Prefab Structures</t>
  </si>
  <si>
    <t>Talbros Automotive Components Ltd</t>
  </si>
  <si>
    <t>TALBROAUTO</t>
  </si>
  <si>
    <t>Prataap Snacks Ltd</t>
  </si>
  <si>
    <t>DIAMONDYD</t>
  </si>
  <si>
    <t>Ramco Industries Ltd</t>
  </si>
  <si>
    <t>RAMCOIND</t>
  </si>
  <si>
    <t>Tanfac Industries Ltd</t>
  </si>
  <si>
    <t>TANFACIND</t>
  </si>
  <si>
    <t>JISLDVREQS</t>
  </si>
  <si>
    <t>Hester Biosciences Ltd</t>
  </si>
  <si>
    <t>HESTERBIO</t>
  </si>
  <si>
    <t>Omaxe Ltd</t>
  </si>
  <si>
    <t>OMAXE</t>
  </si>
  <si>
    <t>Andhra Paper Ltd</t>
  </si>
  <si>
    <t>ANDHRAPAP</t>
  </si>
  <si>
    <t>Igarashi Motors India Ltd</t>
  </si>
  <si>
    <t>IGARASHI</t>
  </si>
  <si>
    <t>Antony Waste Handling Cell Ltd</t>
  </si>
  <si>
    <t>AWHCL</t>
  </si>
  <si>
    <t>Cantabil Retail India Ltd</t>
  </si>
  <si>
    <t>CANTABIL</t>
  </si>
  <si>
    <t>Elpro International Ltd</t>
  </si>
  <si>
    <t>ELPROINTL</t>
  </si>
  <si>
    <t>Kokuyo Camlin Ltd</t>
  </si>
  <si>
    <t>KOKUYOCMLN</t>
  </si>
  <si>
    <t>Expleo Solutions Ltd</t>
  </si>
  <si>
    <t>EXPLEOSOL</t>
  </si>
  <si>
    <t>Gandhar Oil Refinery (INDIA) Ltd</t>
  </si>
  <si>
    <t>GANDHAR</t>
  </si>
  <si>
    <t>Praveg Ltd</t>
  </si>
  <si>
    <t>PRAVEG</t>
  </si>
  <si>
    <t>Syncom Formulations (India) Ltd</t>
  </si>
  <si>
    <t>SYNCOMF</t>
  </si>
  <si>
    <t>DEE Development Engineers Ltd</t>
  </si>
  <si>
    <t>DEEDEV</t>
  </si>
  <si>
    <t>GPT Infraprojects Ltd</t>
  </si>
  <si>
    <t>GPTINFRA</t>
  </si>
  <si>
    <t>Master Trust Ltd</t>
  </si>
  <si>
    <t>MASTERTR</t>
  </si>
  <si>
    <t>GNA Axles Ltd</t>
  </si>
  <si>
    <t>GNA</t>
  </si>
  <si>
    <t>Sri Adhikari Brothers Television Network Ltd</t>
  </si>
  <si>
    <t>SABTNL</t>
  </si>
  <si>
    <t>Dr Agarwal's Eye Hospital Ltd</t>
  </si>
  <si>
    <t>DRAGARWQ</t>
  </si>
  <si>
    <t>Wonder Electricals Ltd</t>
  </si>
  <si>
    <t>WEL</t>
  </si>
  <si>
    <t>Jagran Prakashan Ltd</t>
  </si>
  <si>
    <t>JAGRAN</t>
  </si>
  <si>
    <t>ASM Technologies Ltd</t>
  </si>
  <si>
    <t>ASMTEC</t>
  </si>
  <si>
    <t>Indo Tech Transformers Ltd</t>
  </si>
  <si>
    <t>INDOTECH</t>
  </si>
  <si>
    <t>Navkar Corporation Ltd</t>
  </si>
  <si>
    <t>NAVKARCORP</t>
  </si>
  <si>
    <t>TAJ GVK Hotels and Resorts Ltd</t>
  </si>
  <si>
    <t>TAJGVK</t>
  </si>
  <si>
    <t>Kotak Gold Etf</t>
  </si>
  <si>
    <t>GOLD1</t>
  </si>
  <si>
    <t>Heranba Industries Ltd</t>
  </si>
  <si>
    <t>HERANBA</t>
  </si>
  <si>
    <t>Tribhovandas Bhimji Zaveri Ltd</t>
  </si>
  <si>
    <t>TBZ</t>
  </si>
  <si>
    <t>Suryoday Small Finance Bank Ltd</t>
  </si>
  <si>
    <t>SURYODAY</t>
  </si>
  <si>
    <t>Reliance Industrial Infrastructure Ltd</t>
  </si>
  <si>
    <t>RIIL</t>
  </si>
  <si>
    <t>Agro Tech Foods Ltd</t>
  </si>
  <si>
    <t>ATFL</t>
  </si>
  <si>
    <t>Alpex Solar Ltd</t>
  </si>
  <si>
    <t>ALPEXSOLAR</t>
  </si>
  <si>
    <t>Advait Infratech Ltd</t>
  </si>
  <si>
    <t>ADVAIT</t>
  </si>
  <si>
    <t>Electrical Components &amp; Equipment</t>
  </si>
  <si>
    <t>Balmer Lawrie Investments Ltd</t>
  </si>
  <si>
    <t>BLIL</t>
  </si>
  <si>
    <t>Sigachi Industries Ltd</t>
  </si>
  <si>
    <t>SIGACHI</t>
  </si>
  <si>
    <t>Wheels India Ltd</t>
  </si>
  <si>
    <t>WHEELS</t>
  </si>
  <si>
    <t>Sadhana Nitro Chem Ltd</t>
  </si>
  <si>
    <t>SADHNANIQ</t>
  </si>
  <si>
    <t>Excel Industries Ltd</t>
  </si>
  <si>
    <t>EXCELINDUS</t>
  </si>
  <si>
    <t>Brightcom Group Ltd</t>
  </si>
  <si>
    <t>BCG</t>
  </si>
  <si>
    <t>Sirca Paints India Ltd</t>
  </si>
  <si>
    <t>SIRCA</t>
  </si>
  <si>
    <t>Rane (Madras) Ltd</t>
  </si>
  <si>
    <t>RML</t>
  </si>
  <si>
    <t>Knowledge Marine &amp; Engineering Works Ltd</t>
  </si>
  <si>
    <t>KMEW</t>
  </si>
  <si>
    <t>Marine Transportation</t>
  </si>
  <si>
    <t>Jyoti Resins and Adhesives Ltd</t>
  </si>
  <si>
    <t>JYOTIRES</t>
  </si>
  <si>
    <t>Cosmo First Ltd</t>
  </si>
  <si>
    <t>COSMOFIRST</t>
  </si>
  <si>
    <t>HDFC Gold Exchange Traded Fund</t>
  </si>
  <si>
    <t>HDFCGOLD</t>
  </si>
  <si>
    <t>ICICI Prudential Gold ETF</t>
  </si>
  <si>
    <t>GOLDIETF</t>
  </si>
  <si>
    <t>Butterfly Gandhimathi Appliances Ltd</t>
  </si>
  <si>
    <t>BUTTERFLY</t>
  </si>
  <si>
    <t>Nippon India ETF Nifty Next 50 Junior BeES</t>
  </si>
  <si>
    <t>JUNIORBEES</t>
  </si>
  <si>
    <t>Bombay Super Hybrid Seeds Ltd</t>
  </si>
  <si>
    <t>BSHSL</t>
  </si>
  <si>
    <t>Madhya Bharat Agro Products Ltd</t>
  </si>
  <si>
    <t>MBAPL</t>
  </si>
  <si>
    <t>Swelect Energy Systems Ltd</t>
  </si>
  <si>
    <t>SWELECTES</t>
  </si>
  <si>
    <t>GTPL Hathway Ltd</t>
  </si>
  <si>
    <t>GTPL</t>
  </si>
  <si>
    <t>Mufin Green Finance Ltd</t>
  </si>
  <si>
    <t>MUFIN</t>
  </si>
  <si>
    <t>Suratwwala Business Group Ltd</t>
  </si>
  <si>
    <t>SBGLP</t>
  </si>
  <si>
    <t>I G Petrochemicals Ltd</t>
  </si>
  <si>
    <t>IGPL</t>
  </si>
  <si>
    <t>Mercury Ev-Tech Ltd</t>
  </si>
  <si>
    <t>MERCURYEV</t>
  </si>
  <si>
    <t>Kilburn Engineering Ltd</t>
  </si>
  <si>
    <t>KLBRENG-B</t>
  </si>
  <si>
    <t>Lotus Chocolate Company Ltd</t>
  </si>
  <si>
    <t>LOTUSCHO</t>
  </si>
  <si>
    <t>Aaswa Trading and Exports Ltd</t>
  </si>
  <si>
    <t>TCC</t>
  </si>
  <si>
    <t>Real Estate Services</t>
  </si>
  <si>
    <t>Panacea Biotec Ltd</t>
  </si>
  <si>
    <t>PANACEABIO</t>
  </si>
  <si>
    <t>Irm Energy Ltd</t>
  </si>
  <si>
    <t>IRMENERGY</t>
  </si>
  <si>
    <t>Arman Financial Services Ltd</t>
  </si>
  <si>
    <t>ARMANFIN</t>
  </si>
  <si>
    <t>Oriental Rail Infrastructure Ltd</t>
  </si>
  <si>
    <t>ORIRAIL</t>
  </si>
  <si>
    <t>Ador Welding Ltd</t>
  </si>
  <si>
    <t>ADORWELD</t>
  </si>
  <si>
    <t>Eco Recycling Ltd</t>
  </si>
  <si>
    <t>ECORECO</t>
  </si>
  <si>
    <t>Divgi TorqTransfer Systems Ltd</t>
  </si>
  <si>
    <t>DIVGIITTS</t>
  </si>
  <si>
    <t>Dhunseri Ventures Ltd</t>
  </si>
  <si>
    <t>DVL</t>
  </si>
  <si>
    <t>Abans Holdings Ltd</t>
  </si>
  <si>
    <t>AHL</t>
  </si>
  <si>
    <t>Kiri Industries Ltd</t>
  </si>
  <si>
    <t>KIRIINDUS</t>
  </si>
  <si>
    <t>Udaipur Cement Works Ltd</t>
  </si>
  <si>
    <t>UDAICEMENT</t>
  </si>
  <si>
    <t>Jindal Drilling and Industries Ltd</t>
  </si>
  <si>
    <t>JINDRILL</t>
  </si>
  <si>
    <t>Peninsula Land Ltd</t>
  </si>
  <si>
    <t>PENINLAND</t>
  </si>
  <si>
    <t>Kamdhenu Ventures Ltd</t>
  </si>
  <si>
    <t>KAMOPAINTS</t>
  </si>
  <si>
    <t>BCL Industries Ltd</t>
  </si>
  <si>
    <t>BCLIND</t>
  </si>
  <si>
    <t>Dcm Shriram Industries Ltd</t>
  </si>
  <si>
    <t>DCMSRIND</t>
  </si>
  <si>
    <t>Amines and Plasticizers Ltd</t>
  </si>
  <si>
    <t>AMNPLST</t>
  </si>
  <si>
    <t>Hexa Tradex Ltd</t>
  </si>
  <si>
    <t>HEXATRADEX</t>
  </si>
  <si>
    <t>Atul Auto Ltd</t>
  </si>
  <si>
    <t>ATULAUTO</t>
  </si>
  <si>
    <t>Three Wheelers</t>
  </si>
  <si>
    <t>Dynacons Systems and Solutions Ltd</t>
  </si>
  <si>
    <t>DSSL</t>
  </si>
  <si>
    <t>Associated Alcohols &amp; Breweries Ltd</t>
  </si>
  <si>
    <t>ASALCBR</t>
  </si>
  <si>
    <t>Suyog Telematics Ltd</t>
  </si>
  <si>
    <t>SUYOG</t>
  </si>
  <si>
    <t>GKW Ltd</t>
  </si>
  <si>
    <t>GKWLIMITED</t>
  </si>
  <si>
    <t>India Power Corporation Ltd</t>
  </si>
  <si>
    <t>DPSCLTD</t>
  </si>
  <si>
    <t>Bharat Wire Ropes Ltd</t>
  </si>
  <si>
    <t>BHARATWIRE</t>
  </si>
  <si>
    <t>Agarwal Industrial Corporation Ltd</t>
  </si>
  <si>
    <t>AGARIND</t>
  </si>
  <si>
    <t>SPML Infra Ltd</t>
  </si>
  <si>
    <t>SPMLINFRA</t>
  </si>
  <si>
    <t>Roto Pumps Ltd</t>
  </si>
  <si>
    <t>ROTO</t>
  </si>
  <si>
    <t>Camlin Fine Sciences Ltd</t>
  </si>
  <si>
    <t>CAMLINFINE</t>
  </si>
  <si>
    <t>Bigbloc Construction Ltd</t>
  </si>
  <si>
    <t>BIGBLOC</t>
  </si>
  <si>
    <t>Windlas Biotech Ltd</t>
  </si>
  <si>
    <t>WINDLAS</t>
  </si>
  <si>
    <t>India Nippon Electricals Ltd</t>
  </si>
  <si>
    <t>INDNIPPON</t>
  </si>
  <si>
    <t>Borosil Scientific Ltd</t>
  </si>
  <si>
    <t>BOROSCI</t>
  </si>
  <si>
    <t>Monte Carlo Fashions Ltd</t>
  </si>
  <si>
    <t>MONTECARLO</t>
  </si>
  <si>
    <t>Everest Industries Ltd</t>
  </si>
  <si>
    <t>EVERESTIND</t>
  </si>
  <si>
    <t>Oriental Aromatics Ltd</t>
  </si>
  <si>
    <t>OAL</t>
  </si>
  <si>
    <t>5Paisa Capital Ltd</t>
  </si>
  <si>
    <t>5PAISA</t>
  </si>
  <si>
    <t>Southern Petrochemical Industries Corporation Ltd</t>
  </si>
  <si>
    <t>SPIC</t>
  </si>
  <si>
    <t>Matrimony.Com Ltd</t>
  </si>
  <si>
    <t>MATRIMONY</t>
  </si>
  <si>
    <t>Walchandnagar Industries Ltd</t>
  </si>
  <si>
    <t>WALCHANNAG</t>
  </si>
  <si>
    <t>SMC Global Securities Ltd</t>
  </si>
  <si>
    <t>SMCGLOBAL</t>
  </si>
  <si>
    <t>Zota Health Care Ltd</t>
  </si>
  <si>
    <t>ZOTA</t>
  </si>
  <si>
    <t>Sportking India Ltd</t>
  </si>
  <si>
    <t>SPORTKING</t>
  </si>
  <si>
    <t>Madras Fertilizers Ltd</t>
  </si>
  <si>
    <t>MADRASFERT</t>
  </si>
  <si>
    <t>Paushak Ltd</t>
  </si>
  <si>
    <t>PAUSHAKLTD</t>
  </si>
  <si>
    <t>Alldigi Tech Ltd</t>
  </si>
  <si>
    <t>ALLSEC</t>
  </si>
  <si>
    <t>Filatex India Ltd</t>
  </si>
  <si>
    <t>FILATEX</t>
  </si>
  <si>
    <t>Hercules Hoists Ltd</t>
  </si>
  <si>
    <t>HERCULES</t>
  </si>
  <si>
    <t>Allcargo Gati Ltd</t>
  </si>
  <si>
    <t>ACLGATI</t>
  </si>
  <si>
    <t>Kamdhenu Ltd</t>
  </si>
  <si>
    <t>KAMDHENU</t>
  </si>
  <si>
    <t>India Motor Parts &amp; Accessories Ltd</t>
  </si>
  <si>
    <t>IMPAL</t>
  </si>
  <si>
    <t>Salzer Electronics Ltd</t>
  </si>
  <si>
    <t>SALZERELEC</t>
  </si>
  <si>
    <t>Kopran Ltd</t>
  </si>
  <si>
    <t>KOPRAN</t>
  </si>
  <si>
    <t>Jaiprakash Associates Ltd</t>
  </si>
  <si>
    <t>JPASSOCIAT</t>
  </si>
  <si>
    <t>Hi-Tech Gears Ltd</t>
  </si>
  <si>
    <t>HITECHGEAR</t>
  </si>
  <si>
    <t>Om Infra Ltd</t>
  </si>
  <si>
    <t>OMINFRAL</t>
  </si>
  <si>
    <t>Texmaco Infrastructure &amp; Holdings Ltd</t>
  </si>
  <si>
    <t>TEXINFRA</t>
  </si>
  <si>
    <t>Forbes Precision Tools and Machine Parts Ltd</t>
  </si>
  <si>
    <t>TOTEM</t>
  </si>
  <si>
    <t>AMIC Forging Ltd</t>
  </si>
  <si>
    <t>AMIC</t>
  </si>
  <si>
    <t>Steel</t>
  </si>
  <si>
    <t>Beta Drugs Ltd</t>
  </si>
  <si>
    <t>BETA</t>
  </si>
  <si>
    <t>GRP Ltd</t>
  </si>
  <si>
    <t>GRPLTD</t>
  </si>
  <si>
    <t>Automobile Corp Of Goa Ltd</t>
  </si>
  <si>
    <t>ACGL</t>
  </si>
  <si>
    <t>Fairchem Organics Ltd</t>
  </si>
  <si>
    <t>FAIRCHEMOR</t>
  </si>
  <si>
    <t>Tourism Finance Corporation of India Ltd</t>
  </si>
  <si>
    <t>TFCILTD</t>
  </si>
  <si>
    <t>JG Chemicals Ltd</t>
  </si>
  <si>
    <t>JGCHEM</t>
  </si>
  <si>
    <t>GRM Overseas Ltd</t>
  </si>
  <si>
    <t>GRMOVER</t>
  </si>
  <si>
    <t>Kabra Extrusion Technik Ltd</t>
  </si>
  <si>
    <t>KABRAEXTRU</t>
  </si>
  <si>
    <t>Steelcast Ltd</t>
  </si>
  <si>
    <t>STEELCAS</t>
  </si>
  <si>
    <t>Remus Pharmaceuticals Ltd</t>
  </si>
  <si>
    <t>REMUS</t>
  </si>
  <si>
    <t>Indo Amines Ltd</t>
  </si>
  <si>
    <t>INDOAMIN</t>
  </si>
  <si>
    <t>Fratelli Vineyards Ltd</t>
  </si>
  <si>
    <t>FRATELLI</t>
  </si>
  <si>
    <t>Asian Energy Services Ltd</t>
  </si>
  <si>
    <t>ASIANENE</t>
  </si>
  <si>
    <t>Eimco Elecon (India) Ltd</t>
  </si>
  <si>
    <t>EIMCOELECO</t>
  </si>
  <si>
    <t>Arihant Superstructures Ltd</t>
  </si>
  <si>
    <t>ARIHANTSUP</t>
  </si>
  <si>
    <t>Rico Auto Industries Ltd</t>
  </si>
  <si>
    <t>RICOAUTO</t>
  </si>
  <si>
    <t>Mishtann Foods Ltd</t>
  </si>
  <si>
    <t>MISHTANN</t>
  </si>
  <si>
    <t>Crest Ventures Ltd</t>
  </si>
  <si>
    <t>CREST</t>
  </si>
  <si>
    <t>Popular Vehicles and Services Ltd</t>
  </si>
  <si>
    <t>PVSL</t>
  </si>
  <si>
    <t>Steel Exchange India Ltd</t>
  </si>
  <si>
    <t>STEELXIND</t>
  </si>
  <si>
    <t>Yuken India Ltd</t>
  </si>
  <si>
    <t>YUKEN</t>
  </si>
  <si>
    <t>Himatsingka Seide Ltd</t>
  </si>
  <si>
    <t>HIMATSEIDE</t>
  </si>
  <si>
    <t>BMW Industries Ltd</t>
  </si>
  <si>
    <t>BMW</t>
  </si>
  <si>
    <t>Yamuna Syndicate Ltd</t>
  </si>
  <si>
    <t>YSL</t>
  </si>
  <si>
    <t>Likhitha Infrastructure Ltd</t>
  </si>
  <si>
    <t>LIKHITHA</t>
  </si>
  <si>
    <t>Oswal Greentech Ltd</t>
  </si>
  <si>
    <t>OSWALGREEN</t>
  </si>
  <si>
    <t>Hardwyn India Ltd</t>
  </si>
  <si>
    <t>HARDWYN</t>
  </si>
  <si>
    <t>Building Products - Glass</t>
  </si>
  <si>
    <t>Century Enka Ltd</t>
  </si>
  <si>
    <t>CENTENKA</t>
  </si>
  <si>
    <t>ULTRAMARINE &amp; PIGMENTS Ltd</t>
  </si>
  <si>
    <t>ULTRAMAR</t>
  </si>
  <si>
    <t>Panorama Studios International Ltd</t>
  </si>
  <si>
    <t>PANORAMA</t>
  </si>
  <si>
    <t>One Point One Solutions Ltd</t>
  </si>
  <si>
    <t>ONEPOINT</t>
  </si>
  <si>
    <t>Hind Rectifiers Ltd</t>
  </si>
  <si>
    <t>HIRECT</t>
  </si>
  <si>
    <t>Radhika Jeweltech Ltd</t>
  </si>
  <si>
    <t>RADHIKAJWE</t>
  </si>
  <si>
    <t>Avadh Sugar &amp; Energy Ltd</t>
  </si>
  <si>
    <t>AVADHSUGAR</t>
  </si>
  <si>
    <t>Allied Digital Services Ltd</t>
  </si>
  <si>
    <t>ADSL</t>
  </si>
  <si>
    <t>Veefin Solutions Ltd</t>
  </si>
  <si>
    <t>VEEFIN</t>
  </si>
  <si>
    <t>Application Software</t>
  </si>
  <si>
    <t>Ester Industries Ltd</t>
  </si>
  <si>
    <t>ESTER</t>
  </si>
  <si>
    <t>Ramco Systems Ltd</t>
  </si>
  <si>
    <t>RAMCOSYS</t>
  </si>
  <si>
    <t>Subex Ltd</t>
  </si>
  <si>
    <t>SUBEXLTD</t>
  </si>
  <si>
    <t>Kotak Nifty 50 ETF</t>
  </si>
  <si>
    <t>NIFTY1</t>
  </si>
  <si>
    <t>VL E-Governance &amp; IT Solutions Ltd</t>
  </si>
  <si>
    <t>VLEGOV</t>
  </si>
  <si>
    <t>GPT Healthcare Ltd</t>
  </si>
  <si>
    <t>GPTHEALTH</t>
  </si>
  <si>
    <t>Gulshan Polyols Ltd</t>
  </si>
  <si>
    <t>GULPOLY</t>
  </si>
  <si>
    <t>Andhra Sugars Ltd</t>
  </si>
  <si>
    <t>ANDHRSUGAR</t>
  </si>
  <si>
    <t>Vascon Engineers Ltd</t>
  </si>
  <si>
    <t>VASCONEQ</t>
  </si>
  <si>
    <t>Mangalore Chemicals and Fertilisers Ltd</t>
  </si>
  <si>
    <t>MANGCHEFER</t>
  </si>
  <si>
    <t>Krishana Phoschem Ltd</t>
  </si>
  <si>
    <t>KRISHANA</t>
  </si>
  <si>
    <t>Chaman Lal Setia Exports Ltd</t>
  </si>
  <si>
    <t>CLSEL</t>
  </si>
  <si>
    <t>Z F Steering Gear (India) Ltd</t>
  </si>
  <si>
    <t>ZFSTEERING</t>
  </si>
  <si>
    <t>Punjab Chemicals and Crop Protection Ltd</t>
  </si>
  <si>
    <t>PUNJABCHEM</t>
  </si>
  <si>
    <t>Tamilnadu Newsprint &amp; Papers Ltd</t>
  </si>
  <si>
    <t>TNPL</t>
  </si>
  <si>
    <t>Dhunseri Investments Ltd</t>
  </si>
  <si>
    <t>DHUNINV</t>
  </si>
  <si>
    <t>Kross Ltd</t>
  </si>
  <si>
    <t>KROSS</t>
  </si>
  <si>
    <t>Centrum Capital Ltd</t>
  </si>
  <si>
    <t>CENTRUM</t>
  </si>
  <si>
    <t>Chemfab Alkalis Ltd</t>
  </si>
  <si>
    <t>CHEMFAB</t>
  </si>
  <si>
    <t>Polo Queen Industrial and Fintech Ltd</t>
  </si>
  <si>
    <t>PQIF</t>
  </si>
  <si>
    <t>Solex Energy Ltd</t>
  </si>
  <si>
    <t>SOLEX</t>
  </si>
  <si>
    <t>Snowman Logistics Ltd</t>
  </si>
  <si>
    <t>SNOWMAN</t>
  </si>
  <si>
    <t>Timex Group India Ltd</t>
  </si>
  <si>
    <t>TIMEX</t>
  </si>
  <si>
    <t>Wealth First Portfolio Managers Ltd</t>
  </si>
  <si>
    <t>WEALTH</t>
  </si>
  <si>
    <t>Bliss GVS Pharma Ltd</t>
  </si>
  <si>
    <t>BLISSGVS</t>
  </si>
  <si>
    <t>Lincoln Pharmaceuticals Ltd</t>
  </si>
  <si>
    <t>LINCOLN</t>
  </si>
  <si>
    <t>Shiva Cement Ltd</t>
  </si>
  <si>
    <t>SHIVACEM</t>
  </si>
  <si>
    <t>Spacenet Enterprises India Ltd</t>
  </si>
  <si>
    <t>SPCENET</t>
  </si>
  <si>
    <t>Saurashtra Cement Ltd</t>
  </si>
  <si>
    <t>SAURASHCEM</t>
  </si>
  <si>
    <t>Cosmic CRF Ltd</t>
  </si>
  <si>
    <t>COSMICCRF</t>
  </si>
  <si>
    <t>Beekay Steel Industries Ltd</t>
  </si>
  <si>
    <t>BEEKAY</t>
  </si>
  <si>
    <t>Manali Petrochemicals Ltd</t>
  </si>
  <si>
    <t>MANALIPETC</t>
  </si>
  <si>
    <t>Vardhman Holdings Ltd</t>
  </si>
  <si>
    <t>VHL</t>
  </si>
  <si>
    <t>Shree Digvijay Cement Co Ltd</t>
  </si>
  <si>
    <t>SHREDIGCEM</t>
  </si>
  <si>
    <t>Trident Techlabs Ltd</t>
  </si>
  <si>
    <t>TECHLABS</t>
  </si>
  <si>
    <t>Manoj Vaibhav Gems N Jewellers Ltd</t>
  </si>
  <si>
    <t>MVGJL</t>
  </si>
  <si>
    <t>Dhampur Sugar Mills Ltd</t>
  </si>
  <si>
    <t>DHAMPURSUG</t>
  </si>
  <si>
    <t>Signpost India Ltd</t>
  </si>
  <si>
    <t>SIGNPOST</t>
  </si>
  <si>
    <t>Kothari Petrochemicals Ltd</t>
  </si>
  <si>
    <t>KOTHARIPET</t>
  </si>
  <si>
    <t>Sat Industries Ltd</t>
  </si>
  <si>
    <t>SATINDLTD</t>
  </si>
  <si>
    <t>Simplex Infrastructures Ltd</t>
  </si>
  <si>
    <t>SIMPLEXINF</t>
  </si>
  <si>
    <t>TV Today Network Limited</t>
  </si>
  <si>
    <t>TVTODAY</t>
  </si>
  <si>
    <t>Asian Star Co Ltd</t>
  </si>
  <si>
    <t>ASTAR</t>
  </si>
  <si>
    <t>Prakash Pipes Ltd</t>
  </si>
  <si>
    <t>PPL</t>
  </si>
  <si>
    <t>KMC Speciality Hospitals (India) Ltd</t>
  </si>
  <si>
    <t>KMCSHIL</t>
  </si>
  <si>
    <t>Sandesh Ltd</t>
  </si>
  <si>
    <t>SANDESH</t>
  </si>
  <si>
    <t>Raj Rayon Industries Ltd</t>
  </si>
  <si>
    <t>RAJRILTD</t>
  </si>
  <si>
    <t>VLS Finance Ltd</t>
  </si>
  <si>
    <t>VLSFINANCE</t>
  </si>
  <si>
    <t>Dynamic Cables Ltd</t>
  </si>
  <si>
    <t>DYCL</t>
  </si>
  <si>
    <t>Vintage Coffee and Beverages Ltd</t>
  </si>
  <si>
    <t>VINCOFE</t>
  </si>
  <si>
    <t>Aurum Proptech Ltd</t>
  </si>
  <si>
    <t>AURUM</t>
  </si>
  <si>
    <t>Best Agrolife Ltd</t>
  </si>
  <si>
    <t>BESTAGRO</t>
  </si>
  <si>
    <t>Selan Exploration Technology Ltd</t>
  </si>
  <si>
    <t>SELAN</t>
  </si>
  <si>
    <t>Rishabh Instruments Ltd</t>
  </si>
  <si>
    <t>RISHABH</t>
  </si>
  <si>
    <t>Xchanging Solutions Ltd</t>
  </si>
  <si>
    <t>XCHANGING</t>
  </si>
  <si>
    <t>Bajaj Steel Industries Ltd</t>
  </si>
  <si>
    <t>BAJAJST</t>
  </si>
  <si>
    <t>AVT Natural Products Ltd</t>
  </si>
  <si>
    <t>AVTNPL</t>
  </si>
  <si>
    <t>Kernex Microsystems (India) Ltd</t>
  </si>
  <si>
    <t>KERNEX</t>
  </si>
  <si>
    <t>Cropster Agro Ltd</t>
  </si>
  <si>
    <t>CROPSTER</t>
  </si>
  <si>
    <t>Dwarikesh Sugar Industries Ltd</t>
  </si>
  <si>
    <t>DWARKESH</t>
  </si>
  <si>
    <t>Capital Small Finance Bank Ltd</t>
  </si>
  <si>
    <t>CAPITALSFB</t>
  </si>
  <si>
    <t>Last Mile Enterprises Ltd</t>
  </si>
  <si>
    <t>LASTMILE</t>
  </si>
  <si>
    <t>Uttam Sugar Mills Ltd</t>
  </si>
  <si>
    <t>UTTAMSUGAR</t>
  </si>
  <si>
    <t>Credo Brands Marketing Ltd</t>
  </si>
  <si>
    <t>MUFTI</t>
  </si>
  <si>
    <t>Men's Clothing</t>
  </si>
  <si>
    <t>Kellton Tech Solutions Ltd</t>
  </si>
  <si>
    <t>KELLTONTEC</t>
  </si>
  <si>
    <t>Kirloskar Electric Company Ltd</t>
  </si>
  <si>
    <t>KECL</t>
  </si>
  <si>
    <t>Jagatjit Industries Ltd</t>
  </si>
  <si>
    <t>JAGAJITIND</t>
  </si>
  <si>
    <t>Shankara Building Products Ltd</t>
  </si>
  <si>
    <t>SHANKARA</t>
  </si>
  <si>
    <t>Magadh Sugar &amp; Energy Ltd</t>
  </si>
  <si>
    <t>MAGADSUGAR</t>
  </si>
  <si>
    <t>Macpower CNC Machines Ltd</t>
  </si>
  <si>
    <t>MACPOWER</t>
  </si>
  <si>
    <t>Ngl Fine Chem Ltd</t>
  </si>
  <si>
    <t>NGLFINE</t>
  </si>
  <si>
    <t>Windsor Machines Ltd</t>
  </si>
  <si>
    <t>WINDMACHIN</t>
  </si>
  <si>
    <t>Taneja Aerospace and Aviation Ltd</t>
  </si>
  <si>
    <t>TANAA</t>
  </si>
  <si>
    <t>Rhetan TMT Ltd</t>
  </si>
  <si>
    <t>RHETAN</t>
  </si>
  <si>
    <t>Cellecor Gadgets Ltd</t>
  </si>
  <si>
    <t>CELLECOR</t>
  </si>
  <si>
    <t>GIC Housing Finance Ltd</t>
  </si>
  <si>
    <t>GICHSGFIN</t>
  </si>
  <si>
    <t>Control Print Ltd</t>
  </si>
  <si>
    <t>CONTROLPR</t>
  </si>
  <si>
    <t>CFF Fluid Control Ltd</t>
  </si>
  <si>
    <t>CFF</t>
  </si>
  <si>
    <t>Aerospace &amp; Defense</t>
  </si>
  <si>
    <t>Khazanchi Jewellers Ltd</t>
  </si>
  <si>
    <t>KHAZANCHI</t>
  </si>
  <si>
    <t>Apparel, Accessories &amp; Luxury Goods</t>
  </si>
  <si>
    <t>Wardwizard Innovations &amp; Mobility Ltd</t>
  </si>
  <si>
    <t>WARDINMOBI</t>
  </si>
  <si>
    <t>IST Ltd</t>
  </si>
  <si>
    <t>ISTLTD</t>
  </si>
  <si>
    <t>Mukka Proteins Ltd</t>
  </si>
  <si>
    <t>MUKKA</t>
  </si>
  <si>
    <t>SAR Televenture Ltd</t>
  </si>
  <si>
    <t>SARTELE</t>
  </si>
  <si>
    <t>Sical Logistics Ltd</t>
  </si>
  <si>
    <t>SICALLOG</t>
  </si>
  <si>
    <t>Mafatlal Industries Ltd</t>
  </si>
  <si>
    <t>MAFATIND</t>
  </si>
  <si>
    <t>Pakka Limited</t>
  </si>
  <si>
    <t>PAKKA</t>
  </si>
  <si>
    <t>Indo Rama Synthetics (India) Ltd</t>
  </si>
  <si>
    <t>INDORAMA</t>
  </si>
  <si>
    <t>Uniphos Enterprises Ltd</t>
  </si>
  <si>
    <t>UNIENTER</t>
  </si>
  <si>
    <t>Aptech Ltd</t>
  </si>
  <si>
    <t>APTECHT</t>
  </si>
  <si>
    <t>R K Swamy Ltd</t>
  </si>
  <si>
    <t>RKSWAMY</t>
  </si>
  <si>
    <t>AGS Transact Technologies Ltd</t>
  </si>
  <si>
    <t>AGSTRA</t>
  </si>
  <si>
    <t>Saint-Gobain Sekurit India Ltd</t>
  </si>
  <si>
    <t>SAINTGOBAIN</t>
  </si>
  <si>
    <t>Orient Technologies Ltd</t>
  </si>
  <si>
    <t>ORIENTTECH</t>
  </si>
  <si>
    <t>Elin Electronics Ltd</t>
  </si>
  <si>
    <t>ELIN</t>
  </si>
  <si>
    <t>Electrotherm (India) Ltd</t>
  </si>
  <si>
    <t>ELECTHERM</t>
  </si>
  <si>
    <t>Vimta Labs Ltd</t>
  </si>
  <si>
    <t>VIMTALABS</t>
  </si>
  <si>
    <t>Arrow Greentech Ltd</t>
  </si>
  <si>
    <t>ARROWGREEN</t>
  </si>
  <si>
    <t>New Delhi Television Ltd</t>
  </si>
  <si>
    <t>NDTV</t>
  </si>
  <si>
    <t>Bajaj Healthcare Ltd</t>
  </si>
  <si>
    <t>BAJAJHCARE</t>
  </si>
  <si>
    <t>Kuantum Papers Ltd</t>
  </si>
  <si>
    <t>KUANTUM</t>
  </si>
  <si>
    <t>Kaycee Industries Ltd</t>
  </si>
  <si>
    <t>KAYCEEI</t>
  </si>
  <si>
    <t>Automotive Stampings and Assemblies Ltd</t>
  </si>
  <si>
    <t>ASAL</t>
  </si>
  <si>
    <t>AGI Infra Ltd</t>
  </si>
  <si>
    <t>AGIIL</t>
  </si>
  <si>
    <t>Munjal Auto Industries Ltd</t>
  </si>
  <si>
    <t>MUNJALAU</t>
  </si>
  <si>
    <t>Heubach Colorants India Ltd</t>
  </si>
  <si>
    <t>HEUBACHIND</t>
  </si>
  <si>
    <t>Nelcast Ltd</t>
  </si>
  <si>
    <t>NELCAST</t>
  </si>
  <si>
    <t>Ksolves India Ltd</t>
  </si>
  <si>
    <t>KSOLVES</t>
  </si>
  <si>
    <t>Finkurve Financial Services Ltd</t>
  </si>
  <si>
    <t>FINKURVE</t>
  </si>
  <si>
    <t>3B Blackbio DX Ltd</t>
  </si>
  <si>
    <t>3BBLACKBIO</t>
  </si>
  <si>
    <t>Fertilizers &amp; Agricultural Chemicals</t>
  </si>
  <si>
    <t>Creative Newtech Ltd</t>
  </si>
  <si>
    <t>CREATIVE</t>
  </si>
  <si>
    <t>Enkei Wheels (India) Ltd</t>
  </si>
  <si>
    <t>ENKEIWHEL</t>
  </si>
  <si>
    <t>Sika Interplant Systems Ltd</t>
  </si>
  <si>
    <t>SIKA</t>
  </si>
  <si>
    <t>Oswal Agro Mills Ltd</t>
  </si>
  <si>
    <t>OSWALAGRO</t>
  </si>
  <si>
    <t>Hazoor Multi Projects Ltd</t>
  </si>
  <si>
    <t>HAZOOR</t>
  </si>
  <si>
    <t>Kriti Industries (India) Limited</t>
  </si>
  <si>
    <t>KRITI</t>
  </si>
  <si>
    <t>Ceinsys Tech Ltd</t>
  </si>
  <si>
    <t>CEINSYSTECH</t>
  </si>
  <si>
    <t>Renaissance Global Ltd</t>
  </si>
  <si>
    <t>RGL</t>
  </si>
  <si>
    <t>HLV Ltd</t>
  </si>
  <si>
    <t>HLVLTD</t>
  </si>
  <si>
    <t>Valiant Organics Ltd</t>
  </si>
  <si>
    <t>VALIANTORG</t>
  </si>
  <si>
    <t>Sahana System Ltd</t>
  </si>
  <si>
    <t>SAHANA</t>
  </si>
  <si>
    <t>Satia Industries Ltd</t>
  </si>
  <si>
    <t>SATIA</t>
  </si>
  <si>
    <t>Shalimar Paints Ltd</t>
  </si>
  <si>
    <t>SHALPAINTS</t>
  </si>
  <si>
    <t>Faze Three Ltd</t>
  </si>
  <si>
    <t>FAZE3Q</t>
  </si>
  <si>
    <t>Sutlej Textiles and Industries Ltd</t>
  </si>
  <si>
    <t>SUTLEJTEX</t>
  </si>
  <si>
    <t>Sree Rayalaseema Hi-Strength Hypo Ltd</t>
  </si>
  <si>
    <t>SRHHYPOLTD</t>
  </si>
  <si>
    <t>Virtuoso Optoelectronics Ltd</t>
  </si>
  <si>
    <t>VOEPL</t>
  </si>
  <si>
    <t>Asian Granito India Ltd</t>
  </si>
  <si>
    <t>ASIANTILES</t>
  </si>
  <si>
    <t>SBC Exports Ltd</t>
  </si>
  <si>
    <t>SBC</t>
  </si>
  <si>
    <t>Tuticorin Alkali Chemicals and Fertilizers Ltd</t>
  </si>
  <si>
    <t>TUTIALKA</t>
  </si>
  <si>
    <t>Arihant Capital Markets Ltd</t>
  </si>
  <si>
    <t>ARIHANTCAP</t>
  </si>
  <si>
    <t>Ice Make Refrigeration Ltd</t>
  </si>
  <si>
    <t>ICEMAKE</t>
  </si>
  <si>
    <t>Basilic Fly Studio Ltd</t>
  </si>
  <si>
    <t>BASILIC</t>
  </si>
  <si>
    <t>Sunshine Capital Ltd</t>
  </si>
  <si>
    <t>SCL</t>
  </si>
  <si>
    <t>NINtec Systems Ltd</t>
  </si>
  <si>
    <t>NINSYS</t>
  </si>
  <si>
    <t>Voith Paper Fabrics India Ltd</t>
  </si>
  <si>
    <t>VOITHPAPR</t>
  </si>
  <si>
    <t>Dharmaj Crop Guard Ltd</t>
  </si>
  <si>
    <t>DHARMAJ</t>
  </si>
  <si>
    <t>Jay Bharat Maruti Ltd</t>
  </si>
  <si>
    <t>JAYBARMARU</t>
  </si>
  <si>
    <t>Max India Ltd</t>
  </si>
  <si>
    <t>MAXIND</t>
  </si>
  <si>
    <t>Waaree Technologies Ltd</t>
  </si>
  <si>
    <t>WAAREE</t>
  </si>
  <si>
    <t>Pudumjee Paper Products Ltd</t>
  </si>
  <si>
    <t>PDMJEPAPER</t>
  </si>
  <si>
    <t>Bharat Parenterals Ltd</t>
  </si>
  <si>
    <t>BPLPHARMA</t>
  </si>
  <si>
    <t>GVK Power &amp; Infrastructure Ltd</t>
  </si>
  <si>
    <t>GVKPIL</t>
  </si>
  <si>
    <t>Airports</t>
  </si>
  <si>
    <t>Jagsonpal Pharmaceuticals Ltd</t>
  </si>
  <si>
    <t>JAGSNPHARM</t>
  </si>
  <si>
    <t>Krystal Integrated Services Ltd</t>
  </si>
  <si>
    <t>KRYSTAL</t>
  </si>
  <si>
    <t>Allcargo Terminals Ltd</t>
  </si>
  <si>
    <t>ATL</t>
  </si>
  <si>
    <t>NACL Industries Ltd</t>
  </si>
  <si>
    <t>NACLIND</t>
  </si>
  <si>
    <t>Bhageria Industries Ltd</t>
  </si>
  <si>
    <t>BHAGERIA</t>
  </si>
  <si>
    <t>Industrial and Prudential Investment Co Ltd</t>
  </si>
  <si>
    <t>INDPRUD</t>
  </si>
  <si>
    <t>Transindia Real Estate Ltd</t>
  </si>
  <si>
    <t>TREL</t>
  </si>
  <si>
    <t>Concord Control Systems Ltd</t>
  </si>
  <si>
    <t>CNCRD</t>
  </si>
  <si>
    <t>Investment Trust of India Ltd</t>
  </si>
  <si>
    <t>THEINVEST</t>
  </si>
  <si>
    <t>Zuari Industries Ltd</t>
  </si>
  <si>
    <t>ZUARIIND</t>
  </si>
  <si>
    <t>Shree Ganesh Remedies Ltd</t>
  </si>
  <si>
    <t>SGRL</t>
  </si>
  <si>
    <t>State Trading Corporation of India Ltd</t>
  </si>
  <si>
    <t>STCINDIA</t>
  </si>
  <si>
    <t>Ganesh Benzoplast Ltd</t>
  </si>
  <si>
    <t>GANESHBE</t>
  </si>
  <si>
    <t>Urja Global Ltd</t>
  </si>
  <si>
    <t>URJA</t>
  </si>
  <si>
    <t>Capital India Finance Ltd</t>
  </si>
  <si>
    <t>CIFL</t>
  </si>
  <si>
    <t>Ratnaveer Precision Engineering Ltd</t>
  </si>
  <si>
    <t>RATNAVEER</t>
  </si>
  <si>
    <t>Linc Ltd</t>
  </si>
  <si>
    <t>LINC</t>
  </si>
  <si>
    <t>Sathlokhar Synergys E&amp;C Global Ltd</t>
  </si>
  <si>
    <t>SSEGL</t>
  </si>
  <si>
    <t>Nahar Spinning Mills Ltd</t>
  </si>
  <si>
    <t>NAHARSPING</t>
  </si>
  <si>
    <t>AFCOM Holdings Ltd</t>
  </si>
  <si>
    <t>AFCOM</t>
  </si>
  <si>
    <t>20 Microns Ltd</t>
  </si>
  <si>
    <t>20MICRONS</t>
  </si>
  <si>
    <t>Spright Agro Ltd</t>
  </si>
  <si>
    <t>SPRIGHT</t>
  </si>
  <si>
    <t>Vashu Bhagnani Industries Ltd</t>
  </si>
  <si>
    <t>POOJAENT</t>
  </si>
  <si>
    <t>Benares Hotels Ltd</t>
  </si>
  <si>
    <t>BENARAS</t>
  </si>
  <si>
    <t>BEML Land Assets Ltd</t>
  </si>
  <si>
    <t>BLAL</t>
  </si>
  <si>
    <t>Algoquant Fintech Ltd</t>
  </si>
  <si>
    <t>AQFINTECH</t>
  </si>
  <si>
    <t>Jaykay Enterprises Ltd</t>
  </si>
  <si>
    <t>JAYKAY</t>
  </si>
  <si>
    <t>Krishna Defence &amp; Allied Industries Ltd</t>
  </si>
  <si>
    <t>KRISHNADEF</t>
  </si>
  <si>
    <t>Alphalogic Techsys Ltd</t>
  </si>
  <si>
    <t>ALPHALOGIC</t>
  </si>
  <si>
    <t>Infobeans Technologies Ltd</t>
  </si>
  <si>
    <t>INFOBEAN</t>
  </si>
  <si>
    <t>Aym Syntex Ltd</t>
  </si>
  <si>
    <t>AYMSYNTEX</t>
  </si>
  <si>
    <t>Foods and Inns Ltd</t>
  </si>
  <si>
    <t>FOODSIN</t>
  </si>
  <si>
    <t>Orient Paper and Industries Ltd</t>
  </si>
  <si>
    <t>ORIENTPPR</t>
  </si>
  <si>
    <t>Consolidated Construction Consortium Ltd</t>
  </si>
  <si>
    <t>CCCL</t>
  </si>
  <si>
    <t>CSL Finance Ltd</t>
  </si>
  <si>
    <t>CSLFINANCE</t>
  </si>
  <si>
    <t>Primo Chemicals Ltd</t>
  </si>
  <si>
    <t>PRIMO</t>
  </si>
  <si>
    <t>RACL Geartech Ltd</t>
  </si>
  <si>
    <t>RACLGEAR</t>
  </si>
  <si>
    <t>Nandan Denim Ltd</t>
  </si>
  <si>
    <t>NDL</t>
  </si>
  <si>
    <t>Chemcon Speciality Chemicals Ltd</t>
  </si>
  <si>
    <t>CHEMCON</t>
  </si>
  <si>
    <t>Anuh Pharma Ltd</t>
  </si>
  <si>
    <t>ANUHPHR</t>
  </si>
  <si>
    <t>RSWM Ltd</t>
  </si>
  <si>
    <t>RSWM</t>
  </si>
  <si>
    <t>STEL Holdings Ltd</t>
  </si>
  <si>
    <t>STEL</t>
  </si>
  <si>
    <t>Rushil Decor Ltd</t>
  </si>
  <si>
    <t>RUSHIL</t>
  </si>
  <si>
    <t>Revathi Equipment India ltd</t>
  </si>
  <si>
    <t>REVATHIEQU</t>
  </si>
  <si>
    <t>TGV SRAAC Ltd</t>
  </si>
  <si>
    <t>TGVSL</t>
  </si>
  <si>
    <t>Bodal Chemicals Ltd</t>
  </si>
  <si>
    <t>BODALCHEM</t>
  </si>
  <si>
    <t>Royal Orchid Hotels Ltd</t>
  </si>
  <si>
    <t>ROHLTD</t>
  </si>
  <si>
    <t>Vinyas Innovative Technologies Ltd</t>
  </si>
  <si>
    <t>VINYAS</t>
  </si>
  <si>
    <t>Mallcom (India) Ltd</t>
  </si>
  <si>
    <t>MALLCOM</t>
  </si>
  <si>
    <t>Deep Energy Resources Ltd</t>
  </si>
  <si>
    <t>DEEPENR</t>
  </si>
  <si>
    <t>SPEL Semiconductor Ltd</t>
  </si>
  <si>
    <t>SPELS</t>
  </si>
  <si>
    <t>Gandhi Special Tubes Ltd</t>
  </si>
  <si>
    <t>GANDHITUBE</t>
  </si>
  <si>
    <t>Vantage Knowledge Academy Ltd</t>
  </si>
  <si>
    <t>VKAL</t>
  </si>
  <si>
    <t>GHCL Textiles Ltd</t>
  </si>
  <si>
    <t>GHCLTEXTIL</t>
  </si>
  <si>
    <t>Ambika Cotton Mills Ltd</t>
  </si>
  <si>
    <t>AMBIKCO</t>
  </si>
  <si>
    <t>Emkay Taps and Cutting Tools Ltd</t>
  </si>
  <si>
    <t>EMKAYTOOLS</t>
  </si>
  <si>
    <t>MMP Industries Ltd</t>
  </si>
  <si>
    <t>MMP</t>
  </si>
  <si>
    <t>Gala Precision Engineering Ltd</t>
  </si>
  <si>
    <t>GALAPREC</t>
  </si>
  <si>
    <t>Ugar Sugar Works Ltd</t>
  </si>
  <si>
    <t>UGARSUGAR</t>
  </si>
  <si>
    <t>Dhampur Bio Organics Ltd</t>
  </si>
  <si>
    <t>DBOL</t>
  </si>
  <si>
    <t>Mindteck (India) Ltd</t>
  </si>
  <si>
    <t>MINDTECK</t>
  </si>
  <si>
    <t>Global Surfaces Ltd</t>
  </si>
  <si>
    <t>GSLSU</t>
  </si>
  <si>
    <t>Naperol Investments Ltd</t>
  </si>
  <si>
    <t>NAPEROL</t>
  </si>
  <si>
    <t>Asset Management &amp; Custody Banks</t>
  </si>
  <si>
    <t>Lancer Container Lines Ltd</t>
  </si>
  <si>
    <t>LANCER</t>
  </si>
  <si>
    <t>Tracxn Technologies Ltd</t>
  </si>
  <si>
    <t>TRACXN</t>
  </si>
  <si>
    <t>Sudarshan Pharma Industries Ltd</t>
  </si>
  <si>
    <t>SUDARSHAN</t>
  </si>
  <si>
    <t>The Ruby Mills Ltd</t>
  </si>
  <si>
    <t>RUBYMILLS</t>
  </si>
  <si>
    <t>NCL Industries Ltd</t>
  </si>
  <si>
    <t>NCLIND</t>
  </si>
  <si>
    <t>W S Industries (India) Ltd</t>
  </si>
  <si>
    <t>WSI</t>
  </si>
  <si>
    <t>Innovana Thinklabs Ltd</t>
  </si>
  <si>
    <t>INNOVANA</t>
  </si>
  <si>
    <t>Danlaw Technologies India Ltd</t>
  </si>
  <si>
    <t>DANLAW</t>
  </si>
  <si>
    <t>Entertainment Network (India) Ltd</t>
  </si>
  <si>
    <t>ENIL</t>
  </si>
  <si>
    <t>Radio</t>
  </si>
  <si>
    <t>Dhanlaxmi Bank Ltd</t>
  </si>
  <si>
    <t>DHANBANK</t>
  </si>
  <si>
    <t>Ganesh Green Bharat Ltd</t>
  </si>
  <si>
    <t>GGBL</t>
  </si>
  <si>
    <t>Vilas Transcore Ltd</t>
  </si>
  <si>
    <t>VILAS</t>
  </si>
  <si>
    <t>Sastasundar Ventures Ltd</t>
  </si>
  <si>
    <t>SASTASUNDR</t>
  </si>
  <si>
    <t>Onward Technologies Ltd</t>
  </si>
  <si>
    <t>ONWARDTEC</t>
  </si>
  <si>
    <t>Zodiac Energy Ltd</t>
  </si>
  <si>
    <t>ZODIAC</t>
  </si>
  <si>
    <t>Silver Touch Technologies Ltd</t>
  </si>
  <si>
    <t>SILVERTUC</t>
  </si>
  <si>
    <t>Sarveshwar Foods Ltd</t>
  </si>
  <si>
    <t>SARVESHWAR</t>
  </si>
  <si>
    <t>Transpek Industry Ltd</t>
  </si>
  <si>
    <t>TRANSPEK</t>
  </si>
  <si>
    <t>Prime Securities Ltd</t>
  </si>
  <si>
    <t>PRIMESECU</t>
  </si>
  <si>
    <t>Spencer's Retail Ltd</t>
  </si>
  <si>
    <t>SPENCERS</t>
  </si>
  <si>
    <t>Morganite Crucible (India) Ltd</t>
  </si>
  <si>
    <t>MORGANITE</t>
  </si>
  <si>
    <t>GeeCee Ventures Ltd</t>
  </si>
  <si>
    <t>GEECEE</t>
  </si>
  <si>
    <t>Nectar Lifesciences Ltd</t>
  </si>
  <si>
    <t>NECLIFE</t>
  </si>
  <si>
    <t>Annapurna Swadisht Ltd</t>
  </si>
  <si>
    <t>ANNAPURNA</t>
  </si>
  <si>
    <t>Essar Shipping Ltd</t>
  </si>
  <si>
    <t>ESSARSHPNG</t>
  </si>
  <si>
    <t>Davangere Sugar Company Ltd</t>
  </si>
  <si>
    <t>DAVANGERE</t>
  </si>
  <si>
    <t>Vraj Iron and Steel Ltd</t>
  </si>
  <si>
    <t>VRAJ</t>
  </si>
  <si>
    <t>Eldeco Housing and Industries Ltd</t>
  </si>
  <si>
    <t>ELDEHSG</t>
  </si>
  <si>
    <t>Sar Auto Products Ltd</t>
  </si>
  <si>
    <t>SAPL</t>
  </si>
  <si>
    <t>TAAL Enterprises Ltd</t>
  </si>
  <si>
    <t>TAALENT</t>
  </si>
  <si>
    <t>Kore Digital Ltd</t>
  </si>
  <si>
    <t>GFL Ltd</t>
  </si>
  <si>
    <t>GFLLIMITED</t>
  </si>
  <si>
    <t>Jayant Agro-Organics Ltd</t>
  </si>
  <si>
    <t>JAYAGROGN</t>
  </si>
  <si>
    <t>K&amp;R Rail Engineering Ltd</t>
  </si>
  <si>
    <t>KRRAIL</t>
  </si>
  <si>
    <t>RMC Switchgears Ltd</t>
  </si>
  <si>
    <t>RMC</t>
  </si>
  <si>
    <t>RBM Infracon Ltd</t>
  </si>
  <si>
    <t>RBMINFRA</t>
  </si>
  <si>
    <t>V-Marc India Ltd</t>
  </si>
  <si>
    <t>VMARCIND</t>
  </si>
  <si>
    <t>Kotyark Industries Ltd</t>
  </si>
  <si>
    <t>KOTYARK</t>
  </si>
  <si>
    <t>Visaka Industries Ltd</t>
  </si>
  <si>
    <t>VISAKAIND</t>
  </si>
  <si>
    <t>Moneyboxx Finance Ltd</t>
  </si>
  <si>
    <t>MONEYBOXX</t>
  </si>
  <si>
    <t>Ritco Logistics Ltd</t>
  </si>
  <si>
    <t>RITCO</t>
  </si>
  <si>
    <t>Rajapalayam Mills Ltd</t>
  </si>
  <si>
    <t>RAJPALAYAM</t>
  </si>
  <si>
    <t>Rane Brake Linings Ltd</t>
  </si>
  <si>
    <t>RBL</t>
  </si>
  <si>
    <t>Career Point Ltd</t>
  </si>
  <si>
    <t>CAREERP</t>
  </si>
  <si>
    <t>Wanbury Ltd</t>
  </si>
  <si>
    <t>WANBURY</t>
  </si>
  <si>
    <t>Vasa Denticity Ltd</t>
  </si>
  <si>
    <t>DENTALKART</t>
  </si>
  <si>
    <t>Forbes &amp; Company Ltd</t>
  </si>
  <si>
    <t>FORBESCO</t>
  </si>
  <si>
    <t>Repro India Ltd</t>
  </si>
  <si>
    <t>REPRO</t>
  </si>
  <si>
    <t>Giriraj Civil Developers Ltd</t>
  </si>
  <si>
    <t>GIRIRAJ</t>
  </si>
  <si>
    <t>Sakuma Exports Ltd</t>
  </si>
  <si>
    <t>SAKUMA</t>
  </si>
  <si>
    <t>Liberty Shoes Ltd</t>
  </si>
  <si>
    <t>LIBERTSHOE</t>
  </si>
  <si>
    <t>MOS Utility Ltd</t>
  </si>
  <si>
    <t>MOS</t>
  </si>
  <si>
    <t>Sukhjit Starch and Chemicals Ltd</t>
  </si>
  <si>
    <t>SUKHJITS</t>
  </si>
  <si>
    <t>Onmobile Global Ltd</t>
  </si>
  <si>
    <t>ONMOBILE</t>
  </si>
  <si>
    <t>ADC India Communications Ltd</t>
  </si>
  <si>
    <t>ADCINDIA</t>
  </si>
  <si>
    <t>Integra Engineering India Ltd</t>
  </si>
  <si>
    <t>INTEGRAEN</t>
  </si>
  <si>
    <t>EKI Energy Services Ltd</t>
  </si>
  <si>
    <t>EKI</t>
  </si>
  <si>
    <t>Environmental &amp; Facilities Services</t>
  </si>
  <si>
    <t>S J Logistics (India) Ltd</t>
  </si>
  <si>
    <t>SJLOGISTIC</t>
  </si>
  <si>
    <t>HDFC Nifty 50 ETF</t>
  </si>
  <si>
    <t>HDFCNIFTY</t>
  </si>
  <si>
    <t>Zee Media Corporation Ltd</t>
  </si>
  <si>
    <t>ZEEMEDIA</t>
  </si>
  <si>
    <t>Permanent Magnets Ltd</t>
  </si>
  <si>
    <t>PERMAGN</t>
  </si>
  <si>
    <t>Hp Adhesives Ltd</t>
  </si>
  <si>
    <t>HPAL</t>
  </si>
  <si>
    <t>Meson Valves India Ltd</t>
  </si>
  <si>
    <t>MESON</t>
  </si>
  <si>
    <t>Haldyn Glass Ltd</t>
  </si>
  <si>
    <t>HALDYNGL</t>
  </si>
  <si>
    <t>Viceroy Hotels Ltd</t>
  </si>
  <si>
    <t>VHLTD</t>
  </si>
  <si>
    <t>PNGS Gargi Fashion Jewellery Ltd</t>
  </si>
  <si>
    <t>GARGI</t>
  </si>
  <si>
    <t>Apparel Retail</t>
  </si>
  <si>
    <t>Deccan Cements Ltd</t>
  </si>
  <si>
    <t>DECCANCE</t>
  </si>
  <si>
    <t>Fermenta Biotech Ltd</t>
  </si>
  <si>
    <t>FERMENTA</t>
  </si>
  <si>
    <t>Integrated Industries Ltd</t>
  </si>
  <si>
    <t>IIL</t>
  </si>
  <si>
    <t>Electronic Components</t>
  </si>
  <si>
    <t>Radiant Cash Management Services Ltd</t>
  </si>
  <si>
    <t>RADIANTCMS</t>
  </si>
  <si>
    <t>TPL Plastech Ltd</t>
  </si>
  <si>
    <t>TPLPLASTEH</t>
  </si>
  <si>
    <t>Australian Premium Solar (India) Ltd</t>
  </si>
  <si>
    <t>APS</t>
  </si>
  <si>
    <t>Photovoltaic Solar Systems &amp; Equipment</t>
  </si>
  <si>
    <t>Jindal Poly Investment and Finance Company Ltd</t>
  </si>
  <si>
    <t>JPOLYINVST</t>
  </si>
  <si>
    <t>Kisan Mouldings Ltd</t>
  </si>
  <si>
    <t>KISAN</t>
  </si>
  <si>
    <t>Tamilnadu Petroproducts Ltd</t>
  </si>
  <si>
    <t>TNPETRO</t>
  </si>
  <si>
    <t>Aditya Birla Money Ltd</t>
  </si>
  <si>
    <t>BIRLAMONEY</t>
  </si>
  <si>
    <t>Albert David Ltd</t>
  </si>
  <si>
    <t>ALBERTDAVD</t>
  </si>
  <si>
    <t>Jindal Photo Ltd</t>
  </si>
  <si>
    <t>JINDALPHOT</t>
  </si>
  <si>
    <t>Aimtron Electronics Ltd</t>
  </si>
  <si>
    <t>AIMTRON</t>
  </si>
  <si>
    <t>Vishnusurya Projects and Infra Ltd</t>
  </si>
  <si>
    <t>VISHNUINFR</t>
  </si>
  <si>
    <t>Foce India Ltd</t>
  </si>
  <si>
    <t>FOCE</t>
  </si>
  <si>
    <t>De Nora India Ltd</t>
  </si>
  <si>
    <t>DENORA</t>
  </si>
  <si>
    <t>Hindustan Composites Ltd</t>
  </si>
  <si>
    <t>HINDCOMPOS</t>
  </si>
  <si>
    <t>Swiss Military Consumer Goods Ltd</t>
  </si>
  <si>
    <t>SWISSMLTRY</t>
  </si>
  <si>
    <t>Gloster Ltd</t>
  </si>
  <si>
    <t>GLOSTERLTD</t>
  </si>
  <si>
    <t>Chembond Chemicals Ltd</t>
  </si>
  <si>
    <t>CHEMBOND</t>
  </si>
  <si>
    <t>Shivalik Rasayan Ltd</t>
  </si>
  <si>
    <t>SHIVALIK</t>
  </si>
  <si>
    <t>Pashupati Cotspin Ltd</t>
  </si>
  <si>
    <t>PASHUPATI</t>
  </si>
  <si>
    <t>Cheviot Co Ltd</t>
  </si>
  <si>
    <t>CHEVIOT</t>
  </si>
  <si>
    <t>IIRM Holdings India Ltd</t>
  </si>
  <si>
    <t>IIRM</t>
  </si>
  <si>
    <t>Andhra Petrochemicals Ltd</t>
  </si>
  <si>
    <t>ANDHRAPET</t>
  </si>
  <si>
    <t>Khaitan Chemicals and Fertilizers Ltd</t>
  </si>
  <si>
    <t>KHAICHEM</t>
  </si>
  <si>
    <t>Zuari Agro Chemicals Ltd</t>
  </si>
  <si>
    <t>ZUARI</t>
  </si>
  <si>
    <t>Kwality Pharmaceuticals Ltd</t>
  </si>
  <si>
    <t>KPL</t>
  </si>
  <si>
    <t>Hampton Sky Realty Ltd</t>
  </si>
  <si>
    <t>HAMPTON</t>
  </si>
  <si>
    <t>Plastiblends India Ltd</t>
  </si>
  <si>
    <t>PLASTIBLEN</t>
  </si>
  <si>
    <t>Vikas Lifecare Ltd</t>
  </si>
  <si>
    <t>VIKASLIFE</t>
  </si>
  <si>
    <t>Race Eco Chain Ltd</t>
  </si>
  <si>
    <t>RACE</t>
  </si>
  <si>
    <t>Andhra Cements Ltd</t>
  </si>
  <si>
    <t>ACL</t>
  </si>
  <si>
    <t>Digispice Technologies Ltd</t>
  </si>
  <si>
    <t>DIGISPICE</t>
  </si>
  <si>
    <t>Filatex Fashions Ltd</t>
  </si>
  <si>
    <t>FILATFASH</t>
  </si>
  <si>
    <t>Speciality Restaurants Ltd</t>
  </si>
  <si>
    <t>SPECIALITY</t>
  </si>
  <si>
    <t>Coffee Day Enterprises Ltd</t>
  </si>
  <si>
    <t>COFFEEDAY</t>
  </si>
  <si>
    <t>Shree Pushkar Chemicals &amp; Fertilisers Ltd</t>
  </si>
  <si>
    <t>SHREEPUSHK</t>
  </si>
  <si>
    <t>TAC Infosec Ltd</t>
  </si>
  <si>
    <t>TAC</t>
  </si>
  <si>
    <t>PVP Ventures Ltd</t>
  </si>
  <si>
    <t>PVP</t>
  </si>
  <si>
    <t>Macfos Ltd</t>
  </si>
  <si>
    <t>ROBU</t>
  </si>
  <si>
    <t>Computer &amp; Electronics Retail</t>
  </si>
  <si>
    <t>S Chand and Company Ltd</t>
  </si>
  <si>
    <t>SCHAND</t>
  </si>
  <si>
    <t>Tolins Tyres Ltd</t>
  </si>
  <si>
    <t>TOLINS</t>
  </si>
  <si>
    <t>Frontier Springs Ltd</t>
  </si>
  <si>
    <t>FRONTSP</t>
  </si>
  <si>
    <t>Wim Plast Ltd</t>
  </si>
  <si>
    <t>WIMPLAST</t>
  </si>
  <si>
    <t>Shreyas Shipping and Logistics Ltd</t>
  </si>
  <si>
    <t>SHREYAS</t>
  </si>
  <si>
    <t>Bhartiya International Ltd</t>
  </si>
  <si>
    <t>BIL</t>
  </si>
  <si>
    <t>All e Technologies Ltd</t>
  </si>
  <si>
    <t>ALLETEC</t>
  </si>
  <si>
    <t>Essen Speciality Films Ltd</t>
  </si>
  <si>
    <t>ESFL</t>
  </si>
  <si>
    <t>Birla Cable Ltd</t>
  </si>
  <si>
    <t>BIRLACABLE</t>
  </si>
  <si>
    <t>TVS Electronics Ltd</t>
  </si>
  <si>
    <t>TVSELECT</t>
  </si>
  <si>
    <t>Mac Charles (India) Ltd</t>
  </si>
  <si>
    <t>MCCHRLS-B</t>
  </si>
  <si>
    <t>Cybertech Systems and Software Ltd</t>
  </si>
  <si>
    <t>CYBERTECH</t>
  </si>
  <si>
    <t>IND Swift Laboratories Ltd</t>
  </si>
  <si>
    <t>INDSWFTLAB</t>
  </si>
  <si>
    <t>Shree Tirupati Balajee FIBC Ltd</t>
  </si>
  <si>
    <t>TIRUPATI</t>
  </si>
  <si>
    <t>Rudra Ecovation Ltd</t>
  </si>
  <si>
    <t>RUDRAECO</t>
  </si>
  <si>
    <t>Ashika Credit Capital Ltd</t>
  </si>
  <si>
    <t>ASHIKA</t>
  </si>
  <si>
    <t>Apex Frozen Foods Ltd</t>
  </si>
  <si>
    <t>APEX</t>
  </si>
  <si>
    <t>MBL Infrastructure Ltd</t>
  </si>
  <si>
    <t>MBLINFRA</t>
  </si>
  <si>
    <t>Brand Concepts Ltd</t>
  </si>
  <si>
    <t>BCONCEPTS</t>
  </si>
  <si>
    <t>Focus Lighting and Fixtures Ltd</t>
  </si>
  <si>
    <t>FOCUS</t>
  </si>
  <si>
    <t>U. P. Hotels Ltd</t>
  </si>
  <si>
    <t>UPHOT</t>
  </si>
  <si>
    <t>Parsvnath Developers Ltd</t>
  </si>
  <si>
    <t>PARSVNATH</t>
  </si>
  <si>
    <t>Maan Aluminium Ltd</t>
  </si>
  <si>
    <t>MAANALU</t>
  </si>
  <si>
    <t>Artemis Electricals and Projects Ltd</t>
  </si>
  <si>
    <t>AEPL</t>
  </si>
  <si>
    <t>Vinyl Chemicals (India) Ltd</t>
  </si>
  <si>
    <t>VINYLINDIA</t>
  </si>
  <si>
    <t>RPP Infra Projects Ltd</t>
  </si>
  <si>
    <t>RPPINFRA</t>
  </si>
  <si>
    <t>Indo Borax and Chemicals Ltd</t>
  </si>
  <si>
    <t>INDOBORAX</t>
  </si>
  <si>
    <t>Black Rose Industries Ltd</t>
  </si>
  <si>
    <t>BLACKROSE</t>
  </si>
  <si>
    <t>Emami Paper Mills Ltd</t>
  </si>
  <si>
    <t>EMAMIPAP</t>
  </si>
  <si>
    <t>KSE Ltd</t>
  </si>
  <si>
    <t>KSE</t>
  </si>
  <si>
    <t>Nupur Recyclers Ltd</t>
  </si>
  <si>
    <t>NRL</t>
  </si>
  <si>
    <t>Goa Carbon Ltd</t>
  </si>
  <si>
    <t>GOACARBON</t>
  </si>
  <si>
    <t>Metals - Coke</t>
  </si>
  <si>
    <t>Aarti Surfactants Ltd</t>
  </si>
  <si>
    <t>AARTISURF</t>
  </si>
  <si>
    <t>Nitta Gelatin India Ltd</t>
  </si>
  <si>
    <t>NITTAGELA</t>
  </si>
  <si>
    <t>Teerth Gopicon Ltd</t>
  </si>
  <si>
    <t>TGL</t>
  </si>
  <si>
    <t>Sarla Performance Fibers Ltd</t>
  </si>
  <si>
    <t>SARLAPOLY</t>
  </si>
  <si>
    <t>Mkventures Capital Ltd</t>
  </si>
  <si>
    <t>MKVENTURES</t>
  </si>
  <si>
    <t>Menon Bearings Ltd</t>
  </si>
  <si>
    <t>MENONBE</t>
  </si>
  <si>
    <t>Genus Paper &amp; Boards Ltd</t>
  </si>
  <si>
    <t>GENUSPAPER</t>
  </si>
  <si>
    <t>Axtel Industries Ltd</t>
  </si>
  <si>
    <t>AXTEL</t>
  </si>
  <si>
    <t>Veljan Denison Ltd</t>
  </si>
  <si>
    <t>VELJAN</t>
  </si>
  <si>
    <t>Shardul Securities Ltd</t>
  </si>
  <si>
    <t>SHARDUL</t>
  </si>
  <si>
    <t>Aerpace Industries Ltd</t>
  </si>
  <si>
    <t>AERPACE</t>
  </si>
  <si>
    <t>Sahaj Solar Ltd</t>
  </si>
  <si>
    <t>SAHAJSOLAR</t>
  </si>
  <si>
    <t>Alliance Integrated Metaliks Ltd</t>
  </si>
  <si>
    <t>AIML</t>
  </si>
  <si>
    <t>Kriti Nutrients Ltd</t>
  </si>
  <si>
    <t>KRITINUT</t>
  </si>
  <si>
    <t>Indo Thai Securities Ltd</t>
  </si>
  <si>
    <t>INDOTHAI</t>
  </si>
  <si>
    <t>Affordable Robotic &amp; Automation Ltd</t>
  </si>
  <si>
    <t>AFFORDABLE</t>
  </si>
  <si>
    <t>Advani Hotels and Resorts (India) Ltd</t>
  </si>
  <si>
    <t>ADVANIHOTR</t>
  </si>
  <si>
    <t>A K Capital Services Ltd</t>
  </si>
  <si>
    <t>AKCAPIT</t>
  </si>
  <si>
    <t>Bright Outdoor Media Ltd</t>
  </si>
  <si>
    <t>BRIGHT</t>
  </si>
  <si>
    <t>Wise Travel India Ltd</t>
  </si>
  <si>
    <t>WTICAB</t>
  </si>
  <si>
    <t>RBZ Jewellers Ltd</t>
  </si>
  <si>
    <t>RBZJEWEL</t>
  </si>
  <si>
    <t>Jewelry &amp; Watch Retailers</t>
  </si>
  <si>
    <t>Shankar Lal Rampal Dye-Chem Ltd</t>
  </si>
  <si>
    <t>SRD</t>
  </si>
  <si>
    <t>Stovec Industries Ltd</t>
  </si>
  <si>
    <t>STOVACQ</t>
  </si>
  <si>
    <t>DMCC Speciality Chemicals Ltd</t>
  </si>
  <si>
    <t>DMCC</t>
  </si>
  <si>
    <t>Manaksia Ltd</t>
  </si>
  <si>
    <t>MANAKSIA</t>
  </si>
  <si>
    <t>Nicco Parks &amp; Resorts Ltd</t>
  </si>
  <si>
    <t>NICCOPAR</t>
  </si>
  <si>
    <t>Consolidated Finvest &amp; Holdings Ltd</t>
  </si>
  <si>
    <t>CONSOFINVT</t>
  </si>
  <si>
    <t>Bartronics India Ltd</t>
  </si>
  <si>
    <t>ASMS</t>
  </si>
  <si>
    <t>Lokesh Machines Ltd</t>
  </si>
  <si>
    <t>LOKESHMACH</t>
  </si>
  <si>
    <t>Lucent Industries Ltd</t>
  </si>
  <si>
    <t>LUCENT</t>
  </si>
  <si>
    <t>Shri Jagdamba Polymers Ltd</t>
  </si>
  <si>
    <t>SHRJAGP</t>
  </si>
  <si>
    <t>Modern Insulators Ltd</t>
  </si>
  <si>
    <t>MODINSU</t>
  </si>
  <si>
    <t>Sunshield Chemicals Ltd</t>
  </si>
  <si>
    <t>SUNSHIEL</t>
  </si>
  <si>
    <t>Nile Ltd</t>
  </si>
  <si>
    <t>NILE</t>
  </si>
  <si>
    <t>PREVEST DENPRO LTD</t>
  </si>
  <si>
    <t>PREVEST</t>
  </si>
  <si>
    <t>Health Care Supplies</t>
  </si>
  <si>
    <t>SKM Egg Products Export India Ltd</t>
  </si>
  <si>
    <t>SKMEGGPROD</t>
  </si>
  <si>
    <t>Krishival Foods Ltd</t>
  </si>
  <si>
    <t>KRISHIVAL</t>
  </si>
  <si>
    <t>Sakar Healthcare Ltd</t>
  </si>
  <si>
    <t>SAKAR</t>
  </si>
  <si>
    <t>KN Agri Resources Ltd</t>
  </si>
  <si>
    <t>KNAGRI</t>
  </si>
  <si>
    <t>Remsons Industries Ltd</t>
  </si>
  <si>
    <t>REMSONSIND</t>
  </si>
  <si>
    <t>Munjal Showa Ltd</t>
  </si>
  <si>
    <t>MUNJALSHOW</t>
  </si>
  <si>
    <t>Alankit Ltd</t>
  </si>
  <si>
    <t>ALANKIT</t>
  </si>
  <si>
    <t>Tantia Constructions Ltd</t>
  </si>
  <si>
    <t>TCLCONS</t>
  </si>
  <si>
    <t>Jay Jalaram Technologies Ltd</t>
  </si>
  <si>
    <t>KORE</t>
  </si>
  <si>
    <t>LIC MF S&amp;P BSE Sensex ETF</t>
  </si>
  <si>
    <t>LICNETFSEN</t>
  </si>
  <si>
    <t>Bedmutha Industries Ltd</t>
  </si>
  <si>
    <t>BEDMUTHA</t>
  </si>
  <si>
    <t>R &amp; B Denims Ltd</t>
  </si>
  <si>
    <t>RNBDENIMS</t>
  </si>
  <si>
    <t>Megatherm Induction Ltd</t>
  </si>
  <si>
    <t>MEGATHERM</t>
  </si>
  <si>
    <t>Shree Tirupati Balajee Agro Trading Company Ltd</t>
  </si>
  <si>
    <t>BALAJEE</t>
  </si>
  <si>
    <t>Tiger Logistics (India) Ltd</t>
  </si>
  <si>
    <t>TIGERLOGS</t>
  </si>
  <si>
    <t>R S Software (India) Ltd</t>
  </si>
  <si>
    <t>RSSOFTWARE</t>
  </si>
  <si>
    <t>Hindustan Media Ventures Ltd</t>
  </si>
  <si>
    <t>HMVL</t>
  </si>
  <si>
    <t>International Conveyors Ltd</t>
  </si>
  <si>
    <t>INTLCONV</t>
  </si>
  <si>
    <t>RDB Realty &amp; Infrastructure Ltd</t>
  </si>
  <si>
    <t>RDBRIL</t>
  </si>
  <si>
    <t>Khadim India Ltd</t>
  </si>
  <si>
    <t>KHADIM</t>
  </si>
  <si>
    <t>ABS Marine Services Ltd</t>
  </si>
  <si>
    <t>ABSMARINE</t>
  </si>
  <si>
    <t>Balaji Telefilms Ltd</t>
  </si>
  <si>
    <t>BALAJITELE</t>
  </si>
  <si>
    <t>Sreeleathers Ltd</t>
  </si>
  <si>
    <t>SREEL</t>
  </si>
  <si>
    <t>ATMASTCO Ltd</t>
  </si>
  <si>
    <t>ATMASTCO</t>
  </si>
  <si>
    <t>Uni-Abex Alloy Products Ltd</t>
  </si>
  <si>
    <t>UNIABEXAL</t>
  </si>
  <si>
    <t>Nahar Industrial Enterprises Ltd</t>
  </si>
  <si>
    <t>NAHARINDUS</t>
  </si>
  <si>
    <t>Mold-Tek Technologies Ltd</t>
  </si>
  <si>
    <t>MOLDTECH</t>
  </si>
  <si>
    <t>Pyramid Technoplast Ltd</t>
  </si>
  <si>
    <t>PYRAMID</t>
  </si>
  <si>
    <t>DIC India Ltd</t>
  </si>
  <si>
    <t>DICIND</t>
  </si>
  <si>
    <t>Nagarjuna Fertilizers and Chemicals Ltd</t>
  </si>
  <si>
    <t>NAGAFERT</t>
  </si>
  <si>
    <t>UTI Gold Exchange Traded Fund</t>
  </si>
  <si>
    <t>GOLDSHARE</t>
  </si>
  <si>
    <t>Bella Casa Fashion &amp; Retail Ltd</t>
  </si>
  <si>
    <t>BELLACASA</t>
  </si>
  <si>
    <t>Synergy Green Industries Ltd</t>
  </si>
  <si>
    <t>SGIL</t>
  </si>
  <si>
    <t>SRM Contractors Ltd</t>
  </si>
  <si>
    <t>SRM</t>
  </si>
  <si>
    <t>Petro Carbon and Chemicals Ltd</t>
  </si>
  <si>
    <t>PCCL</t>
  </si>
  <si>
    <t>N R Agarwal Industries Ltd</t>
  </si>
  <si>
    <t>NRAIL</t>
  </si>
  <si>
    <t>D P Wires Ltd</t>
  </si>
  <si>
    <t>DPWIRES</t>
  </si>
  <si>
    <t>Arfin India Ltd</t>
  </si>
  <si>
    <t>ARFIN</t>
  </si>
  <si>
    <t>Orient Ceratech Ltd</t>
  </si>
  <si>
    <t>ORIENTCER</t>
  </si>
  <si>
    <t>EFFWA Infra &amp; Research Ltd</t>
  </si>
  <si>
    <t>EFFWA</t>
  </si>
  <si>
    <t>Proventus Agrocom Ltd</t>
  </si>
  <si>
    <t>PROV</t>
  </si>
  <si>
    <t>CL Educate Ltd</t>
  </si>
  <si>
    <t>CLEDUCATE</t>
  </si>
  <si>
    <t>Kronox Lab Sciences Ltd</t>
  </si>
  <si>
    <t>KRONOX</t>
  </si>
  <si>
    <t>Muthoot Capital Services Ltd</t>
  </si>
  <si>
    <t>MUTHOOTCAP</t>
  </si>
  <si>
    <t>Ashima Ltd</t>
  </si>
  <si>
    <t>ASHIMASYN</t>
  </si>
  <si>
    <t>Bharat Seats Ltd</t>
  </si>
  <si>
    <t>BHARATSE</t>
  </si>
  <si>
    <t>Saraswati Saree Depot Ltd</t>
  </si>
  <si>
    <t>SSDL</t>
  </si>
  <si>
    <t>Esconet Technologies Ltd</t>
  </si>
  <si>
    <t>ESCONET</t>
  </si>
  <si>
    <t>Supreme Power Equipment Ltd</t>
  </si>
  <si>
    <t>SUPREMEPWR</t>
  </si>
  <si>
    <t>Empire Industries Ltd</t>
  </si>
  <si>
    <t>EMPIND</t>
  </si>
  <si>
    <t>Industrial Investment Trust Ltd</t>
  </si>
  <si>
    <t>IITL</t>
  </si>
  <si>
    <t>Pavna Industries Ltd</t>
  </si>
  <si>
    <t>PAVNAIND</t>
  </si>
  <si>
    <t>Vikas Ecotech Ltd</t>
  </si>
  <si>
    <t>VIKASECO</t>
  </si>
  <si>
    <t>Sayaji Hotels Ltd</t>
  </si>
  <si>
    <t>SAYAJIHOTL</t>
  </si>
  <si>
    <t>Kaya Ltd</t>
  </si>
  <si>
    <t>KAYA</t>
  </si>
  <si>
    <t>JAYBEE Laminations Ltd</t>
  </si>
  <si>
    <t>JAYBEE</t>
  </si>
  <si>
    <t>Nikhil Adhesives Ltd</t>
  </si>
  <si>
    <t>NIKHILAD</t>
  </si>
  <si>
    <t>Donear Industries Ltd</t>
  </si>
  <si>
    <t>DONEAR</t>
  </si>
  <si>
    <t>Shriram Asset Management Co Ltd</t>
  </si>
  <si>
    <t>SRAMSET</t>
  </si>
  <si>
    <t>IRIS Business Services Ltd</t>
  </si>
  <si>
    <t>IRIS</t>
  </si>
  <si>
    <t>Laxmi Goldorna House Ltd</t>
  </si>
  <si>
    <t>LGHL</t>
  </si>
  <si>
    <t>Izmo Ltd</t>
  </si>
  <si>
    <t>IZMO</t>
  </si>
  <si>
    <t>Music Broadcast Ltd</t>
  </si>
  <si>
    <t>RADIOCITY</t>
  </si>
  <si>
    <t>VVIP Infratech Ltd</t>
  </si>
  <si>
    <t>VVIPIL</t>
  </si>
  <si>
    <t>Modison Ltd</t>
  </si>
  <si>
    <t>MODISONLTD</t>
  </si>
  <si>
    <t>Sil Investments Ltd</t>
  </si>
  <si>
    <t>SILINV</t>
  </si>
  <si>
    <t>Nahar Poly Films Ltd</t>
  </si>
  <si>
    <t>NAHARPOLY</t>
  </si>
  <si>
    <t>National Peroxide Ltd</t>
  </si>
  <si>
    <t>NPL</t>
  </si>
  <si>
    <t>Nova Agritech Ltd</t>
  </si>
  <si>
    <t>NOVAAGRI</t>
  </si>
  <si>
    <t>HCL Infosystems Ltd</t>
  </si>
  <si>
    <t>HCL-INSYS</t>
  </si>
  <si>
    <t>Osia Hyper Retail Ltd</t>
  </si>
  <si>
    <t>OSIAHYPER</t>
  </si>
  <si>
    <t>Mirza International Ltd</t>
  </si>
  <si>
    <t>MIRZAINT</t>
  </si>
  <si>
    <t>Sumit Woods Ltd</t>
  </si>
  <si>
    <t>SUMIT</t>
  </si>
  <si>
    <t>Triton Valves Ltd</t>
  </si>
  <si>
    <t>TRITONV</t>
  </si>
  <si>
    <t>Kanoria Chemicals and Industries Ltd</t>
  </si>
  <si>
    <t>KANORICHEM</t>
  </si>
  <si>
    <t>Nitco Ltd</t>
  </si>
  <si>
    <t>NITCO</t>
  </si>
  <si>
    <t>SoftSol India Ltd</t>
  </si>
  <si>
    <t>SOFTSOL</t>
  </si>
  <si>
    <t>KCP Sugar and Industries Corp Ltd</t>
  </si>
  <si>
    <t>KCPSUGIND</t>
  </si>
  <si>
    <t>Accent Microcell Ltd</t>
  </si>
  <si>
    <t>ACCENTMIC</t>
  </si>
  <si>
    <t>Kamat Hotels (India) Ltd</t>
  </si>
  <si>
    <t>KAMATHOTEL</t>
  </si>
  <si>
    <t>Iris Clothings Ltd</t>
  </si>
  <si>
    <t>IRISDOREME</t>
  </si>
  <si>
    <t>Gretex Corporate Services Ltd</t>
  </si>
  <si>
    <t>GCSL</t>
  </si>
  <si>
    <t>Balaxi Pharmaceuticals Ltd</t>
  </si>
  <si>
    <t>BALAXI</t>
  </si>
  <si>
    <t>AVG Logistics Ltd</t>
  </si>
  <si>
    <t>AVG</t>
  </si>
  <si>
    <t>Meghna Infracon Infrastructure Ltd</t>
  </si>
  <si>
    <t>MIIL</t>
  </si>
  <si>
    <t>High Energy Batteries (India) Ltd</t>
  </si>
  <si>
    <t>HIGHENE</t>
  </si>
  <si>
    <t>Addictive Learning Technology Ltd</t>
  </si>
  <si>
    <t>LAWSIKHO</t>
  </si>
  <si>
    <t>UTI Nifty Next 50 Exchange Traded Fund</t>
  </si>
  <si>
    <t>UTINEXT50</t>
  </si>
  <si>
    <t>Zenotech Laboratories Ltd</t>
  </si>
  <si>
    <t>ZENOTECH</t>
  </si>
  <si>
    <t>Kilitch Drugs (India) Ltd</t>
  </si>
  <si>
    <t>KILITCH</t>
  </si>
  <si>
    <t>FCS Software Solutions Ltd</t>
  </si>
  <si>
    <t>FCSSOFT</t>
  </si>
  <si>
    <t>Harita Seating Systems Ltd</t>
  </si>
  <si>
    <t>HARITASEAT</t>
  </si>
  <si>
    <t>Hi-Green Carbon Ltd</t>
  </si>
  <si>
    <t>HIGREEN</t>
  </si>
  <si>
    <t>Kritika Wires Ltd</t>
  </si>
  <si>
    <t>KRITIKA</t>
  </si>
  <si>
    <t>Worth Investment &amp; Trading Co Ltd</t>
  </si>
  <si>
    <t>WORTH</t>
  </si>
  <si>
    <t>Titan Biotech Ltd</t>
  </si>
  <si>
    <t>TITANBIO</t>
  </si>
  <si>
    <t>Oricon Enterprises Ltd</t>
  </si>
  <si>
    <t>ORICONENT</t>
  </si>
  <si>
    <t>Gennex Laboratories Ltd</t>
  </si>
  <si>
    <t>GENNEX</t>
  </si>
  <si>
    <t>Axita Cotton Ltd</t>
  </si>
  <si>
    <t>AXITA</t>
  </si>
  <si>
    <t>Indo Us Bio-Tech Ltd</t>
  </si>
  <si>
    <t>INDOUS</t>
  </si>
  <si>
    <t>Suraj Ltd</t>
  </si>
  <si>
    <t>SURAJLTD</t>
  </si>
  <si>
    <t>Suraj Products Ltd</t>
  </si>
  <si>
    <t>SURAJ</t>
  </si>
  <si>
    <t>Rossell India Ltd</t>
  </si>
  <si>
    <t>ROSSELLIND</t>
  </si>
  <si>
    <t>PTL Enterprises Ltd</t>
  </si>
  <si>
    <t>PTL</t>
  </si>
  <si>
    <t>Drone Destination Ltd</t>
  </si>
  <si>
    <t>DRONE</t>
  </si>
  <si>
    <t>NBI Industrial Finance Company Ltd</t>
  </si>
  <si>
    <t>NBIFIN</t>
  </si>
  <si>
    <t>Tara Chand Infralogistic Solutions Ltd</t>
  </si>
  <si>
    <t>TARACHAND</t>
  </si>
  <si>
    <t>Hindustan Motors Ltd</t>
  </si>
  <si>
    <t>HINDMOTORS</t>
  </si>
  <si>
    <t>Thirdwave Financial Intermediaries Ltd</t>
  </si>
  <si>
    <t>THIRDFIN</t>
  </si>
  <si>
    <t>Delton Cables Ltd</t>
  </si>
  <si>
    <t>DLTNCBL</t>
  </si>
  <si>
    <t>Geekay Wires Ltd</t>
  </si>
  <si>
    <t>GEEKAYWIRE</t>
  </si>
  <si>
    <t>RM Drip &amp; Sprinklers Systems Ltd</t>
  </si>
  <si>
    <t>RMDRIP</t>
  </si>
  <si>
    <t>Medicamen Biotech Ltd</t>
  </si>
  <si>
    <t>MEDICAMEQ</t>
  </si>
  <si>
    <t>Newtime Infrastructure Ltd</t>
  </si>
  <si>
    <t>NEWINFRA</t>
  </si>
  <si>
    <t>Vinsys IT Services India Ltd</t>
  </si>
  <si>
    <t>VINSYS</t>
  </si>
  <si>
    <t>Shivam Autotech Ltd</t>
  </si>
  <si>
    <t>SHIVAMAUTO</t>
  </si>
  <si>
    <t>Sealmatic India Ltd</t>
  </si>
  <si>
    <t>SEALMATIC</t>
  </si>
  <si>
    <t>Cressanda Railway Solutions Ltd</t>
  </si>
  <si>
    <t>CRESSAN</t>
  </si>
  <si>
    <t>HT Media Ltd</t>
  </si>
  <si>
    <t>HTMEDIA</t>
  </si>
  <si>
    <t>MIRC Electronics Ltd</t>
  </si>
  <si>
    <t>MIRCELECTR</t>
  </si>
  <si>
    <t>Shalibhadra Finance Ltd</t>
  </si>
  <si>
    <t>SAHLIBHFI</t>
  </si>
  <si>
    <t>Energy-Mission Machineries (India) Ltd</t>
  </si>
  <si>
    <t>EMMIL</t>
  </si>
  <si>
    <t>Shree Karni Fabcom Ltd</t>
  </si>
  <si>
    <t>SHREEKARNI</t>
  </si>
  <si>
    <t>Kiran Vyapar Ltd</t>
  </si>
  <si>
    <t>KIRANVYPAR</t>
  </si>
  <si>
    <t>U Y Fincorp Ltd</t>
  </si>
  <si>
    <t>UYFINCORP</t>
  </si>
  <si>
    <t>Reliance Communications Ltd</t>
  </si>
  <si>
    <t>RCOM</t>
  </si>
  <si>
    <t>Trust Fintech Ltd</t>
  </si>
  <si>
    <t>TRUST</t>
  </si>
  <si>
    <t>Singer India Ltd</t>
  </si>
  <si>
    <t>SINGER</t>
  </si>
  <si>
    <t>3i Infotech Ltd</t>
  </si>
  <si>
    <t>3IINFOLTD</t>
  </si>
  <si>
    <t>Indag Rubber Ltd</t>
  </si>
  <si>
    <t>INDAG</t>
  </si>
  <si>
    <t>Batliboi Ltd</t>
  </si>
  <si>
    <t>BATLIBOI</t>
  </si>
  <si>
    <t>Modi's Navnirman Ltd</t>
  </si>
  <si>
    <t>MODIS</t>
  </si>
  <si>
    <t>Asahi Songwon Colors Ltd</t>
  </si>
  <si>
    <t>ASAHISONG</t>
  </si>
  <si>
    <t>TRF Ltd</t>
  </si>
  <si>
    <t>TRF</t>
  </si>
  <si>
    <t>Viviana Power Tech Ltd</t>
  </si>
  <si>
    <t>VIVIANA</t>
  </si>
  <si>
    <t>BPL Ltd</t>
  </si>
  <si>
    <t>BPL</t>
  </si>
  <si>
    <t>Diamines and Chemicals Ltd</t>
  </si>
  <si>
    <t>DIAMINESQ</t>
  </si>
  <si>
    <t>Krishca Strapping Solutions Ltd</t>
  </si>
  <si>
    <t>KRISHCA</t>
  </si>
  <si>
    <t>IL&amp;FS Engineering and Construction Company Ltd</t>
  </si>
  <si>
    <t>IL&amp;FSENGG</t>
  </si>
  <si>
    <t>Lyka Labs Ltd</t>
  </si>
  <si>
    <t>LYKALABS</t>
  </si>
  <si>
    <t>IFB Agro Industries Ltd</t>
  </si>
  <si>
    <t>IFBAGRO</t>
  </si>
  <si>
    <t>Vikram Thermo (India) Ltd</t>
  </si>
  <si>
    <t>VIKRAMTH</t>
  </si>
  <si>
    <t>Niyogin Fintech Ltd</t>
  </si>
  <si>
    <t>NIYOGIN</t>
  </si>
  <si>
    <t>Nahar Capital and Financial Services Ltd</t>
  </si>
  <si>
    <t>NAHARCAP</t>
  </si>
  <si>
    <t>Almondz Global Securities Ltd</t>
  </si>
  <si>
    <t>ALMONDZ</t>
  </si>
  <si>
    <t>Jost's Engineering Company Ltd</t>
  </si>
  <si>
    <t>JOSTS</t>
  </si>
  <si>
    <t>ZIM Laboratories Ltd</t>
  </si>
  <si>
    <t>ZIMLAB</t>
  </si>
  <si>
    <t>Sadbhav Engineering Ltd</t>
  </si>
  <si>
    <t>SADBHAV</t>
  </si>
  <si>
    <t>Xtglobal Infotech Ltd</t>
  </si>
  <si>
    <t>XTGLOBAL</t>
  </si>
  <si>
    <t>Autoline Industries Ltd</t>
  </si>
  <si>
    <t>AUTOIND</t>
  </si>
  <si>
    <t>Orient Bell Ltd</t>
  </si>
  <si>
    <t>ORIENTBELL</t>
  </si>
  <si>
    <t>Valiant Communications Ltd</t>
  </si>
  <si>
    <t>VALIANT</t>
  </si>
  <si>
    <t>Mach Conferences and Events Limited</t>
  </si>
  <si>
    <t>MCEL</t>
  </si>
  <si>
    <t>SRG Housing Finance Ltd</t>
  </si>
  <si>
    <t>SRGHFL</t>
  </si>
  <si>
    <t>Sinclairs Hotels Ltd</t>
  </si>
  <si>
    <t>SINCLAIR</t>
  </si>
  <si>
    <t>Megasoft Ltd</t>
  </si>
  <si>
    <t>MEGASOFT</t>
  </si>
  <si>
    <t>Shivalic Power Control Ltd</t>
  </si>
  <si>
    <t>SPCL</t>
  </si>
  <si>
    <t>Rathi Steel and Power Ltd</t>
  </si>
  <si>
    <t>RATHIST</t>
  </si>
  <si>
    <t>Swaraj Suiting Ltd</t>
  </si>
  <si>
    <t>SWARAJ</t>
  </si>
  <si>
    <t>Bombay Oxygen Investments Ltd</t>
  </si>
  <si>
    <t>BOMOXY-B1</t>
  </si>
  <si>
    <t>Vibhor Steel Tubes Ltd</t>
  </si>
  <si>
    <t>VSTL</t>
  </si>
  <si>
    <t>Tembo Global Industries Ltd</t>
  </si>
  <si>
    <t>TEMBO</t>
  </si>
  <si>
    <t>Goodricke Group Ltd</t>
  </si>
  <si>
    <t>GOODRICKE</t>
  </si>
  <si>
    <t>Atlantaa Ltd</t>
  </si>
  <si>
    <t>ATLANTAA</t>
  </si>
  <si>
    <t>Gokul Refoils and Solvent Ltd</t>
  </si>
  <si>
    <t>GOKUL</t>
  </si>
  <si>
    <t>Manaksia Coated Metals &amp; Industries Ltd</t>
  </si>
  <si>
    <t>MANAKCOAT</t>
  </si>
  <si>
    <t>International Travel House Ltd</t>
  </si>
  <si>
    <t>ITHL</t>
  </si>
  <si>
    <t>Nila Infrastructures Ltd</t>
  </si>
  <si>
    <t>NILAINFRA</t>
  </si>
  <si>
    <t>Pradeep Metals Ltd</t>
  </si>
  <si>
    <t>PRADPME</t>
  </si>
  <si>
    <t>Anjani Portland Cement Ltd</t>
  </si>
  <si>
    <t>APCL</t>
  </si>
  <si>
    <t>ELGI Rubber Co Ltd</t>
  </si>
  <si>
    <t>ELGIRUBCO</t>
  </si>
  <si>
    <t>Valiant Laboratories Ltd</t>
  </si>
  <si>
    <t>VALIANTLAB</t>
  </si>
  <si>
    <t>Uravi T &amp; Wedge Lamps Ltd</t>
  </si>
  <si>
    <t>URAVI</t>
  </si>
  <si>
    <t>UFO Moviez India Ltd</t>
  </si>
  <si>
    <t>UFO</t>
  </si>
  <si>
    <t>Super Sales India Ltd</t>
  </si>
  <si>
    <t>SUPER</t>
  </si>
  <si>
    <t>Pasupati Acrylon Ltd</t>
  </si>
  <si>
    <t>PASUPTAC</t>
  </si>
  <si>
    <t>Apollo Sindoori Hotels Ltd</t>
  </si>
  <si>
    <t>APOLSINHOT</t>
  </si>
  <si>
    <t>Mazda Ltd</t>
  </si>
  <si>
    <t>MAZDA</t>
  </si>
  <si>
    <t>United Drilling Tools Ltd</t>
  </si>
  <si>
    <t>UNIDT</t>
  </si>
  <si>
    <t>Raghuvir Synthetics Ltd</t>
  </si>
  <si>
    <t>RAGHUSYN</t>
  </si>
  <si>
    <t>Utssav CZ Gold Jewels Ltd</t>
  </si>
  <si>
    <t>UTSSAV</t>
  </si>
  <si>
    <t>Inertia Steel Ltd</t>
  </si>
  <si>
    <t>INERTIAST</t>
  </si>
  <si>
    <t>Quest Capital Markets Ltd</t>
  </si>
  <si>
    <t>QUESTCAP</t>
  </si>
  <si>
    <t>Hitech Corporation Ltd</t>
  </si>
  <si>
    <t>HITECHCORP</t>
  </si>
  <si>
    <t>Precot Ltd</t>
  </si>
  <si>
    <t>PRECOT</t>
  </si>
  <si>
    <t>Shemaroo Entertainment Ltd</t>
  </si>
  <si>
    <t>SHEMAROO</t>
  </si>
  <si>
    <t>Lorenzini Apparels Ltd</t>
  </si>
  <si>
    <t>LAL</t>
  </si>
  <si>
    <t>Madhav Infra Projects Ltd</t>
  </si>
  <si>
    <t>MADHAVIPL</t>
  </si>
  <si>
    <t>Emkay Global Financial Services Ltd</t>
  </si>
  <si>
    <t>EMKAY</t>
  </si>
  <si>
    <t>Premier Polyfilm Ltd</t>
  </si>
  <si>
    <t>PREMIERPOL</t>
  </si>
  <si>
    <t>Rudra Global Infra Products Ltd</t>
  </si>
  <si>
    <t>RUDRA</t>
  </si>
  <si>
    <t>Vipul Ltd</t>
  </si>
  <si>
    <t>VIPULLTD</t>
  </si>
  <si>
    <t>Infinium Pharmachem Ltd</t>
  </si>
  <si>
    <t>INFINIUM</t>
  </si>
  <si>
    <t>Kothari Products Ltd</t>
  </si>
  <si>
    <t>KOTHARIPRO</t>
  </si>
  <si>
    <t>Banswara Syntex Ltd</t>
  </si>
  <si>
    <t>BANSWRAS</t>
  </si>
  <si>
    <t>Phantom Digital Effects Ltd</t>
  </si>
  <si>
    <t>PHANTOMFX</t>
  </si>
  <si>
    <t>Euro India Fresh Foods Ltd</t>
  </si>
  <si>
    <t>EIFFL</t>
  </si>
  <si>
    <t>Inspirisys Solutions Ltd</t>
  </si>
  <si>
    <t>INSPIRISYS</t>
  </si>
  <si>
    <t>Le Merite Exports Ltd</t>
  </si>
  <si>
    <t>LEMERITE</t>
  </si>
  <si>
    <t>Dhabriya Polywood Ltd</t>
  </si>
  <si>
    <t>DHABRIYA</t>
  </si>
  <si>
    <t>DC Infotech and Communication Ltd</t>
  </si>
  <si>
    <t>DCI</t>
  </si>
  <si>
    <t>Akme Fintrade India Ltd</t>
  </si>
  <si>
    <t>AFIL</t>
  </si>
  <si>
    <t>Modi Naturals Ltd</t>
  </si>
  <si>
    <t>MODINATUR</t>
  </si>
  <si>
    <t>Investment &amp; Precision Castings Ltd</t>
  </si>
  <si>
    <t>INVPRECQ</t>
  </si>
  <si>
    <t>Mangalam Organics Ltd</t>
  </si>
  <si>
    <t>MANORG</t>
  </si>
  <si>
    <t>Aditya BSL Nifty 50 ETF</t>
  </si>
  <si>
    <t>BSLNIFTY</t>
  </si>
  <si>
    <t>Nila Spaces Ltd</t>
  </si>
  <si>
    <t>NILASPACES</t>
  </si>
  <si>
    <t>Vardhman Acrylics Ltd</t>
  </si>
  <si>
    <t>VARDHACRLC</t>
  </si>
  <si>
    <t>Ceenik Exports (India) Ltd</t>
  </si>
  <si>
    <t>CEENIK</t>
  </si>
  <si>
    <t>Jenburkt Pharmaceuticals Ltd</t>
  </si>
  <si>
    <t>JENBURPH</t>
  </si>
  <si>
    <t>Aryaman Financial Services Ltd</t>
  </si>
  <si>
    <t>ARYAMAN</t>
  </si>
  <si>
    <t>Euro Panel Products Ltd</t>
  </si>
  <si>
    <t>EUROBOND</t>
  </si>
  <si>
    <t>Airan Ltd</t>
  </si>
  <si>
    <t>AIRAN</t>
  </si>
  <si>
    <t>Cool Caps Industries Ltd</t>
  </si>
  <si>
    <t>COOLCAPS</t>
  </si>
  <si>
    <t>Frog Cellsat Ltd</t>
  </si>
  <si>
    <t>FROG</t>
  </si>
  <si>
    <t>Birla Precision Technologies Ltd</t>
  </si>
  <si>
    <t>BIRLAPREC</t>
  </si>
  <si>
    <t>Kataria Industries Ltd</t>
  </si>
  <si>
    <t>KATARIA</t>
  </si>
  <si>
    <t>Orbit Exports Ltd</t>
  </si>
  <si>
    <t>ORBTEXP</t>
  </si>
  <si>
    <t>Mawana Sugars Ltd</t>
  </si>
  <si>
    <t>MAWANASUG</t>
  </si>
  <si>
    <t>Lakshmi Mills Company Ltd</t>
  </si>
  <si>
    <t>LAKSHMIMIL</t>
  </si>
  <si>
    <t>Dynamic Services &amp; Security Ltd</t>
  </si>
  <si>
    <t>DYNAMIC</t>
  </si>
  <si>
    <t>Taylormade Renewables Ltd</t>
  </si>
  <si>
    <t>TRL</t>
  </si>
  <si>
    <t>Riddhi Siddhi Gluco Biols Ltd</t>
  </si>
  <si>
    <t>RIDDHI</t>
  </si>
  <si>
    <t>Indian Bright Steel Co Ltd</t>
  </si>
  <si>
    <t>IBRIGST</t>
  </si>
  <si>
    <t>Bharat Agri Fert &amp; Realty Ltd</t>
  </si>
  <si>
    <t>BHARATAGRI</t>
  </si>
  <si>
    <t>Aban Offshore Ltd</t>
  </si>
  <si>
    <t>ABAN</t>
  </si>
  <si>
    <t>GEE Ltd</t>
  </si>
  <si>
    <t>GEE</t>
  </si>
  <si>
    <t>Kothari Sugars and Chemicals Ltd</t>
  </si>
  <si>
    <t>KOTARISUG</t>
  </si>
  <si>
    <t>Z-Tech (India) Ltd</t>
  </si>
  <si>
    <t>ZTECH</t>
  </si>
  <si>
    <t>B&amp;B Triplewall Containers Ltd</t>
  </si>
  <si>
    <t>BBTCL</t>
  </si>
  <si>
    <t>SMS Lifesciences India Ltd</t>
  </si>
  <si>
    <t>SMSLIFE</t>
  </si>
  <si>
    <t>Chavda Infra Ltd</t>
  </si>
  <si>
    <t>CHAVDA</t>
  </si>
  <si>
    <t>Venus Remedies Ltd</t>
  </si>
  <si>
    <t>VENUSREM</t>
  </si>
  <si>
    <t>Dynemic Products Ltd</t>
  </si>
  <si>
    <t>DYNPRO</t>
  </si>
  <si>
    <t>Vardhman Polytex Ltd</t>
  </si>
  <si>
    <t>VARDMNPOLY</t>
  </si>
  <si>
    <t>BEW Engineering Ltd</t>
  </si>
  <si>
    <t>BEWLTD</t>
  </si>
  <si>
    <t>Baroda Rayon Corporation Ltd</t>
  </si>
  <si>
    <t>BARODARY</t>
  </si>
  <si>
    <t>Sakthi Sugars Ltd</t>
  </si>
  <si>
    <t>SAKHTISUG</t>
  </si>
  <si>
    <t>Royal India Corporation Ltd</t>
  </si>
  <si>
    <t>ROYALIND</t>
  </si>
  <si>
    <t>Ambalal Sarabhai Enterprises Ltd</t>
  </si>
  <si>
    <t>AMBALALSA</t>
  </si>
  <si>
    <t>Pritika Auto Industries Ltd</t>
  </si>
  <si>
    <t>PRITIKAUTO</t>
  </si>
  <si>
    <t>Rubfila International Ltd</t>
  </si>
  <si>
    <t>RUBFILA</t>
  </si>
  <si>
    <t>Comfort Intech Ltd</t>
  </si>
  <si>
    <t>COMFINTE</t>
  </si>
  <si>
    <t>Gujarat Apollo Industries Ltd</t>
  </si>
  <si>
    <t>GUJAPOLLO</t>
  </si>
  <si>
    <t>Jet Airways (India) Ltd</t>
  </si>
  <si>
    <t>JETAIRWAYS</t>
  </si>
  <si>
    <t>Emami Realty Ltd</t>
  </si>
  <si>
    <t>EMAMIREAL</t>
  </si>
  <si>
    <t>ASI Industries Ltd</t>
  </si>
  <si>
    <t>ASIIL</t>
  </si>
  <si>
    <t>Poddar Pigments Ltd</t>
  </si>
  <si>
    <t>PODDARMENT</t>
  </si>
  <si>
    <t>SoftTech Engineers Ltd</t>
  </si>
  <si>
    <t>SOFTTECH</t>
  </si>
  <si>
    <t>UCAL Ltd</t>
  </si>
  <si>
    <t>UCAL</t>
  </si>
  <si>
    <t>POCL Enterprises Ltd</t>
  </si>
  <si>
    <t>POEL</t>
  </si>
  <si>
    <t>Indo National Ltd</t>
  </si>
  <si>
    <t>NIPPOBATRY</t>
  </si>
  <si>
    <t>Saakshi Medtech and Panels Ltd</t>
  </si>
  <si>
    <t>SAAKSHI</t>
  </si>
  <si>
    <t>Swadeshi Polytex Ltd</t>
  </si>
  <si>
    <t>SWADPOL</t>
  </si>
  <si>
    <t>DU Digital Global Ltd</t>
  </si>
  <si>
    <t>DUGLOBAL</t>
  </si>
  <si>
    <t>Pratham EPC Projects Ltd</t>
  </si>
  <si>
    <t>PRATHAM</t>
  </si>
  <si>
    <t>Creative Graphics Solutions India Ltd</t>
  </si>
  <si>
    <t>CGRAPHICS</t>
  </si>
  <si>
    <t>Manaksia Steels Ltd</t>
  </si>
  <si>
    <t>MANAKSTEEL</t>
  </si>
  <si>
    <t>Majestic Auto Ltd</t>
  </si>
  <si>
    <t>MAJESAUT</t>
  </si>
  <si>
    <t>Suyog Gurbaxani Funicular Ropeways Ltd</t>
  </si>
  <si>
    <t>SGFRL</t>
  </si>
  <si>
    <t>Highways &amp; Railtracks</t>
  </si>
  <si>
    <t>Galaxy Bearings Ltd</t>
  </si>
  <si>
    <t>GALXBRG</t>
  </si>
  <si>
    <t>GEM Enviro Management Ltd</t>
  </si>
  <si>
    <t>GEMENVIRO</t>
  </si>
  <si>
    <t>Menon Pistons Ltd</t>
  </si>
  <si>
    <t>MENNPIS</t>
  </si>
  <si>
    <t>Cian Agro Industries &amp; Infrastructure Ltd</t>
  </si>
  <si>
    <t>CIANAGRO</t>
  </si>
  <si>
    <t>Kalyani Cast-Tech Ltd</t>
  </si>
  <si>
    <t>KALYANI</t>
  </si>
  <si>
    <t>UMA Exports Ltd</t>
  </si>
  <si>
    <t>UMAEXPORTS</t>
  </si>
  <si>
    <t>Vision Infra Equipment Solutions Ltd</t>
  </si>
  <si>
    <t>VIESL</t>
  </si>
  <si>
    <t>Available Finance Ltd</t>
  </si>
  <si>
    <t>AVAILFC</t>
  </si>
  <si>
    <t>Harrisons Malayalam Ltd</t>
  </si>
  <si>
    <t>HARRMALAYA</t>
  </si>
  <si>
    <t>Captain Polyplast Ltd</t>
  </si>
  <si>
    <t>CPL</t>
  </si>
  <si>
    <t>Supershakti Metaliks Ltd</t>
  </si>
  <si>
    <t>SUPERSHAKT</t>
  </si>
  <si>
    <t>Patels Airtemp (India) Ltd</t>
  </si>
  <si>
    <t>PATELSAI</t>
  </si>
  <si>
    <t>Sejal Glass Ltd</t>
  </si>
  <si>
    <t>SEJALLTD</t>
  </si>
  <si>
    <t>Exxaro Tiles Ltd</t>
  </si>
  <si>
    <t>EXXARO</t>
  </si>
  <si>
    <t>Nephro Care India Ltd</t>
  </si>
  <si>
    <t>NEPHROCARE</t>
  </si>
  <si>
    <t>GP Petroleums Ltd</t>
  </si>
  <si>
    <t>GULFPETRO</t>
  </si>
  <si>
    <t>Bhatia Communications &amp; Retail (India) Ltd</t>
  </si>
  <si>
    <t>BHATIA</t>
  </si>
  <si>
    <t>Sintercom India Ltd</t>
  </si>
  <si>
    <t>SINTERCOM</t>
  </si>
  <si>
    <t>Manomay Tex India Ltd</t>
  </si>
  <si>
    <t>MANOMAY</t>
  </si>
  <si>
    <t>Dai Ichi Karkaria Ltd</t>
  </si>
  <si>
    <t>DAICHI</t>
  </si>
  <si>
    <t>Markolines Pavement Technologies Ltd</t>
  </si>
  <si>
    <t>MARKOLINES</t>
  </si>
  <si>
    <t>Tierra Agrotech Ltd</t>
  </si>
  <si>
    <t>TIERRA</t>
  </si>
  <si>
    <t>Agricultural Products &amp; Services</t>
  </si>
  <si>
    <t>Trejhara Solutions Ltd</t>
  </si>
  <si>
    <t>TREJHARA</t>
  </si>
  <si>
    <t>Arihant Foundations &amp; Housing Ltd</t>
  </si>
  <si>
    <t>ARIHANT</t>
  </si>
  <si>
    <t>Evexia Lifecare Ltd</t>
  </si>
  <si>
    <t>EVEXIA</t>
  </si>
  <si>
    <t>Global Vectra Helicorp Ltd</t>
  </si>
  <si>
    <t>GLOBALVECT</t>
  </si>
  <si>
    <t>Shera Energy Ltd</t>
  </si>
  <si>
    <t>SHERA</t>
  </si>
  <si>
    <t>OK Play India Ltd</t>
  </si>
  <si>
    <t>OKPLA</t>
  </si>
  <si>
    <t>Mangalam Industrial Finance Ltd</t>
  </si>
  <si>
    <t>MANGIND</t>
  </si>
  <si>
    <t>Logica Infoway Ltd</t>
  </si>
  <si>
    <t>LOGICA</t>
  </si>
  <si>
    <t>Prozone Realty Ltd</t>
  </si>
  <si>
    <t>PROZONER</t>
  </si>
  <si>
    <t>Exhicon Events Media Solutions Ltd</t>
  </si>
  <si>
    <t>EXHICON</t>
  </si>
  <si>
    <t>Integra Essentia Ltd</t>
  </si>
  <si>
    <t>ESSENTIA</t>
  </si>
  <si>
    <t>Cineline India Ltd</t>
  </si>
  <si>
    <t>CINELINE</t>
  </si>
  <si>
    <t>Nath Bio-Genes (I) Ltd</t>
  </si>
  <si>
    <t>NATHBIOGEN</t>
  </si>
  <si>
    <t>Thaai Casting Limited</t>
  </si>
  <si>
    <t>TCL</t>
  </si>
  <si>
    <t>Mangalam Global Enterprise Ltd</t>
  </si>
  <si>
    <t>MGEL</t>
  </si>
  <si>
    <t>Bharat Road Network Ltd</t>
  </si>
  <si>
    <t>BRNL</t>
  </si>
  <si>
    <t>Ponni Sugars (Erode) Ltd</t>
  </si>
  <si>
    <t>PONNIERODE</t>
  </si>
  <si>
    <t>Brady And Morris Engineering Co Ltd</t>
  </si>
  <si>
    <t>BRADYM</t>
  </si>
  <si>
    <t>DCM Nouvelle Ltd</t>
  </si>
  <si>
    <t>DCMNVL</t>
  </si>
  <si>
    <t>Sheetal Cool Products Ltd</t>
  </si>
  <si>
    <t>SCPL</t>
  </si>
  <si>
    <t>Amal Ltd</t>
  </si>
  <si>
    <t>AMAL</t>
  </si>
  <si>
    <t>AVP Infracon Ltd</t>
  </si>
  <si>
    <t>AVPINFRA</t>
  </si>
  <si>
    <t>A B Infrabuild Ltd</t>
  </si>
  <si>
    <t>ABINFRA</t>
  </si>
  <si>
    <t>Vishal Fabrics Ltd</t>
  </si>
  <si>
    <t>VISHAL</t>
  </si>
  <si>
    <t>Baheti Recycling Industries Ltd</t>
  </si>
  <si>
    <t>BAHETI</t>
  </si>
  <si>
    <t>Ravinder Heights Ltd</t>
  </si>
  <si>
    <t>RVHL</t>
  </si>
  <si>
    <t>DJ Mediaprint &amp; Logistics Ltd</t>
  </si>
  <si>
    <t>DJML</t>
  </si>
  <si>
    <t>Shiv Aum Steels Ltd</t>
  </si>
  <si>
    <t>SHIVAUM</t>
  </si>
  <si>
    <t>Ruchira Papers Ltd</t>
  </si>
  <si>
    <t>RUCHIRA</t>
  </si>
  <si>
    <t>Kinetic Engineering Ltd</t>
  </si>
  <si>
    <t>KINETICENG</t>
  </si>
  <si>
    <t>Medico Remedies Ltd</t>
  </si>
  <si>
    <t>MEDICO</t>
  </si>
  <si>
    <t>Bannari Amman Spinning Mills Ltd</t>
  </si>
  <si>
    <t>BASML</t>
  </si>
  <si>
    <t>Mangalam Worldwide Ltd</t>
  </si>
  <si>
    <t>MWL</t>
  </si>
  <si>
    <t>Aelea Commodities Ltd</t>
  </si>
  <si>
    <t>ACLD</t>
  </si>
  <si>
    <t>A B Cotspin India Ltd</t>
  </si>
  <si>
    <t>ABCOTS</t>
  </si>
  <si>
    <t>KCK Industries Ltd</t>
  </si>
  <si>
    <t>KCK</t>
  </si>
  <si>
    <t>Milkfood Ltd</t>
  </si>
  <si>
    <t>MLKFOOD</t>
  </si>
  <si>
    <t>Avonmore Capital &amp; Management Services Ltd</t>
  </si>
  <si>
    <t>AVONMORE</t>
  </si>
  <si>
    <t>Panchmahal Steel Ltd</t>
  </si>
  <si>
    <t>PANCHMAHQ</t>
  </si>
  <si>
    <t>Sahyadri Industries Ltd</t>
  </si>
  <si>
    <t>SAHYADRI</t>
  </si>
  <si>
    <t>Building Products - Others</t>
  </si>
  <si>
    <t>Chemtech Industrial Valves Ltd</t>
  </si>
  <si>
    <t>CHEMTECH</t>
  </si>
  <si>
    <t>Universus Photo Imagings Ltd</t>
  </si>
  <si>
    <t>UNIVPHOTO</t>
  </si>
  <si>
    <t>Shri Keshav Cements and Infra Ltd</t>
  </si>
  <si>
    <t>SKCIL</t>
  </si>
  <si>
    <t>Sigma Solve Ltd</t>
  </si>
  <si>
    <t>SIGMA</t>
  </si>
  <si>
    <t>Innovators Facade Systems Ltd</t>
  </si>
  <si>
    <t>INNOVATORS</t>
  </si>
  <si>
    <t>Hindusthan Urban Infrastructure Ltd</t>
  </si>
  <si>
    <t>HUIL</t>
  </si>
  <si>
    <t>Lehar Footwears Ltd</t>
  </si>
  <si>
    <t>LEHAR</t>
  </si>
  <si>
    <t>Sicagen India Ltd</t>
  </si>
  <si>
    <t>SICAGEN</t>
  </si>
  <si>
    <t>Shish Industries Ltd</t>
  </si>
  <si>
    <t>SHISHIND</t>
  </si>
  <si>
    <t>KPT Industries Ltd</t>
  </si>
  <si>
    <t>KPT</t>
  </si>
  <si>
    <t>Kings Infra Ventures Ltd</t>
  </si>
  <si>
    <t>KINGSINFR</t>
  </si>
  <si>
    <t>Naga Dhunseri Group Ltd</t>
  </si>
  <si>
    <t>NDGL</t>
  </si>
  <si>
    <t>Quint Digital Ltd</t>
  </si>
  <si>
    <t>QUINT</t>
  </si>
  <si>
    <t>Broadcasting</t>
  </si>
  <si>
    <t>Global Education Ltd</t>
  </si>
  <si>
    <t>GLOBAL</t>
  </si>
  <si>
    <t>Sundaram Brake Linings Ltd</t>
  </si>
  <si>
    <t>SUNDRMBRAK</t>
  </si>
  <si>
    <t>Rane Engine Valve Ltd</t>
  </si>
  <si>
    <t>RANEENGINE</t>
  </si>
  <si>
    <t>VIP Clothing Ltd</t>
  </si>
  <si>
    <t>VIPCLOTHNG</t>
  </si>
  <si>
    <t>Jay Shree Tea and Industries Ltd</t>
  </si>
  <si>
    <t>JAYSREETEA</t>
  </si>
  <si>
    <t>Prithvi Exchange (India) Ltd</t>
  </si>
  <si>
    <t>PRITHVIEXCH</t>
  </si>
  <si>
    <t>Graviss Hospitality Ltd</t>
  </si>
  <si>
    <t>GRAVISSHO</t>
  </si>
  <si>
    <t>Shree Rama Multi-Tech Ltd</t>
  </si>
  <si>
    <t>SHREERAMA</t>
  </si>
  <si>
    <t>Rama Phosphates Ltd</t>
  </si>
  <si>
    <t>RAMAPHO</t>
  </si>
  <si>
    <t>ResGen Ltd</t>
  </si>
  <si>
    <t>RESGEN</t>
  </si>
  <si>
    <t>Coal &amp; Consumable Fuels</t>
  </si>
  <si>
    <t>NDL Ventures Ltd</t>
  </si>
  <si>
    <t>NDLVENTURE</t>
  </si>
  <si>
    <t>Namo eWaste Management Ltd</t>
  </si>
  <si>
    <t>NAMOEWASTE</t>
  </si>
  <si>
    <t>A-1 Acid Ltd</t>
  </si>
  <si>
    <t>AAL</t>
  </si>
  <si>
    <t>Nureca Ltd</t>
  </si>
  <si>
    <t>NURECA</t>
  </si>
  <si>
    <t>MK Exim (India) Ltd</t>
  </si>
  <si>
    <t>MKEXIM</t>
  </si>
  <si>
    <t>Brooks Laboratories Ltd</t>
  </si>
  <si>
    <t>BROOKS</t>
  </si>
  <si>
    <t>Plaza Wires Ltd</t>
  </si>
  <si>
    <t>PLAZACABLE</t>
  </si>
  <si>
    <t>Nippon India ETF Nifty Midcap 150</t>
  </si>
  <si>
    <t>MID150BEES</t>
  </si>
  <si>
    <t>Trucap Finance Ltd</t>
  </si>
  <si>
    <t>TRU</t>
  </si>
  <si>
    <t>TBI Corn Ltd</t>
  </si>
  <si>
    <t>TBI</t>
  </si>
  <si>
    <t>IL&amp;FS Investment Managers Ltd</t>
  </si>
  <si>
    <t>IVC</t>
  </si>
  <si>
    <t>Keltech Energies Ltd</t>
  </si>
  <si>
    <t>KELENRG</t>
  </si>
  <si>
    <t>Systango Technologies Ltd</t>
  </si>
  <si>
    <t>SYSTANGO</t>
  </si>
  <si>
    <t>ITCONS e-Solutions Ltd</t>
  </si>
  <si>
    <t>ITCONS</t>
  </si>
  <si>
    <t>Human Resource &amp; Employment Services</t>
  </si>
  <si>
    <t>Murudeshwar Ceramics Ltd</t>
  </si>
  <si>
    <t>MURUDCERA</t>
  </si>
  <si>
    <t>Rajeshwari Cans Ltd</t>
  </si>
  <si>
    <t>RCAN</t>
  </si>
  <si>
    <t>Metal, Glass &amp; Plastic Containers</t>
  </si>
  <si>
    <t>Star Housing Finance Ltd</t>
  </si>
  <si>
    <t>STARHFL</t>
  </si>
  <si>
    <t>Commercial &amp; Residential Mortgage Finance</t>
  </si>
  <si>
    <t>Panasonic Energy India Co Ltd</t>
  </si>
  <si>
    <t>PANAENERG</t>
  </si>
  <si>
    <t>Parin Furniture Ltd</t>
  </si>
  <si>
    <t>PARIN</t>
  </si>
  <si>
    <t>Mahindra EPC Irrigation Ltd</t>
  </si>
  <si>
    <t>MAHEPC</t>
  </si>
  <si>
    <t>SKP Bearing Industries Ltd</t>
  </si>
  <si>
    <t>SKP</t>
  </si>
  <si>
    <t>Fredun Pharmaceuticals Ltd</t>
  </si>
  <si>
    <t>FREDUN</t>
  </si>
  <si>
    <t>K M Sugar Mills Ltd</t>
  </si>
  <si>
    <t>KMSUGAR</t>
  </si>
  <si>
    <t>Shyam Century Ferrous Ltd</t>
  </si>
  <si>
    <t>SHYAMCENT</t>
  </si>
  <si>
    <t>Remedium Lifecare Ltd</t>
  </si>
  <si>
    <t>REMLIFE</t>
  </si>
  <si>
    <t>Winsol Engineers Ltd</t>
  </si>
  <si>
    <t>WINSOL</t>
  </si>
  <si>
    <t>Byke Hospitality Ltd</t>
  </si>
  <si>
    <t>BYKE</t>
  </si>
  <si>
    <t>Shraddha Prime Projects Ltd</t>
  </si>
  <si>
    <t>SHRADDHA</t>
  </si>
  <si>
    <t>BGR Energy Systems Ltd</t>
  </si>
  <si>
    <t>BGRENERGY</t>
  </si>
  <si>
    <t>Welspun Investments and Commercials Ltd</t>
  </si>
  <si>
    <t>WELINV</t>
  </si>
  <si>
    <t>Mini Diamonds (India) Ltd</t>
  </si>
  <si>
    <t>MINID</t>
  </si>
  <si>
    <t>Surani Steel Tubes Ltd</t>
  </si>
  <si>
    <t>SURANI</t>
  </si>
  <si>
    <t>Refex Renewables &amp; Infrastructure Ltd</t>
  </si>
  <si>
    <t>REFEXRENEW</t>
  </si>
  <si>
    <t>India Finsec Ltd</t>
  </si>
  <si>
    <t>IFINSEC</t>
  </si>
  <si>
    <t>Visa Steel Ltd</t>
  </si>
  <si>
    <t>VISASTEEL</t>
  </si>
  <si>
    <t>Indian Emulsifiers Ltd</t>
  </si>
  <si>
    <t>IEML</t>
  </si>
  <si>
    <t>Shreyans Industries Ltd</t>
  </si>
  <si>
    <t>SHREYANIND</t>
  </si>
  <si>
    <t>RNFI Services Ltd</t>
  </si>
  <si>
    <t>RNFI</t>
  </si>
  <si>
    <t>Kerala Ayurveda Ltd</t>
  </si>
  <si>
    <t>KERALAYUR</t>
  </si>
  <si>
    <t>Vaarad Ventures Ltd</t>
  </si>
  <si>
    <t>VAARAD</t>
  </si>
  <si>
    <t>StarlinePS Enterprises Ltd</t>
  </si>
  <si>
    <t>STARLENT</t>
  </si>
  <si>
    <t>Vadilal Enterprises Ltd</t>
  </si>
  <si>
    <t>VADILENT</t>
  </si>
  <si>
    <t>South West Pinnacle Exploration Ltd</t>
  </si>
  <si>
    <t>SOUTHWEST</t>
  </si>
  <si>
    <t>Trident Lifeline Ltd</t>
  </si>
  <si>
    <t>TLL</t>
  </si>
  <si>
    <t>Scan Steels Ltd</t>
  </si>
  <si>
    <t>SCANSTL</t>
  </si>
  <si>
    <t>Goyal Salt Ltd</t>
  </si>
  <si>
    <t>GOYALSALT</t>
  </si>
  <si>
    <t>Kaka Industries Ltd</t>
  </si>
  <si>
    <t>KAKA</t>
  </si>
  <si>
    <t>Building Products</t>
  </si>
  <si>
    <t>Star Paper Mills Ltd</t>
  </si>
  <si>
    <t>STARPAPER</t>
  </si>
  <si>
    <t>Competent Automobiles Company Ltd</t>
  </si>
  <si>
    <t>COMPEAU</t>
  </si>
  <si>
    <t>Aries Agro Ltd (CN)</t>
  </si>
  <si>
    <t>ARIES</t>
  </si>
  <si>
    <t>Country Club Hospitality &amp; Holidays Ltd</t>
  </si>
  <si>
    <t>CCHHL</t>
  </si>
  <si>
    <t>Aion-Tech Solutions Ltd</t>
  </si>
  <si>
    <t>GOLDTECH</t>
  </si>
  <si>
    <t>Felix Industries Ltd</t>
  </si>
  <si>
    <t>FELIX</t>
  </si>
  <si>
    <t>Aditya BSL Gold ETF</t>
  </si>
  <si>
    <t>BSLGOLDETF</t>
  </si>
  <si>
    <t>Pil Italica Lifestyle Ltd</t>
  </si>
  <si>
    <t>PILITA</t>
  </si>
  <si>
    <t>Sunita Tools Ltd</t>
  </si>
  <si>
    <t>SUNITATOOL</t>
  </si>
  <si>
    <t>Vishwaraj Sugar Industries Ltd</t>
  </si>
  <si>
    <t>VISHWARAJ</t>
  </si>
  <si>
    <t>Madhuveer Com 18 Network Ltd</t>
  </si>
  <si>
    <t>MADHUVEER</t>
  </si>
  <si>
    <t>Nitin Castings Ltd</t>
  </si>
  <si>
    <t>NITINCAST</t>
  </si>
  <si>
    <t>Metals - Iron</t>
  </si>
  <si>
    <t>Uday Jewellery Industries Ltd</t>
  </si>
  <si>
    <t>UDAYJEW</t>
  </si>
  <si>
    <t>Multibase India Ltd</t>
  </si>
  <si>
    <t>MULTIBASE</t>
  </si>
  <si>
    <t>Trigyn Technologies Ltd</t>
  </si>
  <si>
    <t>TRIGYN</t>
  </si>
  <si>
    <t>Ajanta Soya Ltd</t>
  </si>
  <si>
    <t>AJANTSOY</t>
  </si>
  <si>
    <t>Rockingdeals Circular Economy Ltd</t>
  </si>
  <si>
    <t>ROCKINGDCE</t>
  </si>
  <si>
    <t>M K Proteins Ltd</t>
  </si>
  <si>
    <t>MKPL</t>
  </si>
  <si>
    <t>Coastal Corporation Ltd</t>
  </si>
  <si>
    <t>COASTCORP</t>
  </si>
  <si>
    <t>Sanjivani Paranteral Ltd</t>
  </si>
  <si>
    <t>SANJIVIN</t>
  </si>
  <si>
    <t>Asian Hotels (North) Ltd</t>
  </si>
  <si>
    <t>ASIANHOTNR</t>
  </si>
  <si>
    <t>Robust Hotels Ltd</t>
  </si>
  <si>
    <t>RHL</t>
  </si>
  <si>
    <t>Positron Energy Ltd</t>
  </si>
  <si>
    <t>POSITRON</t>
  </si>
  <si>
    <t>Droneacharya Aerial Innovations Ltd</t>
  </si>
  <si>
    <t>DRONACHRYA</t>
  </si>
  <si>
    <t>Research &amp; Consulting Services</t>
  </si>
  <si>
    <t>Karnika Industries Ltd</t>
  </si>
  <si>
    <t>KARNIKA</t>
  </si>
  <si>
    <t>Variman Global Enterprises Ltd</t>
  </si>
  <si>
    <t>VARIMAN</t>
  </si>
  <si>
    <t>Technology Distributors</t>
  </si>
  <si>
    <t>Vijay Solvex Ltd</t>
  </si>
  <si>
    <t>VIJSOLX</t>
  </si>
  <si>
    <t>Magna Electro Castings Ltd</t>
  </si>
  <si>
    <t>MAGNAELQ</t>
  </si>
  <si>
    <t>Rudrabhishek Enterprises Ltd</t>
  </si>
  <si>
    <t>REPL</t>
  </si>
  <si>
    <t>Tirupati Forge Ltd</t>
  </si>
  <si>
    <t>TIRUPATIFL</t>
  </si>
  <si>
    <t>Udayshivakumar Infra Ltd</t>
  </si>
  <si>
    <t>USK</t>
  </si>
  <si>
    <t>Pune E - Stock Broking Ltd</t>
  </si>
  <si>
    <t>PESB</t>
  </si>
  <si>
    <t>Newjaisa Technologies Ltd</t>
  </si>
  <si>
    <t>NEWJAISA</t>
  </si>
  <si>
    <t>Purv Flexipack Ltd</t>
  </si>
  <si>
    <t>PURVFLEXI</t>
  </si>
  <si>
    <t>Panasonic Carbon India Co Ltd</t>
  </si>
  <si>
    <t>PANCARBON</t>
  </si>
  <si>
    <t>Fluidomat Ltd</t>
  </si>
  <si>
    <t>FLUIDOM</t>
  </si>
  <si>
    <t>Modi Rubber Ltd</t>
  </si>
  <si>
    <t>MODIRUBBER</t>
  </si>
  <si>
    <t>Shree Vasu Logistics Ltd</t>
  </si>
  <si>
    <t>SVLL</t>
  </si>
  <si>
    <t>Virinchi Ltd</t>
  </si>
  <si>
    <t>VIRINCHI</t>
  </si>
  <si>
    <t>Rana Sugars Ltd</t>
  </si>
  <si>
    <t>RANASUG</t>
  </si>
  <si>
    <t>Osel Devices Ltd</t>
  </si>
  <si>
    <t>OSELDEVICE</t>
  </si>
  <si>
    <t>Ducon Infratechnologies Ltd</t>
  </si>
  <si>
    <t>DUCON</t>
  </si>
  <si>
    <t>Ruchi Infrastructure Ltd</t>
  </si>
  <si>
    <t>RUCHINFRA</t>
  </si>
  <si>
    <t>Vintron Informatics Ltd</t>
  </si>
  <si>
    <t>VINTRON</t>
  </si>
  <si>
    <t>Bambino Agro Industries Ltd</t>
  </si>
  <si>
    <t>BAMBINO</t>
  </si>
  <si>
    <t>Sayaji Hotels (Indore) Ltd</t>
  </si>
  <si>
    <t>SHILINDORE</t>
  </si>
  <si>
    <t>Coral Laboratories Ltd</t>
  </si>
  <si>
    <t>CORALAB</t>
  </si>
  <si>
    <t>Zodiac Clothing Company Ltd</t>
  </si>
  <si>
    <t>ZODIACLOTH</t>
  </si>
  <si>
    <t>Bhagyanagar India Ltd</t>
  </si>
  <si>
    <t>BHAGYANGR</t>
  </si>
  <si>
    <t>DRC Systems India Ltd</t>
  </si>
  <si>
    <t>DRCSYSTEMS</t>
  </si>
  <si>
    <t>Goldkart Jewels Ltd</t>
  </si>
  <si>
    <t>GOLDKART</t>
  </si>
  <si>
    <t>Crayons Advertising Ltd</t>
  </si>
  <si>
    <t>CRAYONS</t>
  </si>
  <si>
    <t>Intense Technologies Ltd</t>
  </si>
  <si>
    <t>INTENTECH</t>
  </si>
  <si>
    <t>Talbros Engineering Ltd</t>
  </si>
  <si>
    <t>TALBROSENG</t>
  </si>
  <si>
    <t>Surana Telecom and Power Ltd</t>
  </si>
  <si>
    <t>SURANAT&amp;P</t>
  </si>
  <si>
    <t>Phoenix Township Ltd</t>
  </si>
  <si>
    <t>PHOENIXTN</t>
  </si>
  <si>
    <t>Kanoria Energy &amp; Infrastructure Limited</t>
  </si>
  <si>
    <t>KEIL</t>
  </si>
  <si>
    <t>Swastika Investmart Ltd</t>
  </si>
  <si>
    <t>SWASTIKA</t>
  </si>
  <si>
    <t>Indian Toners &amp; Developers Ltd</t>
  </si>
  <si>
    <t>INDTONER</t>
  </si>
  <si>
    <t>Paragon Fine &amp; Speciality Chemical Ltd</t>
  </si>
  <si>
    <t>PARAGON</t>
  </si>
  <si>
    <t>Gourmet Gateway India Ltd</t>
  </si>
  <si>
    <t>GOURMET</t>
  </si>
  <si>
    <t>Restaurants</t>
  </si>
  <si>
    <t>Panchsheel Organics Ltd</t>
  </si>
  <si>
    <t>PANCHSHEEL</t>
  </si>
  <si>
    <t>Apollo Finvest (India) Ltd</t>
  </si>
  <si>
    <t>APOLLOFI</t>
  </si>
  <si>
    <t>Goldstar Power Ltd</t>
  </si>
  <si>
    <t>GOLDSTAR</t>
  </si>
  <si>
    <t>Mahamaya Steel Industries Ltd</t>
  </si>
  <si>
    <t>MAHASTEEL</t>
  </si>
  <si>
    <t>Axis Gold ETF</t>
  </si>
  <si>
    <t>AXISGOLD</t>
  </si>
  <si>
    <t>Lancor Holdings Ltd</t>
  </si>
  <si>
    <t>LANCORHOL</t>
  </si>
  <si>
    <t>Maral Overseas Ltd</t>
  </si>
  <si>
    <t>MARALOVER</t>
  </si>
  <si>
    <t>SBEC Sugar Ltd</t>
  </si>
  <si>
    <t>SBECSUG</t>
  </si>
  <si>
    <t>Chemcrux Enterprises Ltd</t>
  </si>
  <si>
    <t>CHEMCRUX</t>
  </si>
  <si>
    <t>Magnum Ventures Ltd</t>
  </si>
  <si>
    <t>MAGNUM</t>
  </si>
  <si>
    <t>Waterbase Ltd</t>
  </si>
  <si>
    <t>WATERBASE</t>
  </si>
  <si>
    <t>Innomet Advanced Materials Ltd</t>
  </si>
  <si>
    <t>INNOMET</t>
  </si>
  <si>
    <t>A2z Infra Engineering Ltd</t>
  </si>
  <si>
    <t>A2ZINFRA</t>
  </si>
  <si>
    <t>Kanchi Karpooram Ltd</t>
  </si>
  <si>
    <t>KANCHI</t>
  </si>
  <si>
    <t>Vipul Organics Ltd</t>
  </si>
  <si>
    <t>VIPULORG</t>
  </si>
  <si>
    <t>Shradha Infraprojects Ltd</t>
  </si>
  <si>
    <t>SHRADHA</t>
  </si>
  <si>
    <t>Bhilwara Technical Textiles Ltd</t>
  </si>
  <si>
    <t>BTTL</t>
  </si>
  <si>
    <t>CWD Limited</t>
  </si>
  <si>
    <t>CWD</t>
  </si>
  <si>
    <t>Consumer Electronics</t>
  </si>
  <si>
    <t>Indowind Energy Ltd</t>
  </si>
  <si>
    <t>INDOWIND</t>
  </si>
  <si>
    <t>Refractory Shapes Ltd</t>
  </si>
  <si>
    <t>REFRACTORY</t>
  </si>
  <si>
    <t>RRIL Ltd</t>
  </si>
  <si>
    <t>RRIL</t>
  </si>
  <si>
    <t>Cosmo Ferrites Ltd</t>
  </si>
  <si>
    <t>COSMOFE</t>
  </si>
  <si>
    <t>Shree Rama Newsprint Ltd</t>
  </si>
  <si>
    <t>RAMANEWS</t>
  </si>
  <si>
    <t>Smartlink Holdings Ltd</t>
  </si>
  <si>
    <t>SMARTLINK</t>
  </si>
  <si>
    <t>Praxis Home Retail Ltd</t>
  </si>
  <si>
    <t>PRAXIS</t>
  </si>
  <si>
    <t>Supreme Holdings &amp; Hospitality (India) Ltd</t>
  </si>
  <si>
    <t>SUPREME</t>
  </si>
  <si>
    <t>Aurangabad Distillery Ltd</t>
  </si>
  <si>
    <t>AURDIS</t>
  </si>
  <si>
    <t>Natural Capsules Ltd</t>
  </si>
  <si>
    <t>NATCAPSUQ</t>
  </si>
  <si>
    <t>Kay Cee Energy &amp; Infra Ltd</t>
  </si>
  <si>
    <t>KCEIL</t>
  </si>
  <si>
    <t>Inflame Appliances Ltd</t>
  </si>
  <si>
    <t>INFLAME</t>
  </si>
  <si>
    <t>Duroply Industries Ltd</t>
  </si>
  <si>
    <t>DUROPLY</t>
  </si>
  <si>
    <t>International Combustion (India) Ltd</t>
  </si>
  <si>
    <t>INTLCOMBQ</t>
  </si>
  <si>
    <t>Hindustan Organic Chemicals Ltd</t>
  </si>
  <si>
    <t>HOCL</t>
  </si>
  <si>
    <t>E Factor Experiences Ltd</t>
  </si>
  <si>
    <t>EFACTOR</t>
  </si>
  <si>
    <t>Alacrity Securities Ltd</t>
  </si>
  <si>
    <t>ALSL</t>
  </si>
  <si>
    <t>Paul Merchants Ltd</t>
  </si>
  <si>
    <t>PML</t>
  </si>
  <si>
    <t>United Polyfab Gujarat Ltd</t>
  </si>
  <si>
    <t>UNITEDPOLY</t>
  </si>
  <si>
    <t>Navkar Urbanstructure Ltd</t>
  </si>
  <si>
    <t>NAVKAR</t>
  </si>
  <si>
    <t>Alufluoride Ltd</t>
  </si>
  <si>
    <t>ALUFLUOR</t>
  </si>
  <si>
    <t>Bimetal Bearings Ltd</t>
  </si>
  <si>
    <t>BIMETAL</t>
  </si>
  <si>
    <t>Thomas Scott (India) Ltd</t>
  </si>
  <si>
    <t>THOMASCOTT</t>
  </si>
  <si>
    <t>Shri Venkatesh Refineries Ltd</t>
  </si>
  <si>
    <t>SVRL</t>
  </si>
  <si>
    <t>Veer Global Infraconstruction Ltd</t>
  </si>
  <si>
    <t>VGIL</t>
  </si>
  <si>
    <t>Pelatro Ltd</t>
  </si>
  <si>
    <t>PELATRO</t>
  </si>
  <si>
    <t>Purple Finance Ltd</t>
  </si>
  <si>
    <t>PURPLEFIN</t>
  </si>
  <si>
    <t>Premier Roadlines Ltd</t>
  </si>
  <si>
    <t>PRLIND</t>
  </si>
  <si>
    <t>Axis Nifty AAA Bond Plus SDL Apr 2026 50:50 ETF</t>
  </si>
  <si>
    <t>AXISBPSETF</t>
  </si>
  <si>
    <t>Lords Chloro Alkali Ltd</t>
  </si>
  <si>
    <t>LORDSCHLO</t>
  </si>
  <si>
    <t>RDB Rasayans Ltd</t>
  </si>
  <si>
    <t>RDBRL</t>
  </si>
  <si>
    <t>Neelamalai Agro Industries Ltd</t>
  </si>
  <si>
    <t>NEAGI</t>
  </si>
  <si>
    <t>K2 Infragen Ltd</t>
  </si>
  <si>
    <t>K2INFRA</t>
  </si>
  <si>
    <t>P.E. Analytics Ltd</t>
  </si>
  <si>
    <t>PROPEQUITY</t>
  </si>
  <si>
    <t>V R Infraspace Ltd</t>
  </si>
  <si>
    <t>VR</t>
  </si>
  <si>
    <t>Bemco Hydraulics Ltd</t>
  </si>
  <si>
    <t>BEMHY</t>
  </si>
  <si>
    <t>Megastar Foods Ltd</t>
  </si>
  <si>
    <t>MEGASTAR</t>
  </si>
  <si>
    <t>Shah Metacorp Ltd</t>
  </si>
  <si>
    <t>SHAH</t>
  </si>
  <si>
    <t>Northern Spirits Ltd</t>
  </si>
  <si>
    <t>NSL</t>
  </si>
  <si>
    <t>Rajnandini Metal Ltd</t>
  </si>
  <si>
    <t>RAJMET</t>
  </si>
  <si>
    <t>North Eastern Carrying Corporation Ltd</t>
  </si>
  <si>
    <t>NECCLTD</t>
  </si>
  <si>
    <t>VTM Ltd</t>
  </si>
  <si>
    <t>VTMLTD</t>
  </si>
  <si>
    <t>RKEC Projects Ltd</t>
  </si>
  <si>
    <t>RKEC</t>
  </si>
  <si>
    <t>KBC Global Ltd</t>
  </si>
  <si>
    <t>KBCGLOBAL</t>
  </si>
  <si>
    <t>Noida Toll Bridge Company Ltd</t>
  </si>
  <si>
    <t>NOIDATOLL</t>
  </si>
  <si>
    <t>LOYAL EQUIPMENTS Ltd</t>
  </si>
  <si>
    <t>LOYAL</t>
  </si>
  <si>
    <t>Leading Leasing Finance and Investment Company Ltd</t>
  </si>
  <si>
    <t>LLFICL</t>
  </si>
  <si>
    <t>Vuenow Infratech Ltd</t>
  </si>
  <si>
    <t>VUENOW</t>
  </si>
  <si>
    <t>Spectrum Talent Management Ltd</t>
  </si>
  <si>
    <t>SPECTSTM</t>
  </si>
  <si>
    <t>Rajshree Polypack Ltd</t>
  </si>
  <si>
    <t>RPPL</t>
  </si>
  <si>
    <t>PPAP Automotive Ltd</t>
  </si>
  <si>
    <t>PPAP</t>
  </si>
  <si>
    <t>VETO Switch Gears And Cables Ltd</t>
  </si>
  <si>
    <t>VETO</t>
  </si>
  <si>
    <t>Par Drugs and Chemicals Ltd</t>
  </si>
  <si>
    <t>PAR</t>
  </si>
  <si>
    <t>Rajnish Wellness Ltd</t>
  </si>
  <si>
    <t>RAJNISH</t>
  </si>
  <si>
    <t>Upsurge Investment and Finance Ltd</t>
  </si>
  <si>
    <t>UPSURGE</t>
  </si>
  <si>
    <t>Prime Fresh Ltd</t>
  </si>
  <si>
    <t>PRIMEFRESH</t>
  </si>
  <si>
    <t>IP Rings Ltd</t>
  </si>
  <si>
    <t>IPRINGLTD</t>
  </si>
  <si>
    <t>DEV Information Technology Ltd</t>
  </si>
  <si>
    <t>DEVIT</t>
  </si>
  <si>
    <t>Jay Ushin Ltd</t>
  </si>
  <si>
    <t>JAYUSH</t>
  </si>
  <si>
    <t>Digikore Studios Ltd</t>
  </si>
  <si>
    <t>DIGIKORE</t>
  </si>
  <si>
    <t>Capital Trade Links Ltd</t>
  </si>
  <si>
    <t>CTL</t>
  </si>
  <si>
    <t>GP Eco Solutions India Ltd</t>
  </si>
  <si>
    <t>GPECO</t>
  </si>
  <si>
    <t>S V Global Mill Ltd</t>
  </si>
  <si>
    <t>SVGLOBAL</t>
  </si>
  <si>
    <t>Mercantile Ventures Ltd</t>
  </si>
  <si>
    <t>MERCANTILE</t>
  </si>
  <si>
    <t>Mirae Asset Nifty 50 ETF</t>
  </si>
  <si>
    <t>NIFTYETF</t>
  </si>
  <si>
    <t>Arham Technologies Ltd</t>
  </si>
  <si>
    <t>ARHAM</t>
  </si>
  <si>
    <t>Captain Technocast Ltd</t>
  </si>
  <si>
    <t>CTCL</t>
  </si>
  <si>
    <t>Jeyyam Global Foods Ltd</t>
  </si>
  <si>
    <t>JEYYAM</t>
  </si>
  <si>
    <t>Zee Learn Ltd</t>
  </si>
  <si>
    <t>ZEELEARN</t>
  </si>
  <si>
    <t>Aayush Art and Bullion Ltd</t>
  </si>
  <si>
    <t>AAYUSHBULL</t>
  </si>
  <si>
    <t>Rajasthan Gases Ltd</t>
  </si>
  <si>
    <t>RAJGASES</t>
  </si>
  <si>
    <t>Oil &amp; Gas Storage &amp; Transportation</t>
  </si>
  <si>
    <t>Maagh Advertising and Marketing Services Ltd</t>
  </si>
  <si>
    <t>MAAGHADV</t>
  </si>
  <si>
    <t>ABM Knowledgeware Ltd</t>
  </si>
  <si>
    <t>ABMKNO</t>
  </si>
  <si>
    <t>Delphi World Money Ltd</t>
  </si>
  <si>
    <t>DELPHIFX</t>
  </si>
  <si>
    <t>Indian Phosphate Ltd</t>
  </si>
  <si>
    <t>IPHL</t>
  </si>
  <si>
    <t>Nirman Agri Genetics Ltd</t>
  </si>
  <si>
    <t>NIRMAN</t>
  </si>
  <si>
    <t>Stratmont Industries Ltd</t>
  </si>
  <si>
    <t>STRATMONT</t>
  </si>
  <si>
    <t>Take Solutions Ltd</t>
  </si>
  <si>
    <t>TAKE</t>
  </si>
  <si>
    <t>Cords Cable Industries Ltd</t>
  </si>
  <si>
    <t>CORDSCABLE</t>
  </si>
  <si>
    <t>Jasch Gauging Technologies Ltd</t>
  </si>
  <si>
    <t>JGTL</t>
  </si>
  <si>
    <t>Rts Power Corporation Ltd</t>
  </si>
  <si>
    <t>RTSPOWR</t>
  </si>
  <si>
    <t>Chaman Metallics Ltd</t>
  </si>
  <si>
    <t>CMNL</t>
  </si>
  <si>
    <t>Shukra Pharmaceuticals Ltd</t>
  </si>
  <si>
    <t>SHUKRAPHAR</t>
  </si>
  <si>
    <t>Halder Venture Ltd</t>
  </si>
  <si>
    <t>HALDER</t>
  </si>
  <si>
    <t>Sadhav Shipping Ltd</t>
  </si>
  <si>
    <t>SADHAV</t>
  </si>
  <si>
    <t>Hindusthan National Glass And Industries Ltd</t>
  </si>
  <si>
    <t>HINDNATGLS</t>
  </si>
  <si>
    <t>Flexituff Ventures International Ltd</t>
  </si>
  <si>
    <t>FLEXITUFF</t>
  </si>
  <si>
    <t>Akanksha Power and Infrastructure Ltd</t>
  </si>
  <si>
    <t>AKANKSHA</t>
  </si>
  <si>
    <t>Aaron Industries Ltd</t>
  </si>
  <si>
    <t>AARON</t>
  </si>
  <si>
    <t>Rox Hi-Tech Ltd</t>
  </si>
  <si>
    <t>ROXHITECH</t>
  </si>
  <si>
    <t>Infollion Research Services Ltd</t>
  </si>
  <si>
    <t>INFOLLION</t>
  </si>
  <si>
    <t>Seacoast Shipping Services Ltd</t>
  </si>
  <si>
    <t>SEACOAST</t>
  </si>
  <si>
    <t>Maxposure Ltd</t>
  </si>
  <si>
    <t>MAXPOSURE</t>
  </si>
  <si>
    <t>SAB Industries Ltd</t>
  </si>
  <si>
    <t>SAB</t>
  </si>
  <si>
    <t>Gretex Industries Ltd</t>
  </si>
  <si>
    <t>GRETEX</t>
  </si>
  <si>
    <t>Konstelec Engineers Ltd</t>
  </si>
  <si>
    <t>KONSTELEC</t>
  </si>
  <si>
    <t>NTC Industries Ltd</t>
  </si>
  <si>
    <t>NTCIND</t>
  </si>
  <si>
    <t>Compucom Software Ltd</t>
  </si>
  <si>
    <t>COMPUSOFT</t>
  </si>
  <si>
    <t>B-Right RealEstate Ltd</t>
  </si>
  <si>
    <t>BRRL</t>
  </si>
  <si>
    <t>Sonam Ltd</t>
  </si>
  <si>
    <t>SONAMLTD</t>
  </si>
  <si>
    <t>Dhunseri Tea &amp; Industries Ltd</t>
  </si>
  <si>
    <t>DTIL</t>
  </si>
  <si>
    <t>Mangalam Seeds Ltd</t>
  </si>
  <si>
    <t>MSL</t>
  </si>
  <si>
    <t>Empower India Ltd</t>
  </si>
  <si>
    <t>EMPOWER</t>
  </si>
  <si>
    <t>Tunwal E-Motors Ltd</t>
  </si>
  <si>
    <t>TUNWAL</t>
  </si>
  <si>
    <t>JSL Industries Ltd</t>
  </si>
  <si>
    <t>JSLINDL</t>
  </si>
  <si>
    <t>Omax Autos Ltd</t>
  </si>
  <si>
    <t>OMAXAUTO</t>
  </si>
  <si>
    <t>Emmforce Autotech Ltd</t>
  </si>
  <si>
    <t>EMMFORCE</t>
  </si>
  <si>
    <t>Automotive Parts &amp; Equipment</t>
  </si>
  <si>
    <t>Aashka Hospitals Ltd</t>
  </si>
  <si>
    <t>AASHKA</t>
  </si>
  <si>
    <t>Health Care Facilities</t>
  </si>
  <si>
    <t>Aksharchem (India) Ltd</t>
  </si>
  <si>
    <t>AKSHARCHEM</t>
  </si>
  <si>
    <t>India Gelatine &amp; Chemicals Ltd</t>
  </si>
  <si>
    <t>INDGELA</t>
  </si>
  <si>
    <t>Prajay Engineers Syndicate Ltd</t>
  </si>
  <si>
    <t>PRAENG</t>
  </si>
  <si>
    <t>Crown Lifters Ltd</t>
  </si>
  <si>
    <t>CROWN</t>
  </si>
  <si>
    <t>LKP Finance Ltd</t>
  </si>
  <si>
    <t>LKPFIN</t>
  </si>
  <si>
    <t>Mason Infratech Ltd</t>
  </si>
  <si>
    <t>MASON</t>
  </si>
  <si>
    <t>Arunjyoti Bio Ventures Ltd</t>
  </si>
  <si>
    <t>ABVL</t>
  </si>
  <si>
    <t>Shree Osfm E-Mobility Ltd</t>
  </si>
  <si>
    <t>SHREEOSFM</t>
  </si>
  <si>
    <t>Espire Hospitality Ltd</t>
  </si>
  <si>
    <t>ESPIRE</t>
  </si>
  <si>
    <t>Ginni Filaments Ltd</t>
  </si>
  <si>
    <t>GINNIFILA</t>
  </si>
  <si>
    <t>Alphageo (India) Ltd</t>
  </si>
  <si>
    <t>ALPHAGEO</t>
  </si>
  <si>
    <t>Starteck Finance Ltd</t>
  </si>
  <si>
    <t>STARTECK</t>
  </si>
  <si>
    <t>Commercial Syn Bags Ltd</t>
  </si>
  <si>
    <t>COMSYN</t>
  </si>
  <si>
    <t>Power and Instrumentation (Gujarat) Ltd</t>
  </si>
  <si>
    <t>PIGL</t>
  </si>
  <si>
    <t>JHS Svendgaard Laboratories Ltd</t>
  </si>
  <si>
    <t>JHS</t>
  </si>
  <si>
    <t>PG Foils Ltd</t>
  </si>
  <si>
    <t>PGFOILQ</t>
  </si>
  <si>
    <t>McLeod Russel India Ltd</t>
  </si>
  <si>
    <t>MCLEODRUSS</t>
  </si>
  <si>
    <t>Ashapuri Gold Ornament Ltd</t>
  </si>
  <si>
    <t>AGOL</t>
  </si>
  <si>
    <t>Niraj Cement Structurals Ltd</t>
  </si>
  <si>
    <t>NIRAJ</t>
  </si>
  <si>
    <t>Raj Television Network Ltd</t>
  </si>
  <si>
    <t>RAJTV</t>
  </si>
  <si>
    <t>Enser Communications Ltd</t>
  </si>
  <si>
    <t>ENSER</t>
  </si>
  <si>
    <t>Jhaveri Credits and Capital Ltd</t>
  </si>
  <si>
    <t>JHACC</t>
  </si>
  <si>
    <t>Intrasoft Technologies Ltd</t>
  </si>
  <si>
    <t>ISFT</t>
  </si>
  <si>
    <t>Retail - Online</t>
  </si>
  <si>
    <t>Maitreya Medicare Ltd</t>
  </si>
  <si>
    <t>MAITREYA</t>
  </si>
  <si>
    <t>Diksat Transworld Ltd</t>
  </si>
  <si>
    <t>DIKSAT</t>
  </si>
  <si>
    <t>Prime Industries Ltd</t>
  </si>
  <si>
    <t>PRIMIND</t>
  </si>
  <si>
    <t>Oriental Carbon &amp; Chemicals Ltd</t>
  </si>
  <si>
    <t>OCCL</t>
  </si>
  <si>
    <t>Kanpur Plastipack Ltd</t>
  </si>
  <si>
    <t>KANPRPLA</t>
  </si>
  <si>
    <t>Indian Terrain Fashions Ltd</t>
  </si>
  <si>
    <t>INDTERRAIN</t>
  </si>
  <si>
    <t>T T Ltd</t>
  </si>
  <si>
    <t>TTL</t>
  </si>
  <si>
    <t>DCG Cables &amp; Wires Ltd</t>
  </si>
  <si>
    <t>DCG</t>
  </si>
  <si>
    <t>Cochin Minerals and Rutile Ltd</t>
  </si>
  <si>
    <t>COCHINM</t>
  </si>
  <si>
    <t>Amba Enterprises Ltd</t>
  </si>
  <si>
    <t>AEL</t>
  </si>
  <si>
    <t>Dhruv Consultancy Services Ltd</t>
  </si>
  <si>
    <t>DHRUV</t>
  </si>
  <si>
    <t>Kaushalya Logistics Ltd</t>
  </si>
  <si>
    <t>KLL</t>
  </si>
  <si>
    <t>Ground Freight &amp; Logistics</t>
  </si>
  <si>
    <t>Hindcon Chemicals Ltd</t>
  </si>
  <si>
    <t>HINDCON</t>
  </si>
  <si>
    <t>Canarys Automations Ltd</t>
  </si>
  <si>
    <t>CANARYS</t>
  </si>
  <si>
    <t>Gayatri Rubbers and Chemicals Ltd</t>
  </si>
  <si>
    <t>GRCL</t>
  </si>
  <si>
    <t>Chatha Foods Ltd</t>
  </si>
  <si>
    <t>CHATHA</t>
  </si>
  <si>
    <t>Radix Industries (India) Ltd</t>
  </si>
  <si>
    <t>RADIXIND</t>
  </si>
  <si>
    <t>Archidply Industries Ltd</t>
  </si>
  <si>
    <t>ARCHIDPLY</t>
  </si>
  <si>
    <t>Mehai Technology Ltd</t>
  </si>
  <si>
    <t>MEHAI</t>
  </si>
  <si>
    <t>Duncan Engineering Ltd</t>
  </si>
  <si>
    <t>DUNCANENG</t>
  </si>
  <si>
    <t>Sona Machinery Ltd</t>
  </si>
  <si>
    <t>SONAMAC</t>
  </si>
  <si>
    <t>Loyal Textile Mills Ltd</t>
  </si>
  <si>
    <t>LOYALTEX</t>
  </si>
  <si>
    <t>Madhusudan Masala Ltd</t>
  </si>
  <si>
    <t>MADHUSUDAN</t>
  </si>
  <si>
    <t>Shri Dinesh Mills Ltd</t>
  </si>
  <si>
    <t>SHRIDINE</t>
  </si>
  <si>
    <t>Zeal Global Services Ltd</t>
  </si>
  <si>
    <t>ZEAL</t>
  </si>
  <si>
    <t>Deccan Transcon Leasing Ltd</t>
  </si>
  <si>
    <t>DECCANTRAN</t>
  </si>
  <si>
    <t>Super House Ltd</t>
  </si>
  <si>
    <t>SUPERHOUSE</t>
  </si>
  <si>
    <t>Inventure Growth &amp; Securities Ltd</t>
  </si>
  <si>
    <t>INVENTURE</t>
  </si>
  <si>
    <t>Emmbi Industries Ltd</t>
  </si>
  <si>
    <t>EMMBI</t>
  </si>
  <si>
    <t>Srivari Spices and Foods Ltd</t>
  </si>
  <si>
    <t>SSFL</t>
  </si>
  <si>
    <t>Likhami Consulting Ltd</t>
  </si>
  <si>
    <t>LIKHAMI</t>
  </si>
  <si>
    <t>Silicon Rental Solutions Ltd</t>
  </si>
  <si>
    <t>SRSOLTD</t>
  </si>
  <si>
    <t>Regis Industries Ltd</t>
  </si>
  <si>
    <t>REGIS</t>
  </si>
  <si>
    <t>Pacific Industries Ltd</t>
  </si>
  <si>
    <t>PACIFICI</t>
  </si>
  <si>
    <t>Jaysynth Orgochem Ltd</t>
  </si>
  <si>
    <t>JAYSYNTH</t>
  </si>
  <si>
    <t>Nitiraj Engineers Ltd</t>
  </si>
  <si>
    <t>NITIRAJ</t>
  </si>
  <si>
    <t>SAL Steel Ltd</t>
  </si>
  <si>
    <t>SALSTEEL</t>
  </si>
  <si>
    <t>Rajshree Sugars &amp; Chemicals Ltd</t>
  </si>
  <si>
    <t>RAJSREESUG</t>
  </si>
  <si>
    <t>Jullundur Motor Agency (Delhi) Ltd</t>
  </si>
  <si>
    <t>JMA</t>
  </si>
  <si>
    <t>Visco Trade Associates Ltd</t>
  </si>
  <si>
    <t>VISCO</t>
  </si>
  <si>
    <t>Kimia Biosciences Ltd</t>
  </si>
  <si>
    <t>KIMIABL</t>
  </si>
  <si>
    <t>Maximus International Ltd</t>
  </si>
  <si>
    <t>MAXIMUS</t>
  </si>
  <si>
    <t>Vaishali Pharma Ltd</t>
  </si>
  <si>
    <t>VAISHALI</t>
  </si>
  <si>
    <t>Pmc Fincorp Ltd</t>
  </si>
  <si>
    <t>PMCFIN</t>
  </si>
  <si>
    <t>Asian Hotels (East) Ltd</t>
  </si>
  <si>
    <t>AHLEAST</t>
  </si>
  <si>
    <t>Supreme Infrastructure India Ltd</t>
  </si>
  <si>
    <t>SUPREMEINF</t>
  </si>
  <si>
    <t>Aarnav Fashions Ltd</t>
  </si>
  <si>
    <t>AARNAV</t>
  </si>
  <si>
    <t>Sadbhav Infrastructure Projects Ltd</t>
  </si>
  <si>
    <t>SADBHIN</t>
  </si>
  <si>
    <t>Shiva Texyarn Ltd</t>
  </si>
  <si>
    <t>SHIVATEX</t>
  </si>
  <si>
    <t>SBI Nifty Bank ETF</t>
  </si>
  <si>
    <t>SETFNIFBK</t>
  </si>
  <si>
    <t>Interiors &amp; More Ltd</t>
  </si>
  <si>
    <t>INM</t>
  </si>
  <si>
    <t>Standard Capital Markets Ltd</t>
  </si>
  <si>
    <t>STANCAP</t>
  </si>
  <si>
    <t>Worth Peripherals Ltd</t>
  </si>
  <si>
    <t>On Door Concepts Ltd</t>
  </si>
  <si>
    <t>ONDOOR</t>
  </si>
  <si>
    <t>Alpa Laboratories Ltd</t>
  </si>
  <si>
    <t>ALPA</t>
  </si>
  <si>
    <t>Dolfin Rubbers Ltd</t>
  </si>
  <si>
    <t>DOLFIN</t>
  </si>
  <si>
    <t>Emerald Finance Ltd</t>
  </si>
  <si>
    <t>EMERALD</t>
  </si>
  <si>
    <t>Metroglobal Ltd</t>
  </si>
  <si>
    <t>METROGLOBL</t>
  </si>
  <si>
    <t>Surana Solar Ltd</t>
  </si>
  <si>
    <t>SURANASOL</t>
  </si>
  <si>
    <t>Generic Engineering Construction and Projects Ltd</t>
  </si>
  <si>
    <t>GENCON</t>
  </si>
  <si>
    <t>ShreeOswal Seeds and Chemicals Ltd</t>
  </si>
  <si>
    <t>OSWALSEEDS</t>
  </si>
  <si>
    <t>CAPTAIN PIPES Ltd</t>
  </si>
  <si>
    <t>CAPPIPES</t>
  </si>
  <si>
    <t>Pansari Developers Ltd</t>
  </si>
  <si>
    <t>PANSARI</t>
  </si>
  <si>
    <t>Indiabulls Enterprises Ltd</t>
  </si>
  <si>
    <t>IEL</t>
  </si>
  <si>
    <t>Aartech Solonics Ltd</t>
  </si>
  <si>
    <t>AARTECH</t>
  </si>
  <si>
    <t>ACE Software Exports Ltd</t>
  </si>
  <si>
    <t>ACESOFT</t>
  </si>
  <si>
    <t>Maruti Infrastructure Ltd</t>
  </si>
  <si>
    <t>MAINFRA</t>
  </si>
  <si>
    <t>Univastu India Ltd</t>
  </si>
  <si>
    <t>UNIVASTU</t>
  </si>
  <si>
    <t>Sharat Industries Ltd</t>
  </si>
  <si>
    <t>SHINDL</t>
  </si>
  <si>
    <t>Narmada Gelatines Ltd</t>
  </si>
  <si>
    <t>SHAWGELTIN</t>
  </si>
  <si>
    <t>ICICI Prudential Nifty 100 Low Vol 30 ETF</t>
  </si>
  <si>
    <t>LOWVOLIETF</t>
  </si>
  <si>
    <t>Aeron Composite Ltd</t>
  </si>
  <si>
    <t>AERON</t>
  </si>
  <si>
    <t>Maha Rashtra Apex Corporation Ltd</t>
  </si>
  <si>
    <t>MAHAPEXLTD</t>
  </si>
  <si>
    <t>Tips Films Ltd</t>
  </si>
  <si>
    <t>TIPSFILMS</t>
  </si>
  <si>
    <t>CIL Nova Petrochemicals Ltd</t>
  </si>
  <si>
    <t>CNOVAPETRO</t>
  </si>
  <si>
    <t>Globus Power Generation Ltd</t>
  </si>
  <si>
    <t>GLOBUSCON</t>
  </si>
  <si>
    <t>Digicontent Ltd</t>
  </si>
  <si>
    <t>DGCONTENT</t>
  </si>
  <si>
    <t>Aryaman Capital Markets Ltd</t>
  </si>
  <si>
    <t>ARYACAPM</t>
  </si>
  <si>
    <t>BSL Ltd</t>
  </si>
  <si>
    <t>BSL</t>
  </si>
  <si>
    <t>Reliance Home Finance Ltd</t>
  </si>
  <si>
    <t>RHFL</t>
  </si>
  <si>
    <t>QMS Medical Allied Services Ltd</t>
  </si>
  <si>
    <t>QMSMEDI</t>
  </si>
  <si>
    <t>Star Delta Transformers Ltd</t>
  </si>
  <si>
    <t>STARDELTA</t>
  </si>
  <si>
    <t>Capital Trust Ltd</t>
  </si>
  <si>
    <t>CAPTRUST</t>
  </si>
  <si>
    <t>Umang Dairies Ltd</t>
  </si>
  <si>
    <t>UMANGDAIRY</t>
  </si>
  <si>
    <t>S &amp; S Power Switchgear Ltd</t>
  </si>
  <si>
    <t>S&amp;SPOWER</t>
  </si>
  <si>
    <t>Equippp Social Impact Technologies Ltd</t>
  </si>
  <si>
    <t>EQUIPPP</t>
  </si>
  <si>
    <t xml:space="preserve"> IT Services &amp; Consulting</t>
  </si>
  <si>
    <t>Pritika Engineering Components Ltd</t>
  </si>
  <si>
    <t>PRITIKA</t>
  </si>
  <si>
    <t>Unihealth Consultancy Ltd</t>
  </si>
  <si>
    <t>UNIHEALTH</t>
  </si>
  <si>
    <t>LGB Forge Ltd</t>
  </si>
  <si>
    <t>LGBFORGE</t>
  </si>
  <si>
    <t>Tahmar Enterprises Ltd</t>
  </si>
  <si>
    <t>TAHMARENT</t>
  </si>
  <si>
    <t>Shigan Quantum Technologies Ltd</t>
  </si>
  <si>
    <t>SHIGAN</t>
  </si>
  <si>
    <t>Sayaji Hotels (Pune) Ltd</t>
  </si>
  <si>
    <t>SHPLPUNE</t>
  </si>
  <si>
    <t>Anlon Technology Solutions Ltd</t>
  </si>
  <si>
    <t>ANLON</t>
  </si>
  <si>
    <t>LA Tim Metal &amp; Industries Ltd</t>
  </si>
  <si>
    <t>LATIMMETAL</t>
  </si>
  <si>
    <t>Sanmit Infra Ltd</t>
  </si>
  <si>
    <t>SANINFRA</t>
  </si>
  <si>
    <t>G M Polyplast Ltd</t>
  </si>
  <si>
    <t>GMPL</t>
  </si>
  <si>
    <t>Mangal Credit and Fincorp Ltd</t>
  </si>
  <si>
    <t>MANCREDIT</t>
  </si>
  <si>
    <t>Sarthak Metals Ltd</t>
  </si>
  <si>
    <t>SMLT</t>
  </si>
  <si>
    <t>W H Brady &amp; Company Ltd</t>
  </si>
  <si>
    <t>WHBRADY</t>
  </si>
  <si>
    <t>National Plastic Technologies Ltd</t>
  </si>
  <si>
    <t>NATPLASTI</t>
  </si>
  <si>
    <t>Aspinwall and Company Ltd</t>
  </si>
  <si>
    <t>ASPINWALL</t>
  </si>
  <si>
    <t>Hindustan Tin Works Ltd</t>
  </si>
  <si>
    <t>HINDTIN</t>
  </si>
  <si>
    <t>Shekhawati Industries Ltd</t>
  </si>
  <si>
    <t>SHEKHAWATI</t>
  </si>
  <si>
    <t>SAH Polymers Ltd</t>
  </si>
  <si>
    <t>SAH</t>
  </si>
  <si>
    <t>Esprit Stones Ltd</t>
  </si>
  <si>
    <t>ESPRIT</t>
  </si>
  <si>
    <t>Oil Country Tubular Ltd</t>
  </si>
  <si>
    <t>OILCOUNTUB</t>
  </si>
  <si>
    <t>Yash Optics &amp; Lens Ltd</t>
  </si>
  <si>
    <t>YASHOPTICS</t>
  </si>
  <si>
    <t>Lloyds Luxuries Ltd</t>
  </si>
  <si>
    <t>LLOYDS</t>
  </si>
  <si>
    <t>Precision Electronics Ltd</t>
  </si>
  <si>
    <t>PRECISIO</t>
  </si>
  <si>
    <t>Beacon Trusteeship Ltd</t>
  </si>
  <si>
    <t>BEACON</t>
  </si>
  <si>
    <t>Cenlub Industries Ltd</t>
  </si>
  <si>
    <t>CENLUB</t>
  </si>
  <si>
    <t>Brahmaputra Infrastructure Ltd</t>
  </si>
  <si>
    <t>BRAHMINFRA</t>
  </si>
  <si>
    <t>Qualitek Labs Ltd</t>
  </si>
  <si>
    <t>QLL</t>
  </si>
  <si>
    <t>Indian Wood Products Co Ltd</t>
  </si>
  <si>
    <t>IWP</t>
  </si>
  <si>
    <t>Denis Chem Lab Ltd</t>
  </si>
  <si>
    <t>DENISCHEM</t>
  </si>
  <si>
    <t>Coral India Finance and Housing Ltd</t>
  </si>
  <si>
    <t>CORALFINAC</t>
  </si>
  <si>
    <t>Ansal Properties and Infrastructure Ltd</t>
  </si>
  <si>
    <t>ANSALAPI</t>
  </si>
  <si>
    <t>Signet Industries Ltd</t>
  </si>
  <si>
    <t>SIGIND</t>
  </si>
  <si>
    <t>delaPlex Ltd</t>
  </si>
  <si>
    <t>DELAPLEX</t>
  </si>
  <si>
    <t>Anik Industries Ltd</t>
  </si>
  <si>
    <t>ANIKINDS</t>
  </si>
  <si>
    <t>S A Tech Software India Ltd</t>
  </si>
  <si>
    <t>SATECH</t>
  </si>
  <si>
    <t>Tilak Ventures Ltd</t>
  </si>
  <si>
    <t>TILAK</t>
  </si>
  <si>
    <t>Storage Technologies and Automation Ltd</t>
  </si>
  <si>
    <t>STAL</t>
  </si>
  <si>
    <t>Office Services &amp; Supplies</t>
  </si>
  <si>
    <t>Lovable Lingerie Ltd</t>
  </si>
  <si>
    <t>LOVABLE</t>
  </si>
  <si>
    <t>Garnet International Ltd</t>
  </si>
  <si>
    <t>GARNETINT</t>
  </si>
  <si>
    <t>Texmo Pipes and Products Ltd</t>
  </si>
  <si>
    <t>TEXMOPIPES</t>
  </si>
  <si>
    <t>Shri Balaji Valve Components Ltd</t>
  </si>
  <si>
    <t>SBVCL</t>
  </si>
  <si>
    <t>G G Engineering Ltd</t>
  </si>
  <si>
    <t>GGENG</t>
  </si>
  <si>
    <t>Jyoti Ltd</t>
  </si>
  <si>
    <t>JYOTI</t>
  </si>
  <si>
    <t>Regency Ceramics Ltd</t>
  </si>
  <si>
    <t>REGENCERAM</t>
  </si>
  <si>
    <t>MRO-TEK Realty Ltd</t>
  </si>
  <si>
    <t>MRO-TEK</t>
  </si>
  <si>
    <t>Kkalpana Industries (India) Ltd</t>
  </si>
  <si>
    <t>KKALPANAIND</t>
  </si>
  <si>
    <t>Trom Industries Ltd</t>
  </si>
  <si>
    <t>TROM</t>
  </si>
  <si>
    <t>Siyaram Recycling Industries Ltd</t>
  </si>
  <si>
    <t>SIYARAM</t>
  </si>
  <si>
    <t>ANI Integrated Services Ltd</t>
  </si>
  <si>
    <t>AISL</t>
  </si>
  <si>
    <t>Deep Polymers Ltd</t>
  </si>
  <si>
    <t>DEEP</t>
  </si>
  <si>
    <t>Simplex Castings Ltd</t>
  </si>
  <si>
    <t>SIMPLEXCAS</t>
  </si>
  <si>
    <t>Incredible Industries Ltd</t>
  </si>
  <si>
    <t>INCREDIBLE</t>
  </si>
  <si>
    <t>Zenith Drugs Ltd</t>
  </si>
  <si>
    <t>ZENITHDRUG</t>
  </si>
  <si>
    <t>IVP Ltd</t>
  </si>
  <si>
    <t>IVP</t>
  </si>
  <si>
    <t>Kapston Services Ltd</t>
  </si>
  <si>
    <t>KAPSTON</t>
  </si>
  <si>
    <t>B &amp; A Packaging India Ltd</t>
  </si>
  <si>
    <t>BAPACK</t>
  </si>
  <si>
    <t>Eco Hotels and Resorts Ltd</t>
  </si>
  <si>
    <t>ECOHOTELS</t>
  </si>
  <si>
    <t>Sera Investments &amp; Finance India Ltd</t>
  </si>
  <si>
    <t>SERA</t>
  </si>
  <si>
    <t>Indbank Merchant Banking Services Ltd</t>
  </si>
  <si>
    <t>INDBANK</t>
  </si>
  <si>
    <t>Tainwala Chemicals and Plastics (India) Ltd</t>
  </si>
  <si>
    <t>TAINWALCHM</t>
  </si>
  <si>
    <t>Shahlon Silk Industries Ltd</t>
  </si>
  <si>
    <t>SHAHLON</t>
  </si>
  <si>
    <t>Alphalogic Industries Ltd</t>
  </si>
  <si>
    <t>ALPHAIND</t>
  </si>
  <si>
    <t>Parshva Enterprises Ltd</t>
  </si>
  <si>
    <t>PARSHVA</t>
  </si>
  <si>
    <t>Ratnabhumi Developers Ltd</t>
  </si>
  <si>
    <t>RATNABHUMI</t>
  </si>
  <si>
    <t>Shri Bajrang Alliance Ltd</t>
  </si>
  <si>
    <t>SHBAJRG</t>
  </si>
  <si>
    <t>Nettlinx Ltd</t>
  </si>
  <si>
    <t>NETTLINX</t>
  </si>
  <si>
    <t>KHFM Hospitality and Facility Management Services Ltd</t>
  </si>
  <si>
    <t>KHFM</t>
  </si>
  <si>
    <t>Lagnam Spintex Ltd</t>
  </si>
  <si>
    <t>LAGNAM</t>
  </si>
  <si>
    <t>Global Offshore Services Ltd</t>
  </si>
  <si>
    <t>GLOBOFFS</t>
  </si>
  <si>
    <t>Gujarat State Financial Corp</t>
  </si>
  <si>
    <t>GUJSTATFIN</t>
  </si>
  <si>
    <t>Abans Enterprises Ltd</t>
  </si>
  <si>
    <t>ABANSENT</t>
  </si>
  <si>
    <t>MITCON Consultancy &amp; Engineering Services Ltd</t>
  </si>
  <si>
    <t>MITCON</t>
  </si>
  <si>
    <t>Edvenswa Enterprises Ltd</t>
  </si>
  <si>
    <t>EDVENSWA</t>
  </si>
  <si>
    <t>Caspian Corporate Services Ltd</t>
  </si>
  <si>
    <t>CASPIAN</t>
  </si>
  <si>
    <t>HB Estate Developers Ltd</t>
  </si>
  <si>
    <t>HBESD</t>
  </si>
  <si>
    <t>GVP Infotech Ltd</t>
  </si>
  <si>
    <t>GVPTECH</t>
  </si>
  <si>
    <t>Aarvi Encon Ltd</t>
  </si>
  <si>
    <t>AARVI</t>
  </si>
  <si>
    <t>Sir Shadi Lal Enterprises Ltd</t>
  </si>
  <si>
    <t>SSLEL</t>
  </si>
  <si>
    <t>Bihar Sponge Iron Ltd</t>
  </si>
  <si>
    <t>BIHSPONG</t>
  </si>
  <si>
    <t>JK Agri Genetics Ltd</t>
  </si>
  <si>
    <t>JK AGRI</t>
  </si>
  <si>
    <t>HIM Teknoforge Ltd</t>
  </si>
  <si>
    <t>HIMTEK</t>
  </si>
  <si>
    <t>Savera Industries Ltd</t>
  </si>
  <si>
    <t>SAVERA</t>
  </si>
  <si>
    <t>United Nilgiri Tea Estates Company Ltd</t>
  </si>
  <si>
    <t>UNITEDTEA</t>
  </si>
  <si>
    <t>Dhoot Industrial Finance Ltd</t>
  </si>
  <si>
    <t>DHOOTIN</t>
  </si>
  <si>
    <t>B.A.G. Films and Media Ltd</t>
  </si>
  <si>
    <t>BAGFILMS</t>
  </si>
  <si>
    <t>Aayush Wellness Ltd</t>
  </si>
  <si>
    <t>AAYUSH</t>
  </si>
  <si>
    <t>Cinerad Communications Ltd</t>
  </si>
  <si>
    <t>CINERAD</t>
  </si>
  <si>
    <t>Tarmat Ltd</t>
  </si>
  <si>
    <t>TARMAT</t>
  </si>
  <si>
    <t>WAA Solar Ltd</t>
  </si>
  <si>
    <t>WAA</t>
  </si>
  <si>
    <t>Arvee Laboratories (India) Ltd</t>
  </si>
  <si>
    <t>ARVEE</t>
  </si>
  <si>
    <t>GTL Ltd</t>
  </si>
  <si>
    <t>GTL</t>
  </si>
  <si>
    <t>Surat Trade and Mercantile Ltd</t>
  </si>
  <si>
    <t>SURATRAML</t>
  </si>
  <si>
    <t>Organic Recycling Systems Ltd</t>
  </si>
  <si>
    <t>ORGANICREC</t>
  </si>
  <si>
    <t>Indian Sucrose Ltd</t>
  </si>
  <si>
    <t>INDSUCR</t>
  </si>
  <si>
    <t>Mauria Udyog Ltd</t>
  </si>
  <si>
    <t>MUL</t>
  </si>
  <si>
    <t>AMJ Land Holdings Ltd</t>
  </si>
  <si>
    <t>AMJLAND</t>
  </si>
  <si>
    <t>Ramdevbaba Solvent Ltd</t>
  </si>
  <si>
    <t>RBS</t>
  </si>
  <si>
    <t>Pulz Electronics Ltd</t>
  </si>
  <si>
    <t>PULZ</t>
  </si>
  <si>
    <t>Prima Plastics Ltd</t>
  </si>
  <si>
    <t>PRIMAPLA</t>
  </si>
  <si>
    <t>Pee Cee Cosma Sope Ltd</t>
  </si>
  <si>
    <t>PCCOSMA</t>
  </si>
  <si>
    <t>Techknowgreen Solutions Ltd</t>
  </si>
  <si>
    <t>TECHKGREEN</t>
  </si>
  <si>
    <t>Golkunda Diamonds and Jewellery Ltd</t>
  </si>
  <si>
    <t>GOLKUNDIA</t>
  </si>
  <si>
    <t>Sonal Mercantile Ltd</t>
  </si>
  <si>
    <t>SONAL</t>
  </si>
  <si>
    <t>Rajnish Retail Ltd</t>
  </si>
  <si>
    <t>RRETAIL</t>
  </si>
  <si>
    <t>Naman In-Store (India) Ltd</t>
  </si>
  <si>
    <t>NAMAN</t>
  </si>
  <si>
    <t>GIR Natureview Resorts Ltd</t>
  </si>
  <si>
    <t>GIRRESORTS</t>
  </si>
  <si>
    <t>Weizmann Limited</t>
  </si>
  <si>
    <t>WEIZMANIND</t>
  </si>
  <si>
    <t>BDH Industries Ltd</t>
  </si>
  <si>
    <t>BDH</t>
  </si>
  <si>
    <t>Galaxy Cloud Kitchens Ltd</t>
  </si>
  <si>
    <t>GCKL</t>
  </si>
  <si>
    <t>Mangalam Drugs and Organics Ltd</t>
  </si>
  <si>
    <t>MANGALAM</t>
  </si>
  <si>
    <t>Cambridge Technology Enterprises Ltd</t>
  </si>
  <si>
    <t>CTE</t>
  </si>
  <si>
    <t>Greenchef Appliances Ltd</t>
  </si>
  <si>
    <t>GREENCHEF</t>
  </si>
  <si>
    <t>Bal Pharma Ltd</t>
  </si>
  <si>
    <t>BALPHARMA</t>
  </si>
  <si>
    <t>IL&amp;FS Transportation Networks Ltd</t>
  </si>
  <si>
    <t>IL&amp;FSTRANS</t>
  </si>
  <si>
    <t>Sharda Ispat Ltd</t>
  </si>
  <si>
    <t>SHRDAIS</t>
  </si>
  <si>
    <t>Modern Threads (India) Ltd</t>
  </si>
  <si>
    <t>MODTHREAD</t>
  </si>
  <si>
    <t>Airo Lam Ltd</t>
  </si>
  <si>
    <t>AIROLAM</t>
  </si>
  <si>
    <t>Winsome Textile Industries Ltd</t>
  </si>
  <si>
    <t>WINSOMTX</t>
  </si>
  <si>
    <t>Housing Development and Infrastructure Ltd</t>
  </si>
  <si>
    <t>HDIL</t>
  </si>
  <si>
    <t>De Neers Tools Ltd</t>
  </si>
  <si>
    <t>DENEERS</t>
  </si>
  <si>
    <t>Panache Digilife Ltd</t>
  </si>
  <si>
    <t>PANACHE</t>
  </si>
  <si>
    <t>Tyche Industries Ltd</t>
  </si>
  <si>
    <t>TYCHE</t>
  </si>
  <si>
    <t>Manaksia Aluminium Co Ltd</t>
  </si>
  <si>
    <t>MANAKALUCO</t>
  </si>
  <si>
    <t>Basant Agro Tech (India) Ltd</t>
  </si>
  <si>
    <t>BASANTGL</t>
  </si>
  <si>
    <t>Bafna Pharmaceuticals Ltd</t>
  </si>
  <si>
    <t>BAFNAPH</t>
  </si>
  <si>
    <t>Shah Alloys Ltd</t>
  </si>
  <si>
    <t>SHAHALLOYS</t>
  </si>
  <si>
    <t>Trishakti Industries Ltd</t>
  </si>
  <si>
    <t>TRISHAKT</t>
  </si>
  <si>
    <t>IBL Finance Ltd</t>
  </si>
  <si>
    <t>IBLFL</t>
  </si>
  <si>
    <t>Financial Technology</t>
  </si>
  <si>
    <t>CHL Ltd</t>
  </si>
  <si>
    <t>CHLLTD</t>
  </si>
  <si>
    <t>Innovassynth Investments Ltd</t>
  </si>
  <si>
    <t>INOVSYNTH</t>
  </si>
  <si>
    <t>HCP Plastene Bulkpack Ltd</t>
  </si>
  <si>
    <t>HPBL</t>
  </si>
  <si>
    <t>Paper &amp; Plastic Packaging Products &amp; Materials</t>
  </si>
  <si>
    <t>Transwarranty Finance Ltd</t>
  </si>
  <si>
    <t>TFL</t>
  </si>
  <si>
    <t>Aveer Foods Ltd</t>
  </si>
  <si>
    <t>AVEER</t>
  </si>
  <si>
    <t>Haryana Capfin Ltd</t>
  </si>
  <si>
    <t>HARYNACAP</t>
  </si>
  <si>
    <t>Khemani Distributors &amp; Marketing Ltd</t>
  </si>
  <si>
    <t>KDML</t>
  </si>
  <si>
    <t>Sylvan Plyboard (India) Ltd</t>
  </si>
  <si>
    <t>SYLVANPLY</t>
  </si>
  <si>
    <t>Hindustan Adhesives Ltd</t>
  </si>
  <si>
    <t>HINDADH</t>
  </si>
  <si>
    <t>Somi Conveyor Beltings Ltd</t>
  </si>
  <si>
    <t>SOMICONVEY</t>
  </si>
  <si>
    <t>Salasar Exteriors and Contour Ltd</t>
  </si>
  <si>
    <t>SECL</t>
  </si>
  <si>
    <t>AKI India Ltd</t>
  </si>
  <si>
    <t>AKI</t>
  </si>
  <si>
    <t>Oxygenta Pharmaceutical Ltd</t>
  </si>
  <si>
    <t>OXYGENTAPH</t>
  </si>
  <si>
    <t>Century Extrusions Ltd</t>
  </si>
  <si>
    <t>CENTEXT</t>
  </si>
  <si>
    <t>GSS Infotech Ltd</t>
  </si>
  <si>
    <t>GSS</t>
  </si>
  <si>
    <t>Maheshwari Logistics Ltd</t>
  </si>
  <si>
    <t>MAHESHWARI</t>
  </si>
  <si>
    <t>Shree Ajit Pulp and Paper Ltd</t>
  </si>
  <si>
    <t>SAPPL</t>
  </si>
  <si>
    <t>Sel Manufacturing Company Ltd</t>
  </si>
  <si>
    <t>SELMC</t>
  </si>
  <si>
    <t>Universal Autofoundry Ltd</t>
  </si>
  <si>
    <t>UNIAUTO</t>
  </si>
  <si>
    <t>Rajputana Industries Ltd</t>
  </si>
  <si>
    <t>RAJINDLTD</t>
  </si>
  <si>
    <t>Metals - Copper</t>
  </si>
  <si>
    <t>Toyam Sports Ltd</t>
  </si>
  <si>
    <t>TOYAMSL</t>
  </si>
  <si>
    <t>South India Paper Mills Ltd</t>
  </si>
  <si>
    <t>STHINPA</t>
  </si>
  <si>
    <t>Fonebox Retail Ltd</t>
  </si>
  <si>
    <t>FONEBOX</t>
  </si>
  <si>
    <t>LKP Securities Ltd</t>
  </si>
  <si>
    <t>LKPSEC</t>
  </si>
  <si>
    <t>RSD Finance Ltd</t>
  </si>
  <si>
    <t>RSDFIN</t>
  </si>
  <si>
    <t>Advik Capital Ltd</t>
  </si>
  <si>
    <t>ADVIKCA</t>
  </si>
  <si>
    <t>Kifs Financial Services Ltd</t>
  </si>
  <si>
    <t>KIFS</t>
  </si>
  <si>
    <t>Samor Reality Ltd</t>
  </si>
  <si>
    <t>SAMOR</t>
  </si>
  <si>
    <t>Fidel Softech Ltd</t>
  </si>
  <si>
    <t>FIDEL</t>
  </si>
  <si>
    <t>Priti International Ltd</t>
  </si>
  <si>
    <t>PRITI</t>
  </si>
  <si>
    <t>Lactose (India) Ltd</t>
  </si>
  <si>
    <t>LACTOSE</t>
  </si>
  <si>
    <t>Mitsu Chem Plast Ltd</t>
  </si>
  <si>
    <t>MITSU</t>
  </si>
  <si>
    <t>Indrayani Biotech Ltd</t>
  </si>
  <si>
    <t>INDRANIB</t>
  </si>
  <si>
    <t>Jocil Ltd</t>
  </si>
  <si>
    <t>JOCIL</t>
  </si>
  <si>
    <t>Lakshmi Automatic Loom Works Ltd</t>
  </si>
  <si>
    <t>LXMIATO</t>
  </si>
  <si>
    <t>Thakkers Developers Ltd</t>
  </si>
  <si>
    <t>THAKDEV</t>
  </si>
  <si>
    <t>Alpine Housing Development Corporation Limited</t>
  </si>
  <si>
    <t>ALPINEHOU</t>
  </si>
  <si>
    <t>Gayatri Projects Ltd</t>
  </si>
  <si>
    <t>GAYAPROJ</t>
  </si>
  <si>
    <t>Caprihans India Ltd</t>
  </si>
  <si>
    <t>CAPRIHANS</t>
  </si>
  <si>
    <t>Prizor Viztech Ltd</t>
  </si>
  <si>
    <t>PRIZOR</t>
  </si>
  <si>
    <t>Aarey Drugs and Pharmaceuticals Ltd</t>
  </si>
  <si>
    <t>AAREYDRUGS</t>
  </si>
  <si>
    <t>Samkrg Pistons and Rings Ltd</t>
  </si>
  <si>
    <t>SAMKRG</t>
  </si>
  <si>
    <t>Urban Enviro Waste Management Ltd</t>
  </si>
  <si>
    <t>URBAN</t>
  </si>
  <si>
    <t>Ludlow Jute &amp; Specialities Ltd</t>
  </si>
  <si>
    <t>LUDLOWJUT</t>
  </si>
  <si>
    <t>Confidence Futuristic Energetech Ltd</t>
  </si>
  <si>
    <t>CFEL</t>
  </si>
  <si>
    <t>Quest Laboratories Ltd</t>
  </si>
  <si>
    <t>QUESTLAB</t>
  </si>
  <si>
    <t>Lambodhara Textiles Ltd</t>
  </si>
  <si>
    <t>LAMBODHARA</t>
  </si>
  <si>
    <t>Touchwood Entertainment Ltd</t>
  </si>
  <si>
    <t>TOUCHWOOD</t>
  </si>
  <si>
    <t>Digidrive Distributors Ltd</t>
  </si>
  <si>
    <t>DIGIDRIVE</t>
  </si>
  <si>
    <t>Kaira Can Co Ltd</t>
  </si>
  <si>
    <t>KAIRA</t>
  </si>
  <si>
    <t>Gujarat Intrux Ltd</t>
  </si>
  <si>
    <t>GUJINTRX</t>
  </si>
  <si>
    <t>Ducol Organics &amp; Colours Ltd</t>
  </si>
  <si>
    <t>DUCOL</t>
  </si>
  <si>
    <t>BN Rathi Securities Ltd</t>
  </si>
  <si>
    <t>BNRSEC</t>
  </si>
  <si>
    <t>Indian Acrylics Ltd</t>
  </si>
  <si>
    <t>INDIANACRY</t>
  </si>
  <si>
    <t>VJTF Eduservices Ltd</t>
  </si>
  <si>
    <t>VJTFEDU</t>
  </si>
  <si>
    <t>Sikko Industries Ltd</t>
  </si>
  <si>
    <t>SIKKO</t>
  </si>
  <si>
    <t>HB Portfolio Ltd</t>
  </si>
  <si>
    <t>HBPOR</t>
  </si>
  <si>
    <t>Chetana Education Ltd</t>
  </si>
  <si>
    <t>CHETANA</t>
  </si>
  <si>
    <t>Krebs Biochemicals and Industries Ltd</t>
  </si>
  <si>
    <t>KREBSBIO</t>
  </si>
  <si>
    <t>NipponINETFNifty SDL Apr 2026 Top 20 Equal Weight</t>
  </si>
  <si>
    <t>SDL26BEES</t>
  </si>
  <si>
    <t>Upsurge Seeds Of Agriculture Ltd</t>
  </si>
  <si>
    <t>USASEEDS</t>
  </si>
  <si>
    <t>Hilton Metal Forging Ltd</t>
  </si>
  <si>
    <t>HILTON</t>
  </si>
  <si>
    <t>Mukta Arts Ltd</t>
  </si>
  <si>
    <t>MUKTAARTS</t>
  </si>
  <si>
    <t>Keynote Financial Services Ltd</t>
  </si>
  <si>
    <t>KEYFINSERV</t>
  </si>
  <si>
    <t>Vital Chemtech Ltd</t>
  </si>
  <si>
    <t>VITAL</t>
  </si>
  <si>
    <t>Baid Finserv Ltd</t>
  </si>
  <si>
    <t>BAIDFIN</t>
  </si>
  <si>
    <t>Ekansh Concepts Ltd</t>
  </si>
  <si>
    <t>EKANSH</t>
  </si>
  <si>
    <t>Vinny Overseas Ltd</t>
  </si>
  <si>
    <t>VINNY</t>
  </si>
  <si>
    <t>DHP India Ltd</t>
  </si>
  <si>
    <t>DHPIND</t>
  </si>
  <si>
    <t>Standard Industries Ltd</t>
  </si>
  <si>
    <t>SIL</t>
  </si>
  <si>
    <t>Polson Ltd</t>
  </si>
  <si>
    <t>POLSON</t>
  </si>
  <si>
    <t>Indian Infotech and Software Ltd</t>
  </si>
  <si>
    <t>INDINFO</t>
  </si>
  <si>
    <t>Dindigul Farm Product Ltd</t>
  </si>
  <si>
    <t>DFPL</t>
  </si>
  <si>
    <t>AAA Technologies Ltd</t>
  </si>
  <si>
    <t>AAATECH</t>
  </si>
  <si>
    <t>Odyssey Technologies Ltd</t>
  </si>
  <si>
    <t>ODYSSEY</t>
  </si>
  <si>
    <t>Baroda Extrusion Ltd</t>
  </si>
  <si>
    <t>BAROEXT</t>
  </si>
  <si>
    <t>Samrat Forgings Ltd</t>
  </si>
  <si>
    <t>SAMRATFORG</t>
  </si>
  <si>
    <t>Swati Projects Ltd</t>
  </si>
  <si>
    <t>SWATIPRO</t>
  </si>
  <si>
    <t>Gujarat Natural Resources Ltd</t>
  </si>
  <si>
    <t>GNRL</t>
  </si>
  <si>
    <t>Anmol India Ltd</t>
  </si>
  <si>
    <t>ANMOL</t>
  </si>
  <si>
    <t>Raja Bahadur International Ltd</t>
  </si>
  <si>
    <t>RAJABAH</t>
  </si>
  <si>
    <t>Kalyani Forge Ltd</t>
  </si>
  <si>
    <t>KALYANIFRG</t>
  </si>
  <si>
    <t>Atam Valves Ltd</t>
  </si>
  <si>
    <t>ATAM</t>
  </si>
  <si>
    <t>Wardwizard Foods and Beverages Ltd</t>
  </si>
  <si>
    <t>WARDWIZFBL</t>
  </si>
  <si>
    <t>Motor and General Finance Ltd</t>
  </si>
  <si>
    <t>MOTOGENFIN</t>
  </si>
  <si>
    <t>Globe International Carriers Ltd</t>
  </si>
  <si>
    <t>GICL</t>
  </si>
  <si>
    <t>Globe Textiles (India) Ltd</t>
  </si>
  <si>
    <t>GLOBE</t>
  </si>
  <si>
    <t>Vibrant Global Capital Ltd</t>
  </si>
  <si>
    <t>VGCL</t>
  </si>
  <si>
    <t>Ganges Securities Ltd</t>
  </si>
  <si>
    <t>GANGESSECU</t>
  </si>
  <si>
    <t>ATV Projects India Ltd</t>
  </si>
  <si>
    <t>ATVPR</t>
  </si>
  <si>
    <t>Marvel Decor Ltd</t>
  </si>
  <si>
    <t>MDL</t>
  </si>
  <si>
    <t>Virat Leasing Ltd</t>
  </si>
  <si>
    <t>VLL</t>
  </si>
  <si>
    <t>Rishiroop Ltd</t>
  </si>
  <si>
    <t>RISHIROOP</t>
  </si>
  <si>
    <t>SPL Industries Ltd</t>
  </si>
  <si>
    <t>SPLIL</t>
  </si>
  <si>
    <t>Rulka Electricals Ltd</t>
  </si>
  <si>
    <t>RULKA</t>
  </si>
  <si>
    <t>Syschem (India) Ltd</t>
  </si>
  <si>
    <t>SYSCHEM</t>
  </si>
  <si>
    <t>Pramara Promotions Ltd</t>
  </si>
  <si>
    <t>PRAMARA</t>
  </si>
  <si>
    <t>Latteys Industries Ltd</t>
  </si>
  <si>
    <t>LATTEYS</t>
  </si>
  <si>
    <t>Kakatiya Cement Sugar and Industries Ltd</t>
  </si>
  <si>
    <t>KAKATCEM</t>
  </si>
  <si>
    <t>Mahalaxmi Rubtech Ltd</t>
  </si>
  <si>
    <t>MHLXMIRU</t>
  </si>
  <si>
    <t>Gillanders Arbuthnot &amp; Co Ltd</t>
  </si>
  <si>
    <t>GILLANDERS</t>
  </si>
  <si>
    <t>Eyantra Ventures Ltd</t>
  </si>
  <si>
    <t>EY</t>
  </si>
  <si>
    <t>Kesar Petroproducts Ltd</t>
  </si>
  <si>
    <t>KESARPE</t>
  </si>
  <si>
    <t>Ovobel Foods Ltd</t>
  </si>
  <si>
    <t>OVOBELE</t>
  </si>
  <si>
    <t>Bright Brothers Ltd</t>
  </si>
  <si>
    <t>BRIGHTBR</t>
  </si>
  <si>
    <t>Suryalata Spinning Mills Ltd</t>
  </si>
  <si>
    <t>SURYALA</t>
  </si>
  <si>
    <t>B &amp; A Ltd</t>
  </si>
  <si>
    <t>BNALTD</t>
  </si>
  <si>
    <t>Xelpmoc Design and Tech Ltd</t>
  </si>
  <si>
    <t>XELPMOC</t>
  </si>
  <si>
    <t>Avance Technologies Ltd</t>
  </si>
  <si>
    <t>AVANCE</t>
  </si>
  <si>
    <t>Sizemasters Technology Ltd</t>
  </si>
  <si>
    <t>SIZEMASTER</t>
  </si>
  <si>
    <t>7Seas Entertainment Ltd</t>
  </si>
  <si>
    <t>7SEASL</t>
  </si>
  <si>
    <t>Interactive Home Entertainment</t>
  </si>
  <si>
    <t>Ecoplast Ltd</t>
  </si>
  <si>
    <t>ECOPLAST</t>
  </si>
  <si>
    <t>Shradha AI Technologies Ltd</t>
  </si>
  <si>
    <t>SHRAAITECH</t>
  </si>
  <si>
    <t>Oil &amp; Gas Drilling</t>
  </si>
  <si>
    <t>Hindustan Appliances Ltd</t>
  </si>
  <si>
    <t>HINDAPL</t>
  </si>
  <si>
    <t>Genpharmasec Ltd</t>
  </si>
  <si>
    <t>GENPHARMA</t>
  </si>
  <si>
    <t>Dcm Ltd</t>
  </si>
  <si>
    <t>DCM</t>
  </si>
  <si>
    <t>Reliance Chemotex Industries Ltd</t>
  </si>
  <si>
    <t>RELCHEMQ</t>
  </si>
  <si>
    <t>Nagpur Power and Industries Ltd</t>
  </si>
  <si>
    <t>NAGPI</t>
  </si>
  <si>
    <t>Eros International Media Ltd</t>
  </si>
  <si>
    <t>EROSMEDIA</t>
  </si>
  <si>
    <t>Calcom Vision Ltd</t>
  </si>
  <si>
    <t>CALCOM</t>
  </si>
  <si>
    <t>Samrat Pharmachem Ltd</t>
  </si>
  <si>
    <t>SAMRATPH</t>
  </si>
  <si>
    <t>Ambey Laboratories Ltd</t>
  </si>
  <si>
    <t>AMBEY</t>
  </si>
  <si>
    <t>Electro Force (India) Ltd</t>
  </si>
  <si>
    <t>EFORCE</t>
  </si>
  <si>
    <t>Electronic Equipment &amp; Parts</t>
  </si>
  <si>
    <t>Divine Power Energy Ltd</t>
  </si>
  <si>
    <t>DPEL</t>
  </si>
  <si>
    <t>Piccadily Sugar and Allied Industries Ltd</t>
  </si>
  <si>
    <t>PICCASUG</t>
  </si>
  <si>
    <t>Aluwind Architectural Ltd</t>
  </si>
  <si>
    <t>ALUWIND</t>
  </si>
  <si>
    <t>Homesfy Realty Ltd</t>
  </si>
  <si>
    <t>HOMESFY</t>
  </si>
  <si>
    <t>Reliance Naval and Engineering Ltd</t>
  </si>
  <si>
    <t>RNAVAL</t>
  </si>
  <si>
    <t>Indian Card Clothing Company Ltd</t>
  </si>
  <si>
    <t>INDIANCARD</t>
  </si>
  <si>
    <t>Ashapura Logistics Ltd</t>
  </si>
  <si>
    <t>ASHALOG</t>
  </si>
  <si>
    <t>Avro India Ltd</t>
  </si>
  <si>
    <t>AVROIND</t>
  </si>
  <si>
    <t>Yogi Ltd</t>
  </si>
  <si>
    <t>YOGI</t>
  </si>
  <si>
    <t>Sunlite Recycling Industries Ltd</t>
  </si>
  <si>
    <t>SUNLITE</t>
  </si>
  <si>
    <t>Vedavaag Systems Ltd</t>
  </si>
  <si>
    <t>VEDAVAAG</t>
  </si>
  <si>
    <t>Arnold Holdings Ltd</t>
  </si>
  <si>
    <t>ARNOLD</t>
  </si>
  <si>
    <t>Western India Plywoods Ltd</t>
  </si>
  <si>
    <t>WIPL</t>
  </si>
  <si>
    <t>Smruthi Organics Ltd</t>
  </si>
  <si>
    <t>SMRUTHIORG</t>
  </si>
  <si>
    <t>Arvind and Company Shipping Agencies Ltd</t>
  </si>
  <si>
    <t>ACSAL</t>
  </si>
  <si>
    <t>Bhandari Hosiery Exports Ltd</t>
  </si>
  <si>
    <t>BHANDARI</t>
  </si>
  <si>
    <t>Prudential Sugar Corp Ltd</t>
  </si>
  <si>
    <t>PRUDMOULI</t>
  </si>
  <si>
    <t>SNL Bearings Ltd</t>
  </si>
  <si>
    <t>SNL</t>
  </si>
  <si>
    <t>Garg Furnace Ltd</t>
  </si>
  <si>
    <t>GARGFUR</t>
  </si>
  <si>
    <t>Key Corp Ltd</t>
  </si>
  <si>
    <t>KEYCORP</t>
  </si>
  <si>
    <t>DIGJAM Ltd</t>
  </si>
  <si>
    <t>DIGJAMLMTD</t>
  </si>
  <si>
    <t>Vaswani Industries Ltd</t>
  </si>
  <si>
    <t>VASWANI</t>
  </si>
  <si>
    <t>Hindprakash Industries Ltd</t>
  </si>
  <si>
    <t>HPIL</t>
  </si>
  <si>
    <t>Surya Lakshmi Cotton Mills Ltd</t>
  </si>
  <si>
    <t>SURYALAXMI</t>
  </si>
  <si>
    <t>Destiny Logistics &amp; Infra Ltd</t>
  </si>
  <si>
    <t>DESTINY</t>
  </si>
  <si>
    <t>Constronics Infra Ltd</t>
  </si>
  <si>
    <t>CONSTRONIC</t>
  </si>
  <si>
    <t>Forcas Studio Ltd</t>
  </si>
  <si>
    <t>FORCAS</t>
  </si>
  <si>
    <t>K I C Metaliks Ltd</t>
  </si>
  <si>
    <t>KAJARIR</t>
  </si>
  <si>
    <t>Flex Foods Ltd</t>
  </si>
  <si>
    <t>FLEXFO</t>
  </si>
  <si>
    <t>Beardsell Ltd</t>
  </si>
  <si>
    <t>BEARDSELL</t>
  </si>
  <si>
    <t>Zeal Aqua Ltd</t>
  </si>
  <si>
    <t>Shreeji Translogistics Ltd</t>
  </si>
  <si>
    <t>STL</t>
  </si>
  <si>
    <t>Bharat Gears Ltd</t>
  </si>
  <si>
    <t>BHARATGEAR</t>
  </si>
  <si>
    <t>Sal Automotive Ltd</t>
  </si>
  <si>
    <t>SALAUTO</t>
  </si>
  <si>
    <t>DB (International) Stock Brokers Ltd</t>
  </si>
  <si>
    <t>DBSTOCKBRO</t>
  </si>
  <si>
    <t>BCPL Railway Infrastructure Ltd</t>
  </si>
  <si>
    <t>BCPL</t>
  </si>
  <si>
    <t>Jainam Ferro Alloys (I) Ltd</t>
  </si>
  <si>
    <t>JAINAM</t>
  </si>
  <si>
    <t>Nippon India ETF Nifty PSU Bank BeES</t>
  </si>
  <si>
    <t>PSUBNKBEES</t>
  </si>
  <si>
    <t>CNI Research Ltd</t>
  </si>
  <si>
    <t>CNIRESLTD</t>
  </si>
  <si>
    <t>Indsil Hydro Power and Manganese Ltd</t>
  </si>
  <si>
    <t>INDSILHYD</t>
  </si>
  <si>
    <t>Manas Properties Ltd</t>
  </si>
  <si>
    <t>MANAS</t>
  </si>
  <si>
    <t>Integrated Personnel Services Ltd</t>
  </si>
  <si>
    <t>IPSL</t>
  </si>
  <si>
    <t>Patel Integrated Logistics Ltd</t>
  </si>
  <si>
    <t>PATINTLOG</t>
  </si>
  <si>
    <t>Kovilpatti Lakshmi Roller Flour Mills Ltd</t>
  </si>
  <si>
    <t>KLRFM</t>
  </si>
  <si>
    <t>Hemant Surgical Industries Ltd</t>
  </si>
  <si>
    <t>HSIL</t>
  </si>
  <si>
    <t>Health Care Distributors</t>
  </si>
  <si>
    <t>Machino Plastics Ltd</t>
  </si>
  <si>
    <t>MACPLASQ</t>
  </si>
  <si>
    <t>CG VAK Software and Exports Ltd</t>
  </si>
  <si>
    <t>CGVAK</t>
  </si>
  <si>
    <t>Ultracab (India) Ltd</t>
  </si>
  <si>
    <t>ULTRACAB</t>
  </si>
  <si>
    <t>Parvati Sweetners and Power Ltd</t>
  </si>
  <si>
    <t>PARVATI</t>
  </si>
  <si>
    <t>Raaj Medisafe India Ltd</t>
  </si>
  <si>
    <t>RAAJMEDI</t>
  </si>
  <si>
    <t>Setco Automotive Ltd</t>
  </si>
  <si>
    <t>SETCO</t>
  </si>
  <si>
    <t>Palred Technologies Ltd</t>
  </si>
  <si>
    <t>PALREDTEC</t>
  </si>
  <si>
    <t>Kesar Enterprises Ltd</t>
  </si>
  <si>
    <t>KESARENT</t>
  </si>
  <si>
    <t>Lotus Eye Hospital and Institute Ltd</t>
  </si>
  <si>
    <t>LOTUSEYE</t>
  </si>
  <si>
    <t>Kohinoor Foods Ltd</t>
  </si>
  <si>
    <t>KOHINOOR</t>
  </si>
  <si>
    <t>Shri Techtex Ltd</t>
  </si>
  <si>
    <t>SHRITECH</t>
  </si>
  <si>
    <t>Cerebra Integrated Technologies Ltd</t>
  </si>
  <si>
    <t>CEREBRAINT</t>
  </si>
  <si>
    <t>Saumya Consultants Ltd</t>
  </si>
  <si>
    <t>SAUMYA</t>
  </si>
  <si>
    <t>Pioneer Embroideries Ltd</t>
  </si>
  <si>
    <t>PIONEEREMB</t>
  </si>
  <si>
    <t>ITL Industries Ltd</t>
  </si>
  <si>
    <t>ITL</t>
  </si>
  <si>
    <t>Radhe Developers (India) Ltd</t>
  </si>
  <si>
    <t>RADHEDE</t>
  </si>
  <si>
    <t>Gokak Textiles Ltd</t>
  </si>
  <si>
    <t>GOKAKTEX</t>
  </si>
  <si>
    <t>Teamo Productions HQ Ltd</t>
  </si>
  <si>
    <t>TPHQ</t>
  </si>
  <si>
    <t>SunGarner Energies Ltd</t>
  </si>
  <si>
    <t>SEL</t>
  </si>
  <si>
    <t>Sotac Pharmaceuticals Ltd</t>
  </si>
  <si>
    <t>SOTAC</t>
  </si>
  <si>
    <t>Active Clothing Co Ltd</t>
  </si>
  <si>
    <t>ACTIVE</t>
  </si>
  <si>
    <t>Bodhi Tree Multimedia Ltd</t>
  </si>
  <si>
    <t>BTML</t>
  </si>
  <si>
    <t>Salona Cotspin Ltd</t>
  </si>
  <si>
    <t>SALONA</t>
  </si>
  <si>
    <t>Kundan Edifice Ltd</t>
  </si>
  <si>
    <t>KEL</t>
  </si>
  <si>
    <t>Art Nirman Ltd</t>
  </si>
  <si>
    <t>ARTNIRMAN</t>
  </si>
  <si>
    <t>United Van Der Horst Ltd</t>
  </si>
  <si>
    <t>UVDRHOR</t>
  </si>
  <si>
    <t>Narbada Gems and Jewellery Ltd</t>
  </si>
  <si>
    <t>NARBADA</t>
  </si>
  <si>
    <t>Prakash Steelage Ltd</t>
  </si>
  <si>
    <t>PRAKASHSTL</t>
  </si>
  <si>
    <t>Steelman Telecom Ltd</t>
  </si>
  <si>
    <t>STML</t>
  </si>
  <si>
    <t>Integrated Telecommunication Services</t>
  </si>
  <si>
    <t>Ansal Housing Ltd</t>
  </si>
  <si>
    <t>ANSALHSG</t>
  </si>
  <si>
    <t>Munoth Capital Market Ltd</t>
  </si>
  <si>
    <t>MUNCAPM</t>
  </si>
  <si>
    <t>Premco Global Ltd</t>
  </si>
  <si>
    <t>PREMCO</t>
  </si>
  <si>
    <t>Tamboli Industries Ltd</t>
  </si>
  <si>
    <t>TAMBOLIIN</t>
  </si>
  <si>
    <t>Vaidya Sane Ayurved Laboratories Ltd</t>
  </si>
  <si>
    <t>MADHAVBAUG</t>
  </si>
  <si>
    <t>MPS Infotecnics Ltd</t>
  </si>
  <si>
    <t>VISESHINFO</t>
  </si>
  <si>
    <t>Mysore Petro Chemicals Ltd</t>
  </si>
  <si>
    <t>MYSORPETRO</t>
  </si>
  <si>
    <t>Bhagwati Autocast Ltd</t>
  </si>
  <si>
    <t>BGWTATO</t>
  </si>
  <si>
    <t>Relicab Cable Manufacturing Ltd</t>
  </si>
  <si>
    <t>RELICAB</t>
  </si>
  <si>
    <t>Gujchem Distillers India Ltd</t>
  </si>
  <si>
    <t>GUJCMDS</t>
  </si>
  <si>
    <t>Zenith Steel Pipes &amp; Industries Ltd</t>
  </si>
  <si>
    <t>ZENITHSTL</t>
  </si>
  <si>
    <t>Healthy Life Agritec Ltd</t>
  </si>
  <si>
    <t>HEALTHYLIFE</t>
  </si>
  <si>
    <t>Food Distributors</t>
  </si>
  <si>
    <t>Marble City India Ltd</t>
  </si>
  <si>
    <t>MARBLE</t>
  </si>
  <si>
    <t>Construction Materials</t>
  </si>
  <si>
    <t>Deepak Spinners Ltd</t>
  </si>
  <si>
    <t>DEEPAKSP</t>
  </si>
  <si>
    <t>Rudra Gas Enterprise Ltd</t>
  </si>
  <si>
    <t>RUDRAGAS</t>
  </si>
  <si>
    <t>Rishi Laser Ltd</t>
  </si>
  <si>
    <t>RISHILASE</t>
  </si>
  <si>
    <t>Ambar Protein Industries Ltd</t>
  </si>
  <si>
    <t>AMBARPIL</t>
  </si>
  <si>
    <t>Credent Global Finance Ltd</t>
  </si>
  <si>
    <t>CGFL</t>
  </si>
  <si>
    <t>Scanpoint Geomatics Ltd</t>
  </si>
  <si>
    <t>SCANPGEOM</t>
  </si>
  <si>
    <t>Baweja Studios Ltd</t>
  </si>
  <si>
    <t>BAWEJA</t>
  </si>
  <si>
    <t>Accuracy Shipping Ltd</t>
  </si>
  <si>
    <t>ACCURACY</t>
  </si>
  <si>
    <t>Swastik Pipe Ltd</t>
  </si>
  <si>
    <t>SWASTIK</t>
  </si>
  <si>
    <t>Srivasavi Adhesive Tapes Ltd</t>
  </si>
  <si>
    <t>SRIVASAVI</t>
  </si>
  <si>
    <t>Enfuse Solutions Ltd</t>
  </si>
  <si>
    <t>ENFUSE</t>
  </si>
  <si>
    <t>Ajooni Biotech Ltd</t>
  </si>
  <si>
    <t>AJOONI</t>
  </si>
  <si>
    <t>Steel City Securities Ltd</t>
  </si>
  <si>
    <t>STEELCITY</t>
  </si>
  <si>
    <t>Bengal Tea &amp; Fabrics Ltd</t>
  </si>
  <si>
    <t>BENGALT</t>
  </si>
  <si>
    <t>BITS Ltd</t>
  </si>
  <si>
    <t>BITS</t>
  </si>
  <si>
    <t>Raghuvansh Agrofarms Ltd</t>
  </si>
  <si>
    <t>RAFL</t>
  </si>
  <si>
    <t>India Steel Works Ltd</t>
  </si>
  <si>
    <t>ISWL</t>
  </si>
  <si>
    <t>Bilcare Ltd</t>
  </si>
  <si>
    <t>BI</t>
  </si>
  <si>
    <t>Dhruva Capital Services Ltd</t>
  </si>
  <si>
    <t>DHRUVCA</t>
  </si>
  <si>
    <t>Sprayking Ltd</t>
  </si>
  <si>
    <t>SPRAYKING</t>
  </si>
  <si>
    <t>Unifinz Capital India Ltd</t>
  </si>
  <si>
    <t>UCIL</t>
  </si>
  <si>
    <t>BN Holdings Ltd</t>
  </si>
  <si>
    <t>BNHOLDINGS</t>
  </si>
  <si>
    <t>Aditya Ultra Steel Ltd</t>
  </si>
  <si>
    <t>AUSL</t>
  </si>
  <si>
    <t>Sumuka Agro Industries Ltd</t>
  </si>
  <si>
    <t>SUMUKA</t>
  </si>
  <si>
    <t>COSCO (India) Ltd</t>
  </si>
  <si>
    <t>COSCO</t>
  </si>
  <si>
    <t>Amarjothi Spinning Mills Ltd</t>
  </si>
  <si>
    <t>AMARJOTHI</t>
  </si>
  <si>
    <t>Winsome Breweries Ltd</t>
  </si>
  <si>
    <t>WINSOMBR</t>
  </si>
  <si>
    <t>Brewers</t>
  </si>
  <si>
    <t>GV Films Ltd</t>
  </si>
  <si>
    <t>GVFILM</t>
  </si>
  <si>
    <t>Cubex Tubings Ltd</t>
  </si>
  <si>
    <t>CUBEXTUB</t>
  </si>
  <si>
    <t>Krishanveer Forge Ltd</t>
  </si>
  <si>
    <t>KVFORGE</t>
  </si>
  <si>
    <t>Dynavision Ltd</t>
  </si>
  <si>
    <t>DYNAVSN</t>
  </si>
  <si>
    <t>Zenith Exports Ltd</t>
  </si>
  <si>
    <t>ZENITHEXPO</t>
  </si>
  <si>
    <t>Tirupati Starch &amp; Chemicals Ltd</t>
  </si>
  <si>
    <t>TIRUSTA</t>
  </si>
  <si>
    <t>Bhilwara Spinners Ltd</t>
  </si>
  <si>
    <t>BHILSPIN</t>
  </si>
  <si>
    <t>Accel Ltd</t>
  </si>
  <si>
    <t>ACCEL</t>
  </si>
  <si>
    <t>3rd Rock Multimedia Ltd</t>
  </si>
  <si>
    <t>3RDROCK</t>
  </si>
  <si>
    <t>Precision Metaliks Ltd</t>
  </si>
  <si>
    <t>PRECISION</t>
  </si>
  <si>
    <t>Total Transport Systems Ltd</t>
  </si>
  <si>
    <t>TOTAL</t>
  </si>
  <si>
    <t>Simmonds Marshall Ltd</t>
  </si>
  <si>
    <t>SIMMOND</t>
  </si>
  <si>
    <t>Ascom Leasing &amp; Investments Ltd</t>
  </si>
  <si>
    <t>ASCOM</t>
  </si>
  <si>
    <t>Palash Securities Ltd</t>
  </si>
  <si>
    <t>PALASHSECU</t>
  </si>
  <si>
    <t>Jamshri Realty Ltd</t>
  </si>
  <si>
    <t>JAMSHRI</t>
  </si>
  <si>
    <t>Real Estate Operating Companies</t>
  </si>
  <si>
    <t>Atishay Ltd</t>
  </si>
  <si>
    <t>ATISHAY</t>
  </si>
  <si>
    <t>Veekayem Fashion &amp; Apparels Ltd</t>
  </si>
  <si>
    <t>VEEKAYEM</t>
  </si>
  <si>
    <t>Lasa Supergenerics Ltd</t>
  </si>
  <si>
    <t>LASA</t>
  </si>
  <si>
    <t>Sundaram Multi Pap Ltd</t>
  </si>
  <si>
    <t>SUNDARAM</t>
  </si>
  <si>
    <t>WSFx Global Pay Ltd</t>
  </si>
  <si>
    <t>WSFX</t>
  </si>
  <si>
    <t>Kotak S&amp;P BSE Sensex ETF</t>
  </si>
  <si>
    <t>SENSEX1</t>
  </si>
  <si>
    <t>Shervani Industrial Syndicate Ltd</t>
  </si>
  <si>
    <t>SHERVANI</t>
  </si>
  <si>
    <t>New Swan Multitech Ltd</t>
  </si>
  <si>
    <t>SWANAGRO</t>
  </si>
  <si>
    <t>Sameera Agro and Infra Ltd</t>
  </si>
  <si>
    <t>SAIFL</t>
  </si>
  <si>
    <t>Homebuilding</t>
  </si>
  <si>
    <t>Sayaji Industries Ltd</t>
  </si>
  <si>
    <t>SAYAJIIND</t>
  </si>
  <si>
    <t>Modulex Construction Technologies Ltd</t>
  </si>
  <si>
    <t>MODULEX</t>
  </si>
  <si>
    <t>Dhatre Udyog Ltd</t>
  </si>
  <si>
    <t>DHATRE</t>
  </si>
  <si>
    <t>Transteel Seating Technologies Ltd</t>
  </si>
  <si>
    <t>TRANSTEEL</t>
  </si>
  <si>
    <t>Rungta Irrigation Ltd</t>
  </si>
  <si>
    <t>RUNGTAIR</t>
  </si>
  <si>
    <t>Marco Cables &amp; Conductors Ltd</t>
  </si>
  <si>
    <t>MARCO</t>
  </si>
  <si>
    <t>Virat Crane Industries Ltd</t>
  </si>
  <si>
    <t>VIRATCRA</t>
  </si>
  <si>
    <t>Rexnord Electronics and Controls Ltd</t>
  </si>
  <si>
    <t>REXNORD</t>
  </si>
  <si>
    <t>ICICI Prudential Nifty Next 50 ETF</t>
  </si>
  <si>
    <t>NEXT50IETF</t>
  </si>
  <si>
    <t>Srestha Finvest Ltd</t>
  </si>
  <si>
    <t>SRESTHA</t>
  </si>
  <si>
    <t>Sagarsoft (India) Ltd</t>
  </si>
  <si>
    <t>SAGARSOFT</t>
  </si>
  <si>
    <t>ARC Finance Ltd</t>
  </si>
  <si>
    <t>ARCFIN</t>
  </si>
  <si>
    <t>Pharmaids Pharmaceuticals Ltd</t>
  </si>
  <si>
    <t>PHARMAID</t>
  </si>
  <si>
    <t>Athena Global Technologies Ltd</t>
  </si>
  <si>
    <t>ATHENAGLO</t>
  </si>
  <si>
    <t>Ahlada Engineers Ltd</t>
  </si>
  <si>
    <t>AHLADA</t>
  </si>
  <si>
    <t>Travels &amp; Rentals Ltd</t>
  </si>
  <si>
    <t>TRAVELS</t>
  </si>
  <si>
    <t>Apis India Ltd</t>
  </si>
  <si>
    <t>APIS</t>
  </si>
  <si>
    <t>Ausom Enterprise Ltd</t>
  </si>
  <si>
    <t>AUSOMENT</t>
  </si>
  <si>
    <t>Money Masters Leasing and Finance Ltd</t>
  </si>
  <si>
    <t>MMLF</t>
  </si>
  <si>
    <t>Ansal Buildwell Ltd</t>
  </si>
  <si>
    <t>ANSALBU</t>
  </si>
  <si>
    <t>Sharp Chucks and Machines Ltd</t>
  </si>
  <si>
    <t>SCML</t>
  </si>
  <si>
    <t>DRS Dilip Roadlines Ltd</t>
  </si>
  <si>
    <t>DRSDILIP</t>
  </si>
  <si>
    <t>Ai Champdany Industries Ltd</t>
  </si>
  <si>
    <t>AICHAMP</t>
  </si>
  <si>
    <t>Gujarat Toolroom Ltd</t>
  </si>
  <si>
    <t>GUJTLRM</t>
  </si>
  <si>
    <t>AMD Industries Ltd</t>
  </si>
  <si>
    <t>AMDIND</t>
  </si>
  <si>
    <t>Kothari Fermentation and Biochem Ltd</t>
  </si>
  <si>
    <t>KFBL</t>
  </si>
  <si>
    <t>Wallfort Financial Services Ltd</t>
  </si>
  <si>
    <t>WALLFORT</t>
  </si>
  <si>
    <t>Nath Industries Ltd</t>
  </si>
  <si>
    <t>NATHIND</t>
  </si>
  <si>
    <t>Super Tannery Ltd</t>
  </si>
  <si>
    <t>SUPTANERY</t>
  </si>
  <si>
    <t>Goyal Aluminiums Ltd</t>
  </si>
  <si>
    <t>GOYALALUM</t>
  </si>
  <si>
    <t>Panyam Cements And Mineral Industrties Ltd</t>
  </si>
  <si>
    <t>PANCM</t>
  </si>
  <si>
    <t>Shri Gang Industries and Allied Products Ltd</t>
  </si>
  <si>
    <t>SHRIGANG</t>
  </si>
  <si>
    <t>Modern Dairies Ltd</t>
  </si>
  <si>
    <t>MODAIRY</t>
  </si>
  <si>
    <t>Parnax Lab Ltd</t>
  </si>
  <si>
    <t>PARNAXLAB</t>
  </si>
  <si>
    <t>GTV Engineering Ltd</t>
  </si>
  <si>
    <t>GTV</t>
  </si>
  <si>
    <t>WeP Solutions Ltd</t>
  </si>
  <si>
    <t>WEPSOLN</t>
  </si>
  <si>
    <t>Graphisads Ltd</t>
  </si>
  <si>
    <t>GRAPHISAD</t>
  </si>
  <si>
    <t>Gayatri Sugars Ltd</t>
  </si>
  <si>
    <t>GAYATRI</t>
  </si>
  <si>
    <t>Swashthik Plascon Ltd</t>
  </si>
  <si>
    <t>SPL</t>
  </si>
  <si>
    <t>Dhariwalcorp Ltd</t>
  </si>
  <si>
    <t>DHARIWAL</t>
  </si>
  <si>
    <t>Aesthetik Engineers Ltd</t>
  </si>
  <si>
    <t>AESTHETIK</t>
  </si>
  <si>
    <t>Shubhshree Biofuels Energy Ltd</t>
  </si>
  <si>
    <t>SHUBHSHREE</t>
  </si>
  <si>
    <t>Bhagyanagar Properties Ltd</t>
  </si>
  <si>
    <t>BHAGYAPROP</t>
  </si>
  <si>
    <t>Lahoti Overseas Ltd</t>
  </si>
  <si>
    <t>LAHOTIOV</t>
  </si>
  <si>
    <t>Aksh Optifibre Ltd</t>
  </si>
  <si>
    <t>AKSHOPTFBR</t>
  </si>
  <si>
    <t>Himalaya Food International Ltd</t>
  </si>
  <si>
    <t>HFIL</t>
  </si>
  <si>
    <t>Binayak Tex Processors Ltd</t>
  </si>
  <si>
    <t>ZBINTXPP</t>
  </si>
  <si>
    <t>B C C Fuba India Ltd</t>
  </si>
  <si>
    <t>BCCFUBA</t>
  </si>
  <si>
    <t>Diensten Tech Ltd</t>
  </si>
  <si>
    <t>DTL</t>
  </si>
  <si>
    <t>Shristi Infrastructure Development Corporation Ltd</t>
  </si>
  <si>
    <t>SHRISTI</t>
  </si>
  <si>
    <t>Biofil Chemicals and Pharmaceuticals Ltd</t>
  </si>
  <si>
    <t>BIOFILCHEM</t>
  </si>
  <si>
    <t>Colab Cloud Platforms Ltd</t>
  </si>
  <si>
    <t>COLABCLOUD</t>
  </si>
  <si>
    <t>Jhandewalas Foods Ltd</t>
  </si>
  <si>
    <t>JFL</t>
  </si>
  <si>
    <t>Thacker and Company Ltd</t>
  </si>
  <si>
    <t>THACKER</t>
  </si>
  <si>
    <t>VMS Industries Ltd</t>
  </si>
  <si>
    <t>VMS</t>
  </si>
  <si>
    <t>Semac Consultants Ltd</t>
  </si>
  <si>
    <t>SEMAC</t>
  </si>
  <si>
    <t>Vishal Bearings Ltd</t>
  </si>
  <si>
    <t>VISHALBL</t>
  </si>
  <si>
    <t>Landmark Property Development Co Ltd</t>
  </si>
  <si>
    <t>LPDC</t>
  </si>
  <si>
    <t>Macobs Technologies Ltd</t>
  </si>
  <si>
    <t>MACOBSTECH</t>
  </si>
  <si>
    <t>Fiberweb (India) Ltd</t>
  </si>
  <si>
    <t>FIBERWEB</t>
  </si>
  <si>
    <t>Aztec Fluids &amp; Machinery Ltd</t>
  </si>
  <si>
    <t>AZTEC</t>
  </si>
  <si>
    <t>Facor Alloys Ltd</t>
  </si>
  <si>
    <t>FACORALL</t>
  </si>
  <si>
    <t>Peria Karamalai Tea and Produce Company Ltd</t>
  </si>
  <si>
    <t>PKTEA</t>
  </si>
  <si>
    <t>Agri-Tech (India) Ltd</t>
  </si>
  <si>
    <t>AGRITECH</t>
  </si>
  <si>
    <t>Asit C Mehta Financial Services Ltd</t>
  </si>
  <si>
    <t>ASITCFIN</t>
  </si>
  <si>
    <t>Nidhi Granites Ltd</t>
  </si>
  <si>
    <t>NIDHGRN</t>
  </si>
  <si>
    <t>Quantum Gold Fund</t>
  </si>
  <si>
    <t>QGOLDHALF</t>
  </si>
  <si>
    <t>Ganga Papers India Ltd</t>
  </si>
  <si>
    <t>GANGAPA</t>
  </si>
  <si>
    <t>Cravatex Ltd</t>
  </si>
  <si>
    <t>CRAVATEX</t>
  </si>
  <si>
    <t>Sanco Trans Ltd</t>
  </si>
  <si>
    <t>SANCTRN</t>
  </si>
  <si>
    <t>Kemp and Company Ltd</t>
  </si>
  <si>
    <t>KEMP</t>
  </si>
  <si>
    <t>Polychem Ltd</t>
  </si>
  <si>
    <t>POLYCHEM</t>
  </si>
  <si>
    <t>Ganesha Ecoverse Ltd</t>
  </si>
  <si>
    <t>GANVERSE</t>
  </si>
  <si>
    <t>Cinevista Ltd</t>
  </si>
  <si>
    <t>CINEVISTA</t>
  </si>
  <si>
    <t>Prerna Infrabuild Ltd</t>
  </si>
  <si>
    <t>PRERINFRA</t>
  </si>
  <si>
    <t>HDFC S&amp;P BSE Sensex ETF</t>
  </si>
  <si>
    <t>HDFCSENSEX</t>
  </si>
  <si>
    <t>Ind Swift Ltd</t>
  </si>
  <si>
    <t>INDSWFTLTD</t>
  </si>
  <si>
    <t>Nagreeka Exports Ltd</t>
  </si>
  <si>
    <t>NAGREEKEXP</t>
  </si>
  <si>
    <t>Dangee Dums Ltd</t>
  </si>
  <si>
    <t>DANGEE</t>
  </si>
  <si>
    <t>Maiden Forgings Ltd</t>
  </si>
  <si>
    <t>MAIDEN</t>
  </si>
  <si>
    <t>Freshtrop Fruits Ltd</t>
  </si>
  <si>
    <t>FRSHTRP</t>
  </si>
  <si>
    <t>Akshar Spintex Ltd</t>
  </si>
  <si>
    <t>AKSHAR</t>
  </si>
  <si>
    <t>Bansal Roofing Products Ltd</t>
  </si>
  <si>
    <t>BRPL</t>
  </si>
  <si>
    <t>Saptarishi Agro Industries Ltd</t>
  </si>
  <si>
    <t>SPTRSHI</t>
  </si>
  <si>
    <t>Suraj Industries Ltd</t>
  </si>
  <si>
    <t>SURJIND</t>
  </si>
  <si>
    <t>BSEL Algo Ltd</t>
  </si>
  <si>
    <t>BSELALGO</t>
  </si>
  <si>
    <t>National Fittings Ltd</t>
  </si>
  <si>
    <t>NATFIT</t>
  </si>
  <si>
    <t>Saboo Sodium Chloro Ltd</t>
  </si>
  <si>
    <t>SABOOSOD</t>
  </si>
  <si>
    <t>Phoenix International Ltd</t>
  </si>
  <si>
    <t>PHOENXINTL</t>
  </si>
  <si>
    <t>Terai Tea Co Ltd</t>
  </si>
  <si>
    <t>TERAI</t>
  </si>
  <si>
    <t>Alkali Metals Ltd</t>
  </si>
  <si>
    <t>ALKALI</t>
  </si>
  <si>
    <t>Expo Gas Containers Ltd</t>
  </si>
  <si>
    <t>EXPOGAS</t>
  </si>
  <si>
    <t>Banka BioLoo Ltd</t>
  </si>
  <si>
    <t>BANKA</t>
  </si>
  <si>
    <t>Source Natural Foods and Herbal Supplements Ltd</t>
  </si>
  <si>
    <t>SOURCENTRL</t>
  </si>
  <si>
    <t>Mayank Cattle Food Ltd</t>
  </si>
  <si>
    <t>MCFL</t>
  </si>
  <si>
    <t>Womancart Ltd</t>
  </si>
  <si>
    <t>WOMANCART</t>
  </si>
  <si>
    <t>Aakash Exploration Services Ltd</t>
  </si>
  <si>
    <t>AAKASH</t>
  </si>
  <si>
    <t>Ishan Dyes and Chemicals Ltd</t>
  </si>
  <si>
    <t>ISHANCH</t>
  </si>
  <si>
    <t>Paras Petrofils Ltd</t>
  </si>
  <si>
    <t>PARASPETRO</t>
  </si>
  <si>
    <t>Sampann Utpadan India Ltd</t>
  </si>
  <si>
    <t>SAMPANN</t>
  </si>
  <si>
    <t>Shalimar Wires Industries Ltd</t>
  </si>
  <si>
    <t>SHALIWIR</t>
  </si>
  <si>
    <t>Party Cruisers Ltd</t>
  </si>
  <si>
    <t>PARTYCRUS</t>
  </si>
  <si>
    <t>Auro Laboratories Ltd</t>
  </si>
  <si>
    <t>AUROLAB</t>
  </si>
  <si>
    <t>Paramatrix Technologies Ltd</t>
  </si>
  <si>
    <t>PARAMATRIX</t>
  </si>
  <si>
    <t>Asarfi Hospital Ltd</t>
  </si>
  <si>
    <t>ASARFI</t>
  </si>
  <si>
    <t>Bharat Immunologicals and Biologicals Corporation Ltd</t>
  </si>
  <si>
    <t>BIBCL</t>
  </si>
  <si>
    <t>Jayant Infratech Ltd</t>
  </si>
  <si>
    <t>JAYANT</t>
  </si>
  <si>
    <t>Twentyfirst Century Management Services Ltd</t>
  </si>
  <si>
    <t>21STCENMGM</t>
  </si>
  <si>
    <t>Promax Power Ltd</t>
  </si>
  <si>
    <t>PROMAX</t>
  </si>
  <si>
    <t>Barak Valley Cements Ltd</t>
  </si>
  <si>
    <t>BVCL</t>
  </si>
  <si>
    <t>APM Industries Ltd</t>
  </si>
  <si>
    <t>APMIN</t>
  </si>
  <si>
    <t>Transcorp International Ltd</t>
  </si>
  <si>
    <t>TRANSCOR</t>
  </si>
  <si>
    <t>Soma Textiles &amp; Industries Ltd</t>
  </si>
  <si>
    <t>SOMATEX</t>
  </si>
  <si>
    <t>MRP Agro Ltd</t>
  </si>
  <si>
    <t>MRP</t>
  </si>
  <si>
    <t>Softrak Venture Investment Limited</t>
  </si>
  <si>
    <t>SOFTRAKV</t>
  </si>
  <si>
    <t>Dollex Agrotech Ltd</t>
  </si>
  <si>
    <t>DOLLEX</t>
  </si>
  <si>
    <t>Blue Pebble Ltd</t>
  </si>
  <si>
    <t>BLUEPEBBLE</t>
  </si>
  <si>
    <t>Rasi Electrodes Ltd</t>
  </si>
  <si>
    <t>RASIELEC</t>
  </si>
  <si>
    <t>Mohite Industries Ltd</t>
  </si>
  <si>
    <t>MOHITE</t>
  </si>
  <si>
    <t>G. G. Automotive Gears Ltd</t>
  </si>
  <si>
    <t>GGAUTO</t>
  </si>
  <si>
    <t>Master Components Ltd</t>
  </si>
  <si>
    <t>MASTER</t>
  </si>
  <si>
    <t>Bhatia Colour Chem Ltd</t>
  </si>
  <si>
    <t>BCCL</t>
  </si>
  <si>
    <t>Rama Vision Ltd</t>
  </si>
  <si>
    <t>RAMAVISION</t>
  </si>
  <si>
    <t>Yamini Investments Company Ltd</t>
  </si>
  <si>
    <t>YAMNINV</t>
  </si>
  <si>
    <t>Sangam Finserv Ltd</t>
  </si>
  <si>
    <t>SANGAMFIN</t>
  </si>
  <si>
    <t>Orissa Bengal Carrier Ltd</t>
  </si>
  <si>
    <t>OBCL</t>
  </si>
  <si>
    <t>Manglam Infra &amp; Engineering Ltd</t>
  </si>
  <si>
    <t>MIEL</t>
  </si>
  <si>
    <t>Holmarc Opto-Mechatronics Ltd</t>
  </si>
  <si>
    <t>HOLMARC</t>
  </si>
  <si>
    <t>Candour Techtex Ltd</t>
  </si>
  <si>
    <t>CANDOUR</t>
  </si>
  <si>
    <t>Mercury Laboratories Ltd</t>
  </si>
  <si>
    <t>MERCURYLAB</t>
  </si>
  <si>
    <t>Quadrant Televentures Ltd</t>
  </si>
  <si>
    <t>QUADRANT</t>
  </si>
  <si>
    <t>Gujarat Poly Electronics Ltd</t>
  </si>
  <si>
    <t>GUJARATPOLY</t>
  </si>
  <si>
    <t>Abhinav Capital Services Ltd</t>
  </si>
  <si>
    <t>ABHICAP</t>
  </si>
  <si>
    <t>Oriental Trimex Ltd</t>
  </si>
  <si>
    <t>ORIENTALTL</t>
  </si>
  <si>
    <t>Alfred Herbert (India) Ltd</t>
  </si>
  <si>
    <t>ALFREDHE</t>
  </si>
  <si>
    <t>Akar Auto Industries Ltd</t>
  </si>
  <si>
    <t>AAIL</t>
  </si>
  <si>
    <t>Brace Port Logistics Ltd</t>
  </si>
  <si>
    <t>BRACEPORT</t>
  </si>
  <si>
    <t>Tokyo Plast International Ltd</t>
  </si>
  <si>
    <t>TOKYOPLAST</t>
  </si>
  <si>
    <t>D &amp; H India Ltd</t>
  </si>
  <si>
    <t>DHINDIA</t>
  </si>
  <si>
    <t>My Mudra Fincorp Ltd</t>
  </si>
  <si>
    <t>MYMUDRA</t>
  </si>
  <si>
    <t>Omnitex Industries (India) Ltd</t>
  </si>
  <si>
    <t>OMNITEX</t>
  </si>
  <si>
    <t>Royal Cushion Vinyl Products Ltd</t>
  </si>
  <si>
    <t>ROYALCU</t>
  </si>
  <si>
    <t>VL Infraprojects Ltd</t>
  </si>
  <si>
    <t>VLINFRA</t>
  </si>
  <si>
    <t>Grob Tea Co Ltd</t>
  </si>
  <si>
    <t>GROBTEA</t>
  </si>
  <si>
    <t>Balgopal Commercial Ltd</t>
  </si>
  <si>
    <t>BALGOPAL</t>
  </si>
  <si>
    <t>TCI Industries Ltd</t>
  </si>
  <si>
    <t>TCIIND</t>
  </si>
  <si>
    <t>Resonance Specialties Ltd</t>
  </si>
  <si>
    <t>RESONANCE</t>
  </si>
  <si>
    <t>Sattrix Information Security Ltd</t>
  </si>
  <si>
    <t>SATTRIX</t>
  </si>
  <si>
    <t>Shanti Spintex Ltd</t>
  </si>
  <si>
    <t>SHANTIDENM</t>
  </si>
  <si>
    <t>Rainbow Foundations Ltd</t>
  </si>
  <si>
    <t>RAINBOWF</t>
  </si>
  <si>
    <t>Three M Paper Boards Ltd</t>
  </si>
  <si>
    <t>THREEMPAPE</t>
  </si>
  <si>
    <t>Energy Development Company Ltd</t>
  </si>
  <si>
    <t>ENERGYDEV</t>
  </si>
  <si>
    <t>Aprameya Engineering Ltd</t>
  </si>
  <si>
    <t>APRAMEYA</t>
  </si>
  <si>
    <t>Future Consumer Ltd</t>
  </si>
  <si>
    <t>FCONSUMER</t>
  </si>
  <si>
    <t>Yarn Syndicate Ltd</t>
  </si>
  <si>
    <t>YARNSYN</t>
  </si>
  <si>
    <t>Skil Infrastructure Ltd</t>
  </si>
  <si>
    <t>SKIL</t>
  </si>
  <si>
    <t>Arshiya Ltd</t>
  </si>
  <si>
    <t>ARSHIYA</t>
  </si>
  <si>
    <t>Sambhaav Media Ltd</t>
  </si>
  <si>
    <t>SAMBHAAV</t>
  </si>
  <si>
    <t>Ganga Forging Ltd</t>
  </si>
  <si>
    <t>GANGAFORGE</t>
  </si>
  <si>
    <t>Harshdeep Hortico Ltd</t>
  </si>
  <si>
    <t>HARSHDEEP</t>
  </si>
  <si>
    <t>Home Furnishings</t>
  </si>
  <si>
    <t>Inter Globe Finance Ltd</t>
  </si>
  <si>
    <t>INTRGLB</t>
  </si>
  <si>
    <t>Modern Engineering and Projects Ltd</t>
  </si>
  <si>
    <t>MEAPL</t>
  </si>
  <si>
    <t>Shetron Ltd</t>
  </si>
  <si>
    <t>SHETR</t>
  </si>
  <si>
    <t>Aspire &amp; Innovative Advertising Ltd</t>
  </si>
  <si>
    <t>ASPIRE</t>
  </si>
  <si>
    <t>DRS Cargo Movers Ltd</t>
  </si>
  <si>
    <t>DRSCARGO</t>
  </si>
  <si>
    <t>Global Pet Industries Ltd</t>
  </si>
  <si>
    <t>GLOBALPET</t>
  </si>
  <si>
    <t>Moksh Ornaments Ltd</t>
  </si>
  <si>
    <t>MOKSH</t>
  </si>
  <si>
    <t>Suvidhaa Infoserve Ltd</t>
  </si>
  <si>
    <t>SUVIDHAA</t>
  </si>
  <si>
    <t>Popees Cares Ltd</t>
  </si>
  <si>
    <t>POPEES</t>
  </si>
  <si>
    <t>MEP Infrastructure Developers Ltd</t>
  </si>
  <si>
    <t>MEP</t>
  </si>
  <si>
    <t>Hisar Metal Industries Ltd</t>
  </si>
  <si>
    <t>HISARMETAL</t>
  </si>
  <si>
    <t>Rachana Infrastructure Ltd</t>
  </si>
  <si>
    <t>RILINFRA</t>
  </si>
  <si>
    <t>Olatech Solutions Ltd</t>
  </si>
  <si>
    <t>OLATECH</t>
  </si>
  <si>
    <t>Yaari Digital Integrated Services Ltd</t>
  </si>
  <si>
    <t>YAARI</t>
  </si>
  <si>
    <t>Jasch Industries Ltd</t>
  </si>
  <si>
    <t>JASCH</t>
  </si>
  <si>
    <t>Fortis Malar Hospitals Ltd</t>
  </si>
  <si>
    <t>FORTISMLR</t>
  </si>
  <si>
    <t>Aarvee Denims and Exports Ltd</t>
  </si>
  <si>
    <t>AARVEEDEN</t>
  </si>
  <si>
    <t>Tanvi Foods (India) Ltd</t>
  </si>
  <si>
    <t>TANVI</t>
  </si>
  <si>
    <t>Securekloud Technologies Ltd</t>
  </si>
  <si>
    <t>SECURKLOUD</t>
  </si>
  <si>
    <t>Excel Realty N Infra Ltd</t>
  </si>
  <si>
    <t>EXCEL</t>
  </si>
  <si>
    <t>AK Spintex Ltd</t>
  </si>
  <si>
    <t>AKSPINTEX</t>
  </si>
  <si>
    <t>Creative Castings Ltd</t>
  </si>
  <si>
    <t>SKP Securities Ltd</t>
  </si>
  <si>
    <t>SKPSEC</t>
  </si>
  <si>
    <t>Aditya BSL Nifty Next 50 ETF</t>
  </si>
  <si>
    <t>ABSLNN50ET</t>
  </si>
  <si>
    <t>Swarnsarita Jewels India Ltd</t>
  </si>
  <si>
    <t>SWARNSAR</t>
  </si>
  <si>
    <t>Arihant Academy Ltd</t>
  </si>
  <si>
    <t>ARIHANTACA</t>
  </si>
  <si>
    <t>Maruti Interior Products Ltd</t>
  </si>
  <si>
    <t>SPITZE</t>
  </si>
  <si>
    <t>Sellwin Traders Ltd</t>
  </si>
  <si>
    <t>SELLWIN</t>
  </si>
  <si>
    <t>Virat Industries Ltd</t>
  </si>
  <si>
    <t>VIRAT</t>
  </si>
  <si>
    <t>James Warren Tea Ltd</t>
  </si>
  <si>
    <t>JAMESWARREN</t>
  </si>
  <si>
    <t>Sky Industries Ltd</t>
  </si>
  <si>
    <t>SKYIND</t>
  </si>
  <si>
    <t>Patdiam Jewellery Ltd</t>
  </si>
  <si>
    <t>PJL</t>
  </si>
  <si>
    <t>One Global Service Provider Ltd</t>
  </si>
  <si>
    <t>ONEGLOBAL</t>
  </si>
  <si>
    <t>Som Datt Finance Corporation Ltd</t>
  </si>
  <si>
    <t>SODFC</t>
  </si>
  <si>
    <t>DSJ Keep Learning Ltd</t>
  </si>
  <si>
    <t>KEEPLEARN</t>
  </si>
  <si>
    <t>KG Petrochem Ltd</t>
  </si>
  <si>
    <t>KGPETRO</t>
  </si>
  <si>
    <t>Durlax Top Surface Ltd</t>
  </si>
  <si>
    <t>DURLAX</t>
  </si>
  <si>
    <t>Damodar Industries Ltd</t>
  </si>
  <si>
    <t>DAMODARIND</t>
  </si>
  <si>
    <t>Shri Krishna Devcon Ltd</t>
  </si>
  <si>
    <t>SHRIKRISH</t>
  </si>
  <si>
    <t>HOV Services Ltd</t>
  </si>
  <si>
    <t>HOVS</t>
  </si>
  <si>
    <t>Manoj Ceramic Ltd</t>
  </si>
  <si>
    <t>MCPL</t>
  </si>
  <si>
    <t>Kothari Industrial Corp Ltd</t>
  </si>
  <si>
    <t>KOTIC</t>
  </si>
  <si>
    <t>Unique Organics Ltd</t>
  </si>
  <si>
    <t>UNIQUEO</t>
  </si>
  <si>
    <t>Titan Securities Ltd</t>
  </si>
  <si>
    <t>TITANSEC</t>
  </si>
  <si>
    <t>Orient Press Ltd</t>
  </si>
  <si>
    <t>ORIENTLTD</t>
  </si>
  <si>
    <t>BLB Ltd</t>
  </si>
  <si>
    <t>BLBLIMITED</t>
  </si>
  <si>
    <t>Elixir Capital Ltd</t>
  </si>
  <si>
    <t>ELIXIR</t>
  </si>
  <si>
    <t>Ahmedabad Steel Craft Ltd</t>
  </si>
  <si>
    <t>AHMDSTE</t>
  </si>
  <si>
    <t>Pulsar International Ltd</t>
  </si>
  <si>
    <t>PULSRIN</t>
  </si>
  <si>
    <t>Everest Organics Ltd</t>
  </si>
  <si>
    <t>EVERESTO</t>
  </si>
  <si>
    <t>Delta Manufacturing Ltd</t>
  </si>
  <si>
    <t>DELTAMAGNT</t>
  </si>
  <si>
    <t>Kiduja India Ltd</t>
  </si>
  <si>
    <t>KIDUJA</t>
  </si>
  <si>
    <t>HEC Infra Projects Ltd</t>
  </si>
  <si>
    <t>HECPROJECT</t>
  </si>
  <si>
    <t>Shilp Gravures Ltd</t>
  </si>
  <si>
    <t>SHILGRAVQ</t>
  </si>
  <si>
    <t>Dhanashree Electronics Ltd</t>
  </si>
  <si>
    <t>DEL</t>
  </si>
  <si>
    <t>Times Guaranty Ltd</t>
  </si>
  <si>
    <t>TIMESGTY</t>
  </si>
  <si>
    <t>Hindustan Hardy Ltd</t>
  </si>
  <si>
    <t>HINDHARD</t>
  </si>
  <si>
    <t>Silkflex Polymers (India) Ltd</t>
  </si>
  <si>
    <t>SILKFLEX</t>
  </si>
  <si>
    <t>Arabian Petroleum Ltd</t>
  </si>
  <si>
    <t>ARABIAN</t>
  </si>
  <si>
    <t>ICICI Prudential Silver ETF</t>
  </si>
  <si>
    <t>SILVERIETF</t>
  </si>
  <si>
    <t>Deepak Chemtex Ltd</t>
  </si>
  <si>
    <t>DEEPAKCHEM</t>
  </si>
  <si>
    <t>Archies Ltd</t>
  </si>
  <si>
    <t>ARCHIES</t>
  </si>
  <si>
    <t>Synoptics Technologies Ltd</t>
  </si>
  <si>
    <t>SYNOPTICS</t>
  </si>
  <si>
    <t>Adtech Systems Ltd</t>
  </si>
  <si>
    <t>ADTECH</t>
  </si>
  <si>
    <t>Srei Infrastructure Finance Ltd</t>
  </si>
  <si>
    <t>SREINFRA</t>
  </si>
  <si>
    <t>T &amp; I Global Ltd</t>
  </si>
  <si>
    <t>TIGLOB</t>
  </si>
  <si>
    <t>Varanium Cloud Ltd</t>
  </si>
  <si>
    <t>CLOUD</t>
  </si>
  <si>
    <t>Vippy Spinpro Ltd</t>
  </si>
  <si>
    <t>VIPPYSP</t>
  </si>
  <si>
    <t>Simbhaoli Sugars Ltd</t>
  </si>
  <si>
    <t>SIMBHALS</t>
  </si>
  <si>
    <t>Chartered Logistics Ltd</t>
  </si>
  <si>
    <t>CHLOGIST</t>
  </si>
  <si>
    <t>Aditya Consumer Marketing Ltd</t>
  </si>
  <si>
    <t>ACML</t>
  </si>
  <si>
    <t>Trescon Ltd</t>
  </si>
  <si>
    <t>TRESCON</t>
  </si>
  <si>
    <t>Mcon Rasayan India Ltd</t>
  </si>
  <si>
    <t>MCON</t>
  </si>
  <si>
    <t>Anjani Foods Ltd</t>
  </si>
  <si>
    <t>ANJANIFOODS</t>
  </si>
  <si>
    <t>Ahasolar Technologies Ltd</t>
  </si>
  <si>
    <t>AHASOLAR</t>
  </si>
  <si>
    <t>Home Improvement Retail</t>
  </si>
  <si>
    <t>Gujarat Containers Ltd</t>
  </si>
  <si>
    <t>GUJCONT</t>
  </si>
  <si>
    <t>Kesar Terminals &amp; Infrastructure Ltd</t>
  </si>
  <si>
    <t>KTIL</t>
  </si>
  <si>
    <t>Mohini Health &amp; Hygiene Ltd</t>
  </si>
  <si>
    <t>MHHL</t>
  </si>
  <si>
    <t>Sati Poly Plast Ltd</t>
  </si>
  <si>
    <t>SATIPOLY</t>
  </si>
  <si>
    <t>Retina Paints Ltd</t>
  </si>
  <si>
    <t>RETINA</t>
  </si>
  <si>
    <t>Astron Paper &amp; Board Mill Ltd</t>
  </si>
  <si>
    <t>ASTRON</t>
  </si>
  <si>
    <t>AVSL Industries Ltd</t>
  </si>
  <si>
    <t>AVSL</t>
  </si>
  <si>
    <t>Tulive Developers Ltd</t>
  </si>
  <si>
    <t>TULIVE</t>
  </si>
  <si>
    <t>Astal Laboratories Ltd</t>
  </si>
  <si>
    <t>ASTALLTD</t>
  </si>
  <si>
    <t>Vidli Restaurants Ltd</t>
  </si>
  <si>
    <t>VIDLI</t>
  </si>
  <si>
    <t>Nimbus Projects Ltd</t>
  </si>
  <si>
    <t>NIMBSPROJ</t>
  </si>
  <si>
    <t>Dutron Polymers Ltd</t>
  </si>
  <si>
    <t>DUTRON</t>
  </si>
  <si>
    <t>Madhav Copper Ltd</t>
  </si>
  <si>
    <t>MCL</t>
  </si>
  <si>
    <t>Innovatus Entertainment Networks Ltd</t>
  </si>
  <si>
    <t>INNOVATUS</t>
  </si>
  <si>
    <t>Archit Organosys Ltd</t>
  </si>
  <si>
    <t>ARCHITORG</t>
  </si>
  <si>
    <t>Nilachal Refractories Ltd</t>
  </si>
  <si>
    <t>NILACHAL</t>
  </si>
  <si>
    <t>Mangalam Alloys Ltd</t>
  </si>
  <si>
    <t>MAL</t>
  </si>
  <si>
    <t>Future Enterprises Ltd</t>
  </si>
  <si>
    <t>FELDVR</t>
  </si>
  <si>
    <t>Comrade Appliances Ltd</t>
  </si>
  <si>
    <t>COMRADE</t>
  </si>
  <si>
    <t>HB Stockholdings Ltd</t>
  </si>
  <si>
    <t>HBSL</t>
  </si>
  <si>
    <t>GSM Foils Ltd</t>
  </si>
  <si>
    <t>GSMFOILS</t>
  </si>
  <si>
    <t>Acknit Industries Ltd</t>
  </si>
  <si>
    <t>ACKNIT</t>
  </si>
  <si>
    <t>Goel Food Products Ltd</t>
  </si>
  <si>
    <t>GOEL</t>
  </si>
  <si>
    <t>LCC Infotech Ltd</t>
  </si>
  <si>
    <t>LCCINFOTEC</t>
  </si>
  <si>
    <t>Kontor Space Ltd</t>
  </si>
  <si>
    <t>KONTOR</t>
  </si>
  <si>
    <t>Scoobee Day Garments (India) Ltd</t>
  </si>
  <si>
    <t>SCOOBEEDAY</t>
  </si>
  <si>
    <t>Southern Magnesium and Chemicals Ltd</t>
  </si>
  <si>
    <t>SOUTHMG</t>
  </si>
  <si>
    <t>Optimus Finance Ltd</t>
  </si>
  <si>
    <t>OPTIFIN</t>
  </si>
  <si>
    <t>Picturepost Studios Ltd</t>
  </si>
  <si>
    <t>PPSL</t>
  </si>
  <si>
    <t>Godavari Drugs Ltd</t>
  </si>
  <si>
    <t>GODAVARI</t>
  </si>
  <si>
    <t>Acme Resources Ltd</t>
  </si>
  <si>
    <t>ACME</t>
  </si>
  <si>
    <t>Virya Resources Ltd</t>
  </si>
  <si>
    <t>VIRYA</t>
  </si>
  <si>
    <t>Titan Intech Ltd</t>
  </si>
  <si>
    <t>TITANIN</t>
  </si>
  <si>
    <t>McNally Bharat Engg Co Ltd</t>
  </si>
  <si>
    <t>MBECL</t>
  </si>
  <si>
    <t>Auro Impex &amp; Chemicals Ltd</t>
  </si>
  <si>
    <t>AUROIMPEX</t>
  </si>
  <si>
    <t>KBS India Ltd</t>
  </si>
  <si>
    <t>KBSINDIA</t>
  </si>
  <si>
    <t>Presstonic Engineering Ltd</t>
  </si>
  <si>
    <t>PRESSTONIC</t>
  </si>
  <si>
    <t>Locomotive Engines &amp; Rolling Stock</t>
  </si>
  <si>
    <t>Mefcom Capital Markets Ltd</t>
  </si>
  <si>
    <t>MEFCOMCAP</t>
  </si>
  <si>
    <t>Aimco Pesticides Ltd</t>
  </si>
  <si>
    <t>AIMCOPEST</t>
  </si>
  <si>
    <t>Debock Industries Ltd</t>
  </si>
  <si>
    <t>DIL</t>
  </si>
  <si>
    <t>Quicktouch Technologies Ltd</t>
  </si>
  <si>
    <t>QUICKTOUCH</t>
  </si>
  <si>
    <t>Lykis Ltd</t>
  </si>
  <si>
    <t>LYKISLTD</t>
  </si>
  <si>
    <t>Tera Software Ltd</t>
  </si>
  <si>
    <t>TERASOFT</t>
  </si>
  <si>
    <t>Alstone Textiles (India) Ltd</t>
  </si>
  <si>
    <t>ALSTONE</t>
  </si>
  <si>
    <t>Mukesh Babu Financial Services Ltd</t>
  </si>
  <si>
    <t>MUKESHB</t>
  </si>
  <si>
    <t>Tayo Rolls Ltd</t>
  </si>
  <si>
    <t>TATAYODOGA</t>
  </si>
  <si>
    <t>Vasundhara Rasayans Ltd</t>
  </si>
  <si>
    <t>VRL</t>
  </si>
  <si>
    <t>Celebrity Fashions Ltd</t>
  </si>
  <si>
    <t>CELEBRITY</t>
  </si>
  <si>
    <t>Capfin India Ltd</t>
  </si>
  <si>
    <t>CAPFIN</t>
  </si>
  <si>
    <t>Ambo Agritec Ltd</t>
  </si>
  <si>
    <t>AMBOAGRI</t>
  </si>
  <si>
    <t>LIC MF Nifty 8-13 yr G-Sec ETF</t>
  </si>
  <si>
    <t>LICNETFGSC</t>
  </si>
  <si>
    <t>Porwal Auto Components Ltd</t>
  </si>
  <si>
    <t>PORWAL</t>
  </si>
  <si>
    <t>Pritish Nandy Communications Ltd</t>
  </si>
  <si>
    <t>PNC</t>
  </si>
  <si>
    <t>MKP Mobility Ltd</t>
  </si>
  <si>
    <t>MKPMOB</t>
  </si>
  <si>
    <t>Chowgule Steamships Ltd</t>
  </si>
  <si>
    <t>CHOWGULSTM</t>
  </si>
  <si>
    <t>IDBI Gold Exchange Traded Fund</t>
  </si>
  <si>
    <t>LICMFGOLD</t>
  </si>
  <si>
    <t>Sakthi Finance Ltd</t>
  </si>
  <si>
    <t>SAKTHIFIN</t>
  </si>
  <si>
    <t>Cranex Ltd</t>
  </si>
  <si>
    <t>CRANEX</t>
  </si>
  <si>
    <t>Construction Machinery &amp; Heavy Transportation Equipment</t>
  </si>
  <si>
    <t>Sunil Healthcare Ltd</t>
  </si>
  <si>
    <t>SUNLOC</t>
  </si>
  <si>
    <t>Madhucon Projects Ltd</t>
  </si>
  <si>
    <t>MADHUCON</t>
  </si>
  <si>
    <t>Daikaffil Chemicals India Ltd</t>
  </si>
  <si>
    <t>DAIKAFFI</t>
  </si>
  <si>
    <t>Dhanalaxmi Roto Spinners Ltd</t>
  </si>
  <si>
    <t>DHANROTO</t>
  </si>
  <si>
    <t>SecMark Consultancy Ltd</t>
  </si>
  <si>
    <t>SECMARK</t>
  </si>
  <si>
    <t>SVC Industries Ltd</t>
  </si>
  <si>
    <t>SVCIND</t>
  </si>
  <si>
    <t>Minal Industries Ltd</t>
  </si>
  <si>
    <t>MINALIND</t>
  </si>
  <si>
    <t>Baba Food Processing (India) Ltd</t>
  </si>
  <si>
    <t>BABAFP</t>
  </si>
  <si>
    <t>AD- Manum Finance Ltd</t>
  </si>
  <si>
    <t>ADMANUM</t>
  </si>
  <si>
    <t>Cadsys (India) Ltd</t>
  </si>
  <si>
    <t>CADSYS</t>
  </si>
  <si>
    <t>Restile Ceramics Ltd</t>
  </si>
  <si>
    <t>RESTILE</t>
  </si>
  <si>
    <t>United Cotfab Ltd</t>
  </si>
  <si>
    <t>COTFAB</t>
  </si>
  <si>
    <t>Aro Granite Industries Ltd</t>
  </si>
  <si>
    <t>AROGRANITE</t>
  </si>
  <si>
    <t>Shine Fashions (India) Ltd</t>
  </si>
  <si>
    <t>SHINEFASH</t>
  </si>
  <si>
    <t>Remi Edelstahl Tubulars Ltd</t>
  </si>
  <si>
    <t>REMIEDEL</t>
  </si>
  <si>
    <t>Shree Krishna Infrastructure Ltd</t>
  </si>
  <si>
    <t>SKIFL</t>
  </si>
  <si>
    <t>Aplab Ltd</t>
  </si>
  <si>
    <t>APLAB</t>
  </si>
  <si>
    <t>Hrh Next Services Ltd</t>
  </si>
  <si>
    <t>HRHNEXT</t>
  </si>
  <si>
    <t>Call Center Services</t>
  </si>
  <si>
    <t>Kaizen Agro Infrabuild Ltd</t>
  </si>
  <si>
    <t>KAIZENAGRO</t>
  </si>
  <si>
    <t>Prolife Industries Ltd</t>
  </si>
  <si>
    <t>PROLIFE</t>
  </si>
  <si>
    <t>Pattech Fitwell Tube Components Ltd</t>
  </si>
  <si>
    <t>PATTECH</t>
  </si>
  <si>
    <t>Atal Realtech Ltd</t>
  </si>
  <si>
    <t>ATALREAL</t>
  </si>
  <si>
    <t>Mishka Exim Ltd</t>
  </si>
  <si>
    <t>MISHKA</t>
  </si>
  <si>
    <t>Le Lavoir Ltd</t>
  </si>
  <si>
    <t>LELAVOIR</t>
  </si>
  <si>
    <t>Krypton Industries Ltd</t>
  </si>
  <si>
    <t>KRYPTONQ</t>
  </si>
  <si>
    <t>Sharika Enterprises Ltd</t>
  </si>
  <si>
    <t>SHARIKA</t>
  </si>
  <si>
    <t>Kanishk Steel Industries Ltd</t>
  </si>
  <si>
    <t>KANSHST</t>
  </si>
  <si>
    <t>Dharni Capital Services Ltd</t>
  </si>
  <si>
    <t>DHARNI</t>
  </si>
  <si>
    <t>NAM Securities Ltd</t>
  </si>
  <si>
    <t>NAM</t>
  </si>
  <si>
    <t>Kay Power and Paper Ltd</t>
  </si>
  <si>
    <t>KAYPOWR</t>
  </si>
  <si>
    <t>Balkrishna Paper Mills Ltd</t>
  </si>
  <si>
    <t>BALKRISHNA</t>
  </si>
  <si>
    <t>Crop Life Science Ltd</t>
  </si>
  <si>
    <t>CLSL</t>
  </si>
  <si>
    <t>AmpVolts Ltd</t>
  </si>
  <si>
    <t>AMPVOLTS</t>
  </si>
  <si>
    <t>Keerthi Industries Ltd</t>
  </si>
  <si>
    <t>KEERTHI</t>
  </si>
  <si>
    <t>Riddhi Corporate Services Ltd</t>
  </si>
  <si>
    <t>RIDDHICORP</t>
  </si>
  <si>
    <t>Hariyana Ship Breakers Ltd</t>
  </si>
  <si>
    <t>HRYNSHP</t>
  </si>
  <si>
    <t>Regency Fincorp Ltd</t>
  </si>
  <si>
    <t>REGENCY</t>
  </si>
  <si>
    <t>Filtra Consultants and Engineers Ltd</t>
  </si>
  <si>
    <t>FILTRA</t>
  </si>
  <si>
    <t>Kemistar Corporation Ltd</t>
  </si>
  <si>
    <t>KEMISTAR</t>
  </si>
  <si>
    <t>Mahickra Chemicals Ltd</t>
  </si>
  <si>
    <t>MAHICKRA</t>
  </si>
  <si>
    <t>Mirae Asset S&amp;P 500 Top 50 ETF</t>
  </si>
  <si>
    <t>MASPTOP50</t>
  </si>
  <si>
    <t>Agni Green Power Ltd</t>
  </si>
  <si>
    <t>AGNI</t>
  </si>
  <si>
    <t>East West Freight Carriers Ltd</t>
  </si>
  <si>
    <t>EASTWEST</t>
  </si>
  <si>
    <t>Alkosign Ltd</t>
  </si>
  <si>
    <t>ALKOSIGN</t>
  </si>
  <si>
    <t>Agro Phos (India) Ltd</t>
  </si>
  <si>
    <t>AGROPHOS</t>
  </si>
  <si>
    <t>SVP Global Textiles Ltd</t>
  </si>
  <si>
    <t>SVPGLOB</t>
  </si>
  <si>
    <t>Vasudhagama Enterprises Ltd</t>
  </si>
  <si>
    <t>VASUDHAGAM</t>
  </si>
  <si>
    <t>ARCL Organics Ltd</t>
  </si>
  <si>
    <t>ARCL</t>
  </si>
  <si>
    <t>SRU Steels Ltd</t>
  </si>
  <si>
    <t>SRUSTEELS</t>
  </si>
  <si>
    <t>Service Care Ltd</t>
  </si>
  <si>
    <t>SERVICE</t>
  </si>
  <si>
    <t>Ceejay Finance Ltd</t>
  </si>
  <si>
    <t>CEEJAY</t>
  </si>
  <si>
    <t>Radiowalla Network Ltd</t>
  </si>
  <si>
    <t>RADIOWALLA</t>
  </si>
  <si>
    <t>Shivam Chemicals Ltd</t>
  </si>
  <si>
    <t>SHIVAM</t>
  </si>
  <si>
    <t>Banas Finance Ltd</t>
  </si>
  <si>
    <t>BANASFN</t>
  </si>
  <si>
    <t>Makers Laboratories Ltd</t>
  </si>
  <si>
    <t>MAKERSL</t>
  </si>
  <si>
    <t>Karma Energy Ltd</t>
  </si>
  <si>
    <t>KARMAENG</t>
  </si>
  <si>
    <t>Slone Infosystems Ltd</t>
  </si>
  <si>
    <t>SLONE</t>
  </si>
  <si>
    <t>Pressure Sensitive Systems (India) Ltd</t>
  </si>
  <si>
    <t>PRESSURS</t>
  </si>
  <si>
    <t>Mirae Asset NYSE FANG+ ETF</t>
  </si>
  <si>
    <t>MAFANG</t>
  </si>
  <si>
    <t>Nova Iron and Steel Ltd</t>
  </si>
  <si>
    <t>NOVIS</t>
  </si>
  <si>
    <t>Murae Organisor Ltd</t>
  </si>
  <si>
    <t>MURAE</t>
  </si>
  <si>
    <t>IFL Enterprises Ltd</t>
  </si>
  <si>
    <t>IFL</t>
  </si>
  <si>
    <t>Raminfo Ltd</t>
  </si>
  <si>
    <t>RAMINFO</t>
  </si>
  <si>
    <t>Futuristic Solutions Ltd</t>
  </si>
  <si>
    <t>FUTSOL</t>
  </si>
  <si>
    <t>Perfectpac Ltd</t>
  </si>
  <si>
    <t>PERFEPA</t>
  </si>
  <si>
    <t>Riddhi Steel and Tube Ltd</t>
  </si>
  <si>
    <t>RSTL</t>
  </si>
  <si>
    <t>TPI India Ltd</t>
  </si>
  <si>
    <t>TPINDIA</t>
  </si>
  <si>
    <t>Skyline Millars Ltd</t>
  </si>
  <si>
    <t>SKYLMILAR</t>
  </si>
  <si>
    <t>Jeevan Scientific Technology Ltd</t>
  </si>
  <si>
    <t>JSTL</t>
  </si>
  <si>
    <t>Aditya BSL Nifty Bank ETF</t>
  </si>
  <si>
    <t>ABSLBANETF</t>
  </si>
  <si>
    <t>The Victoria Mills Ltd</t>
  </si>
  <si>
    <t>VICTMILL</t>
  </si>
  <si>
    <t>ICICI Prudential S&amp;P BSE Liquid Rate ETF</t>
  </si>
  <si>
    <t>LIQUIDIETF</t>
  </si>
  <si>
    <t>Shiva Mills Ltd</t>
  </si>
  <si>
    <t>SHIVAMILLS</t>
  </si>
  <si>
    <t>Deem Roll Tech Ltd</t>
  </si>
  <si>
    <t>DEEM</t>
  </si>
  <si>
    <t>Krishna Ventures Ltd</t>
  </si>
  <si>
    <t>KRISHNA</t>
  </si>
  <si>
    <t>Polylink Polymers (India) Ltd</t>
  </si>
  <si>
    <t>POLYLINK</t>
  </si>
  <si>
    <t>Achyut Healthcare Ltd</t>
  </si>
  <si>
    <t>ACHYUT</t>
  </si>
  <si>
    <t>F Mec International Financial Services Ltd</t>
  </si>
  <si>
    <t>FMEC</t>
  </si>
  <si>
    <t>Vista Pharmaceuticals Ltd</t>
  </si>
  <si>
    <t>VISTAPH</t>
  </si>
  <si>
    <t>Joindre Capital Services Ltd</t>
  </si>
  <si>
    <t>JOINDRE</t>
  </si>
  <si>
    <t>Gujarat Hotels Ltd</t>
  </si>
  <si>
    <t>GUJHOTE</t>
  </si>
  <si>
    <t>Welcast Steels Ltd</t>
  </si>
  <si>
    <t>ZWELCAST</t>
  </si>
  <si>
    <t>Silgo Retail Ltd</t>
  </si>
  <si>
    <t>SILGO</t>
  </si>
  <si>
    <t>Pioneer Investcorp Ltd</t>
  </si>
  <si>
    <t>PIONRINV</t>
  </si>
  <si>
    <t>Biogen Pharmachem Industries Ltd</t>
  </si>
  <si>
    <t>BIOGEN</t>
  </si>
  <si>
    <t>Independent Power Producers &amp; Energy Traders</t>
  </si>
  <si>
    <t>Share Samadhan Ltd</t>
  </si>
  <si>
    <t>SSL</t>
  </si>
  <si>
    <t>Nrb Industrial Bearings Ltd</t>
  </si>
  <si>
    <t>NIBL</t>
  </si>
  <si>
    <t>Bombay Metrics Supply Chain Ltd</t>
  </si>
  <si>
    <t>BMETRICS</t>
  </si>
  <si>
    <t>Reliable Data Services Ltd</t>
  </si>
  <si>
    <t>RELIABLE</t>
  </si>
  <si>
    <t>Dev Labtech Venture Ltd</t>
  </si>
  <si>
    <t>DEVLAB</t>
  </si>
  <si>
    <t>Milgrey Finance and Investments Ltd</t>
  </si>
  <si>
    <t>ZMILGFIN</t>
  </si>
  <si>
    <t>Real Eco Energy Ltd</t>
  </si>
  <si>
    <t>REALECO</t>
  </si>
  <si>
    <t>Akiko Global Services Ltd</t>
  </si>
  <si>
    <t>AKIKO</t>
  </si>
  <si>
    <t>Royal Sense Ltd</t>
  </si>
  <si>
    <t>ROYAL</t>
  </si>
  <si>
    <t>Odyssey Corporation Ltd</t>
  </si>
  <si>
    <t>ODYCORP</t>
  </si>
  <si>
    <t>Alfa Transformers Ltd</t>
  </si>
  <si>
    <t>ALFATRAN</t>
  </si>
  <si>
    <t>Simran Farms Ltd</t>
  </si>
  <si>
    <t>SIMRAN</t>
  </si>
  <si>
    <t>AIK Pipes and Polymers Ltd</t>
  </si>
  <si>
    <t>AIKPIPES</t>
  </si>
  <si>
    <t>Aristo Bio-Tech and Lifescience Ltd</t>
  </si>
  <si>
    <t>ARISTO</t>
  </si>
  <si>
    <t>Pentagon Rubber Ltd</t>
  </si>
  <si>
    <t>PENTAGON</t>
  </si>
  <si>
    <t>Marshall Machines Ltd</t>
  </si>
  <si>
    <t>MARSHALL</t>
  </si>
  <si>
    <t>Superior Industrial Enterprises Ltd</t>
  </si>
  <si>
    <t>SIEL</t>
  </si>
  <si>
    <t>Tree House Education and Accessories Ltd</t>
  </si>
  <si>
    <t>TREEHOUSE</t>
  </si>
  <si>
    <t>Everlon Financials Ltd</t>
  </si>
  <si>
    <t>EVERFIN</t>
  </si>
  <si>
    <t>Supra Pacific Financial Services Ltd</t>
  </si>
  <si>
    <t>SUPRAPFSL</t>
  </si>
  <si>
    <t>Innovative Tech Pack Ltd</t>
  </si>
  <si>
    <t>INNOVTEC</t>
  </si>
  <si>
    <t>Luharuka Media &amp; Infra Ltd</t>
  </si>
  <si>
    <t>LUHARUKA</t>
  </si>
  <si>
    <t>Chandrima Mercantiles Ltd</t>
  </si>
  <si>
    <t>CHANDRIMA</t>
  </si>
  <si>
    <t>NCL Research and Financial Services Ltd</t>
  </si>
  <si>
    <t>NCLRESE</t>
  </si>
  <si>
    <t>Texel Industries Ltd</t>
  </si>
  <si>
    <t>TEXELIN</t>
  </si>
  <si>
    <t>Lexus Granito (India) Ltd</t>
  </si>
  <si>
    <t>LEXUS</t>
  </si>
  <si>
    <t>Rex Pipes and Cables Industries Ltd</t>
  </si>
  <si>
    <t>REXPIPES</t>
  </si>
  <si>
    <t>Shree Marutinandan Tubes Ltd</t>
  </si>
  <si>
    <t>SHREE</t>
  </si>
  <si>
    <t>Sam Industries Ltd</t>
  </si>
  <si>
    <t>SAMINDUS</t>
  </si>
  <si>
    <t>MY Money Securities Ltd</t>
  </si>
  <si>
    <t>MYMONEY</t>
  </si>
  <si>
    <t>Raj Oil Mills Ltd</t>
  </si>
  <si>
    <t>ROML</t>
  </si>
  <si>
    <t>Royale Manor Hotels and Industries Ltd</t>
  </si>
  <si>
    <t>RAYALEMA</t>
  </si>
  <si>
    <t>Medicamen Organics Ltd</t>
  </si>
  <si>
    <t>MEDIORG</t>
  </si>
  <si>
    <t>Shri Vasuprada Plantations Ltd</t>
  </si>
  <si>
    <t>VASUPRADA</t>
  </si>
  <si>
    <t>Jet Freight Logistics Ltd</t>
  </si>
  <si>
    <t>JETFREIGHT</t>
  </si>
  <si>
    <t>Malu Paper Mills Ltd</t>
  </si>
  <si>
    <t>MALUPAPER</t>
  </si>
  <si>
    <t>Kavveri Telecom Products Ltd</t>
  </si>
  <si>
    <t>KAVVERITEL</t>
  </si>
  <si>
    <t>Amrapali Industries Ltd</t>
  </si>
  <si>
    <t>AMRAPLIN</t>
  </si>
  <si>
    <t>Getalong Enterprise Ltd</t>
  </si>
  <si>
    <t>GETALONG</t>
  </si>
  <si>
    <t>Crestchem Ltd</t>
  </si>
  <si>
    <t>CRSTCHM</t>
  </si>
  <si>
    <t>Eiko Lifesciences Ltd</t>
  </si>
  <si>
    <t>EIKO</t>
  </si>
  <si>
    <t>Meera Industries Ltd</t>
  </si>
  <si>
    <t>MEERA</t>
  </si>
  <si>
    <t>Anand Rayons Ltd</t>
  </si>
  <si>
    <t>ARL</t>
  </si>
  <si>
    <t>Real Touch Finance Ltd</t>
  </si>
  <si>
    <t>RTFL</t>
  </si>
  <si>
    <t>Evans Electric Ltd</t>
  </si>
  <si>
    <t>EVANS</t>
  </si>
  <si>
    <t>CMX Holdings Ltd</t>
  </si>
  <si>
    <t>SIELFNS</t>
  </si>
  <si>
    <t>Cranes Software International Ltd</t>
  </si>
  <si>
    <t>CRANESSOFT</t>
  </si>
  <si>
    <t>Elegant Marbles and Grani Industries Ltd</t>
  </si>
  <si>
    <t>ELEMARB</t>
  </si>
  <si>
    <t>Rapicut Carbides Ltd</t>
  </si>
  <si>
    <t>RAPICUT</t>
  </si>
  <si>
    <t>Ashnoor Textile Mills Ltd</t>
  </si>
  <si>
    <t>ASHNOOR</t>
  </si>
  <si>
    <t>Rajgor Castor Derivatives Ltd</t>
  </si>
  <si>
    <t>RCDL</t>
  </si>
  <si>
    <t>Thinkink Picturez Ltd</t>
  </si>
  <si>
    <t>THINKINK</t>
  </si>
  <si>
    <t>Emerald Leisures Ltd</t>
  </si>
  <si>
    <t>EMERALL</t>
  </si>
  <si>
    <t>Supreme Engineering Ltd</t>
  </si>
  <si>
    <t>SUPREMEENG</t>
  </si>
  <si>
    <t>S V J Enterprises Ltd</t>
  </si>
  <si>
    <t>SVJ</t>
  </si>
  <si>
    <t>Austin Engineering Company Ltd</t>
  </si>
  <si>
    <t>AUSTENG</t>
  </si>
  <si>
    <t>M V K Agro Food Product Ltd</t>
  </si>
  <si>
    <t>MVKAGRO</t>
  </si>
  <si>
    <t>Bulkcorp International Ltd</t>
  </si>
  <si>
    <t>BULKCORP</t>
  </si>
  <si>
    <t>Vadivarhe Speciality Chemicals Ltd</t>
  </si>
  <si>
    <t>VSCL</t>
  </si>
  <si>
    <t>Harshil Agrotech Ltd</t>
  </si>
  <si>
    <t>HARSHILAGR</t>
  </si>
  <si>
    <t>Orient Beverages Ltd</t>
  </si>
  <si>
    <t>ORIBEVER</t>
  </si>
  <si>
    <t>Vishwas Agri Seeds Ltd</t>
  </si>
  <si>
    <t>VISHWAS</t>
  </si>
  <si>
    <t>Kabsons Industries Ltd</t>
  </si>
  <si>
    <t>KABSON</t>
  </si>
  <si>
    <t>SPP Polymer Ltd</t>
  </si>
  <si>
    <t>SPPPOLY</t>
  </si>
  <si>
    <t>Siddhika Coatings Ltd</t>
  </si>
  <si>
    <t>SIDDHIKA</t>
  </si>
  <si>
    <t>Veeram Securities Ltd</t>
  </si>
  <si>
    <t>VSL</t>
  </si>
  <si>
    <t>Lead Reclaim and Rubber Products Ltd</t>
  </si>
  <si>
    <t>LRRPL</t>
  </si>
  <si>
    <t>Motilal Oswal Midcap 100 ETF</t>
  </si>
  <si>
    <t>MOM100</t>
  </si>
  <si>
    <t>JFL Life Sciences Ltd</t>
  </si>
  <si>
    <t>JFLLIFE</t>
  </si>
  <si>
    <t>Sheetal Universal Ltd</t>
  </si>
  <si>
    <t>SHEETAL</t>
  </si>
  <si>
    <t>Kranti Industries Ltd</t>
  </si>
  <si>
    <t>KRANTI</t>
  </si>
  <si>
    <t>Bang Overseas Ltd</t>
  </si>
  <si>
    <t>BANG</t>
  </si>
  <si>
    <t>Containe Technologies Ltd</t>
  </si>
  <si>
    <t>CONTAINE</t>
  </si>
  <si>
    <t>UMA Converter Ltd</t>
  </si>
  <si>
    <t>UMA</t>
  </si>
  <si>
    <t>Ameya Precision Engineers Ltd</t>
  </si>
  <si>
    <t>AMEYA</t>
  </si>
  <si>
    <t>Kalyan Capitals Ltd</t>
  </si>
  <si>
    <t>KALYANCAP</t>
  </si>
  <si>
    <t>C P S Shapers Ltd</t>
  </si>
  <si>
    <t>CPS</t>
  </si>
  <si>
    <t>Swasti Vinayaka Synthetics Ltd</t>
  </si>
  <si>
    <t>SWASTIVI</t>
  </si>
  <si>
    <t>Nhc Foods Ltd</t>
  </si>
  <si>
    <t>NHCFOODS</t>
  </si>
  <si>
    <t>Smiths &amp; Founders (India) Ltd</t>
  </si>
  <si>
    <t>SMFIL</t>
  </si>
  <si>
    <t>Riba Textiles Ltd</t>
  </si>
  <si>
    <t>RIBATEX</t>
  </si>
  <si>
    <t>Magson Retail and Distribution Ltd</t>
  </si>
  <si>
    <t>MAGSON</t>
  </si>
  <si>
    <t>Tridhya Tech Ltd</t>
  </si>
  <si>
    <t>TRIDHYA</t>
  </si>
  <si>
    <t>Popular Foundations Ltd</t>
  </si>
  <si>
    <t>PFL</t>
  </si>
  <si>
    <t>Growington Ventures India Ltd</t>
  </si>
  <si>
    <t>GROWINGTON</t>
  </si>
  <si>
    <t>Divyashakti Ltd</t>
  </si>
  <si>
    <t>DIVSHKT</t>
  </si>
  <si>
    <t>Rathi Bars Ltd</t>
  </si>
  <si>
    <t>RATHIBAR</t>
  </si>
  <si>
    <t>Kotak Nifty PSU Bank ETF</t>
  </si>
  <si>
    <t>PSUBANK</t>
  </si>
  <si>
    <t>Bombay Cycle and Motor Agency Ltd</t>
  </si>
  <si>
    <t>BOMBCYC</t>
  </si>
  <si>
    <t>TCFC Finance Ltd</t>
  </si>
  <si>
    <t>TCFCFINQ</t>
  </si>
  <si>
    <t>Pradhin Ltd</t>
  </si>
  <si>
    <t>PRADHIN</t>
  </si>
  <si>
    <t>Kreon Finnancial Services Ltd</t>
  </si>
  <si>
    <t>KREONFIN</t>
  </si>
  <si>
    <t>Assam Entrade Ltd</t>
  </si>
  <si>
    <t>ASSAMENT</t>
  </si>
  <si>
    <t>Diversified Financial Services</t>
  </si>
  <si>
    <t>Invesco India Gold Exchange Traded Fund</t>
  </si>
  <si>
    <t>IVZINGOLD</t>
  </si>
  <si>
    <t>Manugraph India Ltd</t>
  </si>
  <si>
    <t>MANUGRAPH</t>
  </si>
  <si>
    <t>Siti Networks Ltd</t>
  </si>
  <si>
    <t>SITINET</t>
  </si>
  <si>
    <t>Lakshmi Finance and Industrial Corp Ltd</t>
  </si>
  <si>
    <t>LFIC</t>
  </si>
  <si>
    <t>We Win Ltd</t>
  </si>
  <si>
    <t>WEWIN</t>
  </si>
  <si>
    <t>Apoorva Leasing Finance and Investment Company Ltd</t>
  </si>
  <si>
    <t>APOORVA</t>
  </si>
  <si>
    <t>Sobhaygya Mercantile Ltd</t>
  </si>
  <si>
    <t>SOBME</t>
  </si>
  <si>
    <t>Isl Consulting Ltd</t>
  </si>
  <si>
    <t>ISLCONSUL</t>
  </si>
  <si>
    <t>ABC India Ltd</t>
  </si>
  <si>
    <t>ABCINDQ</t>
  </si>
  <si>
    <t>Omfurn India Ltd</t>
  </si>
  <si>
    <t>OMFURN</t>
  </si>
  <si>
    <t>Vandana Knitwear Ltd</t>
  </si>
  <si>
    <t>VANDANA</t>
  </si>
  <si>
    <t>Sanrhea Technical Textiles Ltd</t>
  </si>
  <si>
    <t>SANTETX</t>
  </si>
  <si>
    <t>Satchmo Holdings Ltd</t>
  </si>
  <si>
    <t>SATCH</t>
  </si>
  <si>
    <t>Diligent Media Corporation Ltd</t>
  </si>
  <si>
    <t>DNAMEDIA</t>
  </si>
  <si>
    <t>SM Auto Stamping Ltd</t>
  </si>
  <si>
    <t>SMAUTO</t>
  </si>
  <si>
    <t>Rasandik Engineering Industries India Ltd</t>
  </si>
  <si>
    <t>RASANDIK</t>
  </si>
  <si>
    <t>Contil India Ltd</t>
  </si>
  <si>
    <t>CONTILI</t>
  </si>
  <si>
    <t>Morarka Finance Ltd</t>
  </si>
  <si>
    <t>MORARKFI</t>
  </si>
  <si>
    <t>Golden Tobacco Ltd</t>
  </si>
  <si>
    <t>GOLDENTOBC</t>
  </si>
  <si>
    <t>AccelerateBS India Ltd</t>
  </si>
  <si>
    <t>ACCELERATE</t>
  </si>
  <si>
    <t>Wires and Fabriks (SA) Ltd</t>
  </si>
  <si>
    <t>WIREFABR</t>
  </si>
  <si>
    <t>Jindal Hotels Ltd</t>
  </si>
  <si>
    <t>JINDHOT</t>
  </si>
  <si>
    <t>Rolcon Engineering Company Ltd</t>
  </si>
  <si>
    <t>ROLCOEN</t>
  </si>
  <si>
    <t>Vdeal System Ltd</t>
  </si>
  <si>
    <t>VDEAL</t>
  </si>
  <si>
    <t>Super Spinning Mills Ltd</t>
  </si>
  <si>
    <t>SUPERSPIN</t>
  </si>
  <si>
    <t>Maestros Electronics &amp; Telecommunications Systems Ltd</t>
  </si>
  <si>
    <t>METSL</t>
  </si>
  <si>
    <t>Universal Starch Chem Allied Ltd</t>
  </si>
  <si>
    <t>UNIVSTAR</t>
  </si>
  <si>
    <t>Techindia Nirman Ltd</t>
  </si>
  <si>
    <t>TECHIN</t>
  </si>
  <si>
    <t>Milton Industries Ltd</t>
  </si>
  <si>
    <t>MILTON</t>
  </si>
  <si>
    <t>GACM Technologies Ltd</t>
  </si>
  <si>
    <t>GATECH</t>
  </si>
  <si>
    <t>Arex Industries Ltd</t>
  </si>
  <si>
    <t>AREXMIS</t>
  </si>
  <si>
    <t>Vertexplus Technologies Ltd</t>
  </si>
  <si>
    <t>VERTEXPLUS</t>
  </si>
  <si>
    <t>National Oxygen Ltd</t>
  </si>
  <si>
    <t>NOL</t>
  </si>
  <si>
    <t>Narmada Agrobase Ltd</t>
  </si>
  <si>
    <t>NARMADA</t>
  </si>
  <si>
    <t>Mirae Asset Nifty Financial Services ETF</t>
  </si>
  <si>
    <t>BFSI</t>
  </si>
  <si>
    <t>Sri KPR Industries Ltd</t>
  </si>
  <si>
    <t>SRIKPRIND</t>
  </si>
  <si>
    <t>3P Land Holdings Ltd</t>
  </si>
  <si>
    <t>3PLAND</t>
  </si>
  <si>
    <t>ANG Lifesciences India Ltd</t>
  </si>
  <si>
    <t>ANG</t>
  </si>
  <si>
    <t>Integra Switchgear Ltd</t>
  </si>
  <si>
    <t>INTEGSW</t>
  </si>
  <si>
    <t>Ravi Kumar Distilleries Ltd</t>
  </si>
  <si>
    <t>RKDL</t>
  </si>
  <si>
    <t>Mehta Housing Finance Ltd</t>
  </si>
  <si>
    <t>MEHTAHG</t>
  </si>
  <si>
    <t>Chartered Capital and Investment Ltd</t>
  </si>
  <si>
    <t>CHRTEDCA</t>
  </si>
  <si>
    <t>Golden Crest Education &amp; Services Ltd</t>
  </si>
  <si>
    <t>GOLDENCREST</t>
  </si>
  <si>
    <t>Nandani Creation Ltd</t>
  </si>
  <si>
    <t>JAIPURKURT</t>
  </si>
  <si>
    <t>Jagan Lamps Ltd</t>
  </si>
  <si>
    <t>JAGANLAM</t>
  </si>
  <si>
    <t>Inland Printers Ltd</t>
  </si>
  <si>
    <t>INLANPR</t>
  </si>
  <si>
    <t>Kenvi Jewels Ltd</t>
  </si>
  <si>
    <t>KENVI</t>
  </si>
  <si>
    <t>K G Denim Ltd</t>
  </si>
  <si>
    <t>KGDENIM</t>
  </si>
  <si>
    <t>Modipon Ltd</t>
  </si>
  <si>
    <t>MODIPON</t>
  </si>
  <si>
    <t>Hardcastle and Waud Manufacturing Co Ltd</t>
  </si>
  <si>
    <t>HARDCAS</t>
  </si>
  <si>
    <t>Super Crop Safe Ltd</t>
  </si>
  <si>
    <t>SUCROSA</t>
  </si>
  <si>
    <t>Escorp Asset Management Ltd</t>
  </si>
  <si>
    <t>ESCORP</t>
  </si>
  <si>
    <t>Sambandam Spinning Mills Ltd</t>
  </si>
  <si>
    <t>SAMBANDAM</t>
  </si>
  <si>
    <t>Garnet Construction Ltd</t>
  </si>
  <si>
    <t>GARNET</t>
  </si>
  <si>
    <t>Diversified Real Estate Activities</t>
  </si>
  <si>
    <t>Agarwal Float Glass India Ltd</t>
  </si>
  <si>
    <t>AGARWALFT</t>
  </si>
  <si>
    <t>Viaz Tyres Ltd</t>
  </si>
  <si>
    <t>VIAZ</t>
  </si>
  <si>
    <t>Globesecure Technologies Ltd</t>
  </si>
  <si>
    <t>GSTL</t>
  </si>
  <si>
    <t>Silverline Technologies Ltd</t>
  </si>
  <si>
    <t>SILVERLINE</t>
  </si>
  <si>
    <t>Punjab Communications Ltd</t>
  </si>
  <si>
    <t>PUNJCOMMU</t>
  </si>
  <si>
    <t>Shreeshay Engineers Ltd</t>
  </si>
  <si>
    <t>SHREESHAY</t>
  </si>
  <si>
    <t>Shreyas Intermediates Ltd</t>
  </si>
  <si>
    <t>SHREYASI</t>
  </si>
  <si>
    <t>Gini Silk Mills Ltd</t>
  </si>
  <si>
    <t>GINISILK</t>
  </si>
  <si>
    <t>Warren Tea Ltd</t>
  </si>
  <si>
    <t>WARRENTEA</t>
  </si>
  <si>
    <t>Seya Industries Ltd</t>
  </si>
  <si>
    <t>SEYAIND</t>
  </si>
  <si>
    <t>Sampre Nutritions Ltd</t>
  </si>
  <si>
    <t>SAMPRE</t>
  </si>
  <si>
    <t>Clara Industries Ltd</t>
  </si>
  <si>
    <t>CLARA</t>
  </si>
  <si>
    <t>Fundviser Capital (India) Ltd</t>
  </si>
  <si>
    <t>FUNDVISER</t>
  </si>
  <si>
    <t>Dhampure Speciality Sugars Ltd</t>
  </si>
  <si>
    <t>DHAMPURE</t>
  </si>
  <si>
    <t>Mono Pharmacare Ltd</t>
  </si>
  <si>
    <t>MONOPHARMA</t>
  </si>
  <si>
    <t>Banaras Beads Ltd</t>
  </si>
  <si>
    <t>BANARBEADS</t>
  </si>
  <si>
    <t>Signoria Creation Ltd</t>
  </si>
  <si>
    <t>SIGNORIA</t>
  </si>
  <si>
    <t>Italian Edibles Ltd</t>
  </si>
  <si>
    <t>ITALIANE</t>
  </si>
  <si>
    <t>Ushanti Colour Chem Ltd</t>
  </si>
  <si>
    <t>UCL</t>
  </si>
  <si>
    <t>Ravalgaon Sugar Farm Ltd</t>
  </si>
  <si>
    <t>RAVALSUGAR</t>
  </si>
  <si>
    <t>Akash Infra-Projects Ltd</t>
  </si>
  <si>
    <t>AKASH</t>
  </si>
  <si>
    <t>Gita Renewable Energy Ltd</t>
  </si>
  <si>
    <t>GITARENEW</t>
  </si>
  <si>
    <t>Vels Film International Ltd</t>
  </si>
  <si>
    <t>VELS</t>
  </si>
  <si>
    <t>Starlog Enterprises Ltd</t>
  </si>
  <si>
    <t>STARLOG</t>
  </si>
  <si>
    <t>Vivid Mercantile Ltd</t>
  </si>
  <si>
    <t>VIVIDM</t>
  </si>
  <si>
    <t>PCS Technology Ltd</t>
  </si>
  <si>
    <t>PCS</t>
  </si>
  <si>
    <t>Technology Hardware, Storage &amp; Peripherals</t>
  </si>
  <si>
    <t>Mena Mani Industries Ltd</t>
  </si>
  <si>
    <t>MENAMANI</t>
  </si>
  <si>
    <t>Trans India House Impex Ltd</t>
  </si>
  <si>
    <t>TIHIL</t>
  </si>
  <si>
    <t>Pearl Polymers Ltd</t>
  </si>
  <si>
    <t>PEARLPOLY</t>
  </si>
  <si>
    <t>Envair Electrodyne Ltd</t>
  </si>
  <si>
    <t>ENVAIREL</t>
  </si>
  <si>
    <t>Ishan International Ltd</t>
  </si>
  <si>
    <t>ISHAN</t>
  </si>
  <si>
    <t>AKG Exim Ltd</t>
  </si>
  <si>
    <t>AKG</t>
  </si>
  <si>
    <t>AJR Infra and Tolling Ltd</t>
  </si>
  <si>
    <t>AJRINFRA</t>
  </si>
  <si>
    <t>QVC Exports Ltd</t>
  </si>
  <si>
    <t>QVCEL</t>
  </si>
  <si>
    <t>G.S. Auto International Ltd</t>
  </si>
  <si>
    <t>GSAUTO</t>
  </si>
  <si>
    <t>Dmr Hydroengineering &amp; Infrastructures Ltd</t>
  </si>
  <si>
    <t>DMR</t>
  </si>
  <si>
    <t>Roopa Industries Ltd</t>
  </si>
  <si>
    <t>ROOPAIND</t>
  </si>
  <si>
    <t>Max Heights Infrastructure Ltd</t>
  </si>
  <si>
    <t>MAXHEIGHTS</t>
  </si>
  <si>
    <t>Simplex Realty Ltd</t>
  </si>
  <si>
    <t>SIMPLXREA</t>
  </si>
  <si>
    <t>Adroit Infotech Ltd</t>
  </si>
  <si>
    <t>ADROITINFO</t>
  </si>
  <si>
    <t>Ambani Orgochem Ltd</t>
  </si>
  <si>
    <t>AMBANIORGO</t>
  </si>
  <si>
    <t>Laxmi Cotspin Ltd</t>
  </si>
  <si>
    <t>LAXMICOT</t>
  </si>
  <si>
    <t>Lesha Industries Ltd</t>
  </si>
  <si>
    <t>LESHAIND</t>
  </si>
  <si>
    <t>Metal Coatings (India) Ltd</t>
  </si>
  <si>
    <t>METALCO</t>
  </si>
  <si>
    <t>Associated Ceramics Ltd</t>
  </si>
  <si>
    <t>ASSOCER</t>
  </si>
  <si>
    <t>Medi-Caps Ltd</t>
  </si>
  <si>
    <t>MEDICAPQ</t>
  </si>
  <si>
    <t>Globalspace Technologies Ltd</t>
  </si>
  <si>
    <t>G G Dandekar Properties Ltd</t>
  </si>
  <si>
    <t>GGDPROP</t>
  </si>
  <si>
    <t>Katare Spinning Mills Ltd</t>
  </si>
  <si>
    <t>KATRSPG</t>
  </si>
  <si>
    <t>Ultra Wiring Connectivity System Ltd</t>
  </si>
  <si>
    <t>UWCSL</t>
  </si>
  <si>
    <t>Gujarat Craft Industries Ltd</t>
  </si>
  <si>
    <t>GUJCRAFT</t>
  </si>
  <si>
    <t>Beekay Niryat Ltd</t>
  </si>
  <si>
    <t>BNL</t>
  </si>
  <si>
    <t>Mish Designs Ltd</t>
  </si>
  <si>
    <t>MISHDESIGN</t>
  </si>
  <si>
    <t>CCL International Ltd</t>
  </si>
  <si>
    <t>CCLINTER</t>
  </si>
  <si>
    <t>Monotype India Ltd</t>
  </si>
  <si>
    <t>MONOT</t>
  </si>
  <si>
    <t>Chrome Silicon Ltd</t>
  </si>
  <si>
    <t>CHROME</t>
  </si>
  <si>
    <t>Baba Arts Ltd</t>
  </si>
  <si>
    <t>BABA</t>
  </si>
  <si>
    <t>E-Land Apparel Ltd</t>
  </si>
  <si>
    <t>ELAND</t>
  </si>
  <si>
    <t>Archidply Decor Ltd</t>
  </si>
  <si>
    <t>ADL</t>
  </si>
  <si>
    <t>Sacheta Metals Ltd</t>
  </si>
  <si>
    <t>SACHEMT</t>
  </si>
  <si>
    <t>Jigar Cables Ltd</t>
  </si>
  <si>
    <t>JIGAR</t>
  </si>
  <si>
    <t>Transvoy Logistics India Ltd</t>
  </si>
  <si>
    <t>TRANSVOY</t>
  </si>
  <si>
    <t>Air Freight &amp; Logistics</t>
  </si>
  <si>
    <t>Aeonx Digital Technology Ltd</t>
  </si>
  <si>
    <t>AEONXDIGI</t>
  </si>
  <si>
    <t>Prospect Commodities Ltd</t>
  </si>
  <si>
    <t>PCL</t>
  </si>
  <si>
    <t>P B M Polytex Ltd</t>
  </si>
  <si>
    <t>PBMPOLY</t>
  </si>
  <si>
    <t>GTN Industries Ltd</t>
  </si>
  <si>
    <t>GTNINDS</t>
  </si>
  <si>
    <t>Advance Metering Technology Ltd</t>
  </si>
  <si>
    <t>AMTL</t>
  </si>
  <si>
    <t>Mittal Life Style Ltd</t>
  </si>
  <si>
    <t>MITTAL</t>
  </si>
  <si>
    <t>Future Market Networks Ltd</t>
  </si>
  <si>
    <t>FMNL</t>
  </si>
  <si>
    <t>Lee &amp; Nee Softwares (Exports) Ltd</t>
  </si>
  <si>
    <t>LEENEE</t>
  </si>
  <si>
    <t>Mahalaxmi Fabric Mills Pvt Ltd</t>
  </si>
  <si>
    <t>MFML</t>
  </si>
  <si>
    <t>Kalahridhaan Trendz Ltd</t>
  </si>
  <si>
    <t>KTL</t>
  </si>
  <si>
    <t>Micropro Software Solutions Ltd</t>
  </si>
  <si>
    <t>MICROPRO</t>
  </si>
  <si>
    <t>Yudiz Solutions Ltd</t>
  </si>
  <si>
    <t>YUDIZ</t>
  </si>
  <si>
    <t>Diligent Industries Ltd</t>
  </si>
  <si>
    <t>DILIGENT</t>
  </si>
  <si>
    <t>Cell Point (India) Ltd</t>
  </si>
  <si>
    <t>CELLPOINT</t>
  </si>
  <si>
    <t>Vruddhi Engineering Works Ltd</t>
  </si>
  <si>
    <t>VRUDDHI</t>
  </si>
  <si>
    <t>Shree Krishna Paper Mills &amp; Industries Ltd</t>
  </si>
  <si>
    <t>SKPMIL</t>
  </si>
  <si>
    <t>Mega Flex Plastics Ltd</t>
  </si>
  <si>
    <t>MEGAFLEX</t>
  </si>
  <si>
    <t>SPS Finquest Ltd</t>
  </si>
  <si>
    <t>SPS</t>
  </si>
  <si>
    <t>National Plastic Industries Ltd</t>
  </si>
  <si>
    <t>NATPLAS</t>
  </si>
  <si>
    <t>Anjani Synthetics Ltd</t>
  </si>
  <si>
    <t>ANJANI</t>
  </si>
  <si>
    <t>Humming Bird Education Ltd</t>
  </si>
  <si>
    <t>HBEL</t>
  </si>
  <si>
    <t>Aatmaj Healthcare Ltd</t>
  </si>
  <si>
    <t>AATMAJ</t>
  </si>
  <si>
    <t>Godha Cabcon &amp; Insulation Ltd</t>
  </si>
  <si>
    <t>GODHA</t>
  </si>
  <si>
    <t>P H Capital Ltd</t>
  </si>
  <si>
    <t>PHCAP</t>
  </si>
  <si>
    <t>Sintex Plastics Technology Ltd</t>
  </si>
  <si>
    <t>SPTL</t>
  </si>
  <si>
    <t>Saven Technologies Ltd</t>
  </si>
  <si>
    <t>7TEC</t>
  </si>
  <si>
    <t>H P Cotton Textile Mills Ltd</t>
  </si>
  <si>
    <t>HPCOTTON</t>
  </si>
  <si>
    <t>Sandu Pharmaceuticals Ltd</t>
  </si>
  <si>
    <t>SANDUPHQ</t>
  </si>
  <si>
    <t>Ladderup Finance Ltd</t>
  </si>
  <si>
    <t>LADDERUP</t>
  </si>
  <si>
    <t>Comfort Fincap Ltd</t>
  </si>
  <si>
    <t>COMFINCAP</t>
  </si>
  <si>
    <t>Chennai Ferrous Industries Ltd</t>
  </si>
  <si>
    <t>CHENFERRO</t>
  </si>
  <si>
    <t>G-Tec Jainx Education Ltd</t>
  </si>
  <si>
    <t>GTECJAINX</t>
  </si>
  <si>
    <t>Prime Property Development Corp Ltd</t>
  </si>
  <si>
    <t>PRIMEPRO</t>
  </si>
  <si>
    <t>Salem Erode Investments Ltd</t>
  </si>
  <si>
    <t>SALEM</t>
  </si>
  <si>
    <t>Sunrise Efficient Marketing Ltd</t>
  </si>
  <si>
    <t>SEML</t>
  </si>
  <si>
    <t>VSF Projects Ltd</t>
  </si>
  <si>
    <t>VSFPROJ</t>
  </si>
  <si>
    <t>Julien Agro Infratech Ltd</t>
  </si>
  <si>
    <t>JULIEN</t>
  </si>
  <si>
    <t>Rollatainers Ltd</t>
  </si>
  <si>
    <t>ROLLT</t>
  </si>
  <si>
    <t>Burnpur Cement Ltd</t>
  </si>
  <si>
    <t>BURNPUR</t>
  </si>
  <si>
    <t>Mediaone Global Entertainment Ltd</t>
  </si>
  <si>
    <t>MEDIAONE</t>
  </si>
  <si>
    <t>Misquita Engineering Ltd</t>
  </si>
  <si>
    <t>MISQUITA</t>
  </si>
  <si>
    <t>Starcom Information Technology Ltd</t>
  </si>
  <si>
    <t>STARCOM</t>
  </si>
  <si>
    <t>Morgan Ventures Ltd</t>
  </si>
  <si>
    <t>MORGAN</t>
  </si>
  <si>
    <t>RRP Semiconductor Ltd</t>
  </si>
  <si>
    <t>RRP</t>
  </si>
  <si>
    <t>Committed Cargo Care Ltd</t>
  </si>
  <si>
    <t>COMMITTED</t>
  </si>
  <si>
    <t>Johnson Pharmacare Ltd</t>
  </si>
  <si>
    <t>JOHNPHARMA</t>
  </si>
  <si>
    <t>MM Rubber Company Ltd</t>
  </si>
  <si>
    <t>MMRUBBR-B</t>
  </si>
  <si>
    <t>Zodiac Ventures Ltd</t>
  </si>
  <si>
    <t>ZODIACVEN</t>
  </si>
  <si>
    <t>FEL</t>
  </si>
  <si>
    <t>Shalimar Productions Ltd</t>
  </si>
  <si>
    <t>SHALPRO</t>
  </si>
  <si>
    <t>Rolta India Ltd</t>
  </si>
  <si>
    <t>ROLTA</t>
  </si>
  <si>
    <t>Tirupati Sarjan Ltd</t>
  </si>
  <si>
    <t>TIRSARJ</t>
  </si>
  <si>
    <t>Visaman Global Sales Ltd</t>
  </si>
  <si>
    <t>VISAMAN</t>
  </si>
  <si>
    <t>Ecoboard Industries Ltd</t>
  </si>
  <si>
    <t>ECOBOAR</t>
  </si>
  <si>
    <t>Kapil Raj Finance Ltd</t>
  </si>
  <si>
    <t>KAPILRAJ</t>
  </si>
  <si>
    <t>Hawa Engineers Ltd</t>
  </si>
  <si>
    <t>HAWAENG</t>
  </si>
  <si>
    <t>Ceeta Industries Ltd</t>
  </si>
  <si>
    <t>CEETAIN</t>
  </si>
  <si>
    <t>Inani Marbles and Industries Ltd</t>
  </si>
  <si>
    <t>INANI</t>
  </si>
  <si>
    <t>Vivo Bio Tech Ltd</t>
  </si>
  <si>
    <t>VIVOBIOT</t>
  </si>
  <si>
    <t>Standard Surfactants Ltd</t>
  </si>
  <si>
    <t>STDSFAC</t>
  </si>
  <si>
    <t>Household Products</t>
  </si>
  <si>
    <t>Transgene Biotek Ltd</t>
  </si>
  <si>
    <t>TRABI</t>
  </si>
  <si>
    <t>Franklin Industries Ltd</t>
  </si>
  <si>
    <t>FRANKLININD</t>
  </si>
  <si>
    <t>Dhanlaxmi Fabrics Ltd</t>
  </si>
  <si>
    <t>DHANFAB</t>
  </si>
  <si>
    <t>Pan India Corp Ltd</t>
  </si>
  <si>
    <t>PANINDIAC</t>
  </si>
  <si>
    <t>N G Industries Ltd</t>
  </si>
  <si>
    <t>NGIND</t>
  </si>
  <si>
    <t>BDR Buildcon Ltd</t>
  </si>
  <si>
    <t>BDR</t>
  </si>
  <si>
    <t>E L Forge Ltd</t>
  </si>
  <si>
    <t>ELFORGE</t>
  </si>
  <si>
    <t>Artefact Projects Ltd</t>
  </si>
  <si>
    <t>ARTEFACT</t>
  </si>
  <si>
    <t>Continental Petroleums Ltd</t>
  </si>
  <si>
    <t>CONTPTR</t>
  </si>
  <si>
    <t>Orchasp Ltd</t>
  </si>
  <si>
    <t>ORCHASP</t>
  </si>
  <si>
    <t>Fortune International Ltd</t>
  </si>
  <si>
    <t>FORINTL</t>
  </si>
  <si>
    <t>Shrydus Industries Ltd</t>
  </si>
  <si>
    <t>SHRYDUS</t>
  </si>
  <si>
    <t>Naapbooks Ltd</t>
  </si>
  <si>
    <t>NBL</t>
  </si>
  <si>
    <t>Walchand Peoplefirst Ltd</t>
  </si>
  <si>
    <t>WALCHPF</t>
  </si>
  <si>
    <t>Deccan Health Care Ltd</t>
  </si>
  <si>
    <t>DECCAN</t>
  </si>
  <si>
    <t>Prismx Global Ventures Ltd</t>
  </si>
  <si>
    <t>PRISMX</t>
  </si>
  <si>
    <t>Gorani Industries Ltd</t>
  </si>
  <si>
    <t>GORANIN</t>
  </si>
  <si>
    <t>Nakoda Group of Industries Ltd</t>
  </si>
  <si>
    <t>NGIL</t>
  </si>
  <si>
    <t>JMD Ventures Ltd</t>
  </si>
  <si>
    <t>JMDVL</t>
  </si>
  <si>
    <t>Winny Immigration &amp; Education Services Ltd</t>
  </si>
  <si>
    <t>WINNY</t>
  </si>
  <si>
    <t>Academic &amp; Educational Services</t>
  </si>
  <si>
    <t>Bandaram Pharma Packtech Ltd</t>
  </si>
  <si>
    <t>BANDARAM</t>
  </si>
  <si>
    <t>Poddar Housing and Development Ltd</t>
  </si>
  <si>
    <t>PODDARHOUS</t>
  </si>
  <si>
    <t>Shree Pacetronix Ltd</t>
  </si>
  <si>
    <t>SHREEPAC</t>
  </si>
  <si>
    <t>Shelter Pharma Ltd</t>
  </si>
  <si>
    <t>SHELTER</t>
  </si>
  <si>
    <t>Kanani Industries Ltd</t>
  </si>
  <si>
    <t>KANANIIND</t>
  </si>
  <si>
    <t>Sangani Hospitals Ltd</t>
  </si>
  <si>
    <t>SANGANI</t>
  </si>
  <si>
    <t>Garment Mantra Lifestyle Ltd</t>
  </si>
  <si>
    <t>GARMNTMNTR</t>
  </si>
  <si>
    <t>Betex India Ltd</t>
  </si>
  <si>
    <t>BETXIND</t>
  </si>
  <si>
    <t>Continental Seeds and Chemicals Ltd</t>
  </si>
  <si>
    <t>CONTI</t>
  </si>
  <si>
    <t>Fervent Synergies Ltd</t>
  </si>
  <si>
    <t>FERVENTSYN</t>
  </si>
  <si>
    <t>Phosphate Company Ltd</t>
  </si>
  <si>
    <t>PHOSPHATE</t>
  </si>
  <si>
    <t>Kshitij Polyline Ltd</t>
  </si>
  <si>
    <t>KSHITIJPOL</t>
  </si>
  <si>
    <t>Response Informatics Ltd</t>
  </si>
  <si>
    <t>RESPONSINF</t>
  </si>
  <si>
    <t>Teesta Agro Industries Ltd</t>
  </si>
  <si>
    <t>TEEAI</t>
  </si>
  <si>
    <t>Galactico Corporate Services Ltd</t>
  </si>
  <si>
    <t>GALACTICO</t>
  </si>
  <si>
    <t>Binani Industries Ltd</t>
  </si>
  <si>
    <t>BINANIIND</t>
  </si>
  <si>
    <t>Palco Metals Ltd</t>
  </si>
  <si>
    <t>PALCO</t>
  </si>
  <si>
    <t>Telogica Ltd</t>
  </si>
  <si>
    <t>TELOGICA</t>
  </si>
  <si>
    <t>Communications Equipment</t>
  </si>
  <si>
    <t>Haryana Leather Chemicals Ltd</t>
  </si>
  <si>
    <t>HARLETH</t>
  </si>
  <si>
    <t>Sri Ramakrishna Mills (Coimbatore) Ltd</t>
  </si>
  <si>
    <t>SRMCL</t>
  </si>
  <si>
    <t>Gajanand International Ltd</t>
  </si>
  <si>
    <t>GAJANAND</t>
  </si>
  <si>
    <t>Ashoka Metcast Ltd</t>
  </si>
  <si>
    <t>ASHOKAMET</t>
  </si>
  <si>
    <t>Sulabh Engineers and Services Ltd</t>
  </si>
  <si>
    <t>SULABEN</t>
  </si>
  <si>
    <t>Quality RO Industries Ltd</t>
  </si>
  <si>
    <t>QRIL</t>
  </si>
  <si>
    <t>Axis NIFTY IT ETF</t>
  </si>
  <si>
    <t>AXISTECETF</t>
  </si>
  <si>
    <t>GKB Ophthalmics Ltd</t>
  </si>
  <si>
    <t>GKB</t>
  </si>
  <si>
    <t>Alfavision Overseas (India) Ltd</t>
  </si>
  <si>
    <t>ALFAVIO</t>
  </si>
  <si>
    <t>Vistar Amar Ltd</t>
  </si>
  <si>
    <t>VISTARAMAR</t>
  </si>
  <si>
    <t>Oceanic Foods Ltd</t>
  </si>
  <si>
    <t>OCEANIC</t>
  </si>
  <si>
    <t>SMIFS Capital Markets Ltd</t>
  </si>
  <si>
    <t>SMIFS</t>
  </si>
  <si>
    <t>Cospower Engineering Ltd</t>
  </si>
  <si>
    <t>COSPOWER</t>
  </si>
  <si>
    <t>Yash Chemex Ltd</t>
  </si>
  <si>
    <t>YASHCHEM</t>
  </si>
  <si>
    <t>Hemadri Cements Ltd</t>
  </si>
  <si>
    <t>HEMACEM</t>
  </si>
  <si>
    <t>Grovy India Ltd</t>
  </si>
  <si>
    <t>GROVY</t>
  </si>
  <si>
    <t>Abhishek Integrations Ltd</t>
  </si>
  <si>
    <t>AILIMITED</t>
  </si>
  <si>
    <t>Shree Rajasthan Syntex Ltd</t>
  </si>
  <si>
    <t>SHRAJSYNQ</t>
  </si>
  <si>
    <t>Chandra Bhagat Pharma Ltd</t>
  </si>
  <si>
    <t>CBPL</t>
  </si>
  <si>
    <t>Transchem Ltd</t>
  </si>
  <si>
    <t>TRANSCHEM</t>
  </si>
  <si>
    <t>Timescan Logistics (India) Ltd</t>
  </si>
  <si>
    <t>TIMESCAN</t>
  </si>
  <si>
    <t>Vineet Laboratories Ltd</t>
  </si>
  <si>
    <t>VINEETLAB</t>
  </si>
  <si>
    <t>STL Global Ltd</t>
  </si>
  <si>
    <t>SGL</t>
  </si>
  <si>
    <t>Conart Engineers Ltd</t>
  </si>
  <si>
    <t>CONART</t>
  </si>
  <si>
    <t>Tirupati Foam Ltd</t>
  </si>
  <si>
    <t>TIRUFOAM</t>
  </si>
  <si>
    <t>ICICI Prudential S&amp;P BSE Sensex ETF</t>
  </si>
  <si>
    <t>SENSEXIETF</t>
  </si>
  <si>
    <t>Camex Ltd</t>
  </si>
  <si>
    <t>CAMEXLTD</t>
  </si>
  <si>
    <t>Ashnisha Industries Ltd</t>
  </si>
  <si>
    <t>ASHNI</t>
  </si>
  <si>
    <t>Axel Polymers Ltd</t>
  </si>
  <si>
    <t>AXELPOLY</t>
  </si>
  <si>
    <t>HOAC Foods India Ltd</t>
  </si>
  <si>
    <t>HOACFOODS</t>
  </si>
  <si>
    <t>Abm International Ltd</t>
  </si>
  <si>
    <t>ABMINTLLTD</t>
  </si>
  <si>
    <t>Pace E-Commerce Ventures Ltd</t>
  </si>
  <si>
    <t>PACE</t>
  </si>
  <si>
    <t>Homefurnishing Retail</t>
  </si>
  <si>
    <t>Medico Intercontinental Ltd</t>
  </si>
  <si>
    <t>MIL</t>
  </si>
  <si>
    <t>KJMC Financial Services Ltd</t>
  </si>
  <si>
    <t>KJMCFIN</t>
  </si>
  <si>
    <t>Kwality Ltd</t>
  </si>
  <si>
    <t>KWALITY</t>
  </si>
  <si>
    <t>Gujrat Credit Corporation Ltd</t>
  </si>
  <si>
    <t>GUJCRED</t>
  </si>
  <si>
    <t>Indianivesh Ltd</t>
  </si>
  <si>
    <t>INDIANVSH</t>
  </si>
  <si>
    <t>ICDS Ltd</t>
  </si>
  <si>
    <t>ICDSLTD</t>
  </si>
  <si>
    <t>Richirich Inventures Ltd</t>
  </si>
  <si>
    <t>KISAAN</t>
  </si>
  <si>
    <t>Arigato Universe Ltd</t>
  </si>
  <si>
    <t>ARIGATO</t>
  </si>
  <si>
    <t>Salora International Ltd</t>
  </si>
  <si>
    <t>SALORAINTL</t>
  </si>
  <si>
    <t>AA Plus Tradelink Ltd</t>
  </si>
  <si>
    <t>AAPLUSTRAD</t>
  </si>
  <si>
    <t>Tejnaksh Healthcare Ltd</t>
  </si>
  <si>
    <t>TEJNAKSH</t>
  </si>
  <si>
    <t>Maharashtra Corp Ltd</t>
  </si>
  <si>
    <t>MAHACORP</t>
  </si>
  <si>
    <t>Rose Merc Ltd</t>
  </si>
  <si>
    <t>ROSEMER</t>
  </si>
  <si>
    <t>UR Sugar Industries Ltd</t>
  </si>
  <si>
    <t>URSUGAR</t>
  </si>
  <si>
    <t>USG Tech Solutions Ltd</t>
  </si>
  <si>
    <t>USGTECH</t>
  </si>
  <si>
    <t>Amkay Products Ltd</t>
  </si>
  <si>
    <t>AMKAY</t>
  </si>
  <si>
    <t>Dynamic Portfolio Management &amp; Services Ltd</t>
  </si>
  <si>
    <t>DYNAMICP</t>
  </si>
  <si>
    <t>Diana Tea Co Ltd</t>
  </si>
  <si>
    <t>DIANATEA</t>
  </si>
  <si>
    <t>Suditi Industries Ltd</t>
  </si>
  <si>
    <t>SUDTIND-B</t>
  </si>
  <si>
    <t>Add-Shop E-Retail Ltd</t>
  </si>
  <si>
    <t>ASRL</t>
  </si>
  <si>
    <t>Pecos Hotels and Pubs Ltd</t>
  </si>
  <si>
    <t>PECOS</t>
  </si>
  <si>
    <t>RR Metalmakers India Ltd</t>
  </si>
  <si>
    <t>RRMETAL</t>
  </si>
  <si>
    <t>Perfect Infraengineers Ltd</t>
  </si>
  <si>
    <t>PERFECT</t>
  </si>
  <si>
    <t>Poona Dal and Oil Industries Ltd</t>
  </si>
  <si>
    <t>POONADAL</t>
  </si>
  <si>
    <t>Ind Bank Housing Ltd</t>
  </si>
  <si>
    <t>INDBNK</t>
  </si>
  <si>
    <t>DRA Consultants Ltd</t>
  </si>
  <si>
    <t>DRA</t>
  </si>
  <si>
    <t>Kamadgiri Fashion Ltd</t>
  </si>
  <si>
    <t>KAMADGIRI</t>
  </si>
  <si>
    <t>India Home Loan Ltd</t>
  </si>
  <si>
    <t>INDIAHOME</t>
  </si>
  <si>
    <t>Eighty Jewellers Ltd</t>
  </si>
  <si>
    <t>EIGHTY</t>
  </si>
  <si>
    <t>Mohit Paper Mills Ltd</t>
  </si>
  <si>
    <t>MOHITPPR</t>
  </si>
  <si>
    <t>Bizotic Commercial Ltd</t>
  </si>
  <si>
    <t>BIZOTIC</t>
  </si>
  <si>
    <t>West Leisure Resorts Ltd</t>
  </si>
  <si>
    <t>WESTLEIRES</t>
  </si>
  <si>
    <t>Rex Sealing &amp; Packing Industries Ltd</t>
  </si>
  <si>
    <t>REXSEAL</t>
  </si>
  <si>
    <t>Shreeram Proteins Ltd</t>
  </si>
  <si>
    <t>SRPL</t>
  </si>
  <si>
    <t>TV Vision Ltd</t>
  </si>
  <si>
    <t>TVVISION</t>
  </si>
  <si>
    <t>Country Condo's Ltd</t>
  </si>
  <si>
    <t>COUNCODOS</t>
  </si>
  <si>
    <t>Prabhhans Industries Ltd</t>
  </si>
  <si>
    <t>PRABHHANS</t>
  </si>
  <si>
    <t>Varyaa Creations Ltd</t>
  </si>
  <si>
    <t>VARYAA</t>
  </si>
  <si>
    <t>Next Mediaworks Ltd</t>
  </si>
  <si>
    <t>NEXTMEDIA</t>
  </si>
  <si>
    <t>Flomic Global Logistics Ltd</t>
  </si>
  <si>
    <t>FLOMIC</t>
  </si>
  <si>
    <t>Tatia Global Vennture Ltd</t>
  </si>
  <si>
    <t>TATIAGLOB</t>
  </si>
  <si>
    <t>Flora Textiles Ltd</t>
  </si>
  <si>
    <t>FLORATX</t>
  </si>
  <si>
    <t>Addi Industries Ltd</t>
  </si>
  <si>
    <t>ADDIND</t>
  </si>
  <si>
    <t>Emergent Industrial Solutions Ltd</t>
  </si>
  <si>
    <t>EMERGENT</t>
  </si>
  <si>
    <t>Manjeera Constructions Ltd</t>
  </si>
  <si>
    <t>MANJEERA</t>
  </si>
  <si>
    <t>Duropack Ltd</t>
  </si>
  <si>
    <t>DUROPACK</t>
  </si>
  <si>
    <t>Sylph Technologies Ltd</t>
  </si>
  <si>
    <t>SYLPH</t>
  </si>
  <si>
    <t>Jet Knitwears Ltd</t>
  </si>
  <si>
    <t>JETKNIT</t>
  </si>
  <si>
    <t>Angel Fibers Ltd</t>
  </si>
  <si>
    <t>ANGEL</t>
  </si>
  <si>
    <t>Greenhitech Ventures Ltd</t>
  </si>
  <si>
    <t>GVL</t>
  </si>
  <si>
    <t>Sai Capital Ltd</t>
  </si>
  <si>
    <t>SAICAPI</t>
  </si>
  <si>
    <t>Chandra Prabhu International Ltd</t>
  </si>
  <si>
    <t>CHANDRAP</t>
  </si>
  <si>
    <t>Choksi Laboratories Ltd</t>
  </si>
  <si>
    <t>CHOKSILA</t>
  </si>
  <si>
    <t>Shrenik Ltd</t>
  </si>
  <si>
    <t>SHRENIK</t>
  </si>
  <si>
    <t>Earthstahl &amp; Alloys Ltd</t>
  </si>
  <si>
    <t>EARTH</t>
  </si>
  <si>
    <t>DK Enterprises Global Ltd</t>
  </si>
  <si>
    <t>DKEGL</t>
  </si>
  <si>
    <t>Kandarp Digi Smart Bpo Ltd</t>
  </si>
  <si>
    <t>KANDARP</t>
  </si>
  <si>
    <t>S &amp; T Corporation Ltd</t>
  </si>
  <si>
    <t>STCORP</t>
  </si>
  <si>
    <t>Gogia Capital Services Ltd</t>
  </si>
  <si>
    <t>GOGIACAP</t>
  </si>
  <si>
    <t>ASL Industries Ltd</t>
  </si>
  <si>
    <t>ASLIND</t>
  </si>
  <si>
    <t>HCKK Ventures Ltd</t>
  </si>
  <si>
    <t>HCKKVENTURE</t>
  </si>
  <si>
    <t>Bonlon Industries Ltd</t>
  </si>
  <si>
    <t>BONLON</t>
  </si>
  <si>
    <t>Copper</t>
  </si>
  <si>
    <t>Libas Consumer Products Ltd</t>
  </si>
  <si>
    <t>LIBAS</t>
  </si>
  <si>
    <t>Goblin India Ltd</t>
  </si>
  <si>
    <t>GOBLIN</t>
  </si>
  <si>
    <t>Laxmipati Engineering Works Ltd</t>
  </si>
  <si>
    <t>LAXMIPATI</t>
  </si>
  <si>
    <t>Gayatri BioOrganics Ltd</t>
  </si>
  <si>
    <t>GAYATRIBI</t>
  </si>
  <si>
    <t>Sudal Industries Ltd</t>
  </si>
  <si>
    <t>SUDAI</t>
  </si>
  <si>
    <t>Aluminum</t>
  </si>
  <si>
    <t>Uttam Galva Steels Ltd</t>
  </si>
  <si>
    <t>UTTAMSTL</t>
  </si>
  <si>
    <t>Ambica Agarbathies Aroma &amp; Industries Ltd</t>
  </si>
  <si>
    <t>AMBICAAGAR</t>
  </si>
  <si>
    <t>New Light Apparels Ltd</t>
  </si>
  <si>
    <t>NEWLIGHT</t>
  </si>
  <si>
    <t>Gujarat Terce Laboratories Ltd</t>
  </si>
  <si>
    <t>GUJTERC</t>
  </si>
  <si>
    <t>Cybele Industries Ltd</t>
  </si>
  <si>
    <t>CYBELEIND</t>
  </si>
  <si>
    <t>Ideal Technoplast Industries Ltd</t>
  </si>
  <si>
    <t>IDEALTECHO</t>
  </si>
  <si>
    <t>Shantidoot Infra Services Ltd</t>
  </si>
  <si>
    <t>SISL</t>
  </si>
  <si>
    <t>MSR India Ltd</t>
  </si>
  <si>
    <t>MSRINDIA</t>
  </si>
  <si>
    <t>Tapi Fruit Processing Ltd</t>
  </si>
  <si>
    <t>TAPIFRUIT</t>
  </si>
  <si>
    <t>Ankit Metal &amp; Power Ltd</t>
  </si>
  <si>
    <t>ANKITMETAL</t>
  </si>
  <si>
    <t>Ashirwad Steels And Industries Ltd</t>
  </si>
  <si>
    <t>ASHSI</t>
  </si>
  <si>
    <t>Madhav Marbles and Granites Ltd</t>
  </si>
  <si>
    <t>MADHAV</t>
  </si>
  <si>
    <t>Faalcon Concepts Ltd</t>
  </si>
  <si>
    <t>FAALCON</t>
  </si>
  <si>
    <t>Balurghat Technologies Ltd</t>
  </si>
  <si>
    <t>BALTE</t>
  </si>
  <si>
    <t>Mandeep Auto Industries Ltd</t>
  </si>
  <si>
    <t>MANDEEP</t>
  </si>
  <si>
    <t>Acrow India Ltd</t>
  </si>
  <si>
    <t>ACROW</t>
  </si>
  <si>
    <t>Gajanan Securities Services Ltd</t>
  </si>
  <si>
    <t>GAJANANSEC</t>
  </si>
  <si>
    <t>Vivanta Industries Ltd</t>
  </si>
  <si>
    <t>VIVANTA</t>
  </si>
  <si>
    <t>Centenial Surgical Suture Ltd</t>
  </si>
  <si>
    <t>CSURGSU</t>
  </si>
  <si>
    <t>Tirupati Tyres Ltd</t>
  </si>
  <si>
    <t>TTIL</t>
  </si>
  <si>
    <t>Infronics Systems Ltd</t>
  </si>
  <si>
    <t>INFRONICS</t>
  </si>
  <si>
    <t>Walpar Nutritions Ltd</t>
  </si>
  <si>
    <t>WALPAR</t>
  </si>
  <si>
    <t>Suryaamba Spinning Mills Ltd</t>
  </si>
  <si>
    <t>SURYAAMBA</t>
  </si>
  <si>
    <t>Goenka Diamond And Jewels Ltd</t>
  </si>
  <si>
    <t>GOENKA</t>
  </si>
  <si>
    <t>Arman Holdings Ltd</t>
  </si>
  <si>
    <t>ARMAN</t>
  </si>
  <si>
    <t>Tamilnadu Telecommunication Ltd</t>
  </si>
  <si>
    <t>TNTELE</t>
  </si>
  <si>
    <t>ARSS Infrastructure Projects Ltd</t>
  </si>
  <si>
    <t>ARSSINFRA</t>
  </si>
  <si>
    <t>Zodiac-JRD-MKJ Ltd</t>
  </si>
  <si>
    <t>ZODJRDMKJ</t>
  </si>
  <si>
    <t>Dhanlaxmi Cotex Ltd</t>
  </si>
  <si>
    <t>DHANCOT</t>
  </si>
  <si>
    <t>Sagardeep Alloys Ltd</t>
  </si>
  <si>
    <t>SAGARDEEP</t>
  </si>
  <si>
    <t>Deep Diamond India Ltd</t>
  </si>
  <si>
    <t>DDIL</t>
  </si>
  <si>
    <t>VAMA Industries Ltd</t>
  </si>
  <si>
    <t>VAMA</t>
  </si>
  <si>
    <t>Kaiser Corporation Ltd</t>
  </si>
  <si>
    <t>KACL</t>
  </si>
  <si>
    <t>Grill Splendour Services Ltd</t>
  </si>
  <si>
    <t>BIRDYS</t>
  </si>
  <si>
    <t>Khandwala Securities Ltd</t>
  </si>
  <si>
    <t>KHANDSE</t>
  </si>
  <si>
    <t>Sonu Infratech Ltd</t>
  </si>
  <si>
    <t>SONUINFRA</t>
  </si>
  <si>
    <t>Trident Texofab Ltd</t>
  </si>
  <si>
    <t>TTFL</t>
  </si>
  <si>
    <t>Sainik Finance &amp; Industries Ltd</t>
  </si>
  <si>
    <t>SAINIK</t>
  </si>
  <si>
    <t>Hind Aluminium Industries Ltd</t>
  </si>
  <si>
    <t>HINDALUMI</t>
  </si>
  <si>
    <t>Aditya Spinners Ltd</t>
  </si>
  <si>
    <t>ADITYASP</t>
  </si>
  <si>
    <t>Naturite Agro Products Ltd</t>
  </si>
  <si>
    <t>NAPL</t>
  </si>
  <si>
    <t>Polyspin Exports Ltd</t>
  </si>
  <si>
    <t>POLYSPIN</t>
  </si>
  <si>
    <t>Gautam Gems Ltd</t>
  </si>
  <si>
    <t>GGL</t>
  </si>
  <si>
    <t>Aspira Pathlab &amp; Diagnostics Ltd</t>
  </si>
  <si>
    <t>ASPIRA</t>
  </si>
  <si>
    <t>Indong Tea Company Ltd</t>
  </si>
  <si>
    <t>INDONG</t>
  </si>
  <si>
    <t>Nidan Laboratories and Healthcare Ltd</t>
  </si>
  <si>
    <t>NIDAN</t>
  </si>
  <si>
    <t>Samsrita Labs Ltd</t>
  </si>
  <si>
    <t>SAMSRITA</t>
  </si>
  <si>
    <t>Life Sciences Tools &amp; Services</t>
  </si>
  <si>
    <t>Pearl Green Clubs and Resorts Ltd</t>
  </si>
  <si>
    <t>PGCRL</t>
  </si>
  <si>
    <t>Vinyoflex Ltd</t>
  </si>
  <si>
    <t>VINYOFL</t>
  </si>
  <si>
    <t>Picturehouse Media Ltd</t>
  </si>
  <si>
    <t>PICTUREHS</t>
  </si>
  <si>
    <t>Visagar Financial Services Ltd</t>
  </si>
  <si>
    <t>VISAGAR</t>
  </si>
  <si>
    <t>Qgo Finance Ltd</t>
  </si>
  <si>
    <t>QGO</t>
  </si>
  <si>
    <t>Ashirwad Capital Ltd</t>
  </si>
  <si>
    <t>ASHCAP</t>
  </si>
  <si>
    <t>Alan Scott Enterprises Ltd</t>
  </si>
  <si>
    <t>ALAN SCOTT</t>
  </si>
  <si>
    <t>Veerhealth Care Ltd</t>
  </si>
  <si>
    <t>VEERHEALTH</t>
  </si>
  <si>
    <t>Erp Soft Systems Ltd</t>
  </si>
  <si>
    <t>ERPSOFT</t>
  </si>
  <si>
    <t>Citadel Realty and Developers Ltd</t>
  </si>
  <si>
    <t>CITADEL</t>
  </si>
  <si>
    <t>Rishi Techtex Ltd</t>
  </si>
  <si>
    <t>RISHITECH</t>
  </si>
  <si>
    <t>Shree Hari Chemicals Export Ltd</t>
  </si>
  <si>
    <t>SHHARICH</t>
  </si>
  <si>
    <t>Nippon India Nifty Pharma ETF</t>
  </si>
  <si>
    <t>PHARMABEES</t>
  </si>
  <si>
    <t>Ravileela Granites Ltd</t>
  </si>
  <si>
    <t>RALEGRA</t>
  </si>
  <si>
    <t>Inspire Films Ltd</t>
  </si>
  <si>
    <t>INSPIRE</t>
  </si>
  <si>
    <t>Yasons Chemex Care Ltd</t>
  </si>
  <si>
    <t>YCCL</t>
  </si>
  <si>
    <t>Khaitan (India) Ltd</t>
  </si>
  <si>
    <t>KHAITANLTD</t>
  </si>
  <si>
    <t>TGB Banquets and Hotels Ltd</t>
  </si>
  <si>
    <t>TGBHOTELS</t>
  </si>
  <si>
    <t>Sumedha Fiscal Services Ltd</t>
  </si>
  <si>
    <t>SUMEDHA</t>
  </si>
  <si>
    <t>City Crops Agro Ltd</t>
  </si>
  <si>
    <t>CCAL</t>
  </si>
  <si>
    <t>Khoobsurat Ltd</t>
  </si>
  <si>
    <t>KHOOBSURAT</t>
  </si>
  <si>
    <t>Gothi Plascon (India) Ltd</t>
  </si>
  <si>
    <t>GOTHIPL</t>
  </si>
  <si>
    <t>Tecil Chemicals and Hydro Power Ltd</t>
  </si>
  <si>
    <t>TECILCHEM</t>
  </si>
  <si>
    <t>Nyssa Corporation Ltd</t>
  </si>
  <si>
    <t>NYSSACORP</t>
  </si>
  <si>
    <t>Sunil Agro Foods Ltd</t>
  </si>
  <si>
    <t>SUNILAGR</t>
  </si>
  <si>
    <t>Swasti Vinayaka Art and Heritage Corporation Ltd</t>
  </si>
  <si>
    <t>SVARTCORP</t>
  </si>
  <si>
    <t>Smart Finsec Ltd</t>
  </si>
  <si>
    <t>SMARTFIN</t>
  </si>
  <si>
    <t>Focus Business Solution Ltd</t>
  </si>
  <si>
    <t>Diversified Support Services</t>
  </si>
  <si>
    <t>Morarjee Textiles Ltd</t>
  </si>
  <si>
    <t>MORARJEE</t>
  </si>
  <si>
    <t>Jiwanram Sheoduttrai Industries Ltd</t>
  </si>
  <si>
    <t>JIWANRAM</t>
  </si>
  <si>
    <t>Future Lifestyle Fashions Ltd</t>
  </si>
  <si>
    <t>FLFL</t>
  </si>
  <si>
    <t>India Cements Capital Ltd</t>
  </si>
  <si>
    <t>INDCEMCAP</t>
  </si>
  <si>
    <t>Sonal Adhesives Ltd</t>
  </si>
  <si>
    <t>SONALAD</t>
  </si>
  <si>
    <t>SBEC Systems (India) Ltd</t>
  </si>
  <si>
    <t>SBECSYS</t>
  </si>
  <si>
    <t>B2B Software Technologies Ltd</t>
  </si>
  <si>
    <t>B2BSOFT</t>
  </si>
  <si>
    <t>Solitaire Machine Tools Ltd</t>
  </si>
  <si>
    <t>SOLIMAC</t>
  </si>
  <si>
    <t>Standard Batteries Ltd</t>
  </si>
  <si>
    <t>STDBAT</t>
  </si>
  <si>
    <t>J Taparia Projects Ltd</t>
  </si>
  <si>
    <t>JTAPARIA</t>
  </si>
  <si>
    <t>Kanco Tea &amp; Industries Ltd</t>
  </si>
  <si>
    <t>KANCOTEA</t>
  </si>
  <si>
    <t>Shree Ganesh Bio-Tech (India) Ltd</t>
  </si>
  <si>
    <t>SHREEGANES</t>
  </si>
  <si>
    <t>Nippon India Silver ETF</t>
  </si>
  <si>
    <t>SILVERBEES</t>
  </si>
  <si>
    <t>Hipolin Ltd</t>
  </si>
  <si>
    <t>HIPOLIN</t>
  </si>
  <si>
    <t>Innokaiz India Ltd</t>
  </si>
  <si>
    <t>INNOKAIZ</t>
  </si>
  <si>
    <t>Vera Synthetic Ltd</t>
  </si>
  <si>
    <t>VERA</t>
  </si>
  <si>
    <t>Jindal Capital Ltd</t>
  </si>
  <si>
    <t>JINDCAP</t>
  </si>
  <si>
    <t>Family Care Hospitals Ltd</t>
  </si>
  <si>
    <t>FAMILYCARE</t>
  </si>
  <si>
    <t>Health Care  Services</t>
  </si>
  <si>
    <t>Poojawestern Metaliks Ltd</t>
  </si>
  <si>
    <t>POOJA</t>
  </si>
  <si>
    <t>Patspin India Ltd</t>
  </si>
  <si>
    <t>PATSPINLTD</t>
  </si>
  <si>
    <t>Silver Oak (India) Ltd</t>
  </si>
  <si>
    <t>SILVOAK</t>
  </si>
  <si>
    <t>Tarapur Transformers Ltd</t>
  </si>
  <si>
    <t>TARAPUR</t>
  </si>
  <si>
    <t>SVS Ventures Ltd</t>
  </si>
  <si>
    <t>SVS</t>
  </si>
  <si>
    <t>Raw Edge Industrial Solutions Ltd</t>
  </si>
  <si>
    <t>RAWEDGE</t>
  </si>
  <si>
    <t>Unison Metals Ltd</t>
  </si>
  <si>
    <t>UNISON</t>
  </si>
  <si>
    <t>Genus Prime Infra Ltd</t>
  </si>
  <si>
    <t>GENUSPRIME</t>
  </si>
  <si>
    <t>Shiva Global Agro Industries Ltd</t>
  </si>
  <si>
    <t>SHIVAAGRO</t>
  </si>
  <si>
    <t>Dhyaani Tradeventtures Ltd</t>
  </si>
  <si>
    <t>DHYAANITR</t>
  </si>
  <si>
    <t>Kridhan Infra Ltd</t>
  </si>
  <si>
    <t>KRIDHANINF</t>
  </si>
  <si>
    <t>Sugal and Damani Share Brokers Ltd</t>
  </si>
  <si>
    <t>SUGALDAM</t>
  </si>
  <si>
    <t>Hindoostan Mills Ltd</t>
  </si>
  <si>
    <t>HINDMILL</t>
  </si>
  <si>
    <t>Sanginita Chemicals Ltd</t>
  </si>
  <si>
    <t>SANGINITA</t>
  </si>
  <si>
    <t>Nippon India ETF Nifty 50 Value 20</t>
  </si>
  <si>
    <t>NV20BEES</t>
  </si>
  <si>
    <t>KMS Medisurgi Ltd</t>
  </si>
  <si>
    <t>KMSMEDI</t>
  </si>
  <si>
    <t>APT Packaging Ltd</t>
  </si>
  <si>
    <t>APTPACK</t>
  </si>
  <si>
    <t>Hemang Resources Ltd</t>
  </si>
  <si>
    <t>HEMANG</t>
  </si>
  <si>
    <t>J A Finance Ltd</t>
  </si>
  <si>
    <t>JAFINANCE</t>
  </si>
  <si>
    <t>Mohit Industries Ltd</t>
  </si>
  <si>
    <t>MOHITIND</t>
  </si>
  <si>
    <t>Aruna Hotels Ltd</t>
  </si>
  <si>
    <t>ARUNAHTEL</t>
  </si>
  <si>
    <t>Sumeet Industries Ltd</t>
  </si>
  <si>
    <t>SUMEETINDS</t>
  </si>
  <si>
    <t>PVV Infra Ltd</t>
  </si>
  <si>
    <t>PVVINFRA</t>
  </si>
  <si>
    <t>Utique Enterprises Ltd</t>
  </si>
  <si>
    <t>UTIQUE</t>
  </si>
  <si>
    <t>Veritaas Advertising Ltd</t>
  </si>
  <si>
    <t>VERITAAS</t>
  </si>
  <si>
    <t>Venlon Enterprises Ltd</t>
  </si>
  <si>
    <t>VENLONENT</t>
  </si>
  <si>
    <t>Gabriel Pet Straps Ltd</t>
  </si>
  <si>
    <t>GPSL</t>
  </si>
  <si>
    <t>Uniinfo Telecom Services Ltd</t>
  </si>
  <si>
    <t>UNIINFO</t>
  </si>
  <si>
    <t>Yug Decor Ltd</t>
  </si>
  <si>
    <t>YUG</t>
  </si>
  <si>
    <t>Cyber Media (India) Ltd</t>
  </si>
  <si>
    <t>CYBERMEDIA</t>
  </si>
  <si>
    <t>Consecutive Investments &amp; Trading Co Ltd</t>
  </si>
  <si>
    <t>CITL</t>
  </si>
  <si>
    <t>Bervin Investment and Leasing Ltd</t>
  </si>
  <si>
    <t>BERVINL</t>
  </si>
  <si>
    <t>Valson Industries Ltd</t>
  </si>
  <si>
    <t>VALSONQ</t>
  </si>
  <si>
    <t>Nivaka Fashions Ltd</t>
  </si>
  <si>
    <t>NIVAKA</t>
  </si>
  <si>
    <t>Jupiter Infomedia Ltd</t>
  </si>
  <si>
    <t>JUPITERIN</t>
  </si>
  <si>
    <t>Unick Fix-A-Form And Printers Ltd</t>
  </si>
  <si>
    <t>UNICK</t>
  </si>
  <si>
    <t>Phaarmasia Ltd</t>
  </si>
  <si>
    <t>PHRMASI</t>
  </si>
  <si>
    <t>Ascensive Educare Ltd</t>
  </si>
  <si>
    <t>ASCENSIVE</t>
  </si>
  <si>
    <t>Williamson Magor and Co Ltd</t>
  </si>
  <si>
    <t>WILLAMAGOR</t>
  </si>
  <si>
    <t>Tyroon Tea Co Ltd</t>
  </si>
  <si>
    <t>TYROON</t>
  </si>
  <si>
    <t>Padam Cotton Yarns Ltd</t>
  </si>
  <si>
    <t>PADAMCO</t>
  </si>
  <si>
    <t>Ashiana Ispat Ltd</t>
  </si>
  <si>
    <t>ASHIS</t>
  </si>
  <si>
    <t>Five Core Electronics Ltd</t>
  </si>
  <si>
    <t>FIVECORE</t>
  </si>
  <si>
    <t>Pratik Panels Ltd</t>
  </si>
  <si>
    <t>PRATIK</t>
  </si>
  <si>
    <t>Nalin Lease Finance Ltd</t>
  </si>
  <si>
    <t>NLFL</t>
  </si>
  <si>
    <t>Incap Ltd</t>
  </si>
  <si>
    <t>INCAP</t>
  </si>
  <si>
    <t>Cochin Malabar Estates and Industries Ltd</t>
  </si>
  <si>
    <t>COCHMAL</t>
  </si>
  <si>
    <t>Kallam Textiles Ltd</t>
  </si>
  <si>
    <t>KALLAM</t>
  </si>
  <si>
    <t>Gujarat Petrosynthese Ltd</t>
  </si>
  <si>
    <t>GUJPETR</t>
  </si>
  <si>
    <t>Aastamangalam Finance Ltd</t>
  </si>
  <si>
    <t>AASTAFIN</t>
  </si>
  <si>
    <t>Pro Fin Capital Services Ltd</t>
  </si>
  <si>
    <t>PROFINC</t>
  </si>
  <si>
    <t>UTI Nifty Bank ETF</t>
  </si>
  <si>
    <t>UTIBANKETF</t>
  </si>
  <si>
    <t>Thakral Services (India) Ltd</t>
  </si>
  <si>
    <t>THAKRAL</t>
  </si>
  <si>
    <t>Electronic Equipment &amp; Instruments</t>
  </si>
  <si>
    <t>Paos Industries Ltd</t>
  </si>
  <si>
    <t>PAOS</t>
  </si>
  <si>
    <t>Samyak International Ltd</t>
  </si>
  <si>
    <t>SAMYAKINT</t>
  </si>
  <si>
    <t>Popular Estate Management Ltd</t>
  </si>
  <si>
    <t>POPULARES</t>
  </si>
  <si>
    <t>Global Longlife Hospital and Research Ltd</t>
  </si>
  <si>
    <t>GLHRL</t>
  </si>
  <si>
    <t>Shanthala FMCG Products Ltd</t>
  </si>
  <si>
    <t>SHANTHALA</t>
  </si>
  <si>
    <t>Sterling Powergensys Ltd</t>
  </si>
  <si>
    <t>STERPOW</t>
  </si>
  <si>
    <t>Mukand Engineers Ltd</t>
  </si>
  <si>
    <t>MUKANDENGG</t>
  </si>
  <si>
    <t>Jay Kailash Namkeen Ltd</t>
  </si>
  <si>
    <t>JAYKAILASH</t>
  </si>
  <si>
    <t>Mirae Asset Nifty India Manufacturing ETF</t>
  </si>
  <si>
    <t>MAKEINDIA</t>
  </si>
  <si>
    <t>SPA Capital Advisors Limited</t>
  </si>
  <si>
    <t>SPACAPS</t>
  </si>
  <si>
    <t>Associated Coaters Ltd</t>
  </si>
  <si>
    <t>ASSOCIATED</t>
  </si>
  <si>
    <t>Diversified Metals &amp; Mining</t>
  </si>
  <si>
    <t>Mirae Asset Nifty Midcap 150 ETF</t>
  </si>
  <si>
    <t>MIDCAPETF</t>
  </si>
  <si>
    <t>Mask Investments Ltd</t>
  </si>
  <si>
    <t>MASKINVEST</t>
  </si>
  <si>
    <t>KCD Industries India Ltd</t>
  </si>
  <si>
    <t>KCDGROUP</t>
  </si>
  <si>
    <t>Anuroop Packaging Ltd</t>
  </si>
  <si>
    <t>ANUROOP</t>
  </si>
  <si>
    <t>VERTEX Securities Ltd</t>
  </si>
  <si>
    <t>VERTEX</t>
  </si>
  <si>
    <t>Hybrid Financial Services Ltd</t>
  </si>
  <si>
    <t>HYBRIDFIN</t>
  </si>
  <si>
    <t>Vapi Enterprise Ltd</t>
  </si>
  <si>
    <t>VAPIENTER</t>
  </si>
  <si>
    <t>DocMode Health Technologies Ltd</t>
  </si>
  <si>
    <t>DHTL</t>
  </si>
  <si>
    <t>Tarini International Ltd</t>
  </si>
  <si>
    <t>TARINI</t>
  </si>
  <si>
    <t>National General Industries Ltd</t>
  </si>
  <si>
    <t>NATGENI</t>
  </si>
  <si>
    <t>Medinova Diagnostic Services Ltd</t>
  </si>
  <si>
    <t>MEDINOV</t>
  </si>
  <si>
    <t>Orient Tradelink Ltd</t>
  </si>
  <si>
    <t>ORIENTTR</t>
  </si>
  <si>
    <t>JMJ Fintech Ltd</t>
  </si>
  <si>
    <t>JMJFIN</t>
  </si>
  <si>
    <t>Pan Electronics (India) Ltd</t>
  </si>
  <si>
    <t>PANELEC</t>
  </si>
  <si>
    <t>Adeshwar Meditex Ltd</t>
  </si>
  <si>
    <t>ADESHWAR</t>
  </si>
  <si>
    <t>Challani Capital Ltd</t>
  </si>
  <si>
    <t>CHALLANI</t>
  </si>
  <si>
    <t>Hindustan Fluoro Carbons Ltd</t>
  </si>
  <si>
    <t>HINFLUR</t>
  </si>
  <si>
    <t>Prakash Woollen &amp; Synthetic Mills Ltd</t>
  </si>
  <si>
    <t>PWASML</t>
  </si>
  <si>
    <t>Axis Nifty 50 ETF</t>
  </si>
  <si>
    <t>AXISNIFTY</t>
  </si>
  <si>
    <t>Jetking Infotrain Ltd</t>
  </si>
  <si>
    <t>JETKINGQ</t>
  </si>
  <si>
    <t>Megri Soft Ltd</t>
  </si>
  <si>
    <t>MEGRISOFT</t>
  </si>
  <si>
    <t>Sanwaria Consumer Ltd</t>
  </si>
  <si>
    <t>SANWARIA</t>
  </si>
  <si>
    <t>Nippon India Nifty Auto ETF</t>
  </si>
  <si>
    <t>AUTOBEES</t>
  </si>
  <si>
    <t>Tejassvi Aaharam Ltd</t>
  </si>
  <si>
    <t>TEJASSVI</t>
  </si>
  <si>
    <t>Sangal Papers Ltd</t>
  </si>
  <si>
    <t>SANPA</t>
  </si>
  <si>
    <t>Polymechplast Machines Ltd</t>
  </si>
  <si>
    <t>POLYCHMP</t>
  </si>
  <si>
    <t>Oasis Securities Ltd</t>
  </si>
  <si>
    <t>OASISEC</t>
  </si>
  <si>
    <t>Concord Drugs Ltd</t>
  </si>
  <si>
    <t>CONCORD</t>
  </si>
  <si>
    <t>DECO MICA Ltd</t>
  </si>
  <si>
    <t>DECOMIC</t>
  </si>
  <si>
    <t>Ace Integrated Solutions Ltd</t>
  </si>
  <si>
    <t>ACEINTEG</t>
  </si>
  <si>
    <t>KKV Agro Powers Limited</t>
  </si>
  <si>
    <t>KKVAPOW</t>
  </si>
  <si>
    <t>Netlink Solutions (India) Ltd</t>
  </si>
  <si>
    <t>NETLINK</t>
  </si>
  <si>
    <t>Tijaria Polypipes Ltd</t>
  </si>
  <si>
    <t>TIJARIA</t>
  </si>
  <si>
    <t>Veer Energy &amp; Infrastructure Ltd</t>
  </si>
  <si>
    <t>VEERENRGY</t>
  </si>
  <si>
    <t>Mega Corp Ltd</t>
  </si>
  <si>
    <t>MEGACOR</t>
  </si>
  <si>
    <t>EPIC Energy Ltd</t>
  </si>
  <si>
    <t>EPIC</t>
  </si>
  <si>
    <t>Pentokey Organy (India) Ltd</t>
  </si>
  <si>
    <t>PNTKYOR</t>
  </si>
  <si>
    <t>Moxsh Overseas Educon Ltd</t>
  </si>
  <si>
    <t>MOXSH</t>
  </si>
  <si>
    <t>Infomedia Press Ltd</t>
  </si>
  <si>
    <t>INFOMEDIA</t>
  </si>
  <si>
    <t>Accedere Ltd</t>
  </si>
  <si>
    <t>ACCEDERE</t>
  </si>
  <si>
    <t>Jai Mata Glass Ltd</t>
  </si>
  <si>
    <t>JAIMATAG</t>
  </si>
  <si>
    <t>Informed Technologies India Ltd</t>
  </si>
  <si>
    <t>INFORTEC</t>
  </si>
  <si>
    <t>Data Processing &amp; Outsourced Services</t>
  </si>
  <si>
    <t>Bhaskar Agro Chemicals Ltd</t>
  </si>
  <si>
    <t>BHASKAGR</t>
  </si>
  <si>
    <t>Gayatri Highways Ltd</t>
  </si>
  <si>
    <t>GAYAHWS</t>
  </si>
  <si>
    <t>Viji Finance Ltd</t>
  </si>
  <si>
    <t>VIJIFIN</t>
  </si>
  <si>
    <t>Virtual Global Education Ltd</t>
  </si>
  <si>
    <t>VIRTUALG</t>
  </si>
  <si>
    <t>Sai Swami Metals and Alloys Ltd</t>
  </si>
  <si>
    <t>SAI</t>
  </si>
  <si>
    <t>California Software Company Ltd</t>
  </si>
  <si>
    <t>CALSOFT</t>
  </si>
  <si>
    <t>Adcon Capital Services Ltd</t>
  </si>
  <si>
    <t>ADCON</t>
  </si>
  <si>
    <t>DSP NIFTY 1D Rate Liquid ETF</t>
  </si>
  <si>
    <t>LIQUIDETF</t>
  </si>
  <si>
    <t>S M Gold Ltd</t>
  </si>
  <si>
    <t>SMGOLD</t>
  </si>
  <si>
    <t>Shaival Reality Ltd</t>
  </si>
  <si>
    <t>SHAIVAL</t>
  </si>
  <si>
    <t>Bombay Wire Ropes Ltd</t>
  </si>
  <si>
    <t>BOMBWIR</t>
  </si>
  <si>
    <t>Sadhna Broadcast Ltd</t>
  </si>
  <si>
    <t>SADHNA</t>
  </si>
  <si>
    <t>MPDLLtd</t>
  </si>
  <si>
    <t>MPDL</t>
  </si>
  <si>
    <t>Comfort Commotrade Ltd</t>
  </si>
  <si>
    <t>COMCL</t>
  </si>
  <si>
    <t>Greencrest Financial Services Ltd</t>
  </si>
  <si>
    <t>GREENCREST</t>
  </si>
  <si>
    <t>PlatinumOne Business Services Ltd</t>
  </si>
  <si>
    <t>POBS</t>
  </si>
  <si>
    <t>Manbro Industries Ltd</t>
  </si>
  <si>
    <t>MANBRO</t>
  </si>
  <si>
    <t>Nirav Commercials Ltd</t>
  </si>
  <si>
    <t>NIRAVCOM</t>
  </si>
  <si>
    <t>Zenith Fibres Ltd</t>
  </si>
  <si>
    <t>ZENIFIB</t>
  </si>
  <si>
    <t>Benchmark Computer Solutions Ltd</t>
  </si>
  <si>
    <t>BENCHMARK</t>
  </si>
  <si>
    <t>Excellent Wires and Packaging Ltd</t>
  </si>
  <si>
    <t>EXCELLENT</t>
  </si>
  <si>
    <t>Alfa Ica (India) Ltd</t>
  </si>
  <si>
    <t>ALFAICA</t>
  </si>
  <si>
    <t>Maks Energy Solutions India Ltd</t>
  </si>
  <si>
    <t>MAKS</t>
  </si>
  <si>
    <t>S P Capital Financing Ltd</t>
  </si>
  <si>
    <t>SPCAPIT</t>
  </si>
  <si>
    <t>Blue Chip India Ltd</t>
  </si>
  <si>
    <t>BLUECHIP</t>
  </si>
  <si>
    <t>Sri Havisha Hospitality and Infrastructure Ltd</t>
  </si>
  <si>
    <t>HAVISHA</t>
  </si>
  <si>
    <t>Brandbucket Media &amp; Technology Ltd</t>
  </si>
  <si>
    <t>BRANDBUCKT</t>
  </si>
  <si>
    <t>Sawaca Business Machines Ltd</t>
  </si>
  <si>
    <t>SAWABUSI</t>
  </si>
  <si>
    <t>COSYN Ltd</t>
  </si>
  <si>
    <t>COSYN</t>
  </si>
  <si>
    <t>Chordia Food Products Ltd</t>
  </si>
  <si>
    <t>CHORDIA</t>
  </si>
  <si>
    <t>Sabar Flex India Ltd</t>
  </si>
  <si>
    <t>SABAR</t>
  </si>
  <si>
    <t>Roni Households Ltd</t>
  </si>
  <si>
    <t>RONI</t>
  </si>
  <si>
    <t>Parabolic Drugs Ltd</t>
  </si>
  <si>
    <t>PARABDRUGS</t>
  </si>
  <si>
    <t>MPIL Corporation Ltd</t>
  </si>
  <si>
    <t>MPILCORPL</t>
  </si>
  <si>
    <t>Rithwik Facility Management Services Ltd</t>
  </si>
  <si>
    <t>RITHWIKFMS</t>
  </si>
  <si>
    <t>Stanrose Mafatlal Investments and Finance Ltd</t>
  </si>
  <si>
    <t>STANROS</t>
  </si>
  <si>
    <t>Kapil Cotex Ltd</t>
  </si>
  <si>
    <t>KAPILCO</t>
  </si>
  <si>
    <t>Suumaya Industries Ltd</t>
  </si>
  <si>
    <t>SUULD</t>
  </si>
  <si>
    <t>Hiliks Technologies Ltd</t>
  </si>
  <si>
    <t>HILIKS</t>
  </si>
  <si>
    <t>BC Power Controls Ltd</t>
  </si>
  <si>
    <t>BCP</t>
  </si>
  <si>
    <t>Polysil Irrigation Systems Ltd</t>
  </si>
  <si>
    <t>POLYSIL</t>
  </si>
  <si>
    <t>RKD Agri &amp; Retail Ltd</t>
  </si>
  <si>
    <t>RKDAGRRTL</t>
  </si>
  <si>
    <t>Jaihind Synthetics Ltd</t>
  </si>
  <si>
    <t>JAIHINDS</t>
  </si>
  <si>
    <t>KJMC Corporate Advisors (India) Ltd</t>
  </si>
  <si>
    <t>KJMCCORP</t>
  </si>
  <si>
    <t>Munoth Financial Services Ltd</t>
  </si>
  <si>
    <t>MUNOTHFI</t>
  </si>
  <si>
    <t>Vikas WSP Ltd</t>
  </si>
  <si>
    <t>VIKASWSP</t>
  </si>
  <si>
    <t>Sodhani Academy of Fintech Enablers Ltd</t>
  </si>
  <si>
    <t>SAFE</t>
  </si>
  <si>
    <t>Laffans Petrochemicals Ltd</t>
  </si>
  <si>
    <t>LAFFANSQ</t>
  </si>
  <si>
    <t>S R G Securities Finance Ltd</t>
  </si>
  <si>
    <t>SRGSFL</t>
  </si>
  <si>
    <t>Modern Steel Ltd</t>
  </si>
  <si>
    <t>MDRNSTL</t>
  </si>
  <si>
    <t>Inditrade Capital Ltd</t>
  </si>
  <si>
    <t>INDICAP</t>
  </si>
  <si>
    <t>Global Capital Markets Ltd</t>
  </si>
  <si>
    <t>GLOBALCA</t>
  </si>
  <si>
    <t>Shubhlaxmi Jewel Art Ltd</t>
  </si>
  <si>
    <t>SHUBHLAXMI</t>
  </si>
  <si>
    <t>Miven Machine Tools Ltd</t>
  </si>
  <si>
    <t>MIVENMACH</t>
  </si>
  <si>
    <t>Advance Lifestyles Ltd</t>
  </si>
  <si>
    <t>ADVLIFE</t>
  </si>
  <si>
    <t>Marinetrans India Ltd</t>
  </si>
  <si>
    <t>MARINETRAN</t>
  </si>
  <si>
    <t>SP Refractories Ltd</t>
  </si>
  <si>
    <t>SPRL</t>
  </si>
  <si>
    <t>Vedant Asset Ltd</t>
  </si>
  <si>
    <t>VEDANTASSET</t>
  </si>
  <si>
    <t>Lerthai Finance Ltd</t>
  </si>
  <si>
    <t>LERTHAI</t>
  </si>
  <si>
    <t>TTI Enterprise Ltd</t>
  </si>
  <si>
    <t>TTIENT</t>
  </si>
  <si>
    <t>Antarctica Ltd</t>
  </si>
  <si>
    <t>ANTGRAPHIC</t>
  </si>
  <si>
    <t>A F Enterprises Ltd</t>
  </si>
  <si>
    <t>AFEL</t>
  </si>
  <si>
    <t>MRC Agrotech Ltd</t>
  </si>
  <si>
    <t>MRCAGRO</t>
  </si>
  <si>
    <t>Lex Nimble Solutions Ltd</t>
  </si>
  <si>
    <t>LEX</t>
  </si>
  <si>
    <t>Piotex Industries Ltd</t>
  </si>
  <si>
    <t>PIOTEX</t>
  </si>
  <si>
    <t>Blue Chip Tex Industries Ltd</t>
  </si>
  <si>
    <t>BLUECHIPT</t>
  </si>
  <si>
    <t>A G Universal Ltd</t>
  </si>
  <si>
    <t>AGUL</t>
  </si>
  <si>
    <t>Heads UP Ventures Limited</t>
  </si>
  <si>
    <t>HEADSUP</t>
  </si>
  <si>
    <t>Natural Biocon (India) Ltd</t>
  </si>
  <si>
    <t>NATURAL</t>
  </si>
  <si>
    <t>TCM Ltd</t>
  </si>
  <si>
    <t>TCMLMTD</t>
  </si>
  <si>
    <t>Konark Synthetic Ltd</t>
  </si>
  <si>
    <t>KONARKSY</t>
  </si>
  <si>
    <t>Spectrum Foods Ltd</t>
  </si>
  <si>
    <t>SPECFOOD</t>
  </si>
  <si>
    <t>Spenta International Ltd</t>
  </si>
  <si>
    <t>SPENTA</t>
  </si>
  <si>
    <t>Cyber Media Research &amp; Services Ltd</t>
  </si>
  <si>
    <t>CMRSL</t>
  </si>
  <si>
    <t>Impex Ferro Tech Ltd</t>
  </si>
  <si>
    <t>IMPEXFERRO</t>
  </si>
  <si>
    <t>Purshottam Investofin Ltd</t>
  </si>
  <si>
    <t>PURSHOTTAM</t>
  </si>
  <si>
    <t>Kratos Energy &amp; Infrastructure Ltd</t>
  </si>
  <si>
    <t>KRATOSENER</t>
  </si>
  <si>
    <t>Visagar Polytex Ltd</t>
  </si>
  <si>
    <t>VIVIDHA</t>
  </si>
  <si>
    <t>Nagreeka Capital &amp; Infrastructure Ltd</t>
  </si>
  <si>
    <t>NAGREEKCAP</t>
  </si>
  <si>
    <t>Panjon Ltd</t>
  </si>
  <si>
    <t>PANJON</t>
  </si>
  <si>
    <t>Sarthak Industries Ltd</t>
  </si>
  <si>
    <t>SARTHAKIND</t>
  </si>
  <si>
    <t>Arrowhead Seperation Engineering Ltd</t>
  </si>
  <si>
    <t>ARROWHEAD</t>
  </si>
  <si>
    <t>Kaushalya Infrastructure Development Corporation Ltd</t>
  </si>
  <si>
    <t>KAUSHALYA</t>
  </si>
  <si>
    <t>Shubham Polyspin Ltd</t>
  </si>
  <si>
    <t>SHUBHAM</t>
  </si>
  <si>
    <t>Markobenz Ventures Ltd</t>
  </si>
  <si>
    <t>MARKOBENZ</t>
  </si>
  <si>
    <t>Garden Silk Mills Ltd</t>
  </si>
  <si>
    <t>GARDENSILK</t>
  </si>
  <si>
    <t>Amco India Ltd</t>
  </si>
  <si>
    <t>AMCOIND</t>
  </si>
  <si>
    <t>Net Avenue Technologies Ltd</t>
  </si>
  <si>
    <t>CBAZAAR</t>
  </si>
  <si>
    <t>DSP Nifty50 Equal weight ETF</t>
  </si>
  <si>
    <t>EQUAL50ADD</t>
  </si>
  <si>
    <t>Cargotrans Maritime Ltd</t>
  </si>
  <si>
    <t>CARGOTRANS</t>
  </si>
  <si>
    <t>Abirami Financial Services (India) Ltd</t>
  </si>
  <si>
    <t>ABIRAFN</t>
  </si>
  <si>
    <t>SBI Nifty 200 Quality 30 ETF</t>
  </si>
  <si>
    <t>SBIETFQLTY</t>
  </si>
  <si>
    <t>Adarsh Plant Protect Ltd</t>
  </si>
  <si>
    <t>ADARSHPL</t>
  </si>
  <si>
    <t>Cargosol Logistics Ltd</t>
  </si>
  <si>
    <t>CARGOSOL</t>
  </si>
  <si>
    <t>VR Films &amp; Studios Ltd</t>
  </si>
  <si>
    <t>VRFILMS</t>
  </si>
  <si>
    <t>Motilal Oswal M50 ETF</t>
  </si>
  <si>
    <t>MOM50</t>
  </si>
  <si>
    <t>BAMPSL Securities Ltd</t>
  </si>
  <si>
    <t>BAMPSL</t>
  </si>
  <si>
    <t>Narendra Properties Ltd</t>
  </si>
  <si>
    <t>NARPROP</t>
  </si>
  <si>
    <t>Sharma East India Hospitals and Medical Research Ltd</t>
  </si>
  <si>
    <t>SHARMEH</t>
  </si>
  <si>
    <t>KK Shah Hospitals Limited</t>
  </si>
  <si>
    <t>KKSHL</t>
  </si>
  <si>
    <t>Chennai Meenakshi Multispeciality Hospital Ltd</t>
  </si>
  <si>
    <t>CMMHOSP</t>
  </si>
  <si>
    <t>Chothani Foods Ltd</t>
  </si>
  <si>
    <t>CHOTHANI</t>
  </si>
  <si>
    <t>Sagar Diamonds Ltd</t>
  </si>
  <si>
    <t>SAGAR</t>
  </si>
  <si>
    <t>Nippon India ETF Nifty 5 yr Benchmark G-Sec</t>
  </si>
  <si>
    <t>GILT5YBEES</t>
  </si>
  <si>
    <t>Rodium Realty Ltd</t>
  </si>
  <si>
    <t>RODIUM</t>
  </si>
  <si>
    <t>Shahi Shipping Ltd</t>
  </si>
  <si>
    <t>SHAHISHIP</t>
  </si>
  <si>
    <t>Frontier Capital Ltd</t>
  </si>
  <si>
    <t>FRONTCAP</t>
  </si>
  <si>
    <t>Epuja Spiritech Ltd</t>
  </si>
  <si>
    <t>EPUJA</t>
  </si>
  <si>
    <t>N K Industries Ltd</t>
  </si>
  <si>
    <t>NKIND</t>
  </si>
  <si>
    <t>Madhusudan Industries Ltd</t>
  </si>
  <si>
    <t>MADHUDIN</t>
  </si>
  <si>
    <t>Danube Industries Ltd</t>
  </si>
  <si>
    <t>DANUBE</t>
  </si>
  <si>
    <t>Olympia Industries Ltd</t>
  </si>
  <si>
    <t>OLYMPTX</t>
  </si>
  <si>
    <t>Maris Spinners Ltd</t>
  </si>
  <si>
    <t>MARIS</t>
  </si>
  <si>
    <t>Zenith Healthcare Ltd</t>
  </si>
  <si>
    <t>ZENITHHE</t>
  </si>
  <si>
    <t>Parshwanath Corp Ltd</t>
  </si>
  <si>
    <t>PARSHWANA</t>
  </si>
  <si>
    <t>Winro Commercial (India) Ltd</t>
  </si>
  <si>
    <t>WINROC</t>
  </si>
  <si>
    <t>Technopack Polymers Ltd</t>
  </si>
  <si>
    <t>TECHNOPACK</t>
  </si>
  <si>
    <t>Quality Foils (India) Ltd</t>
  </si>
  <si>
    <t>QFIL</t>
  </si>
  <si>
    <t>Daulat Securities Ltd</t>
  </si>
  <si>
    <t>DAULAT</t>
  </si>
  <si>
    <t>Swojas Energy Foods Ltd</t>
  </si>
  <si>
    <t>SWOEF</t>
  </si>
  <si>
    <t>CIL Securities Ltd</t>
  </si>
  <si>
    <t>CILSEC</t>
  </si>
  <si>
    <t>Vanta Bioscience Ltd</t>
  </si>
  <si>
    <t>VANTABIO</t>
  </si>
  <si>
    <t>Best Eastern Hotels Ltd</t>
  </si>
  <si>
    <t>BESTEAST</t>
  </si>
  <si>
    <t>Castex Technologies Ltd</t>
  </si>
  <si>
    <t>CASTEXTECH</t>
  </si>
  <si>
    <t>Dynamic Industries Ltd</t>
  </si>
  <si>
    <t>DYNAMIND</t>
  </si>
  <si>
    <t>Steel Strips Infrastructures Ltd</t>
  </si>
  <si>
    <t>STLSTRINF</t>
  </si>
  <si>
    <t>Ajcon Global Services Ltd</t>
  </si>
  <si>
    <t>AJCON</t>
  </si>
  <si>
    <t>Sinnar Bidi Udyog Ltd</t>
  </si>
  <si>
    <t>SINNAR</t>
  </si>
  <si>
    <t>Jainex Aamcol Ltd</t>
  </si>
  <si>
    <t>JAINEX</t>
  </si>
  <si>
    <t>Choksi Imaging Ltd</t>
  </si>
  <si>
    <t>CHOKSI</t>
  </si>
  <si>
    <t>Nagarjuna Agri Tech Ltd</t>
  </si>
  <si>
    <t>NAGTECH</t>
  </si>
  <si>
    <t>Pasupati Spinning and Weaving Mills Ltd</t>
  </si>
  <si>
    <t>PASUSPG</t>
  </si>
  <si>
    <t>Veejay Lakshmi Engineering Works Ltd</t>
  </si>
  <si>
    <t>VJLAXMIE</t>
  </si>
  <si>
    <t>Sparc Electrex Ltd</t>
  </si>
  <si>
    <t>SPAR</t>
  </si>
  <si>
    <t>JHS Svendgaard Retail Ventures Ltd</t>
  </si>
  <si>
    <t>RETAIL</t>
  </si>
  <si>
    <t>Aditya BSL Nifty IT ETF</t>
  </si>
  <si>
    <t>TECH</t>
  </si>
  <si>
    <t>Libord Finance Ltd</t>
  </si>
  <si>
    <t>LIBORDFIN</t>
  </si>
  <si>
    <t>EP Biocomposites Ltd</t>
  </si>
  <si>
    <t>EPBIO</t>
  </si>
  <si>
    <t>Intec Capital Ltd</t>
  </si>
  <si>
    <t>INTECCAP</t>
  </si>
  <si>
    <t>SSPDL Ltd</t>
  </si>
  <si>
    <t>SSPDL</t>
  </si>
  <si>
    <t>Quadpro Ites Ltd</t>
  </si>
  <si>
    <t>QUADPRO</t>
  </si>
  <si>
    <t>ICICI Prudential S&amp;P BSE Midcap Select ETF</t>
  </si>
  <si>
    <t>MIDSELIETF</t>
  </si>
  <si>
    <t>Duke Offshore Ltd</t>
  </si>
  <si>
    <t>DUKEOFS</t>
  </si>
  <si>
    <t>Asian Tea &amp; Exports Ltd</t>
  </si>
  <si>
    <t>ASIANTNE</t>
  </si>
  <si>
    <t>H S India Ltd</t>
  </si>
  <si>
    <t>HOTLSILV</t>
  </si>
  <si>
    <t>Colorchips New Media Ltd</t>
  </si>
  <si>
    <t>COLORCHIPS</t>
  </si>
  <si>
    <t>Tasty Dairy Specialities Ltd</t>
  </si>
  <si>
    <t>TDSL</t>
  </si>
  <si>
    <t>Norben Tea and Exports Ltd</t>
  </si>
  <si>
    <t>NORBTEAEXP</t>
  </si>
  <si>
    <t>Garware Marine Industries Ltd</t>
  </si>
  <si>
    <t>GARWAMAR</t>
  </si>
  <si>
    <t>Zenlabs Ethica Ltd</t>
  </si>
  <si>
    <t>ZENLABS</t>
  </si>
  <si>
    <t>Winsome Yarns Ltd</t>
  </si>
  <si>
    <t>WINSOME</t>
  </si>
  <si>
    <t>Amalgamated Electricity Company Ltd</t>
  </si>
  <si>
    <t>AMALGAM</t>
  </si>
  <si>
    <t>Inducto Steels Ltd</t>
  </si>
  <si>
    <t>INDCTST</t>
  </si>
  <si>
    <t>Risa International Ltd</t>
  </si>
  <si>
    <t>RISAINTL</t>
  </si>
  <si>
    <t>Lakhotia Polyesters (India) Ltd</t>
  </si>
  <si>
    <t>LAKHOTIA</t>
  </si>
  <si>
    <t>Machhar Industries Ltd</t>
  </si>
  <si>
    <t>MACIND</t>
  </si>
  <si>
    <t>Safa Systems &amp; Technologies Ltd</t>
  </si>
  <si>
    <t>SSTL</t>
  </si>
  <si>
    <t>Gconnect Logitech and Supply Chain Ltd</t>
  </si>
  <si>
    <t>GCONNECT</t>
  </si>
  <si>
    <t>Cargo Ground Transportation</t>
  </si>
  <si>
    <t>Command Polymers Ltd</t>
  </si>
  <si>
    <t>COMMAND</t>
  </si>
  <si>
    <t>Octaware Technologies Ltd</t>
  </si>
  <si>
    <t>OCTAWARE</t>
  </si>
  <si>
    <t>Paragon Finance Ltd</t>
  </si>
  <si>
    <t>PARAGONF</t>
  </si>
  <si>
    <t>SBI Nifty 10 yr Benchmark G-Sec ETF</t>
  </si>
  <si>
    <t>SETF10GILT</t>
  </si>
  <si>
    <t>Sunil Industries Ltd</t>
  </si>
  <si>
    <t>SUNILTX</t>
  </si>
  <si>
    <t>Neil Industries Ltd</t>
  </si>
  <si>
    <t>NEIL</t>
  </si>
  <si>
    <t>Karnavati Finance Ltd</t>
  </si>
  <si>
    <t>KARNAVATI</t>
  </si>
  <si>
    <t>Educomp Solutions Ltd</t>
  </si>
  <si>
    <t>EDUCOMP</t>
  </si>
  <si>
    <t>Madhusudan Securities Ltd</t>
  </si>
  <si>
    <t>MADHUSE</t>
  </si>
  <si>
    <t>Indo Cotspin Ltd</t>
  </si>
  <si>
    <t>ICL</t>
  </si>
  <si>
    <t>Brisk Technovision Ltd</t>
  </si>
  <si>
    <t>BRISK</t>
  </si>
  <si>
    <t>Mindpool Technologies Ltd</t>
  </si>
  <si>
    <t>MINDPOOL</t>
  </si>
  <si>
    <t>MT Educare Ltd</t>
  </si>
  <si>
    <t>MTEDUCARE</t>
  </si>
  <si>
    <t>Ventura Textiles Ltd</t>
  </si>
  <si>
    <t>VENTURA</t>
  </si>
  <si>
    <t>Rajkamal Synthetics Ltd</t>
  </si>
  <si>
    <t>RAJKSYN</t>
  </si>
  <si>
    <t>Groarc Industries India Ltd</t>
  </si>
  <si>
    <t>TELESYS</t>
  </si>
  <si>
    <t>Kotak Nifty IT ETF</t>
  </si>
  <si>
    <t>IT</t>
  </si>
  <si>
    <t>Oneclick Logistics India Ltd</t>
  </si>
  <si>
    <t>OLIL</t>
  </si>
  <si>
    <t>Sahara Housingfina Corporation Ltd</t>
  </si>
  <si>
    <t>SAHARAHOUS</t>
  </si>
  <si>
    <t>Sancode Technologies Ltd</t>
  </si>
  <si>
    <t>SANCODE</t>
  </si>
  <si>
    <t>Croissance Ltd</t>
  </si>
  <si>
    <t>CROISSANCE</t>
  </si>
  <si>
    <t>Plada Infotech Services Ltd</t>
  </si>
  <si>
    <t>PLADAINFO</t>
  </si>
  <si>
    <t>Sunrest Lifescience Ltd</t>
  </si>
  <si>
    <t>SUNREST</t>
  </si>
  <si>
    <t>Jayshree Chemicals Ltd</t>
  </si>
  <si>
    <t>JAYCH</t>
  </si>
  <si>
    <t>Kcl Infra Projects Ltd</t>
  </si>
  <si>
    <t>KCLINFRA</t>
  </si>
  <si>
    <t>Anupam Finserv Ltd</t>
  </si>
  <si>
    <t>ANUPAM</t>
  </si>
  <si>
    <t>Sovereign Diamonds Ltd</t>
  </si>
  <si>
    <t>SOVERDIA</t>
  </si>
  <si>
    <t>Franklin Leasing and Finance Ltd</t>
  </si>
  <si>
    <t>FRANKLIN</t>
  </si>
  <si>
    <t>Sreechem Resins Ltd</t>
  </si>
  <si>
    <t>SRECR</t>
  </si>
  <si>
    <t>Boss Packaging Solutions Ltd</t>
  </si>
  <si>
    <t>BOSS</t>
  </si>
  <si>
    <t>Nirmitee Robotics India Ltd</t>
  </si>
  <si>
    <t>NIRMITEE</t>
  </si>
  <si>
    <t>Shree Securities Ltd</t>
  </si>
  <si>
    <t>SHREESEC</t>
  </si>
  <si>
    <t>Roselabs Finance Ltd</t>
  </si>
  <si>
    <t>ROSELABS</t>
  </si>
  <si>
    <t>Palm Jewels Limited</t>
  </si>
  <si>
    <t>PALMJEWELS</t>
  </si>
  <si>
    <t>Scarnose International Ltd</t>
  </si>
  <si>
    <t>SCARNOSE</t>
  </si>
  <si>
    <t>Bhakti Gems and Jewellery Ltd</t>
  </si>
  <si>
    <t>BGJL</t>
  </si>
  <si>
    <t>Benara Bearings and Pistons Ltd</t>
  </si>
  <si>
    <t>BENARA</t>
  </si>
  <si>
    <t>Apex Capital and Finance Ltd</t>
  </si>
  <si>
    <t>ACFL</t>
  </si>
  <si>
    <t>Axis NIFTY Healthcare ETF</t>
  </si>
  <si>
    <t>AXISHCETF</t>
  </si>
  <si>
    <t>HDFC Nifty IT ETF</t>
  </si>
  <si>
    <t>HDFCNIFIT</t>
  </si>
  <si>
    <t>Roopshri Resorts Ltd</t>
  </si>
  <si>
    <t>ROOPSHRI</t>
  </si>
  <si>
    <t>Continental Securities Ltd</t>
  </si>
  <si>
    <t>CSL</t>
  </si>
  <si>
    <t>Shree Karthik Papers Ltd</t>
  </si>
  <si>
    <t>SHKARTP</t>
  </si>
  <si>
    <t>Martin Burn Ltd</t>
  </si>
  <si>
    <t>MARBU</t>
  </si>
  <si>
    <t>Suncare Traders Ltd</t>
  </si>
  <si>
    <t>SCTL</t>
  </si>
  <si>
    <t>Elnet Technologies Ltd</t>
  </si>
  <si>
    <t>ELNET</t>
  </si>
  <si>
    <t>Margo Finance Ltd</t>
  </si>
  <si>
    <t>MARGOFIN</t>
  </si>
  <si>
    <t>Gem Spinners India Ltd</t>
  </si>
  <si>
    <t>GEMSPIN</t>
  </si>
  <si>
    <t>Vilin Bio Med Ltd</t>
  </si>
  <si>
    <t>VILINBIO</t>
  </si>
  <si>
    <t>Mihika Industries Ltd</t>
  </si>
  <si>
    <t>MIHIKA</t>
  </si>
  <si>
    <t>Ecs Biztech Ltd</t>
  </si>
  <si>
    <t>ECS</t>
  </si>
  <si>
    <t>Reliable Ventures India Ltd</t>
  </si>
  <si>
    <t>RELIABVEN</t>
  </si>
  <si>
    <t>Hindustan Agrigentics Ltd</t>
  </si>
  <si>
    <t>HINDUST</t>
  </si>
  <si>
    <t>Rishab Special Yarns Ltd</t>
  </si>
  <si>
    <t>RISHYRN</t>
  </si>
  <si>
    <t>Amin Tannery Ltd</t>
  </si>
  <si>
    <t>AMINTAN</t>
  </si>
  <si>
    <t>Onelife Capital Advisors Ltd</t>
  </si>
  <si>
    <t>ONELIFECAP</t>
  </si>
  <si>
    <t>Solve Plastic Products Ltd</t>
  </si>
  <si>
    <t>BALCO</t>
  </si>
  <si>
    <t>Paramount Cosmetics (India) Ltd</t>
  </si>
  <si>
    <t>PARMCOS-B</t>
  </si>
  <si>
    <t>Falcon Technoprojects India Ltd</t>
  </si>
  <si>
    <t>FALCONTECH</t>
  </si>
  <si>
    <t>Vrundavan Plantation Ltd</t>
  </si>
  <si>
    <t>VPL</t>
  </si>
  <si>
    <t>Shanti Guru Industries Ltd</t>
  </si>
  <si>
    <t>SHANTIGURU</t>
  </si>
  <si>
    <t>Food Retail</t>
  </si>
  <si>
    <t>Frontline corporation Ltd</t>
  </si>
  <si>
    <t>FRONTCORP</t>
  </si>
  <si>
    <t>Lypsa Gems &amp; Jewellery Ltd</t>
  </si>
  <si>
    <t>LYPSAGEMS</t>
  </si>
  <si>
    <t>PBA Infrastructure Ltd</t>
  </si>
  <si>
    <t>PBAINFRA</t>
  </si>
  <si>
    <t>MFL India Ltd</t>
  </si>
  <si>
    <t>MFLINDIA</t>
  </si>
  <si>
    <t>Prime Urban Development India Ltd</t>
  </si>
  <si>
    <t>PRIMEURB</t>
  </si>
  <si>
    <t>Sanblue Corporation Ltd</t>
  </si>
  <si>
    <t>SANBLUE</t>
  </si>
  <si>
    <t>White Organic Agro Ltd</t>
  </si>
  <si>
    <t>WHITEORG</t>
  </si>
  <si>
    <t>Vikas Proppant &amp; Granite Ltd</t>
  </si>
  <si>
    <t>VIKASPROP</t>
  </si>
  <si>
    <t>NIKS Technology Ltd</t>
  </si>
  <si>
    <t>NIKSTECH</t>
  </si>
  <si>
    <t>RTCL Ltd</t>
  </si>
  <si>
    <t>RAGHUTOB</t>
  </si>
  <si>
    <t>Shricon Industries Ltd</t>
  </si>
  <si>
    <t>SHRICON</t>
  </si>
  <si>
    <t>Yash Innoventures Ltd</t>
  </si>
  <si>
    <t>YASHINNO</t>
  </si>
  <si>
    <t>Osiajee Texfab Ltd</t>
  </si>
  <si>
    <t>OSIAJEE</t>
  </si>
  <si>
    <t>Tradewell Holdings Ltd</t>
  </si>
  <si>
    <t>TRADEWELL</t>
  </si>
  <si>
    <t>Jattashankar Industries Ltd</t>
  </si>
  <si>
    <t>JATTAINDUS</t>
  </si>
  <si>
    <t>Trustwave Securities Ltd</t>
  </si>
  <si>
    <t>STRLGUA</t>
  </si>
  <si>
    <t>Triliance Polymers Ltd</t>
  </si>
  <si>
    <t>TRILIANCE</t>
  </si>
  <si>
    <t>Novateor Research Laboratories Ltd</t>
  </si>
  <si>
    <t>NOVATEOR</t>
  </si>
  <si>
    <t>Triveni Glass Ltd</t>
  </si>
  <si>
    <t>TRIVENIGQ</t>
  </si>
  <si>
    <t>Veerkrupa Jewellers Ltd</t>
  </si>
  <si>
    <t>VEERKRUPA</t>
  </si>
  <si>
    <t>Yuranus Infrastructure Ltd</t>
  </si>
  <si>
    <t>YURANUS</t>
  </si>
  <si>
    <t>BNR Udyog Ltd</t>
  </si>
  <si>
    <t>BNRUDY</t>
  </si>
  <si>
    <t>SBI Nifty Next 50 ETF</t>
  </si>
  <si>
    <t>SETFNN50</t>
  </si>
  <si>
    <t>Adhbhut Infrastructure Ltd</t>
  </si>
  <si>
    <t>ADHBHUTIN</t>
  </si>
  <si>
    <t>Gujarat Raffia Industries Ltd</t>
  </si>
  <si>
    <t>GUJRAFFIA</t>
  </si>
  <si>
    <t>Indifra Ltd</t>
  </si>
  <si>
    <t>INDIFRA</t>
  </si>
  <si>
    <t>Gemstone Investments Ltd</t>
  </si>
  <si>
    <t>GEMSI</t>
  </si>
  <si>
    <t>Aditya BSL Nifty Healthcare ETF</t>
  </si>
  <si>
    <t>HEALTHY</t>
  </si>
  <si>
    <t>Silly Monks Entertainment Ltd</t>
  </si>
  <si>
    <t>SILLYMONKS</t>
  </si>
  <si>
    <t>Tuni Textile Mills Ltd</t>
  </si>
  <si>
    <t>TUNITEX</t>
  </si>
  <si>
    <t>Glance Finance Ltd</t>
  </si>
  <si>
    <t>GLANCE</t>
  </si>
  <si>
    <t>Genomic Valley Biotech Ltd</t>
  </si>
  <si>
    <t>GVBL</t>
  </si>
  <si>
    <t>Caprolactam Chemicals Ltd</t>
  </si>
  <si>
    <t>CAPRO</t>
  </si>
  <si>
    <t>Sanghvi Forging and Engineering Ltd</t>
  </si>
  <si>
    <t>SANGHVIFOR</t>
  </si>
  <si>
    <t>Ironwood Education Ltd</t>
  </si>
  <si>
    <t>IRONWOOD</t>
  </si>
  <si>
    <t>Easy Fincorp Ltd</t>
  </si>
  <si>
    <t>EASYFIN</t>
  </si>
  <si>
    <t>Kamanwala Housing Construction Ltd</t>
  </si>
  <si>
    <t>KAMANWALA</t>
  </si>
  <si>
    <t>NMS Global Ltd</t>
  </si>
  <si>
    <t>NMSRESRC</t>
  </si>
  <si>
    <t>TGIF Agribusiness Ltd</t>
  </si>
  <si>
    <t>TGIF</t>
  </si>
  <si>
    <t>Shreevatsaa Finance and Leasing Ltd</t>
  </si>
  <si>
    <t>SHVFL</t>
  </si>
  <si>
    <t>Cityman Ltd</t>
  </si>
  <si>
    <t>CITYMAN</t>
  </si>
  <si>
    <t>Tai Industries Ltd</t>
  </si>
  <si>
    <t>TAIIND</t>
  </si>
  <si>
    <t>ACI Infocom Ltd</t>
  </si>
  <si>
    <t>ACIIN</t>
  </si>
  <si>
    <t>Prag Bosimi Synthetics Ltd</t>
  </si>
  <si>
    <t>PRAGBOS</t>
  </si>
  <si>
    <t>Saroja Pharma Industries India Ltd</t>
  </si>
  <si>
    <t>SAROJA</t>
  </si>
  <si>
    <t>Mukat Pipes Ltd</t>
  </si>
  <si>
    <t>MUKATPIP</t>
  </si>
  <si>
    <t>IB Infotech Enterprises Ltd</t>
  </si>
  <si>
    <t>IBINFO</t>
  </si>
  <si>
    <t>Suvidha Infraestate Corporation Ltd</t>
  </si>
  <si>
    <t>SICL</t>
  </si>
  <si>
    <t>Octavius Plantations Ltd</t>
  </si>
  <si>
    <t>OCTAVIUSPL</t>
  </si>
  <si>
    <t>Kizi Apparels Ltd</t>
  </si>
  <si>
    <t>KIZI</t>
  </si>
  <si>
    <t>N D A Securities Ltd</t>
  </si>
  <si>
    <t>NDASEC</t>
  </si>
  <si>
    <t>Darshan Orna Ltd</t>
  </si>
  <si>
    <t>DARSHANORNA</t>
  </si>
  <si>
    <t>Dynamic Archistructures Ltd</t>
  </si>
  <si>
    <t>DAL</t>
  </si>
  <si>
    <t>Yash Management &amp; Satellite Ltd.</t>
  </si>
  <si>
    <t>YASHMGM</t>
  </si>
  <si>
    <t>Rishabh Digha Steel and Allied Products Ltd</t>
  </si>
  <si>
    <t>RISHDIGA</t>
  </si>
  <si>
    <t>Easun Capital Markets Ltd</t>
  </si>
  <si>
    <t>EASUN</t>
  </si>
  <si>
    <t>Eastern Treads Ltd</t>
  </si>
  <si>
    <t>EASTRED</t>
  </si>
  <si>
    <t>Mahaan Foods Ltd</t>
  </si>
  <si>
    <t>MAHAANF</t>
  </si>
  <si>
    <t>Anka India Ltd</t>
  </si>
  <si>
    <t>ANKIN</t>
  </si>
  <si>
    <t>Bhudevi Infra Projects Ltd</t>
  </si>
  <si>
    <t>BHUDEVI</t>
  </si>
  <si>
    <t>Finelistings Technologies Ltd</t>
  </si>
  <si>
    <t>FTL</t>
  </si>
  <si>
    <t>Automotive Retail</t>
  </si>
  <si>
    <t>Naturo Indiabull Ltd</t>
  </si>
  <si>
    <t>NATURO</t>
  </si>
  <si>
    <t>HDFC Silver ETF</t>
  </si>
  <si>
    <t>HDFCSILVER</t>
  </si>
  <si>
    <t>Howard Hotels Ltd</t>
  </si>
  <si>
    <t>HOWARHO</t>
  </si>
  <si>
    <t>Prima Industries Ltd</t>
  </si>
  <si>
    <t>PRIMAIN</t>
  </si>
  <si>
    <t>Gautam Exim Ltd</t>
  </si>
  <si>
    <t>GEL</t>
  </si>
  <si>
    <t>Square Four Projects India Ltd</t>
  </si>
  <si>
    <t>SFPIL</t>
  </si>
  <si>
    <t>Hisar Spinning Mills Ltd</t>
  </si>
  <si>
    <t>HISARSP</t>
  </si>
  <si>
    <t>Marg Techno-Projects Ltd</t>
  </si>
  <si>
    <t>MTPL</t>
  </si>
  <si>
    <t>Samtex Fashions Ltd</t>
  </si>
  <si>
    <t>SAMTEX</t>
  </si>
  <si>
    <t>WINPRO INDUSTRIES LIMITED</t>
  </si>
  <si>
    <t>WINPRO</t>
  </si>
  <si>
    <t>Ritesh International Ltd</t>
  </si>
  <si>
    <t>RITESHIN</t>
  </si>
  <si>
    <t>RAP Media Ltd</t>
  </si>
  <si>
    <t>RAP</t>
  </si>
  <si>
    <t>Cella Space Ltd</t>
  </si>
  <si>
    <t>CELLA</t>
  </si>
  <si>
    <t>Southern Latex Ltd</t>
  </si>
  <si>
    <t>SOUTLAT</t>
  </si>
  <si>
    <t>Ishita Drugs and Industries Ltd</t>
  </si>
  <si>
    <t>ISHITADR</t>
  </si>
  <si>
    <t>Nanavati Ventures Ltd</t>
  </si>
  <si>
    <t>NVENTURES</t>
  </si>
  <si>
    <t>Titaanium Ten Enterprise Ltd</t>
  </si>
  <si>
    <t>TITAANIUM</t>
  </si>
  <si>
    <t>Neeraj Paper Marketing Ltd</t>
  </si>
  <si>
    <t>NEERAJ</t>
  </si>
  <si>
    <t>Shree Bhavya Fabrics Ltd</t>
  </si>
  <si>
    <t>SBFL</t>
  </si>
  <si>
    <t>Janus Corporation Ltd</t>
  </si>
  <si>
    <t>JANUSCORP</t>
  </si>
  <si>
    <t>Sahaj Fashions Ltd</t>
  </si>
  <si>
    <t>SAHAJ</t>
  </si>
  <si>
    <t>Gujarat Hy Spin Ltd</t>
  </si>
  <si>
    <t>GUJHYSPIN</t>
  </si>
  <si>
    <t>Globe Multi Ventures Ltd</t>
  </si>
  <si>
    <t>GLCL</t>
  </si>
  <si>
    <t>Gian Life Care Ltd</t>
  </si>
  <si>
    <t>GIANLIFE</t>
  </si>
  <si>
    <t>Midwest Gold Ltd</t>
  </si>
  <si>
    <t>MIDWEST</t>
  </si>
  <si>
    <t>PS IT Infrastructure &amp; Services Ltd</t>
  </si>
  <si>
    <t>PSITINFRA</t>
  </si>
  <si>
    <t>Axis NIFTY India Consumption ETF</t>
  </si>
  <si>
    <t>AXISCETF</t>
  </si>
  <si>
    <t>Labelkraft Technologies Ltd</t>
  </si>
  <si>
    <t>LABELKRAFT</t>
  </si>
  <si>
    <t>Trans Freight Containers Ltd</t>
  </si>
  <si>
    <t>TRANSFRE</t>
  </si>
  <si>
    <t>LWS Knitwear Ltd</t>
  </si>
  <si>
    <t>LWSKNIT</t>
  </si>
  <si>
    <t>Artificial Electronics Intelligent Material Ltd</t>
  </si>
  <si>
    <t>AEIM</t>
  </si>
  <si>
    <t>Containerway International Ltd</t>
  </si>
  <si>
    <t>CONTAINER</t>
  </si>
  <si>
    <t>Shanti Overseas (India) Ltd</t>
  </si>
  <si>
    <t>SHANTI</t>
  </si>
  <si>
    <t>NatureWings Holidays Ltd</t>
  </si>
  <si>
    <t>NHL</t>
  </si>
  <si>
    <t>Helpage Finlease Ltd</t>
  </si>
  <si>
    <t>HELPAGE</t>
  </si>
  <si>
    <t>ICICI Pru Nifty 5 yr Benchmark G-SEC ETF</t>
  </si>
  <si>
    <t>GSEC5IETF</t>
  </si>
  <si>
    <t>Innovative Ideals and Services (India) Ltd</t>
  </si>
  <si>
    <t>INNOVATIVE</t>
  </si>
  <si>
    <t>CRP Risk Management Ltd</t>
  </si>
  <si>
    <t>CRPRISK</t>
  </si>
  <si>
    <t>Secur Credentials Ltd</t>
  </si>
  <si>
    <t>SECURCRED</t>
  </si>
  <si>
    <t>Harish Textile Engineers Ltd</t>
  </si>
  <si>
    <t>HARISH</t>
  </si>
  <si>
    <t>EVOQ Remedies Ltd</t>
  </si>
  <si>
    <t>EVOQ</t>
  </si>
  <si>
    <t>Chandni Machines Ltd</t>
  </si>
  <si>
    <t>CHANDNIMACH</t>
  </si>
  <si>
    <t>Compuage Infocom Ltd</t>
  </si>
  <si>
    <t>COMPINFO</t>
  </si>
  <si>
    <t>Golechha Global Finance Ltd</t>
  </si>
  <si>
    <t>GOLECHA</t>
  </si>
  <si>
    <t>Ras Resorts and Apart Hotels Ltd</t>
  </si>
  <si>
    <t>RASRESOR</t>
  </si>
  <si>
    <t>Grand Foundry Ltd</t>
  </si>
  <si>
    <t>GFSTEELS</t>
  </si>
  <si>
    <t>Jagsonpal Finance and Leasing Ltd</t>
  </si>
  <si>
    <t>JAGSONFI</t>
  </si>
  <si>
    <t>R R Financial Consultants Ltd</t>
  </si>
  <si>
    <t>RRFIN</t>
  </si>
  <si>
    <t>Yaan Enterprises Ltd</t>
  </si>
  <si>
    <t>YAANENT</t>
  </si>
  <si>
    <t>Jaipan Industries Ltd</t>
  </si>
  <si>
    <t>JAIPAN</t>
  </si>
  <si>
    <t>Nippon India ETF Nifty IT</t>
  </si>
  <si>
    <t>ITBEES</t>
  </si>
  <si>
    <t>Billwin Industries Ltd</t>
  </si>
  <si>
    <t>BILLWIN</t>
  </si>
  <si>
    <t>Uniroyal Industries Ltd</t>
  </si>
  <si>
    <t>UNIROYAL</t>
  </si>
  <si>
    <t>Lime Chemicals Ltd</t>
  </si>
  <si>
    <t>LIMECHM</t>
  </si>
  <si>
    <t>O P Chains Ltd</t>
  </si>
  <si>
    <t>OPCHAINS</t>
  </si>
  <si>
    <t>Mansi Finance (Chennai) Ltd</t>
  </si>
  <si>
    <t>MANSIFIN</t>
  </si>
  <si>
    <t>Euphoria Infotech (India) Ltd</t>
  </si>
  <si>
    <t>EUPHORIAIT</t>
  </si>
  <si>
    <t>Sibar Auto Parts Ltd</t>
  </si>
  <si>
    <t>SIBARAUT</t>
  </si>
  <si>
    <t>BFL Asset Finvest Ltd</t>
  </si>
  <si>
    <t>BFLAFL</t>
  </si>
  <si>
    <t>Jackson Investments Ltd</t>
  </si>
  <si>
    <t>JACKSON</t>
  </si>
  <si>
    <t>Rita Finance and Leasing Ltd</t>
  </si>
  <si>
    <t>RFLL</t>
  </si>
  <si>
    <t>Bothra Metals and Alloys Ltd</t>
  </si>
  <si>
    <t>BMAL</t>
  </si>
  <si>
    <t>Kunststoffe Industries Ltd</t>
  </si>
  <si>
    <t>KUNSTOFF</t>
  </si>
  <si>
    <t>Reetech International Cargo and Courier Ltd</t>
  </si>
  <si>
    <t>REETECH</t>
  </si>
  <si>
    <t>3C IT Solutions &amp; Telecoms (India) Ltd</t>
  </si>
  <si>
    <t>3CIT</t>
  </si>
  <si>
    <t>Internet Services &amp; Infrastructure</t>
  </si>
  <si>
    <t>Shree Metalloys Ltd</t>
  </si>
  <si>
    <t>SHREMETAL</t>
  </si>
  <si>
    <t>Computer Point Ltd</t>
  </si>
  <si>
    <t>COMPUPN</t>
  </si>
  <si>
    <t>Nippon India ETF Nifty India Consumption</t>
  </si>
  <si>
    <t>CONSUMBEES</t>
  </si>
  <si>
    <t>Mayukh Dealtrade Ltd</t>
  </si>
  <si>
    <t>MAYUKH</t>
  </si>
  <si>
    <t>DSP Silver ETF</t>
  </si>
  <si>
    <t>SILVERADD</t>
  </si>
  <si>
    <t>Regent Enterprises Ltd</t>
  </si>
  <si>
    <t>REGENTRP</t>
  </si>
  <si>
    <t>Tci Finance Ltd</t>
  </si>
  <si>
    <t>TCIFINANCE</t>
  </si>
  <si>
    <t>Velan Hotels Ltd</t>
  </si>
  <si>
    <t>VELHO</t>
  </si>
  <si>
    <t>Interstate Oil Carrier Ltd</t>
  </si>
  <si>
    <t>INTSTOIL</t>
  </si>
  <si>
    <t>Stampede Capital Ltd</t>
  </si>
  <si>
    <t>GATECHDVR</t>
  </si>
  <si>
    <t>Richfield Financial Services Ltd</t>
  </si>
  <si>
    <t>RFSL</t>
  </si>
  <si>
    <t>Sanghvi Brands Ltd</t>
  </si>
  <si>
    <t>SBRANDS</t>
  </si>
  <si>
    <t>Ecofinity Atomix Ltd</t>
  </si>
  <si>
    <t>ARYAVAN</t>
  </si>
  <si>
    <t>Kotia Enterprises Ltd</t>
  </si>
  <si>
    <t>Vamshi Rubber Ltd</t>
  </si>
  <si>
    <t>VAMSHIRU</t>
  </si>
  <si>
    <t>Indus Finance Ltd</t>
  </si>
  <si>
    <t>INDUSFINL</t>
  </si>
  <si>
    <t>Bhanderi Infracon Ltd</t>
  </si>
  <si>
    <t>BHANDERI</t>
  </si>
  <si>
    <t>Bohra Industries Ltd</t>
  </si>
  <si>
    <t>BOHRAIND</t>
  </si>
  <si>
    <t>Polo Hotels Ltd</t>
  </si>
  <si>
    <t>POLOHOT</t>
  </si>
  <si>
    <t>Patron Exim Ltd</t>
  </si>
  <si>
    <t>PATRON</t>
  </si>
  <si>
    <t>Sarvottam Finvest Ltd</t>
  </si>
  <si>
    <t>SARVOTTAM</t>
  </si>
  <si>
    <t>Indiabulls NIFTY50 Exchange Traded Fund</t>
  </si>
  <si>
    <t>IBMFNIFTY</t>
  </si>
  <si>
    <t>Shiva Granito Export Ltd</t>
  </si>
  <si>
    <t>SHIVAEXPO</t>
  </si>
  <si>
    <t>Bloom Industries Ltd</t>
  </si>
  <si>
    <t>BLOIN</t>
  </si>
  <si>
    <t>Shashijit Infraprojects Ltd</t>
  </si>
  <si>
    <t>SHASHIJIT</t>
  </si>
  <si>
    <t>NCC Blue Water Products Ltd</t>
  </si>
  <si>
    <t>NCCBLUE</t>
  </si>
  <si>
    <t>Cindrella Hotels Ltd</t>
  </si>
  <si>
    <t>CINDHO</t>
  </si>
  <si>
    <t>Yogi Infra Projects Ltd</t>
  </si>
  <si>
    <t>YOGISUNG</t>
  </si>
  <si>
    <t>Fruition venture Ltd</t>
  </si>
  <si>
    <t>FRUTION</t>
  </si>
  <si>
    <t>Nippon India ETF S&amp;P BSE Sensex Next 50</t>
  </si>
  <si>
    <t>SNXT50BEES</t>
  </si>
  <si>
    <t>Ramsons Projects Ltd</t>
  </si>
  <si>
    <t>RAMSONS</t>
  </si>
  <si>
    <t>G K P Printing &amp; Packaging Ltd</t>
  </si>
  <si>
    <t>GKP</t>
  </si>
  <si>
    <t>Garbi Finvest Ltd</t>
  </si>
  <si>
    <t>GARBIFIN</t>
  </si>
  <si>
    <t>Adinath Textiles Ltd</t>
  </si>
  <si>
    <t>ADINATH</t>
  </si>
  <si>
    <t>Sungold Media and Entertainment Ltd</t>
  </si>
  <si>
    <t>SMEL</t>
  </si>
  <si>
    <t>Ace men engg works Ltd</t>
  </si>
  <si>
    <t>ACEMEN</t>
  </si>
  <si>
    <t>Simplex Mills Company Ltd</t>
  </si>
  <si>
    <t>SIMPLXMIL</t>
  </si>
  <si>
    <t>IEL Ltd</t>
  </si>
  <si>
    <t>INDXTRA</t>
  </si>
  <si>
    <t>BKV Industries Ltd</t>
  </si>
  <si>
    <t>BKV</t>
  </si>
  <si>
    <t>Magenta Lifecare Ltd</t>
  </si>
  <si>
    <t>MAGENTA</t>
  </si>
  <si>
    <t>ICICI Prudential Nifty FMCG ETF</t>
  </si>
  <si>
    <t>FMCGIETF</t>
  </si>
  <si>
    <t>Sita Enterprises Ltd</t>
  </si>
  <si>
    <t>SITAENT</t>
  </si>
  <si>
    <t>India Lease Development Ltd</t>
  </si>
  <si>
    <t>INDLEASE</t>
  </si>
  <si>
    <t>Yunik Managing Advisors Ltd</t>
  </si>
  <si>
    <t>YUNIKM</t>
  </si>
  <si>
    <t>Hira Automobiles Ltd</t>
  </si>
  <si>
    <t>HIRAUTO</t>
  </si>
  <si>
    <t>Crane Infrastructure Ltd</t>
  </si>
  <si>
    <t>CRANEINFRA</t>
  </si>
  <si>
    <t>Gujarat Lease Financing Ltd</t>
  </si>
  <si>
    <t>GLFL</t>
  </si>
  <si>
    <t>Mehta Integrated Finance Ltd</t>
  </si>
  <si>
    <t>MEHIF</t>
  </si>
  <si>
    <t>Emmessar Biotech and Nutrition Ltd</t>
  </si>
  <si>
    <t>EMMESSA</t>
  </si>
  <si>
    <t>Indergiri Finance Ltd</t>
  </si>
  <si>
    <t>INDERGR</t>
  </si>
  <si>
    <t>Dipna Pharmachem Ltd</t>
  </si>
  <si>
    <t>DPL</t>
  </si>
  <si>
    <t>Solid Stone Co Ltd</t>
  </si>
  <si>
    <t>SOLIDSTON</t>
  </si>
  <si>
    <t>Husys Consulting Ltd</t>
  </si>
  <si>
    <t>HUSYSLTD</t>
  </si>
  <si>
    <t>Asian Petro Products and Exports Ltd</t>
  </si>
  <si>
    <t>ASINPET</t>
  </si>
  <si>
    <t>Kahan Packaging Ltd</t>
  </si>
  <si>
    <t>KAHAN</t>
  </si>
  <si>
    <t>Ajel Ltd</t>
  </si>
  <si>
    <t>AJEL</t>
  </si>
  <si>
    <t>Spice Islands Industries Ltd</t>
  </si>
  <si>
    <t>SPICEISLIN</t>
  </si>
  <si>
    <t>SI Capital &amp; Financial Services Ltd</t>
  </si>
  <si>
    <t>SICAPIT</t>
  </si>
  <si>
    <t>Sujala Trading &amp; Holdings Ltd</t>
  </si>
  <si>
    <t>SUJALA</t>
  </si>
  <si>
    <t>ICICI Prudential Nifty 100 ETF</t>
  </si>
  <si>
    <t>NIF100IETF</t>
  </si>
  <si>
    <t>Ashish Polyplast Ltd</t>
  </si>
  <si>
    <t>ASHISHPO</t>
  </si>
  <si>
    <t>Sahara Maritime Ltd</t>
  </si>
  <si>
    <t>SMARITIME</t>
  </si>
  <si>
    <t>IITL Projects Ltd</t>
  </si>
  <si>
    <t>IITLPROJ</t>
  </si>
  <si>
    <t>Prism Medico and Pharmacy Ltd</t>
  </si>
  <si>
    <t>PRISMMEDI</t>
  </si>
  <si>
    <t>HB Leasing and Finance Co Ltd</t>
  </si>
  <si>
    <t>HBLEAS</t>
  </si>
  <si>
    <t>Ranjeet Mechatronics Ltd</t>
  </si>
  <si>
    <t>RANJEET</t>
  </si>
  <si>
    <t>Vivaa Tradecom Ltd</t>
  </si>
  <si>
    <t>VIVAA</t>
  </si>
  <si>
    <t>Sterling Greenwoods Ltd</t>
  </si>
  <si>
    <t>STRGRENWO</t>
  </si>
  <si>
    <t>Resourceful Automobile Ltd</t>
  </si>
  <si>
    <t>RAL</t>
  </si>
  <si>
    <t>DCM Financial Services Ltd</t>
  </si>
  <si>
    <t>DCMFINSERV</t>
  </si>
  <si>
    <t>Ador Multi Products Ltd</t>
  </si>
  <si>
    <t>ADORMUL</t>
  </si>
  <si>
    <t>United Interactive Ltd</t>
  </si>
  <si>
    <t>UNITEDINT</t>
  </si>
  <si>
    <t>Rajasthan Tube Manufacturing Co Ltd</t>
  </si>
  <si>
    <t>RAJTUBE</t>
  </si>
  <si>
    <t>Omkar Speciality Chemicals Ltd</t>
  </si>
  <si>
    <t>OMKARCHEM</t>
  </si>
  <si>
    <t>First Custodian Fund (India) Ltd</t>
  </si>
  <si>
    <t>1STCUS</t>
  </si>
  <si>
    <t>Beryl Drugs Ltd</t>
  </si>
  <si>
    <t>BERLDRG</t>
  </si>
  <si>
    <t>RICHA INFO SYSTEMS LIMITED</t>
  </si>
  <si>
    <t>RICHA</t>
  </si>
  <si>
    <t>Gilada Finance and Investments Ltd</t>
  </si>
  <si>
    <t>GILADAFINS</t>
  </si>
  <si>
    <t>Kuwer Industries Ltd</t>
  </si>
  <si>
    <t>KUWERIN</t>
  </si>
  <si>
    <t>Clinitech Laboratory Ltd</t>
  </si>
  <si>
    <t>CTLLAB</t>
  </si>
  <si>
    <t>Radaan Media Works India Ltd</t>
  </si>
  <si>
    <t>RADAAN</t>
  </si>
  <si>
    <t>NB Footwear Ltd</t>
  </si>
  <si>
    <t>NBFOOT</t>
  </si>
  <si>
    <t>Jagjanani Textiles Ltd</t>
  </si>
  <si>
    <t>JAGJANANI</t>
  </si>
  <si>
    <t>Natraj Proteins Ltd</t>
  </si>
  <si>
    <t>NATRAJPR</t>
  </si>
  <si>
    <t>Rapid Multimodal Logistics Ltd</t>
  </si>
  <si>
    <t>RAPID</t>
  </si>
  <si>
    <t>Link Pharmachem Ltd</t>
  </si>
  <si>
    <t>LINKPH</t>
  </si>
  <si>
    <t>Norris Medicines Ltd</t>
  </si>
  <si>
    <t>NORRIS</t>
  </si>
  <si>
    <t>Moongipa Capital Finance Ltd</t>
  </si>
  <si>
    <t>MONGIPA</t>
  </si>
  <si>
    <t>Bazel International Ltd</t>
  </si>
  <si>
    <t>BAZELINTER</t>
  </si>
  <si>
    <t>Neelkanth Ltd</t>
  </si>
  <si>
    <t>NEELKANTH</t>
  </si>
  <si>
    <t>Market Creators Ltd</t>
  </si>
  <si>
    <t>MKTCREAT</t>
  </si>
  <si>
    <t>Asian Warehousing Ltd</t>
  </si>
  <si>
    <t>ASIAN</t>
  </si>
  <si>
    <t>Nippon India ETF Nifty Infrastructure BeES</t>
  </si>
  <si>
    <t>INFRABEES</t>
  </si>
  <si>
    <t>Orosil Smiths India Ltd</t>
  </si>
  <si>
    <t>OROSMITHS</t>
  </si>
  <si>
    <t>ETT Ltd</t>
  </si>
  <si>
    <t>ETT</t>
  </si>
  <si>
    <t>Oswal Yarns Ltd</t>
  </si>
  <si>
    <t>OSWAYRN</t>
  </si>
  <si>
    <t>Coastal Roadways Ltd</t>
  </si>
  <si>
    <t>COARO</t>
  </si>
  <si>
    <t>Broach Lifecare Hospital Ltd</t>
  </si>
  <si>
    <t>BROACH</t>
  </si>
  <si>
    <t>U H Zaveri Ltd</t>
  </si>
  <si>
    <t>UHZAVERI</t>
  </si>
  <si>
    <t>MPL Plastics Ltd</t>
  </si>
  <si>
    <t>MPL</t>
  </si>
  <si>
    <t>Perfect-Octave Media Projects Ltd</t>
  </si>
  <si>
    <t>OCTAVE</t>
  </si>
  <si>
    <t>ISF Ltd</t>
  </si>
  <si>
    <t>ISFL</t>
  </si>
  <si>
    <t>Mid India Industries Ltd</t>
  </si>
  <si>
    <t>MIDINDIA</t>
  </si>
  <si>
    <t>Madhya Pradesh Today Media Ltd</t>
  </si>
  <si>
    <t>MPTODAY</t>
  </si>
  <si>
    <t>Amrapali Capital and Finance Services Ltd</t>
  </si>
  <si>
    <t>ACFSL</t>
  </si>
  <si>
    <t>Rite Zone Chemcon India Ltd</t>
  </si>
  <si>
    <t>RITEZONE</t>
  </si>
  <si>
    <t>Prism Finance Ltd</t>
  </si>
  <si>
    <t>PRISMFN</t>
  </si>
  <si>
    <t>Synthiko Foils Ltd</t>
  </si>
  <si>
    <t>SYNTHFO</t>
  </si>
  <si>
    <t>Continental Chemicals Ltd</t>
  </si>
  <si>
    <t>CONTCHM</t>
  </si>
  <si>
    <t>Ind Renewable Energy Ltd</t>
  </si>
  <si>
    <t>INDRENEW</t>
  </si>
  <si>
    <t>Diggi Multitrade Ltd</t>
  </si>
  <si>
    <t>DML</t>
  </si>
  <si>
    <t>Shree Ganesh Elastoplast Ltd</t>
  </si>
  <si>
    <t>SHGANEL</t>
  </si>
  <si>
    <t>Indo-City Infotech Ltd</t>
  </si>
  <si>
    <t>INDOCITY</t>
  </si>
  <si>
    <t>Metalyst Forgings Ltd</t>
  </si>
  <si>
    <t>METALFORGE</t>
  </si>
  <si>
    <t>Premier Capital Services Ltd</t>
  </si>
  <si>
    <t>PREMCAP</t>
  </si>
  <si>
    <t>Gala Global Products Ltd</t>
  </si>
  <si>
    <t>GGPL</t>
  </si>
  <si>
    <t>Scan Projects Ltd</t>
  </si>
  <si>
    <t>SCANPRO</t>
  </si>
  <si>
    <t>Dalal Street Investments Ltd</t>
  </si>
  <si>
    <t>DSINVEST</t>
  </si>
  <si>
    <t>Kretto Syscon Ltd</t>
  </si>
  <si>
    <t>KRETTOSYS</t>
  </si>
  <si>
    <t>Parmax Pharma Ltd</t>
  </si>
  <si>
    <t>PARMAX</t>
  </si>
  <si>
    <t>Abhishek Finlease Ltd</t>
  </si>
  <si>
    <t>ABHIFIN</t>
  </si>
  <si>
    <t>GCM Securities Ltd</t>
  </si>
  <si>
    <t>GCMSECU</t>
  </si>
  <si>
    <t>Classic Filaments Ltd</t>
  </si>
  <si>
    <t>CFL</t>
  </si>
  <si>
    <t>Enbee Trade and Finance Ltd</t>
  </si>
  <si>
    <t>ENBETRD</t>
  </si>
  <si>
    <t>Navigant Corporate Advisors Ltd</t>
  </si>
  <si>
    <t>NAVIGANT</t>
  </si>
  <si>
    <t>RO Jewels Ltd</t>
  </si>
  <si>
    <t>ROJL</t>
  </si>
  <si>
    <t>Bright Solar Ltd</t>
  </si>
  <si>
    <t>Tirth Plastic Ltd</t>
  </si>
  <si>
    <t>TIRTPLS</t>
  </si>
  <si>
    <t>Aditya BSL Silver ETF</t>
  </si>
  <si>
    <t>SILVER</t>
  </si>
  <si>
    <t>SOFCOM Systems Ltd</t>
  </si>
  <si>
    <t>SOFCOM</t>
  </si>
  <si>
    <t>ICICI Prudential Nifty Healthcare ETF</t>
  </si>
  <si>
    <t>HEALTHIETF</t>
  </si>
  <si>
    <t>Muller and Phipps (India) Ltd</t>
  </si>
  <si>
    <t>MULLER</t>
  </si>
  <si>
    <t>Decipher Labs Ltd</t>
  </si>
  <si>
    <t>DECIPHER</t>
  </si>
  <si>
    <t>Ortin Global Ltd</t>
  </si>
  <si>
    <t>ORTINGLOBE</t>
  </si>
  <si>
    <t>United Credit Ltd</t>
  </si>
  <si>
    <t>UNITDCR</t>
  </si>
  <si>
    <t>Amrapali Fincap Ltd</t>
  </si>
  <si>
    <t>AMRAFIN</t>
  </si>
  <si>
    <t>Econo Trade (India) Ltd</t>
  </si>
  <si>
    <t>ETIL</t>
  </si>
  <si>
    <t>ICICI Prudential Nifty Auto ETF</t>
  </si>
  <si>
    <t>AUTOIETF</t>
  </si>
  <si>
    <t>KMG Milk Food Ltd</t>
  </si>
  <si>
    <t>KMGMILK</t>
  </si>
  <si>
    <t>Galaxy Agrico Exports Ltd</t>
  </si>
  <si>
    <t>GALAGEX</t>
  </si>
  <si>
    <t>Jindal Leasefin Ltd</t>
  </si>
  <si>
    <t>JLL</t>
  </si>
  <si>
    <t>Panabyte Technologies Ltd</t>
  </si>
  <si>
    <t>PANABYTE</t>
  </si>
  <si>
    <t>Vishvprabha Ventures Ltd</t>
  </si>
  <si>
    <t>VISVEN</t>
  </si>
  <si>
    <t>Usha Martin Education And Solutions Ltd</t>
  </si>
  <si>
    <t>UMESLTD</t>
  </si>
  <si>
    <t>Tarai Foods Ltd</t>
  </si>
  <si>
    <t>TARAI</t>
  </si>
  <si>
    <t>Tokyo Finance Ltd</t>
  </si>
  <si>
    <t>TOKYOFIN</t>
  </si>
  <si>
    <t>7NR Retail Ltd</t>
  </si>
  <si>
    <t>7NR</t>
  </si>
  <si>
    <t>Bharat Bhushan Finance &amp; Commodity Brokers Limited</t>
  </si>
  <si>
    <t>BHARAT</t>
  </si>
  <si>
    <t>Rapid Investments Ltd</t>
  </si>
  <si>
    <t>RAPIDIN</t>
  </si>
  <si>
    <t>Octal Credit Capital Ltd</t>
  </si>
  <si>
    <t>OCTAL</t>
  </si>
  <si>
    <t>Raama Paper Mills Ltd</t>
  </si>
  <si>
    <t>RAMAPPR-B</t>
  </si>
  <si>
    <t>SBI Nifty Consumption ETF</t>
  </si>
  <si>
    <t>SBIETFCON</t>
  </si>
  <si>
    <t>York Exports Ltd</t>
  </si>
  <si>
    <t>YORKEXP</t>
  </si>
  <si>
    <t>Alexander Stamps and Coin Ltd</t>
  </si>
  <si>
    <t>ALEXANDER</t>
  </si>
  <si>
    <t>Unistar Multimedia Ltd</t>
  </si>
  <si>
    <t>UNISTRMU</t>
  </si>
  <si>
    <t>Seasons Textiles Ltd</t>
  </si>
  <si>
    <t>SEASONST</t>
  </si>
  <si>
    <t>DSP Nifty Midcap 150 Quality 50 ETF</t>
  </si>
  <si>
    <t>MIDQ50ADD</t>
  </si>
  <si>
    <t>Kush Industries Ltd</t>
  </si>
  <si>
    <t>KUSHIND</t>
  </si>
  <si>
    <t>Polycon International Ltd</t>
  </si>
  <si>
    <t>POLYCON</t>
  </si>
  <si>
    <t>Swarna Securities Ltd</t>
  </si>
  <si>
    <t>SWRNASE</t>
  </si>
  <si>
    <t>Switching Technologies Gunther Ltd</t>
  </si>
  <si>
    <t>SWITCHTE</t>
  </si>
  <si>
    <t>GCM Capital Advisors Ltd</t>
  </si>
  <si>
    <t>GCMCAPI</t>
  </si>
  <si>
    <t>HDFC Nifty50 Value 20 ETF</t>
  </si>
  <si>
    <t>HDFCVALUE</t>
  </si>
  <si>
    <t>Manav Infra Projects Ltd</t>
  </si>
  <si>
    <t>MANAV</t>
  </si>
  <si>
    <t>Amforge Industries Ltd</t>
  </si>
  <si>
    <t>AMFORG</t>
  </si>
  <si>
    <t>Sri Nachammai Cotton Mills Ltd</t>
  </si>
  <si>
    <t>SRINACHA</t>
  </si>
  <si>
    <t>Amiable Logistics (India) Ltd</t>
  </si>
  <si>
    <t>AMIABLE</t>
  </si>
  <si>
    <t>Super Fine Knitters Ltd</t>
  </si>
  <si>
    <t>SKL</t>
  </si>
  <si>
    <t>Step Two Corporation Ltd</t>
  </si>
  <si>
    <t>STEP2COR</t>
  </si>
  <si>
    <t>Skyline Ventures India Ltd</t>
  </si>
  <si>
    <t>SKILVEN</t>
  </si>
  <si>
    <t>Gowra Leasing and Finance Ltd</t>
  </si>
  <si>
    <t>GOWRALE</t>
  </si>
  <si>
    <t>Sonalis Consumer Products Ltd</t>
  </si>
  <si>
    <t>SONALIS</t>
  </si>
  <si>
    <t>Garware Synthetics Ltd</t>
  </si>
  <si>
    <t>GARWSYN</t>
  </si>
  <si>
    <t>Bacil Pharma Ltd</t>
  </si>
  <si>
    <t>BACPHAR</t>
  </si>
  <si>
    <t>Asia Pack Ltd</t>
  </si>
  <si>
    <t>ASIAPAK</t>
  </si>
  <si>
    <t>Anna Infrastructures Ltd</t>
  </si>
  <si>
    <t>ANNAINFRA</t>
  </si>
  <si>
    <t>Vaxtex Cotfab Ltd</t>
  </si>
  <si>
    <t>VCL</t>
  </si>
  <si>
    <t>Hathway Bhawani Cabletel and Datacom Ltd</t>
  </si>
  <si>
    <t>HATHWAYB</t>
  </si>
  <si>
    <t>Vivanza Biosciences Ltd</t>
  </si>
  <si>
    <t>VIVANZA</t>
  </si>
  <si>
    <t>DAPS Advertising Ltd</t>
  </si>
  <si>
    <t>DAPS</t>
  </si>
  <si>
    <t>Ajwa Fun World and Resort Ltd</t>
  </si>
  <si>
    <t>AJWAFUN</t>
  </si>
  <si>
    <t>Tata Nifty India Digital Exchange Traded Fund</t>
  </si>
  <si>
    <t>TNIDETF</t>
  </si>
  <si>
    <t>Bridge Securities Ltd</t>
  </si>
  <si>
    <t>BRIDGESE</t>
  </si>
  <si>
    <t>Raj Packaging Industries Ltd</t>
  </si>
  <si>
    <t>RAJPACK</t>
  </si>
  <si>
    <t>Shyam Telecom Ltd</t>
  </si>
  <si>
    <t>SHYAMTEL</t>
  </si>
  <si>
    <t>Kachchh Minerals Ltd</t>
  </si>
  <si>
    <t>KACHCHH</t>
  </si>
  <si>
    <t>Stellar Capital Services Ltd</t>
  </si>
  <si>
    <t>STELLAR</t>
  </si>
  <si>
    <t>Mitshi India Ltd</t>
  </si>
  <si>
    <t>MITSHI</t>
  </si>
  <si>
    <t>GTN Textiles Ltd</t>
  </si>
  <si>
    <t>GTNTEX</t>
  </si>
  <si>
    <t>HDFC Nifty 100 ETF</t>
  </si>
  <si>
    <t>HDFCNIF100</t>
  </si>
  <si>
    <t>SRM Energy Ltd</t>
  </si>
  <si>
    <t>SRMENERGY</t>
  </si>
  <si>
    <t>Harmony Capital Services Ltd</t>
  </si>
  <si>
    <t>HRMNYCP</t>
  </si>
  <si>
    <t>Pasari Spinning Mills Ltd</t>
  </si>
  <si>
    <t>PASARI</t>
  </si>
  <si>
    <t>Koura Fine Diamond Jewelry Ltd</t>
  </si>
  <si>
    <t>KOURA</t>
  </si>
  <si>
    <t>Kotak Nifty Midcap 50 ETF</t>
  </si>
  <si>
    <t>MIDCAP</t>
  </si>
  <si>
    <t>Shyamkamal Investments Ltd</t>
  </si>
  <si>
    <t>SHYMINV</t>
  </si>
  <si>
    <t>A and M Jumbo Bags Ltd</t>
  </si>
  <si>
    <t>AMJUMBO</t>
  </si>
  <si>
    <t>Milestone Global Limited</t>
  </si>
  <si>
    <t>MILESTONE</t>
  </si>
  <si>
    <t>Prima Agro Ltd</t>
  </si>
  <si>
    <t>PRIMAGR</t>
  </si>
  <si>
    <t>Kashyap Tele-Medicines Ltd</t>
  </si>
  <si>
    <t>KASHYAP</t>
  </si>
  <si>
    <t>Arihant's Securities Ltd</t>
  </si>
  <si>
    <t>ARISE</t>
  </si>
  <si>
    <t>Organic Coatings Ltd</t>
  </si>
  <si>
    <t>ORGCOAT</t>
  </si>
  <si>
    <t>Neueon Towers Ltd</t>
  </si>
  <si>
    <t>NTL</t>
  </si>
  <si>
    <t>Grandma Trading and Agencies Ltd</t>
  </si>
  <si>
    <t>GRANDMA</t>
  </si>
  <si>
    <t>NPR Finance Ltd</t>
  </si>
  <si>
    <t>NPRFIN</t>
  </si>
  <si>
    <t>Svaraj Trading and Agencies Ltd</t>
  </si>
  <si>
    <t>ZSVARAJT</t>
  </si>
  <si>
    <t>Cubical Financial Services Ltd</t>
  </si>
  <si>
    <t>CUBIFIN</t>
  </si>
  <si>
    <t>Integrated Capital Services Ltd</t>
  </si>
  <si>
    <t>ICSL</t>
  </si>
  <si>
    <t>Mercury Trade Links Ltd</t>
  </si>
  <si>
    <t>MERCTRD</t>
  </si>
  <si>
    <t>Vikalp Securities Ltd</t>
  </si>
  <si>
    <t>VIKALPS</t>
  </si>
  <si>
    <t>SMVD Poly Pack Ltd</t>
  </si>
  <si>
    <t>SMVD</t>
  </si>
  <si>
    <t>Vivo Collaboration Solutions Ltd</t>
  </si>
  <si>
    <t>VIVO</t>
  </si>
  <si>
    <t>Bhagawati Oxygen Ltd</t>
  </si>
  <si>
    <t>BHAGWOX</t>
  </si>
  <si>
    <t>Opal Luxury Time Products Ltd</t>
  </si>
  <si>
    <t>OPAL</t>
  </si>
  <si>
    <t>Sumeru Industries Ltd</t>
  </si>
  <si>
    <t>SUMERUIND</t>
  </si>
  <si>
    <t>Catvision Ltd</t>
  </si>
  <si>
    <t>CATVISION</t>
  </si>
  <si>
    <t>Rajdarshan Industries Ltd</t>
  </si>
  <si>
    <t>ARENTERP</t>
  </si>
  <si>
    <t>Modern Shares and Stockbrokers Ltd</t>
  </si>
  <si>
    <t>MODRNSH</t>
  </si>
  <si>
    <t>Colinz Laboratories Ltd</t>
  </si>
  <si>
    <t>COLINZ</t>
  </si>
  <si>
    <t>Mirae Asset Hang Seng TECH ETF</t>
  </si>
  <si>
    <t>MAHKTECH</t>
  </si>
  <si>
    <t>Transwind Infrastructures Ltd</t>
  </si>
  <si>
    <t>TRANSWIND</t>
  </si>
  <si>
    <t>Seven Hill Industries Ltd</t>
  </si>
  <si>
    <t>SEVENHILL</t>
  </si>
  <si>
    <t>Times Green Energy (India) Ltd</t>
  </si>
  <si>
    <t>TIMESGREEN</t>
  </si>
  <si>
    <t>R J Shah and Company Ltd</t>
  </si>
  <si>
    <t>RJSHAH</t>
  </si>
  <si>
    <t>IEC Education Ltd</t>
  </si>
  <si>
    <t>IECEDU</t>
  </si>
  <si>
    <t>Sea TV Network Ltd</t>
  </si>
  <si>
    <t>SEATV</t>
  </si>
  <si>
    <t>White Organic Retail Ltd</t>
  </si>
  <si>
    <t>WORL</t>
  </si>
  <si>
    <t>Yashraj Containeurs Ltd</t>
  </si>
  <si>
    <t>YASHRAJC</t>
  </si>
  <si>
    <t>Photoquip India Ltd</t>
  </si>
  <si>
    <t>PHOTOQUP</t>
  </si>
  <si>
    <t>Sree Jayalakshmi Autospin Ltd</t>
  </si>
  <si>
    <t>SREEJAYA</t>
  </si>
  <si>
    <t>National Plywood Industries Ltd</t>
  </si>
  <si>
    <t>NATPLY</t>
  </si>
  <si>
    <t>Supreme (India) Impex Ltd</t>
  </si>
  <si>
    <t>SIIL</t>
  </si>
  <si>
    <t>Premier Ltd</t>
  </si>
  <si>
    <t>PREMIER</t>
  </si>
  <si>
    <t>Photon Capital Advisors Ltd</t>
  </si>
  <si>
    <t>PHOTON</t>
  </si>
  <si>
    <t>Gujarat Cotex Ltd</t>
  </si>
  <si>
    <t>GUJCOTEX</t>
  </si>
  <si>
    <t>Integrated Proteins Ltd</t>
  </si>
  <si>
    <t>INTEGFD</t>
  </si>
  <si>
    <t>Rajputana Investment &amp; Finance Ltd</t>
  </si>
  <si>
    <t>RAJPUTANA</t>
  </si>
  <si>
    <t>Lippi Systems Ltd</t>
  </si>
  <si>
    <t>LIPPISYS</t>
  </si>
  <si>
    <t>South Asian Enterprises Ltd</t>
  </si>
  <si>
    <t>SAENTER</t>
  </si>
  <si>
    <t>ICICI Prudential Nifty50 Value 20 ETF</t>
  </si>
  <si>
    <t>NV20IETF</t>
  </si>
  <si>
    <t>Longview Tea Co Ltd</t>
  </si>
  <si>
    <t>LONTE</t>
  </si>
  <si>
    <t>Radha Madhav Corp Ltd</t>
  </si>
  <si>
    <t>RMCL</t>
  </si>
  <si>
    <t>Alps Industries Ltd</t>
  </si>
  <si>
    <t>ALPSINDUS</t>
  </si>
  <si>
    <t>Anjani Finance Ltd</t>
  </si>
  <si>
    <t>ANJANIFIN</t>
  </si>
  <si>
    <t>Beryl Securities Ltd</t>
  </si>
  <si>
    <t>BERYLSE</t>
  </si>
  <si>
    <t>Lords Ishwar Hotels Ltd</t>
  </si>
  <si>
    <t>LORDSHOTL</t>
  </si>
  <si>
    <t>Eurotex Industries and Exports Ltd</t>
  </si>
  <si>
    <t>EUROTEXIND</t>
  </si>
  <si>
    <t>Velox Industries Ltd</t>
  </si>
  <si>
    <t>VELOXIND</t>
  </si>
  <si>
    <t>Amraworld Agrico Ltd</t>
  </si>
  <si>
    <t>AMRAAGRI</t>
  </si>
  <si>
    <t>Shree Hanuman Sugar &amp; Industries Ltd</t>
  </si>
  <si>
    <t>HANSUGAR</t>
  </si>
  <si>
    <t>Ekennis Software Service Ltd</t>
  </si>
  <si>
    <t>EKENNIS</t>
  </si>
  <si>
    <t>Disha Resources Ltd</t>
  </si>
  <si>
    <t>DRL</t>
  </si>
  <si>
    <t>Soni Medicare Ltd</t>
  </si>
  <si>
    <t>SML</t>
  </si>
  <si>
    <t>Blue Coast Hotels Ltd</t>
  </si>
  <si>
    <t>BLUECOAST</t>
  </si>
  <si>
    <t>Phyto Chem (India) Ltd</t>
  </si>
  <si>
    <t>PHYTO</t>
  </si>
  <si>
    <t>Cian Healthcare Ltd</t>
  </si>
  <si>
    <t>CHCL</t>
  </si>
  <si>
    <t>Omega Interactive Technologies Ltd</t>
  </si>
  <si>
    <t>OMEGAIN</t>
  </si>
  <si>
    <t>Kakatiya Textiles Ltd</t>
  </si>
  <si>
    <t>KAKTEX</t>
  </si>
  <si>
    <t>Elegant Floriculture &amp; Agrotech (India) Ltd</t>
  </si>
  <si>
    <t>ELEFLOR</t>
  </si>
  <si>
    <t>Indo Euro Indchem Ltd</t>
  </si>
  <si>
    <t>INDOEURO</t>
  </si>
  <si>
    <t>ICICI Prudential Nifty India Consumption ETF</t>
  </si>
  <si>
    <t>CONSUMIETF</t>
  </si>
  <si>
    <t>Prabhat Dairy Ltd</t>
  </si>
  <si>
    <t>PRABHAT</t>
  </si>
  <si>
    <t>Padmanabh Alloys and Polymers Ltd</t>
  </si>
  <si>
    <t>PADALPO</t>
  </si>
  <si>
    <t>Triveni Enterprises Ltd</t>
  </si>
  <si>
    <t>TRIVENIENT</t>
  </si>
  <si>
    <t>F G P Ltd</t>
  </si>
  <si>
    <t>FGP</t>
  </si>
  <si>
    <t>Olympic Oil Industries Ltd</t>
  </si>
  <si>
    <t>OLYOI</t>
  </si>
  <si>
    <t>UTL Industries Ltd</t>
  </si>
  <si>
    <t>UTLINDS</t>
  </si>
  <si>
    <t>Suryavanshi Spinning Mills Ltd</t>
  </si>
  <si>
    <t>SURYVANSP</t>
  </si>
  <si>
    <t>Shakti Press Ltd</t>
  </si>
  <si>
    <t>SHAKTIPR</t>
  </si>
  <si>
    <t>Ashtasidhhi Industries Ltd</t>
  </si>
  <si>
    <t>GUJINV</t>
  </si>
  <si>
    <t>Vani Commercials Ltd</t>
  </si>
  <si>
    <t>VANICOM</t>
  </si>
  <si>
    <t>Accord Synergy Ltd</t>
  </si>
  <si>
    <t>ACCORD</t>
  </si>
  <si>
    <t>Pratiksha Chemicals Ltd</t>
  </si>
  <si>
    <t>PRATIKSH</t>
  </si>
  <si>
    <t>Narmada Macplast Drip Irrigation Systems Ltd</t>
  </si>
  <si>
    <t>NARMP</t>
  </si>
  <si>
    <t>Jakharia Fabric Ltd</t>
  </si>
  <si>
    <t>JAKHARIA</t>
  </si>
  <si>
    <t>DSP Nifty 50 ETF</t>
  </si>
  <si>
    <t>NIFTY50ADD</t>
  </si>
  <si>
    <t>HDFC Nifty Private Bank ETF</t>
  </si>
  <si>
    <t>HDFCPVTBAN</t>
  </si>
  <si>
    <t>Vinayak Polycon International Ltd</t>
  </si>
  <si>
    <t>VINAYAKPOL</t>
  </si>
  <si>
    <t>Shree Steel Wire Ropes Ltd</t>
  </si>
  <si>
    <t>SSWRL</t>
  </si>
  <si>
    <t>Surya India Ltd</t>
  </si>
  <si>
    <t>SURYAINDIA</t>
  </si>
  <si>
    <t>Aditya BSL S&amp;P BSE Sensex ETF</t>
  </si>
  <si>
    <t>BSLSENETFG</t>
  </si>
  <si>
    <t>Panth Infinity Ltd</t>
  </si>
  <si>
    <t>PANTH</t>
  </si>
  <si>
    <t>Millennium Online Solutions (India) Ltd</t>
  </si>
  <si>
    <t>MILLENNIUM</t>
  </si>
  <si>
    <t>Premier Synthetics Ltd</t>
  </si>
  <si>
    <t>PREMSYN</t>
  </si>
  <si>
    <t>Sri Lakshmi Saraswathi Textiles (Arni) Ltd</t>
  </si>
  <si>
    <t>SLSTLQ</t>
  </si>
  <si>
    <t>Agio Paper &amp; Industries Ltd</t>
  </si>
  <si>
    <t>AGIOPAPER</t>
  </si>
  <si>
    <t>Nippon IN ETF Nifty 8-13 yr G-Sec Long Term Gilt</t>
  </si>
  <si>
    <t>LTGILTBEES</t>
  </si>
  <si>
    <t>Univa Foods Ltd</t>
  </si>
  <si>
    <t>UNIVAFOODS</t>
  </si>
  <si>
    <t>Sanathnagar Enterprises Ltd</t>
  </si>
  <si>
    <t>SK International Export Ltd</t>
  </si>
  <si>
    <t>SKIEL</t>
  </si>
  <si>
    <t>Sun Retail Ltd</t>
  </si>
  <si>
    <t>SUNRETAIL</t>
  </si>
  <si>
    <t>S V Trading and Agencies Ltd</t>
  </si>
  <si>
    <t>ZSVTRADI</t>
  </si>
  <si>
    <t>Supertex Industries Ltd</t>
  </si>
  <si>
    <t>SUPERTEX</t>
  </si>
  <si>
    <t>Polymac Thermoformers Ltd</t>
  </si>
  <si>
    <t>POLYMAC</t>
  </si>
  <si>
    <t>J J Finance Corporation Ltd</t>
  </si>
  <si>
    <t>JJFINCOR</t>
  </si>
  <si>
    <t>Neo Infracon Ltd</t>
  </si>
  <si>
    <t>NEOINFRA</t>
  </si>
  <si>
    <t>Aanchal Ispat Ltd</t>
  </si>
  <si>
    <t>AANCHALISP</t>
  </si>
  <si>
    <t>Southern Infosys Ltd</t>
  </si>
  <si>
    <t>SOUTHERNIN</t>
  </si>
  <si>
    <t>Kairosoft AI Solutions Ltd</t>
  </si>
  <si>
    <t>VOLKAI</t>
  </si>
  <si>
    <t>Creative Eye Ltd</t>
  </si>
  <si>
    <t>CREATIVEYE</t>
  </si>
  <si>
    <t>Libord Securities Ltd</t>
  </si>
  <si>
    <t>LIBORD</t>
  </si>
  <si>
    <t>Rajasthan Cylinders and Containers Ltd</t>
  </si>
  <si>
    <t>RCCL</t>
  </si>
  <si>
    <t>Sirohia &amp; Sons Ltd</t>
  </si>
  <si>
    <t>SIROHIA</t>
  </si>
  <si>
    <t>Sharpline Broadcast Ltd</t>
  </si>
  <si>
    <t>SHARPLINE</t>
  </si>
  <si>
    <t>Quantum Nifty 50 ETF</t>
  </si>
  <si>
    <t>QNIFTY</t>
  </si>
  <si>
    <t>Quasar India Ltd</t>
  </si>
  <si>
    <t>QUASAR</t>
  </si>
  <si>
    <t>CDG Petchem Ltd</t>
  </si>
  <si>
    <t>CDG</t>
  </si>
  <si>
    <t>Motilal Oswal S&amp;P BSE Low Volatility ETF</t>
  </si>
  <si>
    <t>MOLOWVOL</t>
  </si>
  <si>
    <t>Taparia Tools Ltd</t>
  </si>
  <si>
    <t>TAPARIA</t>
  </si>
  <si>
    <t>C J Gelatine Products Ltd</t>
  </si>
  <si>
    <t>CJGEL</t>
  </si>
  <si>
    <t>RLF Ltd</t>
  </si>
  <si>
    <t>RLF</t>
  </si>
  <si>
    <t>Sailani Tours N Travel Limited</t>
  </si>
  <si>
    <t>SAILANI</t>
  </si>
  <si>
    <t>Raconteur Global Resources Ltd</t>
  </si>
  <si>
    <t>RACONTEUR</t>
  </si>
  <si>
    <t>Munoth Communication Ltd</t>
  </si>
  <si>
    <t>MCLTD</t>
  </si>
  <si>
    <t>JMG Corporation Ltd</t>
  </si>
  <si>
    <t>JMGCORP</t>
  </si>
  <si>
    <t>Esaar (India) Ltd</t>
  </si>
  <si>
    <t>ESARIND</t>
  </si>
  <si>
    <t>Kalyani Commercials Ltd</t>
  </si>
  <si>
    <t>Bindal Exports Ltd</t>
  </si>
  <si>
    <t>BINDALEXPO</t>
  </si>
  <si>
    <t>Interactive Financial Services Ltd</t>
  </si>
  <si>
    <t>IFINSER</t>
  </si>
  <si>
    <t>Objectone Information Systems Ltd</t>
  </si>
  <si>
    <t>OONE</t>
  </si>
  <si>
    <t>Fone4 Communications(India) Ltd</t>
  </si>
  <si>
    <t>FONE4</t>
  </si>
  <si>
    <t>Adline Chem Lab Ltd</t>
  </si>
  <si>
    <t>ADLINE</t>
  </si>
  <si>
    <t>Mahan Industries Ltd</t>
  </si>
  <si>
    <t>MAHANIN</t>
  </si>
  <si>
    <t>Panafic Industrials Ltd</t>
  </si>
  <si>
    <t>PANAFIC</t>
  </si>
  <si>
    <t>Unjha Formulations Ltd</t>
  </si>
  <si>
    <t>UNJHAFOR</t>
  </si>
  <si>
    <t>Shivagrico Implements Ltd</t>
  </si>
  <si>
    <t>SHIVAGR</t>
  </si>
  <si>
    <t>Minaxi Textiles Ltd</t>
  </si>
  <si>
    <t>MINAXI</t>
  </si>
  <si>
    <t>Mystic Electronics Ltd</t>
  </si>
  <si>
    <t>MYSTICELE</t>
  </si>
  <si>
    <t>Bisil Plast Ltd</t>
  </si>
  <si>
    <t>BISIL</t>
  </si>
  <si>
    <t>Kotak Nifty Alpha 50 ETF</t>
  </si>
  <si>
    <t>ALPHA</t>
  </si>
  <si>
    <t>Goenka Business &amp; Finance Ltd</t>
  </si>
  <si>
    <t>GBFL</t>
  </si>
  <si>
    <t>Inani Securities Ltd</t>
  </si>
  <si>
    <t>INANISEC</t>
  </si>
  <si>
    <t>Longspur International Ventures Ltd</t>
  </si>
  <si>
    <t>LONGSPUR</t>
  </si>
  <si>
    <t>BCL Enterprises Ltd</t>
  </si>
  <si>
    <t>BCLENTERPR</t>
  </si>
  <si>
    <t>Kotak Nifty 100 Low Volatility 30 ETF</t>
  </si>
  <si>
    <t>LOWVOL1</t>
  </si>
  <si>
    <t>Nippon India ETF Nifty 100</t>
  </si>
  <si>
    <t>NIF100BEES</t>
  </si>
  <si>
    <t>Ramchandra Leasing and Finance Ltd</t>
  </si>
  <si>
    <t>RLFL</t>
  </si>
  <si>
    <t>Shukra Jewellery Ltd</t>
  </si>
  <si>
    <t>SHUKJEW</t>
  </si>
  <si>
    <t>ANS Industries Ltd</t>
  </si>
  <si>
    <t>ANSINDUS</t>
  </si>
  <si>
    <t>Gallops Enterprise Ltd</t>
  </si>
  <si>
    <t>GALLOPENT</t>
  </si>
  <si>
    <t>Pyxis Finvest Ltd</t>
  </si>
  <si>
    <t>PYXISFIN</t>
  </si>
  <si>
    <t>Delta Industrial Resources Ltd</t>
  </si>
  <si>
    <t>DELTA</t>
  </si>
  <si>
    <t>Quantum Build-Tech Ltd</t>
  </si>
  <si>
    <t>QUANTBUILD</t>
  </si>
  <si>
    <t>Rander Corp Ltd</t>
  </si>
  <si>
    <t>RANDER</t>
  </si>
  <si>
    <t>Setubandhan Infrastructure Ltd</t>
  </si>
  <si>
    <t>SETUINFRA</t>
  </si>
  <si>
    <t>Sab Events &amp; Governance Now Media Ltd</t>
  </si>
  <si>
    <t>SABEVENTS</t>
  </si>
  <si>
    <t>Niraj Ispat Industries Ltd</t>
  </si>
  <si>
    <t>NIRAJISPAT</t>
  </si>
  <si>
    <t>Span Divergent Ltd</t>
  </si>
  <si>
    <t>SDL</t>
  </si>
  <si>
    <t>Adinath Exim Resources Ltd</t>
  </si>
  <si>
    <t>ADIEXRE</t>
  </si>
  <si>
    <t>Eastcoast Steel Ltd</t>
  </si>
  <si>
    <t>ECSTSTL</t>
  </si>
  <si>
    <t>Trinity League India Ltd</t>
  </si>
  <si>
    <t>TRINITYLEA</t>
  </si>
  <si>
    <t>Nippon India ETF Hang Seng BeES</t>
  </si>
  <si>
    <t>HNGSNGBEES</t>
  </si>
  <si>
    <t>Shukra Bullions Ltd</t>
  </si>
  <si>
    <t>SKRABUL</t>
  </si>
  <si>
    <t>RGF Capital Markets Ltd</t>
  </si>
  <si>
    <t>RGF</t>
  </si>
  <si>
    <t>Kuber Udyog Ltd</t>
  </si>
  <si>
    <t>KUBERJI</t>
  </si>
  <si>
    <t>KMF Builders and Developers Ltd</t>
  </si>
  <si>
    <t>KMFBLDR</t>
  </si>
  <si>
    <t>Umiya Tubes Ltd</t>
  </si>
  <si>
    <t>UMIYA</t>
  </si>
  <si>
    <t>Motilal Oswal Nasdaq Q50 ETF</t>
  </si>
  <si>
    <t>MONQ50</t>
  </si>
  <si>
    <t>Euro-Leder Fashion Ltd</t>
  </si>
  <si>
    <t>EUROLED</t>
  </si>
  <si>
    <t>BKM Industries Ltd</t>
  </si>
  <si>
    <t>BKMINDST</t>
  </si>
  <si>
    <t>Kandagiri Spinning Millis Ltd</t>
  </si>
  <si>
    <t>KANDAGIRI</t>
  </si>
  <si>
    <t>Tulasee Bio-Ethanol Ltd</t>
  </si>
  <si>
    <t>TULASEEBIOE</t>
  </si>
  <si>
    <t>Oil &amp; Gas Refining &amp; Marketing</t>
  </si>
  <si>
    <t>Shoora Designs Ltd</t>
  </si>
  <si>
    <t>SHOORA</t>
  </si>
  <si>
    <t>VB Industries Ltd</t>
  </si>
  <si>
    <t>VBIND</t>
  </si>
  <si>
    <t>Esha Media Research Ltd</t>
  </si>
  <si>
    <t>ESHAMEDIA</t>
  </si>
  <si>
    <t>Subhash Silk Mills Ltd</t>
  </si>
  <si>
    <t>SUBSM</t>
  </si>
  <si>
    <t>HDFC Nifty100 Quality 30 ETF</t>
  </si>
  <si>
    <t>HDFCQUAL</t>
  </si>
  <si>
    <t>Prime Capital Market Ltd</t>
  </si>
  <si>
    <t>PRIMECAPM</t>
  </si>
  <si>
    <t>Jonjua Overseas Ltd</t>
  </si>
  <si>
    <t>JONJUA</t>
  </si>
  <si>
    <t>Industrial Conglomerates</t>
  </si>
  <si>
    <t>Arunis Abode Ltd</t>
  </si>
  <si>
    <t>ARUNIS</t>
  </si>
  <si>
    <t>Nexus Surgical and Medicare Ltd</t>
  </si>
  <si>
    <t>NEXUSSURGL</t>
  </si>
  <si>
    <t>Kumbhat Financial Services Ltd</t>
  </si>
  <si>
    <t>KUMPFIN</t>
  </si>
  <si>
    <t>Saianand Commercial Ltd</t>
  </si>
  <si>
    <t>SAICOM</t>
  </si>
  <si>
    <t>Zinema Media and Entertainment Ltd</t>
  </si>
  <si>
    <t>ZINEMA</t>
  </si>
  <si>
    <t>Naksh Precious Metals Ltd</t>
  </si>
  <si>
    <t>NAKSH</t>
  </si>
  <si>
    <t>Tamil Nadu Steel Tubes Ltd</t>
  </si>
  <si>
    <t>TNSTLTU</t>
  </si>
  <si>
    <t>K Z Leasing and Finance Ltd</t>
  </si>
  <si>
    <t>KZLFIN</t>
  </si>
  <si>
    <t>Glittek Granites Ltd</t>
  </si>
  <si>
    <t>GLITTEKG</t>
  </si>
  <si>
    <t>Suncity Synthetics Ltd</t>
  </si>
  <si>
    <t>SUNCITYSY</t>
  </si>
  <si>
    <t>Chemo Pharma Laboratories Ltd</t>
  </si>
  <si>
    <t>CHEMOPH</t>
  </si>
  <si>
    <t>Devine Impex Ltd</t>
  </si>
  <si>
    <t>DEVINE</t>
  </si>
  <si>
    <t>GSB Finance Ltd</t>
  </si>
  <si>
    <t>GSBFIN</t>
  </si>
  <si>
    <t>Uniroyal Marine Exports Ltd</t>
  </si>
  <si>
    <t>UNRYLMA</t>
  </si>
  <si>
    <t>Virgo Global Ltd</t>
  </si>
  <si>
    <t>VIRGOGLOB</t>
  </si>
  <si>
    <t>Net Pix Shorts Digital Media Ltd</t>
  </si>
  <si>
    <t>NETPIX</t>
  </si>
  <si>
    <t>Dhanuka Realty Ltd</t>
  </si>
  <si>
    <t>Future Supply Chain Solutions Ltd</t>
  </si>
  <si>
    <t>FSC</t>
  </si>
  <si>
    <t>Abhinav Leasing &amp; Finance Ltd</t>
  </si>
  <si>
    <t>ALFL</t>
  </si>
  <si>
    <t>Ladam Affordable Housing Ltd</t>
  </si>
  <si>
    <t>LAHL</t>
  </si>
  <si>
    <t>Sabrimala Industries India Ltd</t>
  </si>
  <si>
    <t>VXL Instruments Ltd</t>
  </si>
  <si>
    <t>VXLINSTR</t>
  </si>
  <si>
    <t>Dhenu Buildcon Infra Ltd</t>
  </si>
  <si>
    <t>DHENUBUILD</t>
  </si>
  <si>
    <t>Symbiox Investment &amp; Trading Co Ltd</t>
  </si>
  <si>
    <t>SYMBIOX</t>
  </si>
  <si>
    <t>Filmcity Media Ltd</t>
  </si>
  <si>
    <t>FILME</t>
  </si>
  <si>
    <t>Amarnath Securities Ltd</t>
  </si>
  <si>
    <t>AMARSEC</t>
  </si>
  <si>
    <t>Siddha Ventures Ltd</t>
  </si>
  <si>
    <t>SIDDHA</t>
  </si>
  <si>
    <t>Monind Ltd</t>
  </si>
  <si>
    <t>MONIND</t>
  </si>
  <si>
    <t>Gagan Gases Ltd</t>
  </si>
  <si>
    <t>GAGAN</t>
  </si>
  <si>
    <t>Jointeca Education Solutions Ltd</t>
  </si>
  <si>
    <t>JOINTECAED</t>
  </si>
  <si>
    <t>VCU Data Management Ltd</t>
  </si>
  <si>
    <t>VCU</t>
  </si>
  <si>
    <t>Ambassador Intra Holdings Ltd</t>
  </si>
  <si>
    <t>AIHL</t>
  </si>
  <si>
    <t>Mount Housing and Infrastructure Ltd</t>
  </si>
  <si>
    <t>MOUNT</t>
  </si>
  <si>
    <t>Universal Office Automation Ltd</t>
  </si>
  <si>
    <t>UNIOFFICE</t>
  </si>
  <si>
    <t>Chemiesynth (Vapi) Ltd</t>
  </si>
  <si>
    <t>CHEMIESYNT</t>
  </si>
  <si>
    <t>HDFC Nifty Growth Sectors 15 ETF</t>
  </si>
  <si>
    <t>HDFCGROWTH</t>
  </si>
  <si>
    <t>Flora Corporation Ltd</t>
  </si>
  <si>
    <t>FLORACORP</t>
  </si>
  <si>
    <t>Ganga Pharmaceuticals Ltd</t>
  </si>
  <si>
    <t>GANGAPHARM</t>
  </si>
  <si>
    <t>Shangar Decor Ltd</t>
  </si>
  <si>
    <t>SHANGAR</t>
  </si>
  <si>
    <t>Stanpacks (India) Ltd</t>
  </si>
  <si>
    <t>STANPACK</t>
  </si>
  <si>
    <t>Peeti Securities Ltd</t>
  </si>
  <si>
    <t>PEETISEC</t>
  </si>
  <si>
    <t>Shree Precoated Steels Ltd</t>
  </si>
  <si>
    <t>SPSL</t>
  </si>
  <si>
    <t>Sanchay Finvest Ltd</t>
  </si>
  <si>
    <t>SANCF</t>
  </si>
  <si>
    <t>Lexoraa Industries Ltd</t>
  </si>
  <si>
    <t>SERVOTEACH</t>
  </si>
  <si>
    <t>Shashwat Furnishing Solutions Ltd</t>
  </si>
  <si>
    <t>SFSL</t>
  </si>
  <si>
    <t>Krishna Capital and Securities Ltd</t>
  </si>
  <si>
    <t>KRISHNACAP</t>
  </si>
  <si>
    <t>Rotographics India Ltd</t>
  </si>
  <si>
    <t>RGIL</t>
  </si>
  <si>
    <t>Coral Newsprints Ltd</t>
  </si>
  <si>
    <t>CORNE</t>
  </si>
  <si>
    <t>OTCO International Ltd</t>
  </si>
  <si>
    <t>OTCO</t>
  </si>
  <si>
    <t>Nouveau Global Ventures Ltd</t>
  </si>
  <si>
    <t>NOUVEAU</t>
  </si>
  <si>
    <t>Promact Impex Ltd</t>
  </si>
  <si>
    <t>PROMACT</t>
  </si>
  <si>
    <t>Super Bakers Ltd</t>
  </si>
  <si>
    <t>SUPERBAK</t>
  </si>
  <si>
    <t>Minolta Finance Ltd</t>
  </si>
  <si>
    <t>MINOLTAF</t>
  </si>
  <si>
    <t>Enterprise International Ltd</t>
  </si>
  <si>
    <t>ENTRINT</t>
  </si>
  <si>
    <t>CMI Ltd</t>
  </si>
  <si>
    <t>CMICABLES</t>
  </si>
  <si>
    <t>Simplex Papers Ltd</t>
  </si>
  <si>
    <t>SIMPLXPAP</t>
  </si>
  <si>
    <t>Silver Pearl Hospitality &amp; Luxury Spaces Ltd</t>
  </si>
  <si>
    <t>SILVERPRL</t>
  </si>
  <si>
    <t>Mafia Trends Ltd</t>
  </si>
  <si>
    <t>MAFIA</t>
  </si>
  <si>
    <t>Chadha Papers Ltd</t>
  </si>
  <si>
    <t>CHADPAP</t>
  </si>
  <si>
    <t>Pro Clb Global Ltd</t>
  </si>
  <si>
    <t>PROCLB</t>
  </si>
  <si>
    <t>Retro Green Revolution Ltd</t>
  </si>
  <si>
    <t>RGRL</t>
  </si>
  <si>
    <t>Haria Apparels Ltd</t>
  </si>
  <si>
    <t>HARIAAPL</t>
  </si>
  <si>
    <t>Hasti Finance Ltd</t>
  </si>
  <si>
    <t>HASTIFIN</t>
  </si>
  <si>
    <t>Worldwide Aluminium Limited</t>
  </si>
  <si>
    <t>WWALUM</t>
  </si>
  <si>
    <t>Hindustan Bio Sciences Ltd</t>
  </si>
  <si>
    <t>HINDBIO</t>
  </si>
  <si>
    <t>Tashi India Ltd</t>
  </si>
  <si>
    <t>TASHIND</t>
  </si>
  <si>
    <t>VR Woodart Ltd</t>
  </si>
  <si>
    <t>VRWODAR</t>
  </si>
  <si>
    <t>HDFC Nifty NEXT 50 ETF</t>
  </si>
  <si>
    <t>HDFCNEXT50</t>
  </si>
  <si>
    <t>Unishire Urban Infra Ltd</t>
  </si>
  <si>
    <t>UNISHIRE</t>
  </si>
  <si>
    <t>Parker Agro Chem Exports Ltd</t>
  </si>
  <si>
    <t>PARKERAC</t>
  </si>
  <si>
    <t>AMS Polymers Ltd</t>
  </si>
  <si>
    <t>AMS</t>
  </si>
  <si>
    <t>Northlink Fiscal and Capital Services Ltd</t>
  </si>
  <si>
    <t>NORTHLINK</t>
  </si>
  <si>
    <t>Dr Lalchandani Labs Ltd</t>
  </si>
  <si>
    <t>DLCL</t>
  </si>
  <si>
    <t>Integra Capital Ltd</t>
  </si>
  <si>
    <t>INTCAPL</t>
  </si>
  <si>
    <t>Ganon Products Ltd</t>
  </si>
  <si>
    <t>GANONPRO</t>
  </si>
  <si>
    <t>Jain Marmo Industries Ltd</t>
  </si>
  <si>
    <t>JAINMARMO</t>
  </si>
  <si>
    <t>V B Desai Financial Services Ltd</t>
  </si>
  <si>
    <t>VBDESAI</t>
  </si>
  <si>
    <t>Bloom Dekor Ltd</t>
  </si>
  <si>
    <t>BLOOM</t>
  </si>
  <si>
    <t>Jayatma Industries Ltd</t>
  </si>
  <si>
    <t>JAYIND</t>
  </si>
  <si>
    <t>UTI S&amp;P BSE Sensex Next 50 Exchange Traded Fund</t>
  </si>
  <si>
    <t>UTISXN50</t>
  </si>
  <si>
    <t>Mega Nirman &amp; Industries Ltd</t>
  </si>
  <si>
    <t>MNIL</t>
  </si>
  <si>
    <t>Integrated Hitech Ltd</t>
  </si>
  <si>
    <t>INTEGHIT</t>
  </si>
  <si>
    <t>Ramgopal Polytex Ltd</t>
  </si>
  <si>
    <t>RAMGOPOLY</t>
  </si>
  <si>
    <t>Goyal Associates Ltd</t>
  </si>
  <si>
    <t>GOYALASS</t>
  </si>
  <si>
    <t>Sybly Industries Ltd</t>
  </si>
  <si>
    <t>SYBLY</t>
  </si>
  <si>
    <t>Shree Salasar Investments Ltd</t>
  </si>
  <si>
    <t>SALSAIN</t>
  </si>
  <si>
    <t>Mukta Agriculture Ltd</t>
  </si>
  <si>
    <t>MUKTA</t>
  </si>
  <si>
    <t>Hittco Tools Ltd</t>
  </si>
  <si>
    <t>HITTCO</t>
  </si>
  <si>
    <t>SC Agrotech Ltd</t>
  </si>
  <si>
    <t>SCAGRO</t>
  </si>
  <si>
    <t>Lead Financial Services Ltd</t>
  </si>
  <si>
    <t>LEADFIN</t>
  </si>
  <si>
    <t>Dhanvantri Jeevan Rekha Ltd</t>
  </si>
  <si>
    <t>ZDHJERK</t>
  </si>
  <si>
    <t>Aryan Share &amp; Stock Brokers Ltd</t>
  </si>
  <si>
    <t>ARYAN</t>
  </si>
  <si>
    <t>Axis Silver ETF</t>
  </si>
  <si>
    <t>AXISILVER</t>
  </si>
  <si>
    <t>Vision Cinemas Ltd</t>
  </si>
  <si>
    <t>VISIONCINE</t>
  </si>
  <si>
    <t>Ushakiran Finance Ltd</t>
  </si>
  <si>
    <t>USHAKIRA</t>
  </si>
  <si>
    <t>S G N Telecoms Ltd</t>
  </si>
  <si>
    <t>SGNTE</t>
  </si>
  <si>
    <t>Suumaya Corporation Ltd</t>
  </si>
  <si>
    <t>SUUMAYA</t>
  </si>
  <si>
    <t>Wherrelz IT Solutions Ltd</t>
  </si>
  <si>
    <t>WITS</t>
  </si>
  <si>
    <t>Vision Corporation Ltd</t>
  </si>
  <si>
    <t>VISIONCO</t>
  </si>
  <si>
    <t>Thirani Projects Ltd</t>
  </si>
  <si>
    <t>TPROJECT</t>
  </si>
  <si>
    <t>AVI Products India Ltd</t>
  </si>
  <si>
    <t>APIL</t>
  </si>
  <si>
    <t>Continental Controls Ltd</t>
  </si>
  <si>
    <t>CONTICON</t>
  </si>
  <si>
    <t>Golkonda Aluminium Extrusions Ltd</t>
  </si>
  <si>
    <t>GOLKONDA</t>
  </si>
  <si>
    <t>Sri Amarnath Finance Ltd</t>
  </si>
  <si>
    <t>AMARNATH</t>
  </si>
  <si>
    <t>Neelkanth Rock-Minerals Ltd</t>
  </si>
  <si>
    <t>NEELKAN</t>
  </si>
  <si>
    <t>Lakshmi Precision Screws Ltd</t>
  </si>
  <si>
    <t>LAKPRE</t>
  </si>
  <si>
    <t>Trio Mercantile And Trading Ltd</t>
  </si>
  <si>
    <t>TRIOMERC</t>
  </si>
  <si>
    <t>Kore Foods Ltd</t>
  </si>
  <si>
    <t>Ace Engitech Ltd</t>
  </si>
  <si>
    <t>ACEENGITEC</t>
  </si>
  <si>
    <t>Kabra Commercial Ltd</t>
  </si>
  <si>
    <t>KCL</t>
  </si>
  <si>
    <t>Jalan Transolutions (India) Ltd</t>
  </si>
  <si>
    <t>JALAN</t>
  </si>
  <si>
    <t>Space Incubatrics Technologies Ltd</t>
  </si>
  <si>
    <t>SPACEINCUBA</t>
  </si>
  <si>
    <t>East Buildtech Ltd</t>
  </si>
  <si>
    <t>EASTBUILD</t>
  </si>
  <si>
    <t>Citi Port Financial Services Ltd</t>
  </si>
  <si>
    <t>CITIPOR</t>
  </si>
  <si>
    <t>Mathew Easow Research Securities Ltd</t>
  </si>
  <si>
    <t>MATHEWE</t>
  </si>
  <si>
    <t>Rich Universe Network Ltd</t>
  </si>
  <si>
    <t>RICHUNV</t>
  </si>
  <si>
    <t>Shyama Infosys Ltd</t>
  </si>
  <si>
    <t>SHYAMAINFO</t>
  </si>
  <si>
    <t>Brijlaxmi Leasing &amp; Finance Ltd</t>
  </si>
  <si>
    <t>BRIJLEAS</t>
  </si>
  <si>
    <t>Shashank Traders Ltd</t>
  </si>
  <si>
    <t>SHASHANK</t>
  </si>
  <si>
    <t>TeleCanor Global Ltd</t>
  </si>
  <si>
    <t>TELECANOR</t>
  </si>
  <si>
    <t>iStreet Network Ltd</t>
  </si>
  <si>
    <t>ISTRNETWK</t>
  </si>
  <si>
    <t>SW Investments Ltd</t>
  </si>
  <si>
    <t>SW1</t>
  </si>
  <si>
    <t>Gleam Fabmat Ltd</t>
  </si>
  <si>
    <t>GLEAM</t>
  </si>
  <si>
    <t>Transpact Enterprises Ltd</t>
  </si>
  <si>
    <t>TRANSPACT</t>
  </si>
  <si>
    <t>Amit International Ltd</t>
  </si>
  <si>
    <t>AMITINT</t>
  </si>
  <si>
    <t>Aris International Ltd</t>
  </si>
  <si>
    <t>ARISINT</t>
  </si>
  <si>
    <t>Aravali Securities and Finance Ltd</t>
  </si>
  <si>
    <t>ARAVALIS</t>
  </si>
  <si>
    <t>Mayur Floorings Ltd</t>
  </si>
  <si>
    <t>MAYURFL</t>
  </si>
  <si>
    <t>CHD Chemicals Ltd</t>
  </si>
  <si>
    <t>CHDCHEM</t>
  </si>
  <si>
    <t>Kiran Print Pack Ltd</t>
  </si>
  <si>
    <t>KIRANPR</t>
  </si>
  <si>
    <t>Vardhman Concrete Ltd</t>
  </si>
  <si>
    <t>VARDHMAN</t>
  </si>
  <si>
    <t>Decillion Finance Ltd</t>
  </si>
  <si>
    <t>DFL</t>
  </si>
  <si>
    <t>Autoriders International Ltd</t>
  </si>
  <si>
    <t>AUTOINT</t>
  </si>
  <si>
    <t>Ashram Online.com Ltd</t>
  </si>
  <si>
    <t>ASHRAM</t>
  </si>
  <si>
    <t>Sheshadri Industries Ltd</t>
  </si>
  <si>
    <t>SHESHAINDS</t>
  </si>
  <si>
    <t>Clio Infotech Ltd</t>
  </si>
  <si>
    <t>CLIOINFO</t>
  </si>
  <si>
    <t>Bijoy Hans Ltd</t>
  </si>
  <si>
    <t>BIJHANS</t>
  </si>
  <si>
    <t>Foundry Fuel Products Ltd</t>
  </si>
  <si>
    <t>FFPL</t>
  </si>
  <si>
    <t>SDC Techmedia Ltd</t>
  </si>
  <si>
    <t>SDC</t>
  </si>
  <si>
    <t>KOBO Biotech Ltd</t>
  </si>
  <si>
    <t>KOBO</t>
  </si>
  <si>
    <t>Ramasigns Industries Ltd</t>
  </si>
  <si>
    <t>RAMASIGNS</t>
  </si>
  <si>
    <t>Kanungo Financiers Ltd</t>
  </si>
  <si>
    <t>KANUNGO</t>
  </si>
  <si>
    <t>Vaxfab Enterprises Ltd</t>
  </si>
  <si>
    <t>VEL</t>
  </si>
  <si>
    <t>Nihar Info Global Ltd</t>
  </si>
  <si>
    <t>NIHARINF</t>
  </si>
  <si>
    <t>HDFC Nifty200 Momentum 30 ETF</t>
  </si>
  <si>
    <t>HDFCMOMENT</t>
  </si>
  <si>
    <t>Tridev Infraestates Ltd</t>
  </si>
  <si>
    <t>ASHUTPM</t>
  </si>
  <si>
    <t>Milestone Furniture Ltd</t>
  </si>
  <si>
    <t>MILEFUR</t>
  </si>
  <si>
    <t>Amanaya Ventures Ltd</t>
  </si>
  <si>
    <t>AMANAYA</t>
  </si>
  <si>
    <t>Incon Engineers Ltd</t>
  </si>
  <si>
    <t>INCON</t>
  </si>
  <si>
    <t>Suryo Foods and Industries Ltd</t>
  </si>
  <si>
    <t>SURFI</t>
  </si>
  <si>
    <t>Nutech Global Ltd</t>
  </si>
  <si>
    <t>NUTECGLOB</t>
  </si>
  <si>
    <t>Satiate Agri Ltd</t>
  </si>
  <si>
    <t>SATAGRI</t>
  </si>
  <si>
    <t>Sharanam Infraproject and Trading Ltd</t>
  </si>
  <si>
    <t>SIPTL</t>
  </si>
  <si>
    <t>Tranway Technologies Ltd</t>
  </si>
  <si>
    <t>TRANWAY</t>
  </si>
  <si>
    <t>Raghunath International Ltd</t>
  </si>
  <si>
    <t>RAGHUNAT</t>
  </si>
  <si>
    <t>Oswal Overseas Ltd</t>
  </si>
  <si>
    <t>OSWALOR</t>
  </si>
  <si>
    <t>Ganesh Holdings Ltd</t>
  </si>
  <si>
    <t>GANHOLD</t>
  </si>
  <si>
    <t>Swagtam Trading and Services Ltd</t>
  </si>
  <si>
    <t>SWAGTAM</t>
  </si>
  <si>
    <t>Navoday Enterprises Ltd</t>
  </si>
  <si>
    <t>NAVODAYENT</t>
  </si>
  <si>
    <t>Agarwal Fortune India Ltd</t>
  </si>
  <si>
    <t>AGARWAL</t>
  </si>
  <si>
    <t>Explicit Finance Ltd</t>
  </si>
  <si>
    <t>EXPLICITFIN</t>
  </si>
  <si>
    <t>Voltaire Leasing and Finance Ltd</t>
  </si>
  <si>
    <t>VOLLF</t>
  </si>
  <si>
    <t>Eureka Industries Ltd</t>
  </si>
  <si>
    <t>EUREKAI</t>
  </si>
  <si>
    <t>Sophia Traexpo Ltd</t>
  </si>
  <si>
    <t>STRAEXPO</t>
  </si>
  <si>
    <t>Wagend Infra Venture Ltd</t>
  </si>
  <si>
    <t>WAGEND</t>
  </si>
  <si>
    <t>IGC Industries Ltd</t>
  </si>
  <si>
    <t>IGCIL</t>
  </si>
  <si>
    <t>Padmalaya Telefilms Ltd</t>
  </si>
  <si>
    <t>PADMALAYAT</t>
  </si>
  <si>
    <t>Vintage Securities Ltd</t>
  </si>
  <si>
    <t>VINTAGES</t>
  </si>
  <si>
    <t>ICICI Prudential Nifty Infrastructure ETF</t>
  </si>
  <si>
    <t>INFRAIETF</t>
  </si>
  <si>
    <t>Vas Infrastructure Ltd</t>
  </si>
  <si>
    <t>VASINFRA</t>
  </si>
  <si>
    <t>Shri Ram Switchgears Ltd</t>
  </si>
  <si>
    <t>SRIRAM</t>
  </si>
  <si>
    <t>Indra Industries Ltd</t>
  </si>
  <si>
    <t>INDRAIND</t>
  </si>
  <si>
    <t>B J Duplex Boards Ltd</t>
  </si>
  <si>
    <t>BJDUP</t>
  </si>
  <si>
    <t>Purohit Construction Ltd</t>
  </si>
  <si>
    <t>PUROHITCON</t>
  </si>
  <si>
    <t>Shree Manufacturing Co Ltd</t>
  </si>
  <si>
    <t>SHRMFGC</t>
  </si>
  <si>
    <t>Jyothi Infraventures Ltd</t>
  </si>
  <si>
    <t>JYOTHI</t>
  </si>
  <si>
    <t>Motilal Oswal S&amp;P BSE Enhanced Value ETF</t>
  </si>
  <si>
    <t>MOVALUE</t>
  </si>
  <si>
    <t>Hanman Fit Ltd</t>
  </si>
  <si>
    <t>HANMAN</t>
  </si>
  <si>
    <t>ADITYA BSL Nifty 200 Momentum 30 ETF</t>
  </si>
  <si>
    <t>MOMENTUM</t>
  </si>
  <si>
    <t>Gratex Industries Ltd</t>
  </si>
  <si>
    <t>GRATEXI</t>
  </si>
  <si>
    <t>Karnimata Cold Storage Ltd</t>
  </si>
  <si>
    <t>KCSL</t>
  </si>
  <si>
    <t>Khandelwal Extractions Ltd</t>
  </si>
  <si>
    <t>ZKHANDEN</t>
  </si>
  <si>
    <t>Omni AX's Software Ltd</t>
  </si>
  <si>
    <t>OMNIAX</t>
  </si>
  <si>
    <t>Quantum Digital Vision (India) Ltd</t>
  </si>
  <si>
    <t>QUANTDIA</t>
  </si>
  <si>
    <t>Williamson Financial Services Ltd</t>
  </si>
  <si>
    <t>WILLIMFI</t>
  </si>
  <si>
    <t>Jetmall Spices and Masala Ltd</t>
  </si>
  <si>
    <t>JETMALL</t>
  </si>
  <si>
    <t>Sungold Capital Ltd</t>
  </si>
  <si>
    <t>SUNGOLD</t>
  </si>
  <si>
    <t>Aadi Industries Ltd</t>
  </si>
  <si>
    <t>AADIIND</t>
  </si>
  <si>
    <t>Nutricircle Ltd</t>
  </si>
  <si>
    <t>NUTRICIRCLE</t>
  </si>
  <si>
    <t>MPAgro Industries Ltd</t>
  </si>
  <si>
    <t>MPAGI</t>
  </si>
  <si>
    <t>Brawn Biotech Ltd</t>
  </si>
  <si>
    <t>BRAWN</t>
  </si>
  <si>
    <t>Priya Ltd</t>
  </si>
  <si>
    <t>PRIYALT</t>
  </si>
  <si>
    <t>Beeyu Overseas Ltd</t>
  </si>
  <si>
    <t>BEEYU</t>
  </si>
  <si>
    <t>Modella Woollens Ltd</t>
  </si>
  <si>
    <t>MODWOOL</t>
  </si>
  <si>
    <t>Cindrella Financial Services Ltd</t>
  </si>
  <si>
    <t>CINDRELL</t>
  </si>
  <si>
    <t>First Fintec Ltd</t>
  </si>
  <si>
    <t>FIRSTFIN</t>
  </si>
  <si>
    <t>Sanco Industries Ltd</t>
  </si>
  <si>
    <t>SANCO</t>
  </si>
  <si>
    <t>Aananda Lakshmi Spinning Mills Ltd</t>
  </si>
  <si>
    <t>AANANDALAK</t>
  </si>
  <si>
    <t>Scintilla Commercial &amp; Credit Ltd</t>
  </si>
  <si>
    <t>SCC</t>
  </si>
  <si>
    <t>Konndor Industries Ltd</t>
  </si>
  <si>
    <t>KONNDOR</t>
  </si>
  <si>
    <t>Ortel Communications Ltd</t>
  </si>
  <si>
    <t>ORTEL</t>
  </si>
  <si>
    <t>Classic Leasing &amp; Finance Ltd</t>
  </si>
  <si>
    <t>CLFL</t>
  </si>
  <si>
    <t>Aditya Ispat Ltd</t>
  </si>
  <si>
    <t>ADITYA</t>
  </si>
  <si>
    <t>Motilal Oswal S&amp;P BSE Quality ETF</t>
  </si>
  <si>
    <t>MOQUALITY</t>
  </si>
  <si>
    <t>Motilal Oswal S&amp;P BSE Healthcare ETF</t>
  </si>
  <si>
    <t>MOHEALTH</t>
  </si>
  <si>
    <t>Jainco Projects (India) Ltd</t>
  </si>
  <si>
    <t>JAINCO</t>
  </si>
  <si>
    <t>Jayatma Enterprises Ltd</t>
  </si>
  <si>
    <t>JAYATMA</t>
  </si>
  <si>
    <t>Chambal Breweries and Distilleries Ltd</t>
  </si>
  <si>
    <t>CHMBBRW</t>
  </si>
  <si>
    <t>Decorous Investment and Trading Co Ltd</t>
  </si>
  <si>
    <t>DITCO</t>
  </si>
  <si>
    <t>Typhoon Financial Services Ltd</t>
  </si>
  <si>
    <t>TFSL</t>
  </si>
  <si>
    <t>United Leasing &amp; Industries Ltd</t>
  </si>
  <si>
    <t>UNTTEMI</t>
  </si>
  <si>
    <t>Fabino Enterprises Ltd</t>
  </si>
  <si>
    <t>FABINO</t>
  </si>
  <si>
    <t>HDFC Nifty100 Low Volatility 30 ETF</t>
  </si>
  <si>
    <t>HDFCLOWVOL</t>
  </si>
  <si>
    <t>Checkpoint Trends Ltd</t>
  </si>
  <si>
    <t>CHECKPOINT</t>
  </si>
  <si>
    <t>Sashwat Technocrats Ltd</t>
  </si>
  <si>
    <t>SASHWAT</t>
  </si>
  <si>
    <t>Pankaj Polymers Ltd</t>
  </si>
  <si>
    <t>PANKAJPO</t>
  </si>
  <si>
    <t>Svam Software Ltd</t>
  </si>
  <si>
    <t>SVAMSOF</t>
  </si>
  <si>
    <t>Sunraj Diamond Exports Ltd</t>
  </si>
  <si>
    <t>SUNRAJDI</t>
  </si>
  <si>
    <t>Athena Constructions Ltd</t>
  </si>
  <si>
    <t>ATHCON</t>
  </si>
  <si>
    <t>Svarnim Trade Udyog Ltd</t>
  </si>
  <si>
    <t>SNIM</t>
  </si>
  <si>
    <t>Pradip Overseas Ltd</t>
  </si>
  <si>
    <t>PRADIP</t>
  </si>
  <si>
    <t>Olympic Cards Ltd</t>
  </si>
  <si>
    <t>OLPCL</t>
  </si>
  <si>
    <t>Commercial Printing</t>
  </si>
  <si>
    <t>Penta Gold Ltd</t>
  </si>
  <si>
    <t>PENTAGOLD</t>
  </si>
  <si>
    <t>Bansisons Tea Industries Ltd</t>
  </si>
  <si>
    <t>BANSTEA</t>
  </si>
  <si>
    <t>Ken Financial Services Ltd</t>
  </si>
  <si>
    <t>KENFIN</t>
  </si>
  <si>
    <t>Ashiana Agro Industries Ltd</t>
  </si>
  <si>
    <t>ASHAI</t>
  </si>
  <si>
    <t>Mahasagar Travels Ltd</t>
  </si>
  <si>
    <t>MHSGRMS</t>
  </si>
  <si>
    <t>Epsom Properties Ltd</t>
  </si>
  <si>
    <t>EPSOMPRO</t>
  </si>
  <si>
    <t>Patidar Buildcon Ltd</t>
  </si>
  <si>
    <t>PATIDAR</t>
  </si>
  <si>
    <t>Corporate Merchant Bankers Ltd</t>
  </si>
  <si>
    <t>CMBL</t>
  </si>
  <si>
    <t>Mahalaxmi Seamless Ltd</t>
  </si>
  <si>
    <t>MAHALXSE</t>
  </si>
  <si>
    <t>Unitech International Ltd</t>
  </si>
  <si>
    <t>UNITINT</t>
  </si>
  <si>
    <t>Amerise Biosciences Ltd</t>
  </si>
  <si>
    <t>AMERISE</t>
  </si>
  <si>
    <t>Shamrock Industrial Company Ltd</t>
  </si>
  <si>
    <t>SHAMROIN</t>
  </si>
  <si>
    <t>Omnipotent Industries Ltd</t>
  </si>
  <si>
    <t>OMNIPOTENT</t>
  </si>
  <si>
    <t>Relic Technologies Ltd</t>
  </si>
  <si>
    <t>RELICTEC</t>
  </si>
  <si>
    <t>Vallabh Steels Ltd</t>
  </si>
  <si>
    <t>VALLABHSQ</t>
  </si>
  <si>
    <t>Dharani Finance Ltd</t>
  </si>
  <si>
    <t>DHARFIN</t>
  </si>
  <si>
    <t>Siddheswari Garments Ltd</t>
  </si>
  <si>
    <t>SIDDHEGA</t>
  </si>
  <si>
    <t>Kotak Nifty MNC ETF</t>
  </si>
  <si>
    <t>MNC</t>
  </si>
  <si>
    <t>Looks Health Services Ltd</t>
  </si>
  <si>
    <t>LOOKS</t>
  </si>
  <si>
    <t>Pasupati Fincap Ltd</t>
  </si>
  <si>
    <t>PASUFIN</t>
  </si>
  <si>
    <t>Kotak Nifty India Consumption ETF</t>
  </si>
  <si>
    <t>CONS</t>
  </si>
  <si>
    <t>Multipurpose Trading and Agencies Ltd</t>
  </si>
  <si>
    <t>ZMULTIPU</t>
  </si>
  <si>
    <t>ADITYA BSL Nifty 200 Quality 30 ETF</t>
  </si>
  <si>
    <t>NIFTYQLITY</t>
  </si>
  <si>
    <t>People's Investment Ltd</t>
  </si>
  <si>
    <t>PEOPLIN</t>
  </si>
  <si>
    <t>Sikozy Realtors Ltd</t>
  </si>
  <si>
    <t>SIKOZY</t>
  </si>
  <si>
    <t>Futuristic Securities Ltd</t>
  </si>
  <si>
    <t>FUTURSEC</t>
  </si>
  <si>
    <t>BGIL Films &amp; Technologies Ltd</t>
  </si>
  <si>
    <t>BGIL</t>
  </si>
  <si>
    <t>Asia Capital Ltd</t>
  </si>
  <si>
    <t>ASIACAP</t>
  </si>
  <si>
    <t>Ishaan Infrastructures and Shelters Ltd</t>
  </si>
  <si>
    <t>IISL</t>
  </si>
  <si>
    <t>Afloat Enterprises Ltd</t>
  </si>
  <si>
    <t>ADISHAKTI</t>
  </si>
  <si>
    <t>P M Telelinnks Ltd</t>
  </si>
  <si>
    <t>PMTELELIN</t>
  </si>
  <si>
    <t>Prashant India Ltd</t>
  </si>
  <si>
    <t>PRSNTIN</t>
  </si>
  <si>
    <t>Ahimsa Industries Ltd</t>
  </si>
  <si>
    <t>AHIMSA</t>
  </si>
  <si>
    <t>Ekam Leasing and Finance Co Ltd</t>
  </si>
  <si>
    <t>EKAMLEA</t>
  </si>
  <si>
    <t>Sujana Universal Industries Ltd</t>
  </si>
  <si>
    <t>SUJANAUNI</t>
  </si>
  <si>
    <t>Pushpanjali Realms and Infratech Ltd</t>
  </si>
  <si>
    <t>PUSHPREALM</t>
  </si>
  <si>
    <t>Shelter Infra Projects Ltd</t>
  </si>
  <si>
    <t>SIPL</t>
  </si>
  <si>
    <t>Richa Industries Ltd</t>
  </si>
  <si>
    <t>RICHAIND</t>
  </si>
  <si>
    <t>Gyan Developers and Builders Ltd</t>
  </si>
  <si>
    <t>GYANDEV</t>
  </si>
  <si>
    <t>Desh Rakshak Aushdhalaya Ltd</t>
  </si>
  <si>
    <t>DESHRAK</t>
  </si>
  <si>
    <t>Datiware Maritime Infra Ltd</t>
  </si>
  <si>
    <t>DATIWARE</t>
  </si>
  <si>
    <t>Manipal Finance Corp Ltd</t>
  </si>
  <si>
    <t>MNPLFIN</t>
  </si>
  <si>
    <t>AVI Polymers Ltd</t>
  </si>
  <si>
    <t>AVI</t>
  </si>
  <si>
    <t>Kaarya Facilities &amp; Services Ltd</t>
  </si>
  <si>
    <t>KAARYAFSL</t>
  </si>
  <si>
    <t>Innocorp Ltd</t>
  </si>
  <si>
    <t>INNOCORP</t>
  </si>
  <si>
    <t>52 Weeks Entertainment Ltd</t>
  </si>
  <si>
    <t>SHAQUAK</t>
  </si>
  <si>
    <t>Bharatiya Global Infomedia Ltd</t>
  </si>
  <si>
    <t>BGLOBAL</t>
  </si>
  <si>
    <t>Galada Finance Ltd</t>
  </si>
  <si>
    <t>GALADAFIN</t>
  </si>
  <si>
    <t>Jayabharat Credit Ltd</t>
  </si>
  <si>
    <t>JAYBHCR</t>
  </si>
  <si>
    <t>GSL Securities Ltd</t>
  </si>
  <si>
    <t>GSLSEC</t>
  </si>
  <si>
    <t>IMP Powers Ltd</t>
  </si>
  <si>
    <t>INDLMETER</t>
  </si>
  <si>
    <t>East India Drums and Barrels Manufacturing Ltd</t>
  </si>
  <si>
    <t>Encode Packaging India Ltd</t>
  </si>
  <si>
    <t>ENCODE</t>
  </si>
  <si>
    <t>Ambitious Plastomac Company Ltd</t>
  </si>
  <si>
    <t>AMBIT</t>
  </si>
  <si>
    <t>Ontic Finserve Ltd</t>
  </si>
  <si>
    <t>ONTIC</t>
  </si>
  <si>
    <t>Mahaveer Infoway Ltd</t>
  </si>
  <si>
    <t>MINFY</t>
  </si>
  <si>
    <t>Shiva Suitings Ltd</t>
  </si>
  <si>
    <t>SHVSUIT</t>
  </si>
  <si>
    <t>GCM Commodity &amp; Derivatives Ltd</t>
  </si>
  <si>
    <t>GCMCOMM</t>
  </si>
  <si>
    <t>Atharv Enterprises Ltd</t>
  </si>
  <si>
    <t>ATHARVENT</t>
  </si>
  <si>
    <t>MFS Intercorp Ltd</t>
  </si>
  <si>
    <t>MFSINTRCRP</t>
  </si>
  <si>
    <t>Crimson Metal Engineering Company Ltd</t>
  </si>
  <si>
    <t>CRIMSON</t>
  </si>
  <si>
    <t>Mardia Samyoung Capillary Tubes Company Ltd</t>
  </si>
  <si>
    <t>MSCTC</t>
  </si>
  <si>
    <t>S K S Textiles Ltd</t>
  </si>
  <si>
    <t>SKSTEXTILE</t>
  </si>
  <si>
    <t>Heera Ispat Ltd</t>
  </si>
  <si>
    <t>HEERAISP</t>
  </si>
  <si>
    <t>Hemo Organic Ltd</t>
  </si>
  <si>
    <t>HEMORGANIC</t>
  </si>
  <si>
    <t>Khyati Multimedia Entertainment Ltd</t>
  </si>
  <si>
    <t>KHYATI</t>
  </si>
  <si>
    <t>Garodia Chemicals Ltd</t>
  </si>
  <si>
    <t>GARODCH</t>
  </si>
  <si>
    <t>Elango Industries Ltd</t>
  </si>
  <si>
    <t>ELANGO</t>
  </si>
  <si>
    <t>Aarcon Facilities Ltd</t>
  </si>
  <si>
    <t>RBGUPTA</t>
  </si>
  <si>
    <t>Gangotri Textiles Ltd</t>
  </si>
  <si>
    <t>GANGOTRI</t>
  </si>
  <si>
    <t>Purple Entertainment Ltd</t>
  </si>
  <si>
    <t>PURPLE</t>
  </si>
  <si>
    <t>Universal Arts Ltd</t>
  </si>
  <si>
    <t>UNIVARTS</t>
  </si>
  <si>
    <t>Mideast Portfolio Management Ltd</t>
  </si>
  <si>
    <t>MIDEASTP</t>
  </si>
  <si>
    <t>Superior Finlease Ltd</t>
  </si>
  <si>
    <t>SUPERIOR</t>
  </si>
  <si>
    <t>Fraser and Co Ltd</t>
  </si>
  <si>
    <t>FRASER</t>
  </si>
  <si>
    <t>Regency Trust Ltd</t>
  </si>
  <si>
    <t>REGTRUS</t>
  </si>
  <si>
    <t>Quintegra Solutions Ltd</t>
  </si>
  <si>
    <t>QUINTEGRA</t>
  </si>
  <si>
    <t>Ashoka Refineries Ltd</t>
  </si>
  <si>
    <t>ASHOKRE</t>
  </si>
  <si>
    <t>Krishna Filament Industries Ltd</t>
  </si>
  <si>
    <t>KRIFILIND</t>
  </si>
  <si>
    <t>Gravity (India) Ltd</t>
  </si>
  <si>
    <t>GRAVITY</t>
  </si>
  <si>
    <t>Systematix Securities Ltd</t>
  </si>
  <si>
    <t>SYTIXSE</t>
  </si>
  <si>
    <t>Globale Tessile Ltd</t>
  </si>
  <si>
    <t>GLOBALE</t>
  </si>
  <si>
    <t>Rajeswari Infrastructure Ltd</t>
  </si>
  <si>
    <t>RAJINFRA</t>
  </si>
  <si>
    <t>Adjia Technologies Ltd</t>
  </si>
  <si>
    <t>ADJIA</t>
  </si>
  <si>
    <t>CKP Leisure Ltd</t>
  </si>
  <si>
    <t>CKPLEISURE</t>
  </si>
  <si>
    <t>Nippon India ETF Nifty 50 Shariah BeES</t>
  </si>
  <si>
    <t>SHARIABEES</t>
  </si>
  <si>
    <t>Hi-Klass Trading and Investment Ltd</t>
  </si>
  <si>
    <t>HIKLASS</t>
  </si>
  <si>
    <t>CMM Infraprojects Ltd</t>
  </si>
  <si>
    <t>CMMIPL</t>
  </si>
  <si>
    <t>Diksha Greens Ltd</t>
  </si>
  <si>
    <t>DGL</t>
  </si>
  <si>
    <t>Vasa Retail and Overseas Ltd</t>
  </si>
  <si>
    <t>VASA</t>
  </si>
  <si>
    <t>Darjeeling Ropeway Co Ltd</t>
  </si>
  <si>
    <t>DARJEELING</t>
  </si>
  <si>
    <t>Pagaria Energy Ltd</t>
  </si>
  <si>
    <t>WOMENNET</t>
  </si>
  <si>
    <t>T Spiritual World Ltd</t>
  </si>
  <si>
    <t>TSPIRITUAL</t>
  </si>
  <si>
    <t>SS Infrastructure Development Consultants Ltd</t>
  </si>
  <si>
    <t>SSINFRA</t>
  </si>
  <si>
    <t>Starlit Power Systems Ltd</t>
  </si>
  <si>
    <t>STARLIT</t>
  </si>
  <si>
    <t>Jumbo Bag Ltd</t>
  </si>
  <si>
    <t>JUMBO</t>
  </si>
  <si>
    <t>Gopal Iron and Steels Company (Gujarat) Ltd</t>
  </si>
  <si>
    <t>GOPAIST</t>
  </si>
  <si>
    <t>Kiran Syntex Ltd</t>
  </si>
  <si>
    <t>KIRANSY-B</t>
  </si>
  <si>
    <t>Radhagobind Commercial Ltd</t>
  </si>
  <si>
    <t>RCL</t>
  </si>
  <si>
    <t>Rajkot Investment Trust Ltd</t>
  </si>
  <si>
    <t>RAJKOTINV</t>
  </si>
  <si>
    <t>Jauss Polymers Ltd</t>
  </si>
  <si>
    <t>JAUSPOL</t>
  </si>
  <si>
    <t>Edelweiss Nifty 50 ETF</t>
  </si>
  <si>
    <t>NIFTYEES</t>
  </si>
  <si>
    <t>Arcee Industries Ltd</t>
  </si>
  <si>
    <t>ARCEEIN</t>
  </si>
  <si>
    <t>R R Securities Ltd</t>
  </si>
  <si>
    <t>RRSECUR</t>
  </si>
  <si>
    <t>Elitecon International Ltd</t>
  </si>
  <si>
    <t>ELITECON</t>
  </si>
  <si>
    <t>Adarsh Mercantile Ltd</t>
  </si>
  <si>
    <t>ADARSH</t>
  </si>
  <si>
    <t>Rajvir Industries Ltd</t>
  </si>
  <si>
    <t>RAJVIR</t>
  </si>
  <si>
    <t>Invesco India Nifty 50 ETF</t>
  </si>
  <si>
    <t>IVZINNIFTY</t>
  </si>
  <si>
    <t>Nikki Global Finance Ltd</t>
  </si>
  <si>
    <t>NIKKIGL</t>
  </si>
  <si>
    <t>Oscar Global Ltd</t>
  </si>
  <si>
    <t>OSCARGLO</t>
  </si>
  <si>
    <t>Kuberan Global Edu Solutions Ltd</t>
  </si>
  <si>
    <t>KGES</t>
  </si>
  <si>
    <t>JLA Infraville Shoppers Ltd</t>
  </si>
  <si>
    <t>JSHL</t>
  </si>
  <si>
    <t>Broadline Retail</t>
  </si>
  <si>
    <t>Spectra Industries Ltd</t>
  </si>
  <si>
    <t>SPECTRA</t>
  </si>
  <si>
    <t>SSPN Finance Ltd</t>
  </si>
  <si>
    <t>SSPNFIN</t>
  </si>
  <si>
    <t>Nippon India ETF Nifty Dividend Opportunities 50</t>
  </si>
  <si>
    <t>DIVOPPBEES</t>
  </si>
  <si>
    <t>Shri Kalyan Holdings Ltd</t>
  </si>
  <si>
    <t>SHKALYN</t>
  </si>
  <si>
    <t>EMA India Ltd</t>
  </si>
  <si>
    <t>EMAINDIA</t>
  </si>
  <si>
    <t>Euro Asia Exports Ltd</t>
  </si>
  <si>
    <t>EUROASIA</t>
  </si>
  <si>
    <t>Saptak Chem and Business Ltd</t>
  </si>
  <si>
    <t>SCBL</t>
  </si>
  <si>
    <t>City Online Services Ltd</t>
  </si>
  <si>
    <t>CITYONLINE</t>
  </si>
  <si>
    <t>Stellant Securities (India) Ltd</t>
  </si>
  <si>
    <t>STELLANT</t>
  </si>
  <si>
    <t>Padmanabh Industries Ltd</t>
  </si>
  <si>
    <t>PADMAIND</t>
  </si>
  <si>
    <t>IMEC Services Ltd</t>
  </si>
  <si>
    <t>IMEC</t>
  </si>
  <si>
    <t>Kovalam Investment and Trading Co Ltd</t>
  </si>
  <si>
    <t>ZKOVALIN</t>
  </si>
  <si>
    <t>SBL Infratech Ltd</t>
  </si>
  <si>
    <t>SBLI</t>
  </si>
  <si>
    <t>Natura Hue Chem Ltd</t>
  </si>
  <si>
    <t>NATHUEC</t>
  </si>
  <si>
    <t>Thakkers Group Limited</t>
  </si>
  <si>
    <t>THAKKERS</t>
  </si>
  <si>
    <t>Kanel Industries Ltd</t>
  </si>
  <si>
    <t>KANELIND</t>
  </si>
  <si>
    <t>AAR Shyam India Investment Company Ltd</t>
  </si>
  <si>
    <t>AARSHYAM</t>
  </si>
  <si>
    <t>IDFC Nifty 50 ETF</t>
  </si>
  <si>
    <t>IDFNIFTYET</t>
  </si>
  <si>
    <t>SPV Global Trading Ltd</t>
  </si>
  <si>
    <t>SPVGLOBAL</t>
  </si>
  <si>
    <t>Tricom Fruit Products Ltd</t>
  </si>
  <si>
    <t>TRICOMFRU</t>
  </si>
  <si>
    <t>SVA India Ltd</t>
  </si>
  <si>
    <t>SVAINDIA</t>
  </si>
  <si>
    <t>Shivansh Finserve Ltd</t>
  </si>
  <si>
    <t>SHIVA</t>
  </si>
  <si>
    <t>Lyons Corporate Market Ltd</t>
  </si>
  <si>
    <t>LYONSCO</t>
  </si>
  <si>
    <t>G D L Leasing and Finance Ltd</t>
  </si>
  <si>
    <t>GDLLEAS</t>
  </si>
  <si>
    <t>Gaekwar Mills Ltd</t>
  </si>
  <si>
    <t>ZGAEKWAR</t>
  </si>
  <si>
    <t>Goldcoin Health Foods Ltd</t>
  </si>
  <si>
    <t>GOLDCOINHF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</si>
  <si>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</si>
  <si>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</si>
  <si>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</si>
  <si>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</si>
  <si>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</si>
  <si>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</si>
  <si>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</si>
  <si>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</si>
  <si>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</si>
  <si>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</si>
  <si>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</si>
  <si>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</si>
  <si>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Surbhi Industries Ltd</t>
  </si>
  <si>
    <t>SURBHIN</t>
  </si>
  <si>
    <t>ID Info Business Services Ltd</t>
  </si>
  <si>
    <t>IDINFO</t>
  </si>
  <si>
    <t>Mudra Financial Services Ltd</t>
  </si>
  <si>
    <t>MUDRA</t>
  </si>
  <si>
    <t>Charms Industries Ltd</t>
  </si>
  <si>
    <t>CHARMS</t>
  </si>
  <si>
    <t>Sagar Systech Ltd</t>
  </si>
  <si>
    <t>SAGARSYST</t>
  </si>
  <si>
    <t>Transglobe Foods Ltd</t>
  </si>
  <si>
    <t>TRANSFD</t>
  </si>
  <si>
    <t>Powerful Technologies Ltd</t>
  </si>
  <si>
    <t>POWERFUL</t>
  </si>
  <si>
    <t>Edelweiss ETF-Nifty Bank</t>
  </si>
  <si>
    <t>EBANK</t>
  </si>
  <si>
    <t>Blue Pearl Agriventures Ltd</t>
  </si>
  <si>
    <t>BPTEX</t>
  </si>
  <si>
    <t>CES Ltd</t>
  </si>
  <si>
    <t>CESL</t>
  </si>
  <si>
    <t>Sheraton Properties and Finance Ltd</t>
  </si>
  <si>
    <t>ZSHERAPR</t>
  </si>
  <si>
    <t>Valley Magnesite Company Ltd</t>
  </si>
  <si>
    <t>VALLEY</t>
  </si>
  <si>
    <t>IDream Film Infrastructure Company Ltd</t>
  </si>
  <si>
    <t>SOFTBPO</t>
  </si>
  <si>
    <t>Sindu Valley Technologies Ltd</t>
  </si>
  <si>
    <t>SINDUVA</t>
  </si>
  <si>
    <t>Indoworth Holdings Ltd</t>
  </si>
  <si>
    <t>UNIWSEC</t>
  </si>
  <si>
    <t>Sanmitra Commercial Ltd</t>
  </si>
  <si>
    <t>ZSANMCOM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</si>
  <si>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</si>
  <si>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</si>
  <si>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</si>
  <si>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</si>
  <si>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</si>
  <si>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</si>
  <si>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</si>
  <si>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</si>
  <si>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</si>
  <si>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</si>
  <si>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</si>
  <si>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</si>
  <si>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</si>
  <si>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</si>
  <si>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</si>
  <si>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</si>
  <si>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Manglam Global Corporations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</si>
  <si>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</si>
  <si>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</si>
  <si>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</si>
  <si>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</si>
  <si>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</si>
  <si>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</si>
  <si>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</si>
  <si>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</si>
  <si>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</si>
  <si>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</si>
  <si>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</si>
  <si>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</si>
  <si>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</si>
  <si>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</si>
  <si>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</si>
  <si>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</si>
  <si>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</si>
  <si>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</si>
  <si>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</si>
  <si>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</si>
  <si>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</si>
  <si>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PH Trading Ltd</t>
  </si>
  <si>
    <t>PHTRADING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</si>
  <si>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</si>
  <si>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</si>
  <si>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</si>
  <si>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</si>
  <si>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</si>
  <si>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</si>
  <si>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Melstar Information Technologies Ltd</t>
  </si>
  <si>
    <t>MELSTAR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</si>
  <si>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</si>
  <si>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</si>
  <si>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</si>
  <si>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</si>
  <si>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</si>
  <si>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</si>
  <si>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</si>
  <si>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</si>
  <si>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</si>
  <si>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</si>
  <si>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</si>
  <si>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</si>
  <si>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</si>
  <si>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</si>
  <si>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</si>
  <si>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</si>
  <si>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</si>
  <si>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</si>
  <si>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</si>
  <si>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</si>
  <si>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</si>
  <si>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</si>
  <si>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</si>
  <si>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</si>
  <si>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</si>
  <si>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</si>
  <si>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</si>
  <si>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</si>
  <si>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</si>
  <si>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</si>
  <si>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</si>
  <si>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</si>
  <si>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</si>
  <si>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</si>
  <si>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</si>
  <si>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</si>
  <si>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</si>
  <si>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</si>
  <si>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</si>
  <si>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</si>
  <si>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</si>
  <si>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</si>
  <si>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</si>
  <si>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</si>
  <si>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</si>
  <si>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</si>
  <si>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</si>
  <si>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</si>
  <si>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</si>
  <si>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</si>
  <si>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</si>
  <si>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</si>
  <si>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</si>
  <si>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</si>
  <si>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</si>
  <si>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</si>
  <si>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</si>
  <si>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</si>
  <si>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</si>
  <si>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</si>
  <si>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</si>
  <si>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</si>
  <si>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</si>
  <si>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</si>
  <si>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</si>
  <si>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</si>
  <si>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</si>
  <si>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</si>
  <si>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</si>
  <si>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</si>
  <si>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</si>
  <si>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</si>
  <si>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</si>
  <si>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</si>
  <si>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</si>
  <si>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</si>
  <si>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</si>
  <si>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</si>
  <si>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</si>
  <si>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</si>
  <si>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</si>
  <si>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</si>
  <si>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</si>
  <si>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</si>
  <si>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</si>
  <si>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</si>
  <si>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</si>
  <si>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</si>
  <si>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</si>
  <si>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</si>
  <si>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</si>
  <si>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</si>
  <si>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</si>
  <si>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</si>
  <si>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</si>
  <si>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</si>
  <si>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</si>
  <si>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</si>
  <si>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</si>
  <si>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</si>
  <si>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</si>
  <si>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</si>
  <si>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</si>
  <si>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</si>
  <si>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</si>
  <si>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</si>
  <si>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</si>
  <si>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</si>
  <si>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</si>
  <si>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</si>
  <si>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</si>
  <si>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</si>
  <si>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</si>
  <si>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</si>
  <si>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</si>
  <si>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</si>
  <si>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</si>
  <si>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</si>
  <si>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</si>
  <si>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</si>
  <si>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</si>
  <si>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</si>
  <si>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</si>
  <si>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</si>
  <si>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</si>
  <si>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</si>
  <si>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</si>
  <si>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</si>
  <si>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</si>
  <si>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</si>
  <si>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</si>
  <si>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</si>
  <si>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</si>
  <si>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</si>
  <si>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</si>
  <si>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</si>
  <si>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</si>
  <si>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</si>
  <si>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</si>
  <si>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</si>
  <si>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</si>
  <si>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</si>
  <si>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</si>
  <si>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</si>
  <si>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</si>
  <si>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</si>
  <si>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</si>
  <si>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</si>
  <si>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</si>
  <si>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</si>
  <si>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</si>
  <si>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</si>
  <si>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</si>
  <si>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</si>
  <si>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</si>
  <si>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</si>
  <si>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</si>
  <si>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</si>
  <si>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</si>
  <si>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</si>
  <si>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</si>
  <si>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</si>
  <si>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Omega AG Seeds Punjab Ltd</t>
  </si>
  <si>
    <t>OMEAG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</si>
  <si>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</si>
  <si>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</si>
  <si>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</si>
  <si>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</si>
  <si>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</si>
  <si>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</si>
  <si>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</si>
  <si>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</si>
  <si>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</si>
  <si>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</si>
  <si>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</si>
  <si>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</si>
  <si>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</si>
  <si>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</si>
  <si>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</si>
  <si>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</si>
  <si>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</si>
  <si>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</si>
  <si>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</si>
  <si>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</si>
  <si>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</si>
  <si>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</si>
  <si>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</si>
  <si>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</si>
  <si>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</si>
  <si>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</si>
  <si>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</si>
  <si>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</si>
  <si>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</si>
  <si>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</si>
  <si>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</si>
  <si>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</si>
  <si>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</si>
  <si>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</si>
  <si>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</si>
  <si>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</si>
  <si>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</si>
  <si>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</si>
  <si>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</si>
  <si>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</si>
  <si>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</si>
  <si>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</si>
  <si>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</si>
  <si>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</si>
  <si>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</si>
  <si>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</si>
  <si>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</si>
  <si>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</si>
  <si>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</si>
  <si>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</si>
  <si>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</si>
  <si>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</si>
  <si>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</si>
  <si>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</si>
  <si>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</si>
  <si>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</si>
  <si>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</si>
  <si>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</si>
  <si>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</si>
  <si>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</si>
  <si>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</si>
  <si>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</si>
  <si>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</si>
  <si>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</si>
  <si>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</si>
  <si>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</si>
  <si>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</si>
  <si>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</si>
  <si>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</si>
  <si>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</si>
  <si>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</si>
  <si>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</si>
  <si>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</si>
  <si>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</si>
  <si>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</si>
  <si>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</si>
  <si>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</si>
  <si>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</si>
  <si>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</si>
  <si>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</si>
  <si>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</si>
  <si>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</si>
  <si>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</si>
  <si>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</si>
  <si>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</si>
  <si>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</si>
  <si>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</si>
  <si>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</si>
  <si>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</si>
  <si>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</si>
  <si>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</si>
  <si>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</si>
  <si>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</si>
  <si>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</si>
  <si>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</si>
  <si>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</si>
  <si>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</si>
  <si>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</si>
  <si>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</si>
  <si>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</si>
  <si>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</si>
  <si>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</si>
  <si>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</si>
  <si>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</si>
  <si>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</si>
  <si>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</si>
  <si>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</si>
  <si>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</si>
  <si>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</si>
  <si>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</si>
  <si>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</si>
  <si>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</si>
  <si>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</si>
  <si>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</si>
  <si>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</si>
  <si>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</si>
  <si>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</si>
  <si>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</si>
  <si>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</si>
  <si>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</si>
  <si>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</si>
  <si>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</si>
  <si>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</si>
  <si>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</si>
  <si>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</si>
  <si>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</si>
  <si>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</si>
  <si>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</si>
  <si>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</si>
  <si>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</si>
  <si>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</si>
  <si>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</si>
  <si>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</si>
  <si>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</si>
  <si>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</si>
  <si>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</si>
  <si>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</si>
  <si>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</si>
  <si>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</si>
  <si>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</si>
  <si>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</si>
  <si>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</si>
  <si>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</si>
  <si>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</si>
  <si>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</si>
  <si>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</si>
  <si>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</si>
  <si>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</si>
  <si>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</si>
  <si>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</si>
  <si>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</si>
  <si>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</si>
  <si>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</si>
  <si>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</si>
  <si>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</si>
  <si>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</si>
  <si>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</si>
  <si>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</si>
  <si>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</si>
  <si>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</si>
  <si>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</si>
  <si>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</si>
  <si>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</si>
  <si>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</si>
  <si>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</si>
  <si>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</si>
  <si>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</si>
  <si>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</si>
  <si>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</si>
  <si>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</si>
  <si>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</si>
  <si>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</si>
  <si>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</si>
  <si>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</si>
  <si>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</si>
  <si>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</si>
  <si>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</si>
  <si>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</si>
  <si>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</si>
  <si>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</si>
  <si>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</si>
  <si>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</si>
  <si>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</si>
  <si>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</si>
  <si>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</si>
  <si>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</si>
  <si>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</si>
  <si>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Quest Softech (India) Ltd Partly Paidup</t>
  </si>
  <si>
    <t>AMPVOLTSPP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</si>
  <si>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</si>
  <si>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</si>
  <si>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</si>
  <si>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</si>
  <si>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</si>
  <si>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</si>
  <si>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</si>
  <si>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</si>
  <si>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</si>
  <si>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</si>
  <si>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</si>
  <si>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</si>
  <si>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</si>
  <si>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</si>
  <si>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</si>
  <si>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</si>
  <si>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</si>
  <si>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</si>
  <si>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</si>
  <si>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</si>
  <si>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</si>
  <si>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</si>
  <si>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</si>
  <si>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</si>
  <si>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</si>
  <si>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</si>
  <si>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</si>
  <si>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</si>
  <si>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</si>
  <si>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</si>
  <si>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</si>
  <si>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</si>
  <si>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</si>
  <si>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</si>
  <si>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</si>
  <si>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</si>
  <si>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</si>
  <si>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</si>
  <si>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</si>
  <si>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</si>
  <si>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</si>
  <si>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</si>
  <si>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</si>
  <si>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</si>
  <si>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</si>
  <si>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</si>
  <si>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</si>
  <si>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</si>
  <si>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</si>
  <si>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GROWWEV</t>
  </si>
  <si>
    <t>MITCONPP</t>
  </si>
  <si>
    <t>Aditya Birla Sun Life Crisil 10 Year Gilt ETF</t>
  </si>
  <si>
    <t>GSEC10ABSL</t>
  </si>
  <si>
    <t>ICICI Prudential Nifty Metal ETF</t>
  </si>
  <si>
    <t>METALIETF</t>
  </si>
  <si>
    <t>Sharat Industries Ltd Partly Paidup</t>
  </si>
  <si>
    <t>SHARATPP</t>
  </si>
  <si>
    <t>Motilal Oswal Nifty India Defence ETF</t>
  </si>
  <si>
    <t>MODEFENCE</t>
  </si>
  <si>
    <t>Mirae Asset Nifty 500 Multicap 50:25:25 ETF</t>
  </si>
  <si>
    <t>MULTICAP</t>
  </si>
  <si>
    <t>DSP Nifty Top 10 Equal Weight ETF</t>
  </si>
  <si>
    <t>TOP10ADD</t>
  </si>
  <si>
    <t>Edelweiss Nifty Bank ETF</t>
  </si>
  <si>
    <t>EBANKNIFTY</t>
  </si>
  <si>
    <t>A F Enterprises Ltd Partly Paidup</t>
  </si>
  <si>
    <t>AFELPP</t>
  </si>
  <si>
    <t>Envirotech Systems Ltd</t>
  </si>
  <si>
    <t>ENVIRO</t>
  </si>
  <si>
    <t>Arkade Developers Ltd</t>
  </si>
  <si>
    <t>ARKADE</t>
  </si>
  <si>
    <t>Western Carriers (India) Ltd</t>
  </si>
  <si>
    <t>WCIL</t>
  </si>
  <si>
    <t>Paramount Speciality Forgings Ltd</t>
  </si>
  <si>
    <t>PSFL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</si>
  <si>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</si>
  <si>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</si>
  <si>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</si>
  <si>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</si>
  <si>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</si>
  <si>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</si>
  <si>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</si>
  <si>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</si>
  <si>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</si>
  <si>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</si>
  <si>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</si>
  <si>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Consumer Services</t>
  </si>
  <si>
    <t>Consumer Durables</t>
  </si>
  <si>
    <t>Services</t>
  </si>
  <si>
    <t>Capital Goods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</si>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</sst>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AEC9CF-15C7-44C8-BE8C-47DD7B6EB081}" name="Table3" displayName="Table3" ref="A1:Z122" totalsRowShown="0">
  <autoFilter ref="A1:Z122" xr:uid="{5BAEC9CF-15C7-44C8-BE8C-47DD7B6EB081}"/>
  <sortState xmlns:xlrd2="http://schemas.microsoft.com/office/spreadsheetml/2017/richdata2" ref="A2:Z122">
    <sortCondition ref="Z1:Z122"/>
  </sortState>
  <tableColumns count="26">
    <tableColumn id="1" xr3:uid="{9755392A-9F47-4C19-9891-1145E29BC19C}" name="Sub-Sector"/>
    <tableColumn id="2" xr3:uid="{639589CA-3F79-44F7-921F-D49F027CA818}" name="Count" dataDxfId="48">
      <calculatedColumnFormula>COUNTIFS(Table2[Sub-Sector],Table3[[#This Row],[Sub-Sector]])</calculatedColumnFormula>
    </tableColumn>
    <tableColumn id="3" xr3:uid="{9AFAAD93-8496-4EEF-A924-3C7CBDAD3C13}" name="Uptrend" dataDxfId="47">
      <calculatedColumnFormula>COUNTIFS(Table2[Sub-Sector],Table3[[#This Row],[Sub-Sector]],Table2[Uptrend],"Uptrend")/Table3[[#This Row],[Count]]</calculatedColumnFormula>
    </tableColumn>
    <tableColumn id="4" xr3:uid="{A1E920A4-7B62-4D81-BC67-16612B53CD60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43B86C19-FA5F-427E-A0B4-4EEC7E4D7238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FDA81AA6-1A28-47F2-87D8-48D8986C25C5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F8F74319-4E36-42C3-9F81-1492B56277E1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0DB5F943-CA24-4568-AD19-D43A4D86AC2D}" name="RSI" dataDxfId="42">
      <calculatedColumnFormula>COUNTIFS(Table2[Sub-Sector],Table3[[#This Row],[Sub-Sector]],Table2[RSI Exponential â€“ 14D],"&gt;=50")/Table3[[#This Row],[Count]]</calculatedColumnFormula>
    </tableColumn>
    <tableColumn id="9" xr3:uid="{C743EDF2-912D-4E9E-BDB3-2EE41CAD4B3A}" name="Relative Volume" dataDxfId="41">
      <calculatedColumnFormula>COUNTIFS(Table2[Sub-Sector],Table3[[#This Row],[Sub-Sector]],Table2[Relative Volume],"&gt;=1")/Table3[[#This Row],[Count]]</calculatedColumnFormula>
    </tableColumn>
    <tableColumn id="10" xr3:uid="{72E3D08C-F3E5-4BD2-AD73-5D2788FF7E8E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C245FD36-CAEB-4A74-91F4-A2E45A22D6BA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34C35FFD-E7C4-4A3A-ABB1-74DDC01B04E8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8A82D482-BE14-420B-8A6A-21DC6E1B5F19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A7B30656-8E69-4C4F-9A38-503ABCFCEED6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40CAC449-6A4C-4ECA-BDDF-322C135210DD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5A87E187-9965-42BE-B978-33E914EEA78E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D0E14DB3-4B88-4A53-B727-B6B7D41429E2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84C3C2B2-F828-4414-B65E-47E456E29C11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67FE7FD6-9342-47B2-A8E0-A3C3349B8559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E2747B19-69E8-40C6-BA03-AB07820307A2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C8B95A66-CAB9-4A63-8C95-72DB38615565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BBABB10B-9D8D-4576-AA56-0857F8FCB66F}" name="Sharpe Ratio" dataDxfId="28">
      <calculatedColumnFormula>COUNTIFS(Table2[Sub-Sector],Table3[[#This Row],[Sub-Sector]],Table2[Sharpe Ratio],"&gt;=0.10")/Table3[[#This Row],[Count]]</calculatedColumnFormula>
    </tableColumn>
    <tableColumn id="23" xr3:uid="{DC3E3E74-AB23-4A7B-B44C-1E9C46F95634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8F99A032-98C1-4228-92B7-D93B173DB0F7}" name="Rank" dataDxfId="26">
      <calculatedColumnFormula>_xlfn.RANK.AVG(Table3[[#This Row],[Score]],Table3[Score],1)</calculatedColumnFormula>
    </tableColumn>
    <tableColumn id="25" xr3:uid="{0A9042FE-9248-4289-9478-61BF12FE0BC0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10BD8532-99F3-4462-99E3-71F829F217E0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F1CBA-DF99-4FBF-A01F-AA2A3BB704D6}" name="Table2" displayName="Table2" ref="A1:AV742" totalsRowShown="0">
  <sortState xmlns:xlrd2="http://schemas.microsoft.com/office/spreadsheetml/2017/richdata2" ref="A2:AV742">
    <sortCondition ref="AV1:AV742"/>
  </sortState>
  <tableColumns count="48">
    <tableColumn id="1" xr3:uid="{6F737DC8-874C-4922-9520-EE8BCC4279FB}" name="Name"/>
    <tableColumn id="2" xr3:uid="{6DD7EFD4-16E2-448A-A7FE-3B8EAF219C77}" name="Ticker"/>
    <tableColumn id="3" xr3:uid="{1A23052F-0EC3-46E8-AF09-1ED22A061287}" name="Industry"/>
    <tableColumn id="4" xr3:uid="{25C23F28-3CA1-439D-8213-FCA8C2623FA1}" name="Sub-Sector"/>
    <tableColumn id="5" xr3:uid="{78F24EA1-02B1-4AA2-8C26-3747959EF5B8}" name="Market Cap"/>
    <tableColumn id="6" xr3:uid="{275E9CFB-C6B7-4011-A066-90BB2CCDFAAE}" name="Close Price"/>
    <tableColumn id="7" xr3:uid="{41101D8A-7DEF-4EEA-9672-89D95A3E7076}" name="1Y Return vs Nifty"/>
    <tableColumn id="18" xr3:uid="{0C5B5A51-B75D-4892-AAF1-C5AE3980CF99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E7C4AB29-6B22-4BB8-B8C7-E17E76D2CCE0}" name="1M Return vs Nifty"/>
    <tableColumn id="19" xr3:uid="{2ABDF828-8298-444D-8642-EDD90F924FC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EEC394E5-E3E5-4CC4-B529-2001C6CBB649}" name="6M Return vs Nifty"/>
    <tableColumn id="20" xr3:uid="{C637F892-CDD7-4FB0-96B5-46E6A74C38B4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C0EA0142-F3C3-4167-8BD1-B7FBDA7A3984}" name="1W Return vs Nifty"/>
    <tableColumn id="22" xr3:uid="{4EB5D68A-4FB2-4323-B021-4C0C6E560780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E222F3A0-AAED-450D-8C3C-7840B2C8D17D}" name="20D EMA" dataDxfId="19"/>
    <tableColumn id="11" xr3:uid="{4AA2EC09-A067-4B69-9EE1-BADA7B58E117}" name="50D EMA"/>
    <tableColumn id="12" xr3:uid="{DB8C5A71-9949-4368-999E-E1C1E6D4A7B4}" name="200D EMA"/>
    <tableColumn id="13" xr3:uid="{68F4EC2E-81F2-4B9B-AC17-9547EB018D55}" name="RSI Exponential â€“ 14D"/>
    <tableColumn id="25" xr3:uid="{9EBE8C08-9A82-4B75-88C2-0758B68BCF72}" name="% Price above 20 EMA" dataDxfId="18">
      <calculatedColumnFormula>(Table2[[#This Row],[Close Price]]-Table2[[#This Row],[20D EMA]])/Table2[[#This Row],[20D EMA]]</calculatedColumnFormula>
    </tableColumn>
    <tableColumn id="24" xr3:uid="{62B397FA-5D69-47A9-9665-228F0D545A10}" name="% Price above 50 EMA" dataDxfId="17">
      <calculatedColumnFormula>(Table2[[#This Row],[Close Price]]-Table2[[#This Row],[50D EMA]])/Table2[[#This Row],[50D EMA]]</calculatedColumnFormula>
    </tableColumn>
    <tableColumn id="23" xr3:uid="{6B12C81F-5935-40AF-A6A1-A9B7AAB6993F}" name="% Price above 200 EMA" dataDxfId="16">
      <calculatedColumnFormula>(Table2[[#This Row],[Close Price]]-Table2[[#This Row],[200D EMA]])/Table2[[#This Row],[200D EMA]]</calculatedColumnFormula>
    </tableColumn>
    <tableColumn id="14" xr3:uid="{5C3B572D-1180-4B7E-8A97-5B1E562213C0}" name="Relative Volume"/>
    <tableColumn id="37" xr3:uid="{5AA84883-3EB1-4869-9BCD-4228380BF900}" name="Day Low" dataDxfId="15"/>
    <tableColumn id="36" xr3:uid="{C2639D4B-2FF6-47E8-982C-A693FE36BEC6}" name="Day High"/>
    <tableColumn id="35" xr3:uid="{F2C5398D-9E0A-40B0-9526-EED7E18D0D66}" name="Current Week Low"/>
    <tableColumn id="34" xr3:uid="{9ED8BF20-EB77-442F-BEBB-C29302E8D9DA}" name="Current Week High"/>
    <tableColumn id="33" xr3:uid="{79BE30C1-9BFE-40C0-924E-8EB652BD76A3}" name="Current Month Low"/>
    <tableColumn id="32" xr3:uid="{B3BCE007-0152-4C1F-A53A-560ABC14F243}" name="Current Month High"/>
    <tableColumn id="31" xr3:uid="{7627B25A-0A2D-453C-8A74-9ADD127F5E8F}" name="% Away From Day Low" dataDxfId="14">
      <calculatedColumnFormula>(Table2[[#This Row],[Close Price]]/Table2[[#This Row],[Day Low]])-1</calculatedColumnFormula>
    </tableColumn>
    <tableColumn id="30" xr3:uid="{B1DBFA83-3DC7-4203-B1ED-F27480ABD565}" name="% Away From Day High" dataDxfId="13">
      <calculatedColumnFormula>(Table2[[#This Row],[Day High]]/Table2[[#This Row],[Close Price]])-1</calculatedColumnFormula>
    </tableColumn>
    <tableColumn id="29" xr3:uid="{17C35C0E-0BFF-4562-92DA-FA6F78743F9B}" name="% Away From Current Week Low" dataDxfId="12">
      <calculatedColumnFormula>(Table2[[#This Row],[Close Price]]/Table2[[#This Row],[Current Week Low]])-1</calculatedColumnFormula>
    </tableColumn>
    <tableColumn id="28" xr3:uid="{AC90CC89-8AC9-4656-A73B-59CD703CB2FA}" name="% Away From Current Week High" dataDxfId="11">
      <calculatedColumnFormula>(Table2[[#This Row],[Current Week High]]/Table2[[#This Row],[Close Price]])-1</calculatedColumnFormula>
    </tableColumn>
    <tableColumn id="27" xr3:uid="{57E43356-A346-4DA6-B749-E8CE0DE81F5E}" name="% Away From Current Month Low" dataDxfId="10">
      <calculatedColumnFormula>(Table2[[#This Row],[Close Price]]/Table2[[#This Row],[Current Month Low]])-1</calculatedColumnFormula>
    </tableColumn>
    <tableColumn id="26" xr3:uid="{4B71686C-32CA-41F5-A4C7-A17BD1270F99}" name="% Away From Current Month High" dataDxfId="9">
      <calculatedColumnFormula>(Table2[[#This Row],[Current Month High]]/Table2[[#This Row],[Close Price]])-1</calculatedColumnFormula>
    </tableColumn>
    <tableColumn id="15" xr3:uid="{D53A091C-5CB3-4313-BD7E-57718B4082D4}" name="% Away From 52W High"/>
    <tableColumn id="16" xr3:uid="{7A019F50-0964-4B05-B843-44226F17BD60}" name="% Away From 52W Low"/>
    <tableColumn id="42" xr3:uid="{63A989D4-DB7C-49F9-BB5A-43B829316203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BFA65BE9-0EF5-4B14-A34A-2EA5B0302AF8}" name="Relative Strength Sector Index" dataDxfId="7"/>
    <tableColumn id="40" xr3:uid="{FBCF50B5-288C-4178-8C86-6314299BBFB5}" name="Relative Strength Sector Index - Zone"/>
    <tableColumn id="39" xr3:uid="{E4E1282C-5CB7-49B5-9EDF-70D5847DCD9D}" name="Rate of Change"/>
    <tableColumn id="38" xr3:uid="{574F3110-9991-499A-AAED-3166257784AF}" name="Rate of Change - Zone"/>
    <tableColumn id="17" xr3:uid="{ACC562EC-16A7-41C7-93CA-C0C772EF3FB9}" name="Sharpe Ratio"/>
    <tableColumn id="43" xr3:uid="{939496EE-9E01-49E8-A03C-C73724F9784B}" name="Sharpe Ratio Z-Score" dataDxfId="6">
      <calculatedColumnFormula>(Table2[[#This Row],[Sharpe Ratio]]-AVERAGE(Table2[Sharpe Ratio]))/_xlfn.STDEV.P(Table2[Sharpe Ratio])</calculatedColumnFormula>
    </tableColumn>
    <tableColumn id="44" xr3:uid="{2DAE4FCA-8CA0-42A5-98F1-B2EA61347E8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1EFDEFB2-8A08-412B-A6BA-A01D66DFE491}" name="Rank 1Y" dataDxfId="4">
      <calculatedColumnFormula>_xlfn.RANK.AVG(Table2[[#This Row],[1Y Return vs Nifty Z-Score]],Table2[1Y Return vs Nifty Z-Score])</calculatedColumnFormula>
    </tableColumn>
    <tableColumn id="46" xr3:uid="{9290E6B2-A034-43AA-9D82-1212E5A6A10C}" name="Rank 6M" dataDxfId="3">
      <calculatedColumnFormula>_xlfn.RANK.AVG(Table2[[#This Row],[6M Return vs Nifty Z-Score]],Table2[6M Return vs Nifty Z-Score])</calculatedColumnFormula>
    </tableColumn>
    <tableColumn id="47" xr3:uid="{0B14A6BA-B68A-497C-BB49-403B351F708F}" name="Rank Sharpe" dataDxfId="2">
      <calculatedColumnFormula>_xlfn.RANK.AVG(Table2[[#This Row],[Sharpe Ratio Z-Score]],Table2[Sharpe Ratio Z-Score])</calculatedColumnFormula>
    </tableColumn>
    <tableColumn id="48" xr3:uid="{15AD5C6A-E505-431F-BB9C-478F71C41952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59B57-A24A-43C9-8BD9-4D694643E67D}" name="Table1" displayName="Table1" ref="A1:Q5079" totalsRowShown="0">
  <autoFilter ref="A1:Q5079" xr:uid="{C6859B57-A24A-43C9-8BD9-4D694643E67D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3DD668DC-40EA-4D9D-A446-6852D0A77453}" name="Name"/>
    <tableColumn id="2" xr3:uid="{2786BDB8-0D50-49FD-A814-49495B985B78}" name="Ticker"/>
    <tableColumn id="17" xr3:uid="{CD13123C-4463-4DF0-B352-4D6C01FFCDA1}" name="Industry" dataDxfId="0"/>
    <tableColumn id="3" xr3:uid="{4B4FAA65-C420-49A5-B41C-989AD91C3E02}" name="Sub-Sector"/>
    <tableColumn id="4" xr3:uid="{89823D02-605E-49D3-B321-FF0286140B96}" name="Market Cap"/>
    <tableColumn id="5" xr3:uid="{AEA20505-A39C-40C9-855B-826A04837EBC}" name="Close Price"/>
    <tableColumn id="6" xr3:uid="{858D4E22-578A-4E11-84DB-C334A45418AA}" name="1Y Return vs Nifty"/>
    <tableColumn id="7" xr3:uid="{3FA7247D-6451-4105-9FC4-A5086E1CAD09}" name="1M Return vs Nifty"/>
    <tableColumn id="8" xr3:uid="{1A2DC292-89E6-4B1C-B8D9-A2615AE54898}" name="6M Return vs Nifty"/>
    <tableColumn id="9" xr3:uid="{4CF7B3B9-28B4-4CB6-8416-0EC8C208FE2D}" name="1W Return vs Nifty"/>
    <tableColumn id="10" xr3:uid="{8DB2AD00-C0FC-45CC-889E-F23D5A20141D}" name="50D EMA"/>
    <tableColumn id="11" xr3:uid="{D58A6BF5-516C-4966-B409-C823DCADA517}" name="200D EMA"/>
    <tableColumn id="12" xr3:uid="{4D83BCE4-F998-4E35-BC16-A57984ACBD48}" name="RSI Exponential â€“ 14D"/>
    <tableColumn id="13" xr3:uid="{F43A9621-F23D-41FD-8348-5E879B7D9236}" name="Relative Volume"/>
    <tableColumn id="14" xr3:uid="{4AE39A12-8E73-41D2-9A66-FBE6908119A5}" name="% Away From 52W High"/>
    <tableColumn id="15" xr3:uid="{8F2CFB7F-7807-4E17-8117-082944485666}" name="% Away From 52W Low"/>
    <tableColumn id="16" xr3:uid="{266D005F-05FF-4EC6-A886-164391B87BC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75D3-00D2-46F6-9AB7-F1A400770E4C}">
  <dimension ref="A1:Z122"/>
  <sheetViews>
    <sheetView topLeftCell="L1" workbookViewId="0">
      <selection activeCell="O3" sqref="O3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10444</v>
      </c>
      <c r="C1" t="s">
        <v>10430</v>
      </c>
      <c r="D1" t="s">
        <v>10445</v>
      </c>
      <c r="E1" t="s">
        <v>10446</v>
      </c>
      <c r="F1" t="s">
        <v>7</v>
      </c>
      <c r="G1" t="s">
        <v>5</v>
      </c>
      <c r="H1" t="s">
        <v>10447</v>
      </c>
      <c r="I1" t="s">
        <v>12</v>
      </c>
      <c r="J1" t="s">
        <v>10424</v>
      </c>
      <c r="K1" t="s">
        <v>10425</v>
      </c>
      <c r="L1" t="s">
        <v>10426</v>
      </c>
      <c r="M1" t="s">
        <v>10427</v>
      </c>
      <c r="N1" t="s">
        <v>10428</v>
      </c>
      <c r="O1" t="s">
        <v>10429</v>
      </c>
      <c r="P1" t="s">
        <v>13</v>
      </c>
      <c r="Q1" t="s">
        <v>14</v>
      </c>
      <c r="R1" t="s">
        <v>10448</v>
      </c>
      <c r="S1" t="s">
        <v>10416</v>
      </c>
      <c r="T1" t="s">
        <v>10417</v>
      </c>
      <c r="U1" t="s">
        <v>10434</v>
      </c>
      <c r="V1" t="s">
        <v>15</v>
      </c>
      <c r="W1" t="s">
        <v>10439</v>
      </c>
      <c r="X1" t="s">
        <v>10449</v>
      </c>
      <c r="Y1" t="s">
        <v>10450</v>
      </c>
      <c r="Z1" t="s">
        <v>10451</v>
      </c>
    </row>
    <row r="2" spans="1:26" x14ac:dyDescent="0.3">
      <c r="A2" t="s">
        <v>1300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1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144.5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45</v>
      </c>
      <c r="Z2">
        <f>_xlfn.RANK.AVG(Table3[[#This Row],[Score 2 ]],Table3[[Score 2 ]],1)</f>
        <v>1.5</v>
      </c>
    </row>
    <row r="3" spans="1:26" x14ac:dyDescent="0.3">
      <c r="A3" t="s">
        <v>501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0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0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</v>
      </c>
      <c r="X3">
        <f>_xlfn.RANK.AVG(Table3[[#This Row],[Score]],Table3[Score],1)</f>
        <v>9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45</v>
      </c>
      <c r="Z3">
        <f>_xlfn.RANK.AVG(Table3[[#This Row],[Score 2 ]],Table3[[Score 2 ]],1)</f>
        <v>1.5</v>
      </c>
    </row>
    <row r="4" spans="1:26" x14ac:dyDescent="0.3">
      <c r="A4" t="s">
        <v>80</v>
      </c>
      <c r="B4">
        <f>COUNTIFS(Table2[Sub-Sector],Table3[[#This Row],[Sub-Sector]])</f>
        <v>3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0.66666666666666663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0.66666666666666663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1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0.66666666666666663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159</v>
      </c>
      <c r="X4">
        <f>_xlfn.RANK.AVG(Table3[[#This Row],[Score]],Table3[Score],1)</f>
        <v>2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55.5</v>
      </c>
      <c r="Z4">
        <f>_xlfn.RANK.AVG(Table3[[#This Row],[Score 2 ]],Table3[[Score 2 ]],1)</f>
        <v>3</v>
      </c>
    </row>
    <row r="5" spans="1:26" x14ac:dyDescent="0.3">
      <c r="A5" t="s">
        <v>92</v>
      </c>
      <c r="B5">
        <f>COUNTIFS(Table2[Sub-Sector],Table3[[#This Row],[Sub-Sector]])</f>
        <v>3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0.33333333333333331</v>
      </c>
      <c r="F5" s="2">
        <f>COUNTIFS(Table2[Sub-Sector],Table3[[#This Row],[Sub-Sector]],Table2[6M Return vs Nifty],"&gt;=10")/Table3[[#This Row],[Count]]</f>
        <v>0.66666666666666663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0.33333333333333331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1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192</v>
      </c>
      <c r="X5">
        <f>_xlfn.RANK.AVG(Table3[[#This Row],[Score]],Table3[Score],1)</f>
        <v>4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66</v>
      </c>
      <c r="Z5">
        <f>_xlfn.RANK.AVG(Table3[[#This Row],[Score 2 ]],Table3[[Score 2 ]],1)</f>
        <v>4</v>
      </c>
    </row>
    <row r="6" spans="1:26" x14ac:dyDescent="0.3">
      <c r="A6" t="s">
        <v>233</v>
      </c>
      <c r="B6">
        <f>COUNTIFS(Table2[Sub-Sector],Table3[[#This Row],[Sub-Sector]])</f>
        <v>6</v>
      </c>
      <c r="C6" s="2">
        <f>COUNTIFS(Table2[Sub-Sector],Table3[[#This Row],[Sub-Sector]],Table2[Uptrend],"Uptrend")/Table3[[#This Row],[Count]]</f>
        <v>0.83333333333333337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0.66666666666666663</v>
      </c>
      <c r="F6" s="2">
        <f>COUNTIFS(Table2[Sub-Sector],Table3[[#This Row],[Sub-Sector]],Table2[6M Return vs Nifty],"&gt;=10")/Table3[[#This Row],[Count]]</f>
        <v>0.66666666666666663</v>
      </c>
      <c r="G6" s="2">
        <f>COUNTIFS(Table2[Sub-Sector],Table3[[#This Row],[Sub-Sector]],Table2[1Y Return vs Nifty],"&gt;=10")/Table3[[#This Row],[Count]]</f>
        <v>0.66666666666666663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0.66666666666666663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0.83333333333333337</v>
      </c>
      <c r="O6" s="2">
        <f>COUNTIFS(Table2[Sub-Sector],Table3[[#This Row],[Sub-Sector]],Table2[% Away From Current Month High],"&lt;=0.05")/Table3[[#This Row],[Count]]</f>
        <v>0.5</v>
      </c>
      <c r="P6" s="2">
        <f>COUNTIFS(Table2[Sub-Sector],Table3[[#This Row],[Sub-Sector]],Table2[% Away From 52W High],"&lt;=10")/Table3[[#This Row],[Count]]</f>
        <v>0.83333333333333337</v>
      </c>
      <c r="Q6" s="2">
        <f>COUNTIFS(Table2[Sub-Sector],Table3[[#This Row],[Sub-Sector]],Table2[% Away From 52W Low],"&gt;=10")/Table3[[#This Row],[Count]]</f>
        <v>0.83333333333333337</v>
      </c>
      <c r="R6" s="2">
        <f>COUNTIFS(Table2[Sub-Sector],Table3[[#This Row],[Sub-Sector]],Table2[% Price above 20 EMA],"&gt;=0")/Table3[[#This Row],[Count]]</f>
        <v>0.83333333333333337</v>
      </c>
      <c r="S6" s="2">
        <f>COUNTIFS(Table2[Sub-Sector],Table3[[#This Row],[Sub-Sector]],Table2[% Price above 50 EMA],"&gt;=0")/Table3[[#This Row],[Count]]</f>
        <v>0.83333333333333337</v>
      </c>
      <c r="T6" s="2">
        <f>COUNTIFS(Table2[Sub-Sector],Table3[[#This Row],[Sub-Sector]],Table2[% Price above 200 EMA],"&gt;=0")/Table3[[#This Row],[Count]]</f>
        <v>0.83333333333333337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0.33333333333333331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</v>
      </c>
      <c r="X6">
        <f>_xlfn.RANK.AVG(Table3[[#This Row],[Score]],Table3[Score],1)</f>
        <v>7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6">
        <f>_xlfn.RANK.AVG(Table3[[#This Row],[Score 2 ]],Table3[[Score 2 ]],1)</f>
        <v>5</v>
      </c>
    </row>
    <row r="7" spans="1:26" x14ac:dyDescent="0.3">
      <c r="A7" t="s">
        <v>57</v>
      </c>
      <c r="B7">
        <f>COUNTIFS(Table2[Sub-Sector],Table3[[#This Row],[Sub-Sector]])</f>
        <v>6</v>
      </c>
      <c r="C7" s="2">
        <f>COUNTIFS(Table2[Sub-Sector],Table3[[#This Row],[Sub-Sector]],Table2[Uptrend],"Uptrend")/Table3[[#This Row],[Count]]</f>
        <v>0.66666666666666663</v>
      </c>
      <c r="D7" s="2">
        <f>COUNTIFS(Table2[Sub-Sector],Table3[[#This Row],[Sub-Sector]],Table2[1W Return vs Nifty],"&gt;=5")/Table3[[#This Row],[Count]]</f>
        <v>0.16666666666666666</v>
      </c>
      <c r="E7" s="2">
        <f>COUNTIFS(Table2[Sub-Sector],Table3[[#This Row],[Sub-Sector]],Table2[1M Return vs Nifty],"&gt;=5")/Table3[[#This Row],[Count]]</f>
        <v>0.33333333333333331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0.83333333333333337</v>
      </c>
      <c r="I7" s="2">
        <f>COUNTIFS(Table2[Sub-Sector],Table3[[#This Row],[Sub-Sector]],Table2[Relative Volume],"&gt;=1")/Table3[[#This Row],[Count]]</f>
        <v>0.33333333333333331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0.33333333333333331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1</v>
      </c>
      <c r="O7" s="2">
        <f>COUNTIFS(Table2[Sub-Sector],Table3[[#This Row],[Sub-Sector]],Table2[% Away From Current Month High],"&lt;=0.05")/Table3[[#This Row],[Count]]</f>
        <v>0.83333333333333337</v>
      </c>
      <c r="P7" s="2">
        <f>COUNTIFS(Table2[Sub-Sector],Table3[[#This Row],[Sub-Sector]],Table2[% Away From 52W High],"&lt;=10")/Table3[[#This Row],[Count]]</f>
        <v>0.66666666666666663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0.83333333333333337</v>
      </c>
      <c r="S7" s="2">
        <f>COUNTIFS(Table2[Sub-Sector],Table3[[#This Row],[Sub-Sector]],Table2[% Price above 50 EMA],"&gt;=0")/Table3[[#This Row],[Count]]</f>
        <v>0.83333333333333337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0.83333333333333337</v>
      </c>
      <c r="V7" s="2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224.5</v>
      </c>
      <c r="X7">
        <f>_xlfn.RANK.AVG(Table3[[#This Row],[Score]],Table3[Score],1)</f>
        <v>6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112.5</v>
      </c>
      <c r="Z7">
        <f>_xlfn.RANK.AVG(Table3[[#This Row],[Score 2 ]],Table3[[Score 2 ]],1)</f>
        <v>6</v>
      </c>
    </row>
    <row r="8" spans="1:26" x14ac:dyDescent="0.3">
      <c r="A8" t="s">
        <v>111</v>
      </c>
      <c r="B8">
        <f>COUNTIFS(Table2[Sub-Sector],Table3[[#This Row],[Sub-Sector]])</f>
        <v>3</v>
      </c>
      <c r="C8" s="2">
        <f>COUNTIFS(Table2[Sub-Sector],Table3[[#This Row],[Sub-Sector]],Table2[Uptrend],"Uptrend")/Table3[[#This Row],[Count]]</f>
        <v>1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</v>
      </c>
      <c r="F8" s="2">
        <f>COUNTIFS(Table2[Sub-Sector],Table3[[#This Row],[Sub-Sector]],Table2[6M Return vs Nifty],"&gt;=10")/Table3[[#This Row],[Count]]</f>
        <v>0.66666666666666663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1</v>
      </c>
      <c r="I8" s="2">
        <f>COUNTIFS(Table2[Sub-Sector],Table3[[#This Row],[Sub-Sector]],Table2[Relative Volume],"&gt;=1")/Table3[[#This Row],[Count]]</f>
        <v>0.33333333333333331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0.33333333333333331</v>
      </c>
      <c r="M8" s="2">
        <f>COUNTIFS(Table2[Sub-Sector],Table3[[#This Row],[Sub-Sector]],Table2[% Away From Current Week High],"&lt;=0.05")/Table3[[#This Row],[Count]]</f>
        <v>1</v>
      </c>
      <c r="N8" s="2">
        <f>COUNTIFS(Table2[Sub-Sector],Table3[[#This Row],[Sub-Sector]],Table2[% Away From Current Month Low],"&gt;=0.05")/Table3[[#This Row],[Count]]</f>
        <v>1</v>
      </c>
      <c r="O8" s="2">
        <f>COUNTIFS(Table2[Sub-Sector],Table3[[#This Row],[Sub-Sector]],Table2[% Away From Current Month High],"&lt;=0.05")/Table3[[#This Row],[Count]]</f>
        <v>1</v>
      </c>
      <c r="P8" s="2">
        <f>COUNTIFS(Table2[Sub-Sector],Table3[[#This Row],[Sub-Sector]],Table2[% Away From 52W High],"&lt;=10")/Table3[[#This Row],[Count]]</f>
        <v>0.66666666666666663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1</v>
      </c>
      <c r="S8" s="2">
        <f>COUNTIFS(Table2[Sub-Sector],Table3[[#This Row],[Sub-Sector]],Table2[% Price above 50 EMA],"&gt;=0")/Table3[[#This Row],[Count]]</f>
        <v>1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0.33333333333333331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302.5</v>
      </c>
      <c r="X8">
        <f>_xlfn.RANK.AVG(Table3[[#This Row],[Score]],Table3[Score],1)</f>
        <v>23.5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114.5</v>
      </c>
      <c r="Z8">
        <f>_xlfn.RANK.AVG(Table3[[#This Row],[Score 2 ]],Table3[[Score 2 ]],1)</f>
        <v>8</v>
      </c>
    </row>
    <row r="9" spans="1:26" x14ac:dyDescent="0.3">
      <c r="A9" t="s">
        <v>916</v>
      </c>
      <c r="B9">
        <f>COUNTIFS(Table2[Sub-Sector],Table3[[#This Row],[Sub-Sector]])</f>
        <v>2</v>
      </c>
      <c r="C9" s="2">
        <f>COUNTIFS(Table2[Sub-Sector],Table3[[#This Row],[Sub-Sector]],Table2[Uptrend],"Uptrend")/Table3[[#This Row],[Count]]</f>
        <v>0.5</v>
      </c>
      <c r="D9" s="2">
        <f>COUNTIFS(Table2[Sub-Sector],Table3[[#This Row],[Sub-Sector]],Table2[1W Return vs Nifty],"&gt;=5")/Table3[[#This Row],[Count]]</f>
        <v>0.5</v>
      </c>
      <c r="E9" s="2">
        <f>COUNTIFS(Table2[Sub-Sector],Table3[[#This Row],[Sub-Sector]],Table2[1M Return vs Nifty],"&gt;=5")/Table3[[#This Row],[Count]]</f>
        <v>0</v>
      </c>
      <c r="F9" s="2">
        <f>COUNTIFS(Table2[Sub-Sector],Table3[[#This Row],[Sub-Sector]],Table2[6M Return vs Nifty],"&gt;=10")/Table3[[#This Row],[Count]]</f>
        <v>0.5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1</v>
      </c>
      <c r="P9" s="2">
        <f>COUNTIFS(Table2[Sub-Sector],Table3[[#This Row],[Sub-Sector]],Table2[% Away From 52W High],"&lt;=10")/Table3[[#This Row],[Count]]</f>
        <v>0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</v>
      </c>
      <c r="X9">
        <f>_xlfn.RANK.AVG(Table3[[#This Row],[Score]],Table3[Score],1)</f>
        <v>19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114.5</v>
      </c>
      <c r="Z9">
        <f>_xlfn.RANK.AVG(Table3[[#This Row],[Score 2 ]],Table3[[Score 2 ]],1)</f>
        <v>8</v>
      </c>
    </row>
    <row r="10" spans="1:26" x14ac:dyDescent="0.3">
      <c r="A10" t="s">
        <v>169</v>
      </c>
      <c r="B10">
        <f>COUNTIFS(Table2[Sub-Sector],Table3[[#This Row],[Sub-Sector]])</f>
        <v>2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</v>
      </c>
      <c r="F10" s="2">
        <f>COUNTIFS(Table2[Sub-Sector],Table3[[#This Row],[Sub-Sector]],Table2[6M Return vs Nifty],"&gt;=10")/Table3[[#This Row],[Count]]</f>
        <v>0.5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0.5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1</v>
      </c>
      <c r="L10" s="2">
        <f>COUNTIFS(Table2[Sub-Sector],Table3[[#This Row],[Sub-Sector]],Table2[% Away From Current Week Low],"&gt;=0.05")/Table3[[#This Row],[Count]]</f>
        <v>0.5</v>
      </c>
      <c r="M10" s="2">
        <f>COUNTIFS(Table2[Sub-Sector],Table3[[#This Row],[Sub-Sector]],Table2[% Away From Current Week High],"&lt;=0.05")/Table3[[#This Row],[Count]]</f>
        <v>1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1</v>
      </c>
      <c r="P10" s="2">
        <f>COUNTIFS(Table2[Sub-Sector],Table3[[#This Row],[Sub-Sector]],Table2[% Away From 52W High],"&lt;=10")/Table3[[#This Row],[Count]]</f>
        <v>1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302.5</v>
      </c>
      <c r="X10">
        <f>_xlfn.RANK.AVG(Table3[[#This Row],[Score]],Table3[Score],1)</f>
        <v>23.5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114.5</v>
      </c>
      <c r="Z10">
        <f>_xlfn.RANK.AVG(Table3[[#This Row],[Score 2 ]],Table3[[Score 2 ]],1)</f>
        <v>8</v>
      </c>
    </row>
    <row r="11" spans="1:26" x14ac:dyDescent="0.3">
      <c r="A11" t="s">
        <v>138</v>
      </c>
      <c r="B11">
        <f>COUNTIFS(Table2[Sub-Sector],Table3[[#This Row],[Sub-Sector]])</f>
        <v>6</v>
      </c>
      <c r="C11" s="2">
        <f>COUNTIFS(Table2[Sub-Sector],Table3[[#This Row],[Sub-Sector]],Table2[Uptrend],"Uptrend")/Table3[[#This Row],[Count]]</f>
        <v>0.5</v>
      </c>
      <c r="D11" s="2">
        <f>COUNTIFS(Table2[Sub-Sector],Table3[[#This Row],[Sub-Sector]],Table2[1W Return vs Nifty],"&gt;=5")/Table3[[#This Row],[Count]]</f>
        <v>0.16666666666666666</v>
      </c>
      <c r="E11" s="2">
        <f>COUNTIFS(Table2[Sub-Sector],Table3[[#This Row],[Sub-Sector]],Table2[1M Return vs Nifty],"&gt;=5")/Table3[[#This Row],[Count]]</f>
        <v>0</v>
      </c>
      <c r="F11" s="2">
        <f>COUNTIFS(Table2[Sub-Sector],Table3[[#This Row],[Sub-Sector]],Table2[6M Return vs Nifty],"&gt;=10")/Table3[[#This Row],[Count]]</f>
        <v>0.83333333333333337</v>
      </c>
      <c r="G11" s="2">
        <f>COUNTIFS(Table2[Sub-Sector],Table3[[#This Row],[Sub-Sector]],Table2[1Y Return vs Nifty],"&gt;=10")/Table3[[#This Row],[Count]]</f>
        <v>0.5</v>
      </c>
      <c r="H11" s="2">
        <f>COUNTIFS(Table2[Sub-Sector],Table3[[#This Row],[Sub-Sector]],Table2[RSI Exponential â€“ 14D],"&gt;=50")/Table3[[#This Row],[Count]]</f>
        <v>0.66666666666666663</v>
      </c>
      <c r="I11" s="2">
        <f>COUNTIFS(Table2[Sub-Sector],Table3[[#This Row],[Sub-Sector]],Table2[Relative Volume],"&gt;=1")/Table3[[#This Row],[Count]]</f>
        <v>0.5</v>
      </c>
      <c r="J11" s="2">
        <f>COUNTIFS(Table2[Sub-Sector],Table3[[#This Row],[Sub-Sector]],Table2[% Away From Day Low],"&gt;=0.05")/Table3[[#This Row],[Count]]</f>
        <v>0.16666666666666666</v>
      </c>
      <c r="K11" s="2">
        <f>COUNTIFS(Table2[Sub-Sector],Table3[[#This Row],[Sub-Sector]],Table2[% Away From Day High],"&lt;=0.05")/Table3[[#This Row],[Count]]</f>
        <v>0.83333333333333337</v>
      </c>
      <c r="L11" s="2">
        <f>COUNTIFS(Table2[Sub-Sector],Table3[[#This Row],[Sub-Sector]],Table2[% Away From Current Week Low],"&gt;=0.05")/Table3[[#This Row],[Count]]</f>
        <v>0.16666666666666666</v>
      </c>
      <c r="M11" s="2">
        <f>COUNTIFS(Table2[Sub-Sector],Table3[[#This Row],[Sub-Sector]],Table2[% Away From Current Week High],"&lt;=0.05")/Table3[[#This Row],[Count]]</f>
        <v>0.83333333333333337</v>
      </c>
      <c r="N11" s="2">
        <f>COUNTIFS(Table2[Sub-Sector],Table3[[#This Row],[Sub-Sector]],Table2[% Away From Current Month Low],"&gt;=0.05")/Table3[[#This Row],[Count]]</f>
        <v>0.83333333333333337</v>
      </c>
      <c r="O11" s="2">
        <f>COUNTIFS(Table2[Sub-Sector],Table3[[#This Row],[Sub-Sector]],Table2[% Away From Current Month High],"&lt;=0.05")/Table3[[#This Row],[Count]]</f>
        <v>0.66666666666666663</v>
      </c>
      <c r="P11" s="2">
        <f>COUNTIFS(Table2[Sub-Sector],Table3[[#This Row],[Sub-Sector]],Table2[% Away From 52W High],"&lt;=10")/Table3[[#This Row],[Count]]</f>
        <v>0.33333333333333331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0.66666666666666663</v>
      </c>
      <c r="S11" s="2">
        <f>COUNTIFS(Table2[Sub-Sector],Table3[[#This Row],[Sub-Sector]],Table2[% Price above 50 EMA],"&gt;=0")/Table3[[#This Row],[Count]]</f>
        <v>0.5</v>
      </c>
      <c r="T11" s="2">
        <f>COUNTIFS(Table2[Sub-Sector],Table3[[#This Row],[Sub-Sector]],Table2[% Price above 200 EMA],"&gt;=0")/Table3[[#This Row],[Count]]</f>
        <v>0.83333333333333337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318</v>
      </c>
      <c r="X11">
        <f>_xlfn.RANK.AVG(Table3[[#This Row],[Score]],Table3[Score],1)</f>
        <v>32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</v>
      </c>
      <c r="Z11">
        <f>_xlfn.RANK.AVG(Table3[[#This Row],[Score 2 ]],Table3[[Score 2 ]],1)</f>
        <v>10</v>
      </c>
    </row>
    <row r="12" spans="1:26" x14ac:dyDescent="0.3">
      <c r="A12" t="s">
        <v>921</v>
      </c>
      <c r="B12">
        <f>COUNTIFS(Table2[Sub-Sector],Table3[[#This Row],[Sub-Sector]])</f>
        <v>1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1</v>
      </c>
      <c r="F12" s="2">
        <f>COUNTIFS(Table2[Sub-Sector],Table3[[#This Row],[Sub-Sector]],Table2[6M Return vs Nifty],"&gt;=10")/Table3[[#This Row],[Count]]</f>
        <v>1</v>
      </c>
      <c r="G12" s="2">
        <f>COUNTIFS(Table2[Sub-Sector],Table3[[#This Row],[Sub-Sector]],Table2[1Y Return vs Nifty],"&gt;=10")/Table3[[#This Row],[Count]]</f>
        <v>1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</v>
      </c>
      <c r="J12" s="2">
        <f>COUNTIFS(Table2[Sub-Sector],Table3[[#This Row],[Sub-Sector]],Table2[% Away From Day Low],"&gt;=0.05")/Table3[[#This Row],[Count]]</f>
        <v>1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1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1</v>
      </c>
      <c r="O12" s="2">
        <f>COUNTIFS(Table2[Sub-Sector],Table3[[#This Row],[Sub-Sector]],Table2[% Away From Current Month High],"&lt;=0.05")/Table3[[#This Row],[Count]]</f>
        <v>0</v>
      </c>
      <c r="P12" s="2">
        <f>COUNTIFS(Table2[Sub-Sector],Table3[[#This Row],[Sub-Sector]],Table2[% Away From 52W High],"&lt;=10")/Table3[[#This Row],[Count]]</f>
        <v>1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1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1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239.5</v>
      </c>
      <c r="X12">
        <f>_xlfn.RANK.AVG(Table3[[#This Row],[Score]],Table3[Score],1)</f>
        <v>10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2">
        <f>_xlfn.RANK.AVG(Table3[[#This Row],[Score 2 ]],Table3[[Score 2 ]],1)</f>
        <v>11.5</v>
      </c>
    </row>
    <row r="13" spans="1:26" x14ac:dyDescent="0.3">
      <c r="A13" t="s">
        <v>153</v>
      </c>
      <c r="B13">
        <f>COUNTIFS(Table2[Sub-Sector],Table3[[#This Row],[Sub-Sector]])</f>
        <v>1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</v>
      </c>
      <c r="F13" s="2">
        <f>COUNTIFS(Table2[Sub-Sector],Table3[[#This Row],[Sub-Sector]],Table2[6M Return vs Nifty],"&gt;=10")/Table3[[#This Row],[Count]]</f>
        <v>1</v>
      </c>
      <c r="G13" s="2">
        <f>COUNTIFS(Table2[Sub-Sector],Table3[[#This Row],[Sub-Sector]],Table2[1Y Return vs Nifty],"&gt;=10")/Table3[[#This Row],[Count]]</f>
        <v>1</v>
      </c>
      <c r="H13" s="2">
        <f>COUNTIFS(Table2[Sub-Sector],Table3[[#This Row],[Sub-Sector]],Table2[RSI Exponential â€“ 14D],"&gt;=50")/Table3[[#This Row],[Count]]</f>
        <v>0</v>
      </c>
      <c r="I13" s="2">
        <f>COUNTIFS(Table2[Sub-Sector],Table3[[#This Row],[Sub-Sector]],Table2[Relative Volume],"&gt;=1")/Table3[[#This Row],[Count]]</f>
        <v>0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</v>
      </c>
      <c r="O13" s="2">
        <f>COUNTIFS(Table2[Sub-Sector],Table3[[#This Row],[Sub-Sector]],Table2[% Away From Current Month High],"&lt;=0.05")/Table3[[#This Row],[Count]]</f>
        <v>1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13">
        <f>_xlfn.RANK.AVG(Table3[[#This Row],[Score]],Table3[Score],1)</f>
        <v>36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</v>
      </c>
      <c r="Z13">
        <f>_xlfn.RANK.AVG(Table3[[#This Row],[Score 2 ]],Table3[[Score 2 ]],1)</f>
        <v>11.5</v>
      </c>
    </row>
    <row r="14" spans="1:26" x14ac:dyDescent="0.3">
      <c r="A14" t="s">
        <v>470</v>
      </c>
      <c r="B14">
        <f>COUNTIFS(Table2[Sub-Sector],Table3[[#This Row],[Sub-Sector]])</f>
        <v>2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0.5</v>
      </c>
      <c r="E14" s="2">
        <f>COUNTIFS(Table2[Sub-Sector],Table3[[#This Row],[Sub-Sector]],Table2[1M Return vs Nifty],"&gt;=5")/Table3[[#This Row],[Count]]</f>
        <v>0.5</v>
      </c>
      <c r="F14" s="2">
        <f>COUNTIFS(Table2[Sub-Sector],Table3[[#This Row],[Sub-Sector]],Table2[6M Return vs Nifty],"&gt;=10")/Table3[[#This Row],[Count]]</f>
        <v>1</v>
      </c>
      <c r="G14" s="2">
        <f>COUNTIFS(Table2[Sub-Sector],Table3[[#This Row],[Sub-Sector]],Table2[1Y Return vs Nifty],"&gt;=10")/Table3[[#This Row],[Count]]</f>
        <v>0</v>
      </c>
      <c r="H14" s="2">
        <f>COUNTIFS(Table2[Sub-Sector],Table3[[#This Row],[Sub-Sector]],Table2[RSI Exponential â€“ 14D],"&gt;=50")/Table3[[#This Row],[Count]]</f>
        <v>1</v>
      </c>
      <c r="I14" s="2">
        <f>COUNTIFS(Table2[Sub-Sector],Table3[[#This Row],[Sub-Sector]],Table2[Relative Volume],"&gt;=1")/Table3[[#This Row],[Count]]</f>
        <v>1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0.5</v>
      </c>
      <c r="M14" s="2">
        <f>COUNTIFS(Table2[Sub-Sector],Table3[[#This Row],[Sub-Sector]],Table2[% Away From Current Week High],"&lt;=0.05")/Table3[[#This Row],[Count]]</f>
        <v>0.5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0.5</v>
      </c>
      <c r="P14" s="2">
        <f>COUNTIFS(Table2[Sub-Sector],Table3[[#This Row],[Sub-Sector]],Table2[% Away From 52W High],"&lt;=10")/Table3[[#This Row],[Count]]</f>
        <v>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1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0.5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174.5</v>
      </c>
      <c r="X14">
        <f>_xlfn.RANK.AVG(Table3[[#This Row],[Score]],Table3[Score],1)</f>
        <v>3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4">
        <f>_xlfn.RANK.AVG(Table3[[#This Row],[Score 2 ]],Table3[[Score 2 ]],1)</f>
        <v>13.5</v>
      </c>
    </row>
    <row r="15" spans="1:26" x14ac:dyDescent="0.3">
      <c r="A15" t="s">
        <v>932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0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1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</v>
      </c>
      <c r="X15">
        <f>_xlfn.RANK.AVG(Table3[[#This Row],[Score]],Table3[Score],1)</f>
        <v>11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141.5</v>
      </c>
      <c r="Z15">
        <f>_xlfn.RANK.AVG(Table3[[#This Row],[Score 2 ]],Table3[[Score 2 ]],1)</f>
        <v>13.5</v>
      </c>
    </row>
    <row r="16" spans="1:26" x14ac:dyDescent="0.3">
      <c r="A16" t="s">
        <v>264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0</v>
      </c>
      <c r="I16" s="2">
        <f>COUNTIFS(Table2[Sub-Sector],Table3[[#This Row],[Sub-Sector]],Table2[Relative Volume],"&gt;=1")/Table3[[#This Row],[Count]]</f>
        <v>1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0</v>
      </c>
      <c r="P16" s="2">
        <f>COUNTIFS(Table2[Sub-Sector],Table3[[#This Row],[Sub-Sector]],Table2[% Away From 52W High],"&lt;=10")/Table3[[#This Row],[Count]]</f>
        <v>0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0</v>
      </c>
      <c r="S16" s="2">
        <f>COUNTIFS(Table2[Sub-Sector],Table3[[#This Row],[Sub-Sector]],Table2[% Price above 50 EMA],"&gt;=0")/Table3[[#This Row],[Count]]</f>
        <v>0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0</v>
      </c>
      <c r="V16" s="2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333</v>
      </c>
      <c r="X16">
        <f>_xlfn.RANK.AVG(Table3[[#This Row],[Score]],Table3[Score],1)</f>
        <v>38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6">
        <f>_xlfn.RANK.AVG(Table3[[#This Row],[Score 2 ]],Table3[[Score 2 ]],1)</f>
        <v>15</v>
      </c>
    </row>
    <row r="17" spans="1:26" x14ac:dyDescent="0.3">
      <c r="A17" t="s">
        <v>161</v>
      </c>
      <c r="B17">
        <f>COUNTIFS(Table2[Sub-Sector],Table3[[#This Row],[Sub-Sector]])</f>
        <v>10</v>
      </c>
      <c r="C17" s="2">
        <f>COUNTIFS(Table2[Sub-Sector],Table3[[#This Row],[Sub-Sector]],Table2[Uptrend],"Uptrend")/Table3[[#This Row],[Count]]</f>
        <v>0.7</v>
      </c>
      <c r="D17" s="2">
        <f>COUNTIFS(Table2[Sub-Sector],Table3[[#This Row],[Sub-Sector]],Table2[1W Return vs Nifty],"&gt;=5")/Table3[[#This Row],[Count]]</f>
        <v>0.1</v>
      </c>
      <c r="E17" s="2">
        <f>COUNTIFS(Table2[Sub-Sector],Table3[[#This Row],[Sub-Sector]],Table2[1M Return vs Nifty],"&gt;=5")/Table3[[#This Row],[Count]]</f>
        <v>0.1</v>
      </c>
      <c r="F17" s="2">
        <f>COUNTIFS(Table2[Sub-Sector],Table3[[#This Row],[Sub-Sector]],Table2[6M Return vs Nifty],"&gt;=10")/Table3[[#This Row],[Count]]</f>
        <v>0.8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0.8</v>
      </c>
      <c r="I17" s="2">
        <f>COUNTIFS(Table2[Sub-Sector],Table3[[#This Row],[Sub-Sector]],Table2[Relative Volume],"&gt;=1")/Table3[[#This Row],[Count]]</f>
        <v>0.2</v>
      </c>
      <c r="J17" s="2">
        <f>COUNTIFS(Table2[Sub-Sector],Table3[[#This Row],[Sub-Sector]],Table2[% Away From Day Low],"&gt;=0.05")/Table3[[#This Row],[Count]]</f>
        <v>0.1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0.3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0.9</v>
      </c>
      <c r="O17" s="2">
        <f>COUNTIFS(Table2[Sub-Sector],Table3[[#This Row],[Sub-Sector]],Table2[% Away From Current Month High],"&lt;=0.05")/Table3[[#This Row],[Count]]</f>
        <v>0.7</v>
      </c>
      <c r="P17" s="2">
        <f>COUNTIFS(Table2[Sub-Sector],Table3[[#This Row],[Sub-Sector]],Table2[% Away From 52W High],"&lt;=10")/Table3[[#This Row],[Count]]</f>
        <v>0.4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0.8</v>
      </c>
      <c r="S17" s="2">
        <f>COUNTIFS(Table2[Sub-Sector],Table3[[#This Row],[Sub-Sector]],Table2[% Price above 50 EMA],"&gt;=0")/Table3[[#This Row],[Count]]</f>
        <v>0.8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0.8</v>
      </c>
      <c r="V17" s="2">
        <f>COUNTIFS(Table2[Sub-Sector],Table3[[#This Row],[Sub-Sector]],Table2[Sharpe Ratio],"&gt;=0.10")/Table3[[#This Row],[Count]]</f>
        <v>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286</v>
      </c>
      <c r="X17">
        <f>_xlfn.RANK.AVG(Table3[[#This Row],[Score]],Table3[Score],1)</f>
        <v>17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</v>
      </c>
      <c r="Z17">
        <f>_xlfn.RANK.AVG(Table3[[#This Row],[Score 2 ]],Table3[[Score 2 ]],1)</f>
        <v>16</v>
      </c>
    </row>
    <row r="18" spans="1:26" x14ac:dyDescent="0.3">
      <c r="A18" t="s">
        <v>141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0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1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1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18">
        <f>_xlfn.RANK.AVG(Table3[[#This Row],[Score]],Table3[Score],1)</f>
        <v>39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8">
        <f>_xlfn.RANK.AVG(Table3[[#This Row],[Score 2 ]],Table3[[Score 2 ]],1)</f>
        <v>17.5</v>
      </c>
    </row>
    <row r="19" spans="1:26" x14ac:dyDescent="0.3">
      <c r="A19" t="s">
        <v>381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0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0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1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1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0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0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430.5</v>
      </c>
      <c r="X19">
        <f>_xlfn.RANK.AVG(Table3[[#This Row],[Score]],Table3[Score],1)</f>
        <v>58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9">
        <f>_xlfn.RANK.AVG(Table3[[#This Row],[Score 2 ]],Table3[[Score 2 ]],1)</f>
        <v>17.5</v>
      </c>
    </row>
    <row r="20" spans="1:26" x14ac:dyDescent="0.3">
      <c r="A20" t="s">
        <v>441</v>
      </c>
      <c r="B20">
        <f>COUNTIFS(Table2[Sub-Sector],Table3[[#This Row],[Sub-Sector]])</f>
        <v>5</v>
      </c>
      <c r="C20" s="2">
        <f>COUNTIFS(Table2[Sub-Sector],Table3[[#This Row],[Sub-Sector]],Table2[Uptrend],"Uptrend")/Table3[[#This Row],[Count]]</f>
        <v>0.8</v>
      </c>
      <c r="D20" s="2">
        <f>COUNTIFS(Table2[Sub-Sector],Table3[[#This Row],[Sub-Sector]],Table2[1W Return vs Nifty],"&gt;=5")/Table3[[#This Row],[Count]]</f>
        <v>0.2</v>
      </c>
      <c r="E20" s="2">
        <f>COUNTIFS(Table2[Sub-Sector],Table3[[#This Row],[Sub-Sector]],Table2[1M Return vs Nifty],"&gt;=5")/Table3[[#This Row],[Count]]</f>
        <v>0.4</v>
      </c>
      <c r="F20" s="2">
        <f>COUNTIFS(Table2[Sub-Sector],Table3[[#This Row],[Sub-Sector]],Table2[6M Return vs Nifty],"&gt;=10")/Table3[[#This Row],[Count]]</f>
        <v>0.6</v>
      </c>
      <c r="G20" s="2">
        <f>COUNTIFS(Table2[Sub-Sector],Table3[[#This Row],[Sub-Sector]],Table2[1Y Return vs Nifty],"&gt;=10")/Table3[[#This Row],[Count]]</f>
        <v>0.6</v>
      </c>
      <c r="H20" s="2">
        <f>COUNTIFS(Table2[Sub-Sector],Table3[[#This Row],[Sub-Sector]],Table2[RSI Exponential â€“ 14D],"&gt;=50")/Table3[[#This Row],[Count]]</f>
        <v>0.8</v>
      </c>
      <c r="I20" s="2">
        <f>COUNTIFS(Table2[Sub-Sector],Table3[[#This Row],[Sub-Sector]],Table2[Relative Volume],"&gt;=1")/Table3[[#This Row],[Count]]</f>
        <v>0.4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0.8</v>
      </c>
      <c r="N20" s="2">
        <f>COUNTIFS(Table2[Sub-Sector],Table3[[#This Row],[Sub-Sector]],Table2[% Away From Current Month Low],"&gt;=0.05")/Table3[[#This Row],[Count]]</f>
        <v>0.8</v>
      </c>
      <c r="O20" s="2">
        <f>COUNTIFS(Table2[Sub-Sector],Table3[[#This Row],[Sub-Sector]],Table2[% Away From Current Month High],"&lt;=0.05")/Table3[[#This Row],[Count]]</f>
        <v>0.6</v>
      </c>
      <c r="P20" s="2">
        <f>COUNTIFS(Table2[Sub-Sector],Table3[[#This Row],[Sub-Sector]],Table2[% Away From 52W High],"&lt;=10")/Table3[[#This Row],[Count]]</f>
        <v>0.4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0.4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230.5</v>
      </c>
      <c r="X20">
        <f>_xlfn.RANK.AVG(Table3[[#This Row],[Score]],Table3[Score],1)</f>
        <v>8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0">
        <f>_xlfn.RANK.AVG(Table3[[#This Row],[Score 2 ]],Table3[[Score 2 ]],1)</f>
        <v>19</v>
      </c>
    </row>
    <row r="21" spans="1:26" x14ac:dyDescent="0.3">
      <c r="A21" t="s">
        <v>77</v>
      </c>
      <c r="B21">
        <f>COUNTIFS(Table2[Sub-Sector],Table3[[#This Row],[Sub-Sector]])</f>
        <v>3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0.33333333333333331</v>
      </c>
      <c r="E21" s="2">
        <f>COUNTIFS(Table2[Sub-Sector],Table3[[#This Row],[Sub-Sector]],Table2[1M Return vs Nifty],"&gt;=5")/Table3[[#This Row],[Count]]</f>
        <v>0.33333333333333331</v>
      </c>
      <c r="F21" s="2">
        <f>COUNTIFS(Table2[Sub-Sector],Table3[[#This Row],[Sub-Sector]],Table2[6M Return vs Nifty],"&gt;=10")/Table3[[#This Row],[Count]]</f>
        <v>0.33333333333333331</v>
      </c>
      <c r="G21" s="2">
        <f>COUNTIFS(Table2[Sub-Sector],Table3[[#This Row],[Sub-Sector]],Table2[1Y Return vs Nifty],"&gt;=10")/Table3[[#This Row],[Count]]</f>
        <v>0.66666666666666663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0.66666666666666663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0.33333333333333331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1</v>
      </c>
      <c r="O21" s="2">
        <f>COUNTIFS(Table2[Sub-Sector],Table3[[#This Row],[Sub-Sector]],Table2[% Away From Current Month High],"&lt;=0.05")/Table3[[#This Row],[Count]]</f>
        <v>0.66666666666666663</v>
      </c>
      <c r="P21" s="2">
        <f>COUNTIFS(Table2[Sub-Sector],Table3[[#This Row],[Sub-Sector]],Table2[% Away From 52W High],"&lt;=10")/Table3[[#This Row],[Count]]</f>
        <v>1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0.33333333333333331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207.5</v>
      </c>
      <c r="X21">
        <f>_xlfn.RANK.AVG(Table3[[#This Row],[Score]],Table3[Score],1)</f>
        <v>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21">
        <f>_xlfn.RANK.AVG(Table3[[#This Row],[Score 2 ]],Table3[[Score 2 ]],1)</f>
        <v>20</v>
      </c>
    </row>
    <row r="22" spans="1:26" x14ac:dyDescent="0.3">
      <c r="A22" t="s">
        <v>43</v>
      </c>
      <c r="B22">
        <f>COUNTIFS(Table2[Sub-Sector],Table3[[#This Row],[Sub-Sector]])</f>
        <v>2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0.5</v>
      </c>
      <c r="F22" s="2">
        <f>COUNTIFS(Table2[Sub-Sector],Table3[[#This Row],[Sub-Sector]],Table2[6M Return vs Nifty],"&gt;=10")/Table3[[#This Row],[Count]]</f>
        <v>0.5</v>
      </c>
      <c r="G22" s="2">
        <f>COUNTIFS(Table2[Sub-Sector],Table3[[#This Row],[Sub-Sector]],Table2[1Y Return vs Nifty],"&gt;=10")/Table3[[#This Row],[Count]]</f>
        <v>0.5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Volume],"&gt;=1")/Table3[[#This Row],[Count]]</f>
        <v>0.5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0.5</v>
      </c>
      <c r="O22" s="2">
        <f>COUNTIFS(Table2[Sub-Sector],Table3[[#This Row],[Sub-Sector]],Table2[% Away From Current Month High],"&lt;=0.05")/Table3[[#This Row],[Count]]</f>
        <v>0.5</v>
      </c>
      <c r="P22" s="2">
        <f>COUNTIFS(Table2[Sub-Sector],Table3[[#This Row],[Sub-Sector]],Table2[% Away From 52W High],"&lt;=10")/Table3[[#This Row],[Count]]</f>
        <v>0.5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1</v>
      </c>
      <c r="V22" s="2">
        <f>COUNTIFS(Table2[Sub-Sector],Table3[[#This Row],[Sub-Sector]],Table2[Sharpe Ratio],"&gt;=0.10")/Table3[[#This Row],[Count]]</f>
        <v>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273.5</v>
      </c>
      <c r="X22">
        <f>_xlfn.RANK.AVG(Table3[[#This Row],[Score]],Table3[Score],1)</f>
        <v>15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</v>
      </c>
      <c r="Z22">
        <f>_xlfn.RANK.AVG(Table3[[#This Row],[Score 2 ]],Table3[[Score 2 ]],1)</f>
        <v>21</v>
      </c>
    </row>
    <row r="23" spans="1:26" x14ac:dyDescent="0.3">
      <c r="A23" t="s">
        <v>135</v>
      </c>
      <c r="B23">
        <f>COUNTIFS(Table2[Sub-Sector],Table3[[#This Row],[Sub-Sector]])</f>
        <v>4</v>
      </c>
      <c r="C23" s="2">
        <f>COUNTIFS(Table2[Sub-Sector],Table3[[#This Row],[Sub-Sector]],Table2[Uptrend],"Uptrend")/Table3[[#This Row],[Count]]</f>
        <v>0.25</v>
      </c>
      <c r="D23" s="2">
        <f>COUNTIFS(Table2[Sub-Sector],Table3[[#This Row],[Sub-Sector]],Table2[1W Return vs Nifty],"&gt;=5")/Table3[[#This Row],[Count]]</f>
        <v>0.25</v>
      </c>
      <c r="E23" s="2">
        <f>COUNTIFS(Table2[Sub-Sector],Table3[[#This Row],[Sub-Sector]],Table2[1M Return vs Nifty],"&gt;=5")/Table3[[#This Row],[Count]]</f>
        <v>0.25</v>
      </c>
      <c r="F23" s="2">
        <f>COUNTIFS(Table2[Sub-Sector],Table3[[#This Row],[Sub-Sector]],Table2[6M Return vs Nifty],"&gt;=10")/Table3[[#This Row],[Count]]</f>
        <v>0.75</v>
      </c>
      <c r="G23" s="2">
        <f>COUNTIFS(Table2[Sub-Sector],Table3[[#This Row],[Sub-Sector]],Table2[1Y Return vs Nifty],"&gt;=10")/Table3[[#This Row],[Count]]</f>
        <v>0.75</v>
      </c>
      <c r="H23" s="2">
        <f>COUNTIFS(Table2[Sub-Sector],Table3[[#This Row],[Sub-Sector]],Table2[RSI Exponential â€“ 14D],"&gt;=50")/Table3[[#This Row],[Count]]</f>
        <v>0.75</v>
      </c>
      <c r="I23" s="2">
        <f>COUNTIFS(Table2[Sub-Sector],Table3[[#This Row],[Sub-Sector]],Table2[Relative Volume],"&gt;=1")/Table3[[#This Row],[Count]]</f>
        <v>0.25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</v>
      </c>
      <c r="M23" s="2">
        <f>COUNTIFS(Table2[Sub-Sector],Table3[[#This Row],[Sub-Sector]],Table2[% Away From Current Week High],"&lt;=0.05")/Table3[[#This Row],[Count]]</f>
        <v>0.75</v>
      </c>
      <c r="N23" s="2">
        <f>COUNTIFS(Table2[Sub-Sector],Table3[[#This Row],[Sub-Sector]],Table2[% Away From Current Month Low],"&gt;=0.05")/Table3[[#This Row],[Count]]</f>
        <v>0.5</v>
      </c>
      <c r="O23" s="2">
        <f>COUNTIFS(Table2[Sub-Sector],Table3[[#This Row],[Sub-Sector]],Table2[% Away From Current Month High],"&lt;=0.05")/Table3[[#This Row],[Count]]</f>
        <v>0.75</v>
      </c>
      <c r="P23" s="2">
        <f>COUNTIFS(Table2[Sub-Sector],Table3[[#This Row],[Sub-Sector]],Table2[% Away From 52W High],"&lt;=10")/Table3[[#This Row],[Count]]</f>
        <v>0.25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0.5</v>
      </c>
      <c r="S23" s="2">
        <f>COUNTIFS(Table2[Sub-Sector],Table3[[#This Row],[Sub-Sector]],Table2[% Price above 50 EMA],"&gt;=0")/Table3[[#This Row],[Count]]</f>
        <v>0.25</v>
      </c>
      <c r="T23" s="2">
        <f>COUNTIFS(Table2[Sub-Sector],Table3[[#This Row],[Sub-Sector]],Table2[% Price above 200 EMA],"&gt;=0")/Table3[[#This Row],[Count]]</f>
        <v>0.75</v>
      </c>
      <c r="U23" s="2">
        <f>COUNTIFS(Table2[Sub-Sector],Table3[[#This Row],[Sub-Sector]],Table2[Rate of Change - Zone],"Positive")/Table3[[#This Row],[Count]]</f>
        <v>0.75</v>
      </c>
      <c r="V23" s="2">
        <f>COUNTIFS(Table2[Sub-Sector],Table3[[#This Row],[Sub-Sector]],Table2[Sharpe Ratio],"&gt;=0.10")/Table3[[#This Row],[Count]]</f>
        <v>0.5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23">
        <f>_xlfn.RANK.AVG(Table3[[#This Row],[Score]],Table3[Score],1)</f>
        <v>31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3">
        <f>_xlfn.RANK.AVG(Table3[[#This Row],[Score 2 ]],Table3[[Score 2 ]],1)</f>
        <v>22</v>
      </c>
    </row>
    <row r="24" spans="1:26" x14ac:dyDescent="0.3">
      <c r="A24" t="s">
        <v>190</v>
      </c>
      <c r="B24">
        <f>COUNTIFS(Table2[Sub-Sector],Table3[[#This Row],[Sub-Sector]])</f>
        <v>26</v>
      </c>
      <c r="C24" s="2">
        <f>COUNTIFS(Table2[Sub-Sector],Table3[[#This Row],[Sub-Sector]],Table2[Uptrend],"Uptrend")/Table3[[#This Row],[Count]]</f>
        <v>0.69230769230769229</v>
      </c>
      <c r="D24" s="2">
        <f>COUNTIFS(Table2[Sub-Sector],Table3[[#This Row],[Sub-Sector]],Table2[1W Return vs Nifty],"&gt;=5")/Table3[[#This Row],[Count]]</f>
        <v>7.6923076923076927E-2</v>
      </c>
      <c r="E24" s="2">
        <f>COUNTIFS(Table2[Sub-Sector],Table3[[#This Row],[Sub-Sector]],Table2[1M Return vs Nifty],"&gt;=5")/Table3[[#This Row],[Count]]</f>
        <v>0.11538461538461539</v>
      </c>
      <c r="F24" s="2">
        <f>COUNTIFS(Table2[Sub-Sector],Table3[[#This Row],[Sub-Sector]],Table2[6M Return vs Nifty],"&gt;=10")/Table3[[#This Row],[Count]]</f>
        <v>0.65384615384615385</v>
      </c>
      <c r="G24" s="2">
        <f>COUNTIFS(Table2[Sub-Sector],Table3[[#This Row],[Sub-Sector]],Table2[1Y Return vs Nifty],"&gt;=10")/Table3[[#This Row],[Count]]</f>
        <v>0.53846153846153844</v>
      </c>
      <c r="H24" s="2">
        <f>COUNTIFS(Table2[Sub-Sector],Table3[[#This Row],[Sub-Sector]],Table2[RSI Exponential â€“ 14D],"&gt;=50")/Table3[[#This Row],[Count]]</f>
        <v>0.69230769230769229</v>
      </c>
      <c r="I24" s="2">
        <f>COUNTIFS(Table2[Sub-Sector],Table3[[#This Row],[Sub-Sector]],Table2[Relative Volume],"&gt;=1")/Table3[[#This Row],[Count]]</f>
        <v>0.46153846153846156</v>
      </c>
      <c r="J24" s="2">
        <f>COUNTIFS(Table2[Sub-Sector],Table3[[#This Row],[Sub-Sector]],Table2[% Away From Day Low],"&gt;=0.05")/Table3[[#This Row],[Count]]</f>
        <v>3.8461538461538464E-2</v>
      </c>
      <c r="K24" s="2">
        <f>COUNTIFS(Table2[Sub-Sector],Table3[[#This Row],[Sub-Sector]],Table2[% Away From Day High],"&lt;=0.05")/Table3[[#This Row],[Count]]</f>
        <v>0.92307692307692313</v>
      </c>
      <c r="L24" s="2">
        <f>COUNTIFS(Table2[Sub-Sector],Table3[[#This Row],[Sub-Sector]],Table2[% Away From Current Week Low],"&gt;=0.05")/Table3[[#This Row],[Count]]</f>
        <v>7.6923076923076927E-2</v>
      </c>
      <c r="M24" s="2">
        <f>COUNTIFS(Table2[Sub-Sector],Table3[[#This Row],[Sub-Sector]],Table2[% Away From Current Week High],"&lt;=0.05")/Table3[[#This Row],[Count]]</f>
        <v>0.92307692307692313</v>
      </c>
      <c r="N24" s="2">
        <f>COUNTIFS(Table2[Sub-Sector],Table3[[#This Row],[Sub-Sector]],Table2[% Away From Current Month Low],"&gt;=0.05")/Table3[[#This Row],[Count]]</f>
        <v>0.73076923076923073</v>
      </c>
      <c r="O24" s="2">
        <f>COUNTIFS(Table2[Sub-Sector],Table3[[#This Row],[Sub-Sector]],Table2[% Away From Current Month High],"&lt;=0.05")/Table3[[#This Row],[Count]]</f>
        <v>0.53846153846153844</v>
      </c>
      <c r="P24" s="2">
        <f>COUNTIFS(Table2[Sub-Sector],Table3[[#This Row],[Sub-Sector]],Table2[% Away From 52W High],"&lt;=10")/Table3[[#This Row],[Count]]</f>
        <v>0.5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0.69230769230769229</v>
      </c>
      <c r="S24" s="2">
        <f>COUNTIFS(Table2[Sub-Sector],Table3[[#This Row],[Sub-Sector]],Table2[% Price above 50 EMA],"&gt;=0")/Table3[[#This Row],[Count]]</f>
        <v>0.65384615384615385</v>
      </c>
      <c r="T24" s="2">
        <f>COUNTIFS(Table2[Sub-Sector],Table3[[#This Row],[Sub-Sector]],Table2[% Price above 200 EMA],"&gt;=0")/Table3[[#This Row],[Count]]</f>
        <v>0.92307692307692313</v>
      </c>
      <c r="U24" s="2">
        <f>COUNTIFS(Table2[Sub-Sector],Table3[[#This Row],[Sub-Sector]],Table2[Rate of Change - Zone],"Positive")/Table3[[#This Row],[Count]]</f>
        <v>0.73076923076923073</v>
      </c>
      <c r="V24" s="2">
        <f>COUNTIFS(Table2[Sub-Sector],Table3[[#This Row],[Sub-Sector]],Table2[Sharpe Ratio],"&gt;=0.10")/Table3[[#This Row],[Count]]</f>
        <v>0.42307692307692307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</v>
      </c>
      <c r="X24">
        <f>_xlfn.RANK.AVG(Table3[[#This Row],[Score]],Table3[Score],1)</f>
        <v>29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</v>
      </c>
      <c r="Z24">
        <f>_xlfn.RANK.AVG(Table3[[#This Row],[Score 2 ]],Table3[[Score 2 ]],1)</f>
        <v>23</v>
      </c>
    </row>
    <row r="25" spans="1:26" x14ac:dyDescent="0.3">
      <c r="A25" t="s">
        <v>215</v>
      </c>
      <c r="B25">
        <f>COUNTIFS(Table2[Sub-Sector],Table3[[#This Row],[Sub-Sector]])</f>
        <v>9</v>
      </c>
      <c r="C25" s="2">
        <f>COUNTIFS(Table2[Sub-Sector],Table3[[#This Row],[Sub-Sector]],Table2[Uptrend],"Uptrend")/Table3[[#This Row],[Count]]</f>
        <v>0.66666666666666663</v>
      </c>
      <c r="D25" s="2">
        <f>COUNTIFS(Table2[Sub-Sector],Table3[[#This Row],[Sub-Sector]],Table2[1W Return vs Nifty],"&gt;=5")/Table3[[#This Row],[Count]]</f>
        <v>0.1111111111111111</v>
      </c>
      <c r="E25" s="2">
        <f>COUNTIFS(Table2[Sub-Sector],Table3[[#This Row],[Sub-Sector]],Table2[1M Return vs Nifty],"&gt;=5")/Table3[[#This Row],[Count]]</f>
        <v>0.44444444444444442</v>
      </c>
      <c r="F25" s="2">
        <f>COUNTIFS(Table2[Sub-Sector],Table3[[#This Row],[Sub-Sector]],Table2[6M Return vs Nifty],"&gt;=10")/Table3[[#This Row],[Count]]</f>
        <v>0.55555555555555558</v>
      </c>
      <c r="G25" s="2">
        <f>COUNTIFS(Table2[Sub-Sector],Table3[[#This Row],[Sub-Sector]],Table2[1Y Return vs Nifty],"&gt;=10")/Table3[[#This Row],[Count]]</f>
        <v>0.44444444444444442</v>
      </c>
      <c r="H25" s="2">
        <f>COUNTIFS(Table2[Sub-Sector],Table3[[#This Row],[Sub-Sector]],Table2[RSI Exponential â€“ 14D],"&gt;=50")/Table3[[#This Row],[Count]]</f>
        <v>0.77777777777777779</v>
      </c>
      <c r="I25" s="2">
        <f>COUNTIFS(Table2[Sub-Sector],Table3[[#This Row],[Sub-Sector]],Table2[Relative Volume],"&gt;=1")/Table3[[#This Row],[Count]]</f>
        <v>0.66666666666666663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0.1111111111111111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0.77777777777777779</v>
      </c>
      <c r="O25" s="2">
        <f>COUNTIFS(Table2[Sub-Sector],Table3[[#This Row],[Sub-Sector]],Table2[% Away From Current Month High],"&lt;=0.05")/Table3[[#This Row],[Count]]</f>
        <v>0.66666666666666663</v>
      </c>
      <c r="P25" s="2">
        <f>COUNTIFS(Table2[Sub-Sector],Table3[[#This Row],[Sub-Sector]],Table2[% Away From 52W High],"&lt;=10")/Table3[[#This Row],[Count]]</f>
        <v>0.33333333333333331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0.77777777777777779</v>
      </c>
      <c r="S25" s="2">
        <f>COUNTIFS(Table2[Sub-Sector],Table3[[#This Row],[Sub-Sector]],Table2[% Price above 50 EMA],"&gt;=0")/Table3[[#This Row],[Count]]</f>
        <v>0.88888888888888884</v>
      </c>
      <c r="T25" s="2">
        <f>COUNTIFS(Table2[Sub-Sector],Table3[[#This Row],[Sub-Sector]],Table2[% Price above 200 EMA],"&gt;=0")/Table3[[#This Row],[Count]]</f>
        <v>0.88888888888888884</v>
      </c>
      <c r="U25" s="2">
        <f>COUNTIFS(Table2[Sub-Sector],Table3[[#This Row],[Sub-Sector]],Table2[Rate of Change - Zone],"Positive")/Table3[[#This Row],[Count]]</f>
        <v>0.88888888888888884</v>
      </c>
      <c r="V25" s="2">
        <f>COUNTIFS(Table2[Sub-Sector],Table3[[#This Row],[Sub-Sector]],Table2[Sharpe Ratio],"&gt;=0.10")/Table3[[#This Row],[Count]]</f>
        <v>0.33333333333333331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</v>
      </c>
      <c r="X25">
        <f>_xlfn.RANK.AVG(Table3[[#This Row],[Score]],Table3[Score],1)</f>
        <v>16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170.5</v>
      </c>
      <c r="Z25">
        <f>_xlfn.RANK.AVG(Table3[[#This Row],[Score 2 ]],Table3[[Score 2 ]],1)</f>
        <v>24</v>
      </c>
    </row>
    <row r="26" spans="1:26" x14ac:dyDescent="0.3">
      <c r="A26" t="s">
        <v>242</v>
      </c>
      <c r="B26">
        <f>COUNTIFS(Table2[Sub-Sector],Table3[[#This Row],[Sub-Sector]])</f>
        <v>2</v>
      </c>
      <c r="C26" s="2">
        <f>COUNTIFS(Table2[Sub-Sector],Table3[[#This Row],[Sub-Sector]],Table2[Uptrend],"Uptrend")/Table3[[#This Row],[Count]]</f>
        <v>1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</v>
      </c>
      <c r="F26" s="2">
        <f>COUNTIFS(Table2[Sub-Sector],Table3[[#This Row],[Sub-Sector]],Table2[6M Return vs Nifty],"&gt;=10")/Table3[[#This Row],[Count]]</f>
        <v>0.5</v>
      </c>
      <c r="G26" s="2">
        <f>COUNTIFS(Table2[Sub-Sector],Table3[[#This Row],[Sub-Sector]],Table2[1Y Return vs Nifty],"&gt;=10")/Table3[[#This Row],[Count]]</f>
        <v>1</v>
      </c>
      <c r="H26" s="2">
        <f>COUNTIFS(Table2[Sub-Sector],Table3[[#This Row],[Sub-Sector]],Table2[RSI Exponential â€“ 14D],"&gt;=50")/Table3[[#This Row],[Count]]</f>
        <v>0.5</v>
      </c>
      <c r="I26" s="2">
        <f>COUNTIFS(Table2[Sub-Sector],Table3[[#This Row],[Sub-Sector]],Table2[Relative Volume],"&gt;=1")/Table3[[#This Row],[Count]]</f>
        <v>0.5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0.5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0.5</v>
      </c>
      <c r="N26" s="2">
        <f>COUNTIFS(Table2[Sub-Sector],Table3[[#This Row],[Sub-Sector]],Table2[% Away From Current Month Low],"&gt;=0.05")/Table3[[#This Row],[Count]]</f>
        <v>0.5</v>
      </c>
      <c r="O26" s="2">
        <f>COUNTIFS(Table2[Sub-Sector],Table3[[#This Row],[Sub-Sector]],Table2[% Away From Current Month High],"&lt;=0.05")/Table3[[#This Row],[Count]]</f>
        <v>0.5</v>
      </c>
      <c r="P26" s="2">
        <f>COUNTIFS(Table2[Sub-Sector],Table3[[#This Row],[Sub-Sector]],Table2[% Away From 52W High],"&lt;=10")/Table3[[#This Row],[Count]]</f>
        <v>0.5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0.5</v>
      </c>
      <c r="S26" s="2">
        <f>COUNTIFS(Table2[Sub-Sector],Table3[[#This Row],[Sub-Sector]],Table2[% Price above 50 EMA],"&gt;=0")/Table3[[#This Row],[Count]]</f>
        <v>0.5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0.5</v>
      </c>
      <c r="V26" s="2">
        <f>COUNTIFS(Table2[Sub-Sector],Table3[[#This Row],[Sub-Sector]],Table2[Sharpe Ratio],"&gt;=0.10")/Table3[[#This Row],[Count]]</f>
        <v>0.5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</v>
      </c>
      <c r="X26">
        <f>_xlfn.RANK.AVG(Table3[[#This Row],[Score]],Table3[Score],1)</f>
        <v>44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6">
        <f>_xlfn.RANK.AVG(Table3[[#This Row],[Score 2 ]],Table3[[Score 2 ]],1)</f>
        <v>25.5</v>
      </c>
    </row>
    <row r="27" spans="1:26" x14ac:dyDescent="0.3">
      <c r="A27" t="s">
        <v>1001</v>
      </c>
      <c r="B27">
        <f>COUNTIFS(Table2[Sub-Sector],Table3[[#This Row],[Sub-Sector]])</f>
        <v>2</v>
      </c>
      <c r="C27" s="2">
        <f>COUNTIFS(Table2[Sub-Sector],Table3[[#This Row],[Sub-Sector]],Table2[Uptrend],"Uptrend")/Table3[[#This Row],[Count]]</f>
        <v>0.5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</v>
      </c>
      <c r="F27" s="2">
        <f>COUNTIFS(Table2[Sub-Sector],Table3[[#This Row],[Sub-Sector]],Table2[6M Return vs Nifty],"&gt;=10")/Table3[[#This Row],[Count]]</f>
        <v>0.5</v>
      </c>
      <c r="G27" s="2">
        <f>COUNTIFS(Table2[Sub-Sector],Table3[[#This Row],[Sub-Sector]],Table2[1Y Return vs Nifty],"&gt;=10")/Table3[[#This Row],[Count]]</f>
        <v>1</v>
      </c>
      <c r="H27" s="2">
        <f>COUNTIFS(Table2[Sub-Sector],Table3[[#This Row],[Sub-Sector]],Table2[RSI Exponential â€“ 14D],"&gt;=50")/Table3[[#This Row],[Count]]</f>
        <v>0</v>
      </c>
      <c r="I27" s="2">
        <f>COUNTIFS(Table2[Sub-Sector],Table3[[#This Row],[Sub-Sector]],Table2[Relative Volume],"&gt;=1")/Table3[[#This Row],[Count]]</f>
        <v>0.5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1</v>
      </c>
      <c r="O27" s="2">
        <f>COUNTIFS(Table2[Sub-Sector],Table3[[#This Row],[Sub-Sector]],Table2[% Away From Current Month High],"&lt;=0.05")/Table3[[#This Row],[Count]]</f>
        <v>0</v>
      </c>
      <c r="P27" s="2">
        <f>COUNTIFS(Table2[Sub-Sector],Table3[[#This Row],[Sub-Sector]],Table2[% Away From 52W High],"&lt;=10")/Table3[[#This Row],[Count]]</f>
        <v>0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</v>
      </c>
      <c r="S27" s="2">
        <f>COUNTIFS(Table2[Sub-Sector],Table3[[#This Row],[Sub-Sector]],Table2[% Price above 50 EMA],"&gt;=0")/Table3[[#This Row],[Count]]</f>
        <v>0.5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0.5</v>
      </c>
      <c r="V27" s="2">
        <f>COUNTIFS(Table2[Sub-Sector],Table3[[#This Row],[Sub-Sector]],Table2[Sharpe Ratio],"&gt;=0.10")/Table3[[#This Row],[Count]]</f>
        <v>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</v>
      </c>
      <c r="X27">
        <f>_xlfn.RANK.AVG(Table3[[#This Row],[Score]],Table3[Score],1)</f>
        <v>52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7">
        <f>_xlfn.RANK.AVG(Table3[[#This Row],[Score 2 ]],Table3[[Score 2 ]],1)</f>
        <v>25.5</v>
      </c>
    </row>
    <row r="28" spans="1:26" x14ac:dyDescent="0.3">
      <c r="A28" t="s">
        <v>86</v>
      </c>
      <c r="B28">
        <f>COUNTIFS(Table2[Sub-Sector],Table3[[#This Row],[Sub-Sector]])</f>
        <v>5</v>
      </c>
      <c r="C28" s="2">
        <f>COUNTIFS(Table2[Sub-Sector],Table3[[#This Row],[Sub-Sector]],Table2[Uptrend],"Uptrend")/Table3[[#This Row],[Count]]</f>
        <v>0.8</v>
      </c>
      <c r="D28" s="2">
        <f>COUNTIFS(Table2[Sub-Sector],Table3[[#This Row],[Sub-Sector]],Table2[1W Return vs Nifty],"&gt;=5")/Table3[[#This Row],[Count]]</f>
        <v>0.2</v>
      </c>
      <c r="E28" s="2">
        <f>COUNTIFS(Table2[Sub-Sector],Table3[[#This Row],[Sub-Sector]],Table2[1M Return vs Nifty],"&gt;=5")/Table3[[#This Row],[Count]]</f>
        <v>0.6</v>
      </c>
      <c r="F28" s="2">
        <f>COUNTIFS(Table2[Sub-Sector],Table3[[#This Row],[Sub-Sector]],Table2[6M Return vs Nifty],"&gt;=10")/Table3[[#This Row],[Count]]</f>
        <v>0.6</v>
      </c>
      <c r="G28" s="2">
        <f>COUNTIFS(Table2[Sub-Sector],Table3[[#This Row],[Sub-Sector]],Table2[1Y Return vs Nifty],"&gt;=10")/Table3[[#This Row],[Count]]</f>
        <v>0.6</v>
      </c>
      <c r="H28" s="2">
        <f>COUNTIFS(Table2[Sub-Sector],Table3[[#This Row],[Sub-Sector]],Table2[RSI Exponential â€“ 14D],"&gt;=50")/Table3[[#This Row],[Count]]</f>
        <v>1</v>
      </c>
      <c r="I28" s="2">
        <f>COUNTIFS(Table2[Sub-Sector],Table3[[#This Row],[Sub-Sector]],Table2[Relative Volume],"&gt;=1")/Table3[[#This Row],[Count]]</f>
        <v>0.4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0.4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0.8</v>
      </c>
      <c r="O28" s="2">
        <f>COUNTIFS(Table2[Sub-Sector],Table3[[#This Row],[Sub-Sector]],Table2[% Away From Current Month High],"&lt;=0.05")/Table3[[#This Row],[Count]]</f>
        <v>1</v>
      </c>
      <c r="P28" s="2">
        <f>COUNTIFS(Table2[Sub-Sector],Table3[[#This Row],[Sub-Sector]],Table2[% Away From 52W High],"&lt;=10")/Table3[[#This Row],[Count]]</f>
        <v>0.8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1</v>
      </c>
      <c r="S28" s="2">
        <f>COUNTIFS(Table2[Sub-Sector],Table3[[#This Row],[Sub-Sector]],Table2[% Price above 50 EMA],"&gt;=0")/Table3[[#This Row],[Count]]</f>
        <v>0.8</v>
      </c>
      <c r="T28" s="2">
        <f>COUNTIFS(Table2[Sub-Sector],Table3[[#This Row],[Sub-Sector]],Table2[% Price above 200 EMA],"&gt;=0")/Table3[[#This Row],[Count]]</f>
        <v>0.8</v>
      </c>
      <c r="U28" s="2">
        <f>COUNTIFS(Table2[Sub-Sector],Table3[[#This Row],[Sub-Sector]],Table2[Rate of Change - Zone],"Positive")/Table3[[#This Row],[Count]]</f>
        <v>0.8</v>
      </c>
      <c r="V28" s="2">
        <f>COUNTIFS(Table2[Sub-Sector],Table3[[#This Row],[Sub-Sector]],Table2[Sharpe Ratio],"&gt;=0.10")/Table3[[#This Row],[Count]]</f>
        <v>0.4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28">
        <f>_xlfn.RANK.AVG(Table3[[#This Row],[Score]],Table3[Score],1)</f>
        <v>12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8">
        <f>_xlfn.RANK.AVG(Table3[[#This Row],[Score 2 ]],Table3[[Score 2 ]],1)</f>
        <v>27</v>
      </c>
    </row>
    <row r="29" spans="1:26" x14ac:dyDescent="0.3">
      <c r="A29" t="s">
        <v>130</v>
      </c>
      <c r="B29">
        <f>COUNTIFS(Table2[Sub-Sector],Table3[[#This Row],[Sub-Sector]])</f>
        <v>20</v>
      </c>
      <c r="C29" s="2">
        <f>COUNTIFS(Table2[Sub-Sector],Table3[[#This Row],[Sub-Sector]],Table2[Uptrend],"Uptrend")/Table3[[#This Row],[Count]]</f>
        <v>0.55000000000000004</v>
      </c>
      <c r="D29" s="2">
        <f>COUNTIFS(Table2[Sub-Sector],Table3[[#This Row],[Sub-Sector]],Table2[1W Return vs Nifty],"&gt;=5")/Table3[[#This Row],[Count]]</f>
        <v>0.25</v>
      </c>
      <c r="E29" s="2">
        <f>COUNTIFS(Table2[Sub-Sector],Table3[[#This Row],[Sub-Sector]],Table2[1M Return vs Nifty],"&gt;=5")/Table3[[#This Row],[Count]]</f>
        <v>0.4</v>
      </c>
      <c r="F29" s="2">
        <f>COUNTIFS(Table2[Sub-Sector],Table3[[#This Row],[Sub-Sector]],Table2[6M Return vs Nifty],"&gt;=10")/Table3[[#This Row],[Count]]</f>
        <v>0.45</v>
      </c>
      <c r="G29" s="2">
        <f>COUNTIFS(Table2[Sub-Sector],Table3[[#This Row],[Sub-Sector]],Table2[1Y Return vs Nifty],"&gt;=10")/Table3[[#This Row],[Count]]</f>
        <v>0.75</v>
      </c>
      <c r="H29" s="2">
        <f>COUNTIFS(Table2[Sub-Sector],Table3[[#This Row],[Sub-Sector]],Table2[RSI Exponential â€“ 14D],"&gt;=50")/Table3[[#This Row],[Count]]</f>
        <v>0.8</v>
      </c>
      <c r="I29" s="2">
        <f>COUNTIFS(Table2[Sub-Sector],Table3[[#This Row],[Sub-Sector]],Table2[Relative Volume],"&gt;=1")/Table3[[#This Row],[Count]]</f>
        <v>0.4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0.1</v>
      </c>
      <c r="M29" s="2">
        <f>COUNTIFS(Table2[Sub-Sector],Table3[[#This Row],[Sub-Sector]],Table2[% Away From Current Week High],"&lt;=0.05")/Table3[[#This Row],[Count]]</f>
        <v>0.9</v>
      </c>
      <c r="N29" s="2">
        <f>COUNTIFS(Table2[Sub-Sector],Table3[[#This Row],[Sub-Sector]],Table2[% Away From Current Month Low],"&gt;=0.05")/Table3[[#This Row],[Count]]</f>
        <v>0.85</v>
      </c>
      <c r="O29" s="2">
        <f>COUNTIFS(Table2[Sub-Sector],Table3[[#This Row],[Sub-Sector]],Table2[% Away From Current Month High],"&lt;=0.05")/Table3[[#This Row],[Count]]</f>
        <v>0.55000000000000004</v>
      </c>
      <c r="P29" s="2">
        <f>COUNTIFS(Table2[Sub-Sector],Table3[[#This Row],[Sub-Sector]],Table2[% Away From 52W High],"&lt;=10")/Table3[[#This Row],[Count]]</f>
        <v>0.45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0.8</v>
      </c>
      <c r="S29" s="2">
        <f>COUNTIFS(Table2[Sub-Sector],Table3[[#This Row],[Sub-Sector]],Table2[% Price above 50 EMA],"&gt;=0")/Table3[[#This Row],[Count]]</f>
        <v>0.7</v>
      </c>
      <c r="T29" s="2">
        <f>COUNTIFS(Table2[Sub-Sector],Table3[[#This Row],[Sub-Sector]],Table2[% Price above 200 EMA],"&gt;=0")/Table3[[#This Row],[Count]]</f>
        <v>0.85</v>
      </c>
      <c r="U29" s="2">
        <f>COUNTIFS(Table2[Sub-Sector],Table3[[#This Row],[Sub-Sector]],Table2[Rate of Change - Zone],"Positive")/Table3[[#This Row],[Count]]</f>
        <v>0.7</v>
      </c>
      <c r="V29" s="2">
        <f>COUNTIFS(Table2[Sub-Sector],Table3[[#This Row],[Sub-Sector]],Table2[Sharpe Ratio],"&gt;=0.10")/Table3[[#This Row],[Count]]</f>
        <v>0.45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293.5</v>
      </c>
      <c r="X29">
        <f>_xlfn.RANK.AVG(Table3[[#This Row],[Score]],Table3[Score],1)</f>
        <v>21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29">
        <f>_xlfn.RANK.AVG(Table3[[#This Row],[Score 2 ]],Table3[[Score 2 ]],1)</f>
        <v>28</v>
      </c>
    </row>
    <row r="30" spans="1:26" x14ac:dyDescent="0.3">
      <c r="A30" t="s">
        <v>642</v>
      </c>
      <c r="B30">
        <f>COUNTIFS(Table2[Sub-Sector],Table3[[#This Row],[Sub-Sector]])</f>
        <v>3</v>
      </c>
      <c r="C30" s="2">
        <f>COUNTIFS(Table2[Sub-Sector],Table3[[#This Row],[Sub-Sector]],Table2[Uptrend],"Uptrend")/Table3[[#This Row],[Count]]</f>
        <v>0.33333333333333331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0.33333333333333331</v>
      </c>
      <c r="F30" s="2">
        <f>COUNTIFS(Table2[Sub-Sector],Table3[[#This Row],[Sub-Sector]],Table2[6M Return vs Nifty],"&gt;=10")/Table3[[#This Row],[Count]]</f>
        <v>0.66666666666666663</v>
      </c>
      <c r="G30" s="2">
        <f>COUNTIFS(Table2[Sub-Sector],Table3[[#This Row],[Sub-Sector]],Table2[1Y Return vs Nifty],"&gt;=10")/Table3[[#This Row],[Count]]</f>
        <v>0.33333333333333331</v>
      </c>
      <c r="H30" s="2">
        <f>COUNTIFS(Table2[Sub-Sector],Table3[[#This Row],[Sub-Sector]],Table2[RSI Exponential â€“ 14D],"&gt;=50")/Table3[[#This Row],[Count]]</f>
        <v>0.66666666666666663</v>
      </c>
      <c r="I30" s="2">
        <f>COUNTIFS(Table2[Sub-Sector],Table3[[#This Row],[Sub-Sector]],Table2[Relative Volume],"&gt;=1")/Table3[[#This Row],[Count]]</f>
        <v>0.33333333333333331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0.66666666666666663</v>
      </c>
      <c r="O30" s="2">
        <f>COUNTIFS(Table2[Sub-Sector],Table3[[#This Row],[Sub-Sector]],Table2[% Away From Current Month High],"&lt;=0.05")/Table3[[#This Row],[Count]]</f>
        <v>0.33333333333333331</v>
      </c>
      <c r="P30" s="2">
        <f>COUNTIFS(Table2[Sub-Sector],Table3[[#This Row],[Sub-Sector]],Table2[% Away From 52W High],"&lt;=10")/Table3[[#This Row],[Count]]</f>
        <v>0.33333333333333331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0.66666666666666663</v>
      </c>
      <c r="S30" s="2">
        <f>COUNTIFS(Table2[Sub-Sector],Table3[[#This Row],[Sub-Sector]],Table2[% Price above 50 EMA],"&gt;=0")/Table3[[#This Row],[Count]]</f>
        <v>0.33333333333333331</v>
      </c>
      <c r="T30" s="2">
        <f>COUNTIFS(Table2[Sub-Sector],Table3[[#This Row],[Sub-Sector]],Table2[% Price above 200 EMA],"&gt;=0")/Table3[[#This Row],[Count]]</f>
        <v>0.66666666666666663</v>
      </c>
      <c r="U30" s="2">
        <f>COUNTIFS(Table2[Sub-Sector],Table3[[#This Row],[Sub-Sector]],Table2[Rate of Change - Zone],"Positive")/Table3[[#This Row],[Count]]</f>
        <v>1</v>
      </c>
      <c r="V30" s="2">
        <f>COUNTIFS(Table2[Sub-Sector],Table3[[#This Row],[Sub-Sector]],Table2[Sharpe Ratio],"&gt;=0.10")/Table3[[#This Row],[Count]]</f>
        <v>0.33333333333333331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30">
        <f>_xlfn.RANK.AVG(Table3[[#This Row],[Score]],Table3[Score],1)</f>
        <v>46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30">
        <f>_xlfn.RANK.AVG(Table3[[#This Row],[Score 2 ]],Table3[[Score 2 ]],1)</f>
        <v>29</v>
      </c>
    </row>
    <row r="31" spans="1:26" x14ac:dyDescent="0.3">
      <c r="A31" t="s">
        <v>125</v>
      </c>
      <c r="B31">
        <f>COUNTIFS(Table2[Sub-Sector],Table3[[#This Row],[Sub-Sector]])</f>
        <v>22</v>
      </c>
      <c r="C31" s="2">
        <f>COUNTIFS(Table2[Sub-Sector],Table3[[#This Row],[Sub-Sector]],Table2[Uptrend],"Uptrend")/Table3[[#This Row],[Count]]</f>
        <v>0.54545454545454541</v>
      </c>
      <c r="D31" s="2">
        <f>COUNTIFS(Table2[Sub-Sector],Table3[[#This Row],[Sub-Sector]],Table2[1W Return vs Nifty],"&gt;=5")/Table3[[#This Row],[Count]]</f>
        <v>0.13636363636363635</v>
      </c>
      <c r="E31" s="2">
        <f>COUNTIFS(Table2[Sub-Sector],Table3[[#This Row],[Sub-Sector]],Table2[1M Return vs Nifty],"&gt;=5")/Table3[[#This Row],[Count]]</f>
        <v>0.22727272727272727</v>
      </c>
      <c r="F31" s="2">
        <f>COUNTIFS(Table2[Sub-Sector],Table3[[#This Row],[Sub-Sector]],Table2[6M Return vs Nifty],"&gt;=10")/Table3[[#This Row],[Count]]</f>
        <v>0.36363636363636365</v>
      </c>
      <c r="G31" s="2">
        <f>COUNTIFS(Table2[Sub-Sector],Table3[[#This Row],[Sub-Sector]],Table2[1Y Return vs Nifty],"&gt;=10")/Table3[[#This Row],[Count]]</f>
        <v>0.63636363636363635</v>
      </c>
      <c r="H31" s="2">
        <f>COUNTIFS(Table2[Sub-Sector],Table3[[#This Row],[Sub-Sector]],Table2[RSI Exponential â€“ 14D],"&gt;=50")/Table3[[#This Row],[Count]]</f>
        <v>0.90909090909090906</v>
      </c>
      <c r="I31" s="2">
        <f>COUNTIFS(Table2[Sub-Sector],Table3[[#This Row],[Sub-Sector]],Table2[Relative Volume],"&gt;=1")/Table3[[#This Row],[Count]]</f>
        <v>0.40909090909090912</v>
      </c>
      <c r="J31" s="2">
        <f>COUNTIFS(Table2[Sub-Sector],Table3[[#This Row],[Sub-Sector]],Table2[% Away From Day Low],"&gt;=0.05")/Table3[[#This Row],[Count]]</f>
        <v>0.13636363636363635</v>
      </c>
      <c r="K31" s="2">
        <f>COUNTIFS(Table2[Sub-Sector],Table3[[#This Row],[Sub-Sector]],Table2[% Away From Day High],"&lt;=0.05")/Table3[[#This Row],[Count]]</f>
        <v>0.95454545454545459</v>
      </c>
      <c r="L31" s="2">
        <f>COUNTIFS(Table2[Sub-Sector],Table3[[#This Row],[Sub-Sector]],Table2[% Away From Current Week Low],"&gt;=0.05")/Table3[[#This Row],[Count]]</f>
        <v>0.36363636363636365</v>
      </c>
      <c r="M31" s="2">
        <f>COUNTIFS(Table2[Sub-Sector],Table3[[#This Row],[Sub-Sector]],Table2[% Away From Current Week High],"&lt;=0.05")/Table3[[#This Row],[Count]]</f>
        <v>0.90909090909090906</v>
      </c>
      <c r="N31" s="2">
        <f>COUNTIFS(Table2[Sub-Sector],Table3[[#This Row],[Sub-Sector]],Table2[% Away From Current Month Low],"&gt;=0.05")/Table3[[#This Row],[Count]]</f>
        <v>0.95454545454545459</v>
      </c>
      <c r="O31" s="2">
        <f>COUNTIFS(Table2[Sub-Sector],Table3[[#This Row],[Sub-Sector]],Table2[% Away From Current Month High],"&lt;=0.05")/Table3[[#This Row],[Count]]</f>
        <v>0.86363636363636365</v>
      </c>
      <c r="P31" s="2">
        <f>COUNTIFS(Table2[Sub-Sector],Table3[[#This Row],[Sub-Sector]],Table2[% Away From 52W High],"&lt;=10")/Table3[[#This Row],[Count]]</f>
        <v>0.31818181818181818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0.86363636363636365</v>
      </c>
      <c r="S31" s="2">
        <f>COUNTIFS(Table2[Sub-Sector],Table3[[#This Row],[Sub-Sector]],Table2[% Price above 50 EMA],"&gt;=0")/Table3[[#This Row],[Count]]</f>
        <v>0.72727272727272729</v>
      </c>
      <c r="T31" s="2">
        <f>COUNTIFS(Table2[Sub-Sector],Table3[[#This Row],[Sub-Sector]],Table2[% Price above 200 EMA],"&gt;=0")/Table3[[#This Row],[Count]]</f>
        <v>0.95454545454545459</v>
      </c>
      <c r="U31" s="2">
        <f>COUNTIFS(Table2[Sub-Sector],Table3[[#This Row],[Sub-Sector]],Table2[Rate of Change - Zone],"Positive")/Table3[[#This Row],[Count]]</f>
        <v>0.95454545454545459</v>
      </c>
      <c r="V31" s="2">
        <f>COUNTIFS(Table2[Sub-Sector],Table3[[#This Row],[Sub-Sector]],Table2[Sharpe Ratio],"&gt;=0.10")/Table3[[#This Row],[Count]]</f>
        <v>0.45454545454545453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329.5</v>
      </c>
      <c r="X31">
        <f>_xlfn.RANK.AVG(Table3[[#This Row],[Score]],Table3[Score],1)</f>
        <v>37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1">
        <f>_xlfn.RANK.AVG(Table3[[#This Row],[Score 2 ]],Table3[[Score 2 ]],1)</f>
        <v>31</v>
      </c>
    </row>
    <row r="32" spans="1:26" x14ac:dyDescent="0.3">
      <c r="A32" t="s">
        <v>60</v>
      </c>
      <c r="B32">
        <f>COUNTIFS(Table2[Sub-Sector],Table3[[#This Row],[Sub-Sector]])</f>
        <v>3</v>
      </c>
      <c r="C32" s="2">
        <f>COUNTIFS(Table2[Sub-Sector],Table3[[#This Row],[Sub-Sector]],Table2[Uptrend],"Uptrend")/Table3[[#This Row],[Count]]</f>
        <v>0.66666666666666663</v>
      </c>
      <c r="D32" s="2">
        <f>COUNTIFS(Table2[Sub-Sector],Table3[[#This Row],[Sub-Sector]],Table2[1W Return vs Nifty],"&gt;=5")/Table3[[#This Row],[Count]]</f>
        <v>0.33333333333333331</v>
      </c>
      <c r="E32" s="2">
        <f>COUNTIFS(Table2[Sub-Sector],Table3[[#This Row],[Sub-Sector]],Table2[1M Return vs Nifty],"&gt;=5")/Table3[[#This Row],[Count]]</f>
        <v>0.33333333333333331</v>
      </c>
      <c r="F32" s="2">
        <f>COUNTIFS(Table2[Sub-Sector],Table3[[#This Row],[Sub-Sector]],Table2[6M Return vs Nifty],"&gt;=10")/Table3[[#This Row],[Count]]</f>
        <v>0.33333333333333331</v>
      </c>
      <c r="G32" s="2">
        <f>COUNTIFS(Table2[Sub-Sector],Table3[[#This Row],[Sub-Sector]],Table2[1Y Return vs Nifty],"&gt;=10")/Table3[[#This Row],[Count]]</f>
        <v>0.66666666666666663</v>
      </c>
      <c r="H32" s="2">
        <f>COUNTIFS(Table2[Sub-Sector],Table3[[#This Row],[Sub-Sector]],Table2[RSI Exponential â€“ 14D],"&gt;=50")/Table3[[#This Row],[Count]]</f>
        <v>0.66666666666666663</v>
      </c>
      <c r="I32" s="2">
        <f>COUNTIFS(Table2[Sub-Sector],Table3[[#This Row],[Sub-Sector]],Table2[Relative Volume],"&gt;=1")/Table3[[#This Row],[Count]]</f>
        <v>0.66666666666666663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0.66666666666666663</v>
      </c>
      <c r="O32" s="2">
        <f>COUNTIFS(Table2[Sub-Sector],Table3[[#This Row],[Sub-Sector]],Table2[% Away From Current Month High],"&lt;=0.05")/Table3[[#This Row],[Count]]</f>
        <v>0.66666666666666663</v>
      </c>
      <c r="P32" s="2">
        <f>COUNTIFS(Table2[Sub-Sector],Table3[[#This Row],[Sub-Sector]],Table2[% Away From 52W High],"&lt;=10")/Table3[[#This Row],[Count]]</f>
        <v>0.66666666666666663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0.66666666666666663</v>
      </c>
      <c r="S32" s="2">
        <f>COUNTIFS(Table2[Sub-Sector],Table3[[#This Row],[Sub-Sector]],Table2[% Price above 50 EMA],"&gt;=0")/Table3[[#This Row],[Count]]</f>
        <v>0.66666666666666663</v>
      </c>
      <c r="T32" s="2">
        <f>COUNTIFS(Table2[Sub-Sector],Table3[[#This Row],[Sub-Sector]],Table2[% Price above 200 EMA],"&gt;=0")/Table3[[#This Row],[Count]]</f>
        <v>1</v>
      </c>
      <c r="U32" s="2">
        <f>COUNTIFS(Table2[Sub-Sector],Table3[[#This Row],[Sub-Sector]],Table2[Rate of Change - Zone],"Positive")/Table3[[#This Row],[Count]]</f>
        <v>0.66666666666666663</v>
      </c>
      <c r="V32" s="2">
        <f>COUNTIFS(Table2[Sub-Sector],Table3[[#This Row],[Sub-Sector]],Table2[Sharpe Ratio],"&gt;=0.10")/Table3[[#This Row],[Count]]</f>
        <v>0.66666666666666663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32">
        <f>_xlfn.RANK.AVG(Table3[[#This Row],[Score]],Table3[Score],1)</f>
        <v>18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2">
        <f>_xlfn.RANK.AVG(Table3[[#This Row],[Score 2 ]],Table3[[Score 2 ]],1)</f>
        <v>31</v>
      </c>
    </row>
    <row r="33" spans="1:26" x14ac:dyDescent="0.3">
      <c r="A33" t="s">
        <v>869</v>
      </c>
      <c r="B33">
        <f>COUNTIFS(Table2[Sub-Sector],Table3[[#This Row],[Sub-Sector]])</f>
        <v>3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0.33333333333333331</v>
      </c>
      <c r="E33" s="2">
        <f>COUNTIFS(Table2[Sub-Sector],Table3[[#This Row],[Sub-Sector]],Table2[1M Return vs Nifty],"&gt;=5")/Table3[[#This Row],[Count]]</f>
        <v>0.33333333333333331</v>
      </c>
      <c r="F33" s="2">
        <f>COUNTIFS(Table2[Sub-Sector],Table3[[#This Row],[Sub-Sector]],Table2[6M Return vs Nifty],"&gt;=10")/Table3[[#This Row],[Count]]</f>
        <v>0.33333333333333331</v>
      </c>
      <c r="G33" s="2">
        <f>COUNTIFS(Table2[Sub-Sector],Table3[[#This Row],[Sub-Sector]],Table2[1Y Return vs Nifty],"&gt;=10")/Table3[[#This Row],[Count]]</f>
        <v>0.66666666666666663</v>
      </c>
      <c r="H33" s="2">
        <f>COUNTIFS(Table2[Sub-Sector],Table3[[#This Row],[Sub-Sector]],Table2[RSI Exponential â€“ 14D],"&gt;=50")/Table3[[#This Row],[Count]]</f>
        <v>0.33333333333333331</v>
      </c>
      <c r="I33" s="2">
        <f>COUNTIFS(Table2[Sub-Sector],Table3[[#This Row],[Sub-Sector]],Table2[Relative Volume],"&gt;=1")/Table3[[#This Row],[Count]]</f>
        <v>0.66666666666666663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0.66666666666666663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0.66666666666666663</v>
      </c>
      <c r="N33" s="2">
        <f>COUNTIFS(Table2[Sub-Sector],Table3[[#This Row],[Sub-Sector]],Table2[% Away From Current Month Low],"&gt;=0.05")/Table3[[#This Row],[Count]]</f>
        <v>0.33333333333333331</v>
      </c>
      <c r="O33" s="2">
        <f>COUNTIFS(Table2[Sub-Sector],Table3[[#This Row],[Sub-Sector]],Table2[% Away From Current Month High],"&lt;=0.05")/Table3[[#This Row],[Count]]</f>
        <v>0.33333333333333331</v>
      </c>
      <c r="P33" s="2">
        <f>COUNTIFS(Table2[Sub-Sector],Table3[[#This Row],[Sub-Sector]],Table2[% Away From 52W High],"&lt;=10")/Table3[[#This Row],[Count]]</f>
        <v>0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0.33333333333333331</v>
      </c>
      <c r="S33" s="2">
        <f>COUNTIFS(Table2[Sub-Sector],Table3[[#This Row],[Sub-Sector]],Table2[% Price above 50 EMA],"&gt;=0")/Table3[[#This Row],[Count]]</f>
        <v>0.66666666666666663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0.66666666666666663</v>
      </c>
      <c r="V33" s="2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243</v>
      </c>
      <c r="X33">
        <f>_xlfn.RANK.AVG(Table3[[#This Row],[Score]],Table3[Score],1)</f>
        <v>13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</v>
      </c>
      <c r="Z33">
        <f>_xlfn.RANK.AVG(Table3[[#This Row],[Score 2 ]],Table3[[Score 2 ]],1)</f>
        <v>31</v>
      </c>
    </row>
    <row r="34" spans="1:26" x14ac:dyDescent="0.3">
      <c r="A34" t="s">
        <v>549</v>
      </c>
      <c r="B34">
        <f>COUNTIFS(Table2[Sub-Sector],Table3[[#This Row],[Sub-Sector]])</f>
        <v>9</v>
      </c>
      <c r="C34" s="2">
        <f>COUNTIFS(Table2[Sub-Sector],Table3[[#This Row],[Sub-Sector]],Table2[Uptrend],"Uptrend")/Table3[[#This Row],[Count]]</f>
        <v>0.55555555555555558</v>
      </c>
      <c r="D34" s="2">
        <f>COUNTIFS(Table2[Sub-Sector],Table3[[#This Row],[Sub-Sector]],Table2[1W Return vs Nifty],"&gt;=5")/Table3[[#This Row],[Count]]</f>
        <v>0.1111111111111111</v>
      </c>
      <c r="E34" s="2">
        <f>COUNTIFS(Table2[Sub-Sector],Table3[[#This Row],[Sub-Sector]],Table2[1M Return vs Nifty],"&gt;=5")/Table3[[#This Row],[Count]]</f>
        <v>0.44444444444444442</v>
      </c>
      <c r="F34" s="2">
        <f>COUNTIFS(Table2[Sub-Sector],Table3[[#This Row],[Sub-Sector]],Table2[6M Return vs Nifty],"&gt;=10")/Table3[[#This Row],[Count]]</f>
        <v>0.66666666666666663</v>
      </c>
      <c r="G34" s="2">
        <f>COUNTIFS(Table2[Sub-Sector],Table3[[#This Row],[Sub-Sector]],Table2[1Y Return vs Nifty],"&gt;=10")/Table3[[#This Row],[Count]]</f>
        <v>0.44444444444444442</v>
      </c>
      <c r="H34" s="2">
        <f>COUNTIFS(Table2[Sub-Sector],Table3[[#This Row],[Sub-Sector]],Table2[RSI Exponential â€“ 14D],"&gt;=50")/Table3[[#This Row],[Count]]</f>
        <v>0.66666666666666663</v>
      </c>
      <c r="I34" s="2">
        <f>COUNTIFS(Table2[Sub-Sector],Table3[[#This Row],[Sub-Sector]],Table2[Relative Volume],"&gt;=1")/Table3[[#This Row],[Count]]</f>
        <v>0.44444444444444442</v>
      </c>
      <c r="J34" s="2">
        <f>COUNTIFS(Table2[Sub-Sector],Table3[[#This Row],[Sub-Sector]],Table2[% Away From Day Low],"&gt;=0.05")/Table3[[#This Row],[Count]]</f>
        <v>0.1111111111111111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0.1111111111111111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0.77777777777777779</v>
      </c>
      <c r="O34" s="2">
        <f>COUNTIFS(Table2[Sub-Sector],Table3[[#This Row],[Sub-Sector]],Table2[% Away From Current Month High],"&lt;=0.05")/Table3[[#This Row],[Count]]</f>
        <v>0.55555555555555558</v>
      </c>
      <c r="P34" s="2">
        <f>COUNTIFS(Table2[Sub-Sector],Table3[[#This Row],[Sub-Sector]],Table2[% Away From 52W High],"&lt;=10")/Table3[[#This Row],[Count]]</f>
        <v>0.44444444444444442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0.77777777777777779</v>
      </c>
      <c r="S34" s="2">
        <f>COUNTIFS(Table2[Sub-Sector],Table3[[#This Row],[Sub-Sector]],Table2[% Price above 50 EMA],"&gt;=0")/Table3[[#This Row],[Count]]</f>
        <v>0.88888888888888884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0.66666666666666663</v>
      </c>
      <c r="V34" s="2">
        <f>COUNTIFS(Table2[Sub-Sector],Table3[[#This Row],[Sub-Sector]],Table2[Sharpe Ratio],"&gt;=0.10")/Table3[[#This Row],[Count]]</f>
        <v>0.22222222222222221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307.5</v>
      </c>
      <c r="X34">
        <f>_xlfn.RANK.AVG(Table3[[#This Row],[Score]],Table3[Score],1)</f>
        <v>27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189.5</v>
      </c>
      <c r="Z34">
        <f>_xlfn.RANK.AVG(Table3[[#This Row],[Score 2 ]],Table3[[Score 2 ]],1)</f>
        <v>33</v>
      </c>
    </row>
    <row r="35" spans="1:26" x14ac:dyDescent="0.3">
      <c r="A35" t="s">
        <v>116</v>
      </c>
      <c r="B35">
        <f>COUNTIFS(Table2[Sub-Sector],Table3[[#This Row],[Sub-Sector]])</f>
        <v>8</v>
      </c>
      <c r="C35" s="2">
        <f>COUNTIFS(Table2[Sub-Sector],Table3[[#This Row],[Sub-Sector]],Table2[Uptrend],"Uptrend")/Table3[[#This Row],[Count]]</f>
        <v>0.875</v>
      </c>
      <c r="D35" s="2">
        <f>COUNTIFS(Table2[Sub-Sector],Table3[[#This Row],[Sub-Sector]],Table2[1W Return vs Nifty],"&gt;=5")/Table3[[#This Row],[Count]]</f>
        <v>0.375</v>
      </c>
      <c r="E35" s="2">
        <f>COUNTIFS(Table2[Sub-Sector],Table3[[#This Row],[Sub-Sector]],Table2[1M Return vs Nifty],"&gt;=5")/Table3[[#This Row],[Count]]</f>
        <v>0.375</v>
      </c>
      <c r="F35" s="2">
        <f>COUNTIFS(Table2[Sub-Sector],Table3[[#This Row],[Sub-Sector]],Table2[6M Return vs Nifty],"&gt;=10")/Table3[[#This Row],[Count]]</f>
        <v>0.625</v>
      </c>
      <c r="G35" s="2">
        <f>COUNTIFS(Table2[Sub-Sector],Table3[[#This Row],[Sub-Sector]],Table2[1Y Return vs Nifty],"&gt;=10")/Table3[[#This Row],[Count]]</f>
        <v>0.5</v>
      </c>
      <c r="H35" s="2">
        <f>COUNTIFS(Table2[Sub-Sector],Table3[[#This Row],[Sub-Sector]],Table2[RSI Exponential â€“ 14D],"&gt;=50")/Table3[[#This Row],[Count]]</f>
        <v>0.625</v>
      </c>
      <c r="I35" s="2">
        <f>COUNTIFS(Table2[Sub-Sector],Table3[[#This Row],[Sub-Sector]],Table2[Relative Volume],"&gt;=1")/Table3[[#This Row],[Count]]</f>
        <v>0.5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0.875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0.875</v>
      </c>
      <c r="N35" s="2">
        <f>COUNTIFS(Table2[Sub-Sector],Table3[[#This Row],[Sub-Sector]],Table2[% Away From Current Month Low],"&gt;=0.05")/Table3[[#This Row],[Count]]</f>
        <v>0.625</v>
      </c>
      <c r="O35" s="2">
        <f>COUNTIFS(Table2[Sub-Sector],Table3[[#This Row],[Sub-Sector]],Table2[% Away From Current Month High],"&lt;=0.05")/Table3[[#This Row],[Count]]</f>
        <v>0.5</v>
      </c>
      <c r="P35" s="2">
        <f>COUNTIFS(Table2[Sub-Sector],Table3[[#This Row],[Sub-Sector]],Table2[% Away From 52W High],"&lt;=10")/Table3[[#This Row],[Count]]</f>
        <v>0.375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0.625</v>
      </c>
      <c r="S35" s="2">
        <f>COUNTIFS(Table2[Sub-Sector],Table3[[#This Row],[Sub-Sector]],Table2[% Price above 50 EMA],"&gt;=0")/Table3[[#This Row],[Count]]</f>
        <v>0.75</v>
      </c>
      <c r="T35" s="2">
        <f>COUNTIFS(Table2[Sub-Sector],Table3[[#This Row],[Sub-Sector]],Table2[% Price above 200 EMA],"&gt;=0")/Table3[[#This Row],[Count]]</f>
        <v>0.875</v>
      </c>
      <c r="U35" s="2">
        <f>COUNTIFS(Table2[Sub-Sector],Table3[[#This Row],[Sub-Sector]],Table2[Rate of Change - Zone],"Positive")/Table3[[#This Row],[Count]]</f>
        <v>0.625</v>
      </c>
      <c r="V35" s="2">
        <f>COUNTIFS(Table2[Sub-Sector],Table3[[#This Row],[Sub-Sector]],Table2[Sharpe Ratio],"&gt;=0.10")/Table3[[#This Row],[Count]]</f>
        <v>0.125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35">
        <f>_xlfn.RANK.AVG(Table3[[#This Row],[Score]],Table3[Score],1)</f>
        <v>14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35">
        <f>_xlfn.RANK.AVG(Table3[[#This Row],[Score 2 ]],Table3[[Score 2 ]],1)</f>
        <v>34</v>
      </c>
    </row>
    <row r="36" spans="1:26" x14ac:dyDescent="0.3">
      <c r="A36" t="s">
        <v>276</v>
      </c>
      <c r="B36">
        <f>COUNTIFS(Table2[Sub-Sector],Table3[[#This Row],[Sub-Sector]])</f>
        <v>14</v>
      </c>
      <c r="C36" s="2">
        <f>COUNTIFS(Table2[Sub-Sector],Table3[[#This Row],[Sub-Sector]],Table2[Uptrend],"Uptrend")/Table3[[#This Row],[Count]]</f>
        <v>0.9285714285714286</v>
      </c>
      <c r="D36" s="2">
        <f>COUNTIFS(Table2[Sub-Sector],Table3[[#This Row],[Sub-Sector]],Table2[1W Return vs Nifty],"&gt;=5")/Table3[[#This Row],[Count]]</f>
        <v>7.1428571428571425E-2</v>
      </c>
      <c r="E36" s="2">
        <f>COUNTIFS(Table2[Sub-Sector],Table3[[#This Row],[Sub-Sector]],Table2[1M Return vs Nifty],"&gt;=5")/Table3[[#This Row],[Count]]</f>
        <v>0.21428571428571427</v>
      </c>
      <c r="F36" s="2">
        <f>COUNTIFS(Table2[Sub-Sector],Table3[[#This Row],[Sub-Sector]],Table2[6M Return vs Nifty],"&gt;=10")/Table3[[#This Row],[Count]]</f>
        <v>0.5714285714285714</v>
      </c>
      <c r="G36" s="2">
        <f>COUNTIFS(Table2[Sub-Sector],Table3[[#This Row],[Sub-Sector]],Table2[1Y Return vs Nifty],"&gt;=10")/Table3[[#This Row],[Count]]</f>
        <v>0.42857142857142855</v>
      </c>
      <c r="H36" s="2">
        <f>COUNTIFS(Table2[Sub-Sector],Table3[[#This Row],[Sub-Sector]],Table2[RSI Exponential â€“ 14D],"&gt;=50")/Table3[[#This Row],[Count]]</f>
        <v>0.8571428571428571</v>
      </c>
      <c r="I36" s="2">
        <f>COUNTIFS(Table2[Sub-Sector],Table3[[#This Row],[Sub-Sector]],Table2[Relative Volume],"&gt;=1")/Table3[[#This Row],[Count]]</f>
        <v>0.5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0.9285714285714286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0.9285714285714286</v>
      </c>
      <c r="N36" s="2">
        <f>COUNTIFS(Table2[Sub-Sector],Table3[[#This Row],[Sub-Sector]],Table2[% Away From Current Month Low],"&gt;=0.05")/Table3[[#This Row],[Count]]</f>
        <v>0.7142857142857143</v>
      </c>
      <c r="O36" s="2">
        <f>COUNTIFS(Table2[Sub-Sector],Table3[[#This Row],[Sub-Sector]],Table2[% Away From Current Month High],"&lt;=0.05")/Table3[[#This Row],[Count]]</f>
        <v>0.7142857142857143</v>
      </c>
      <c r="P36" s="2">
        <f>COUNTIFS(Table2[Sub-Sector],Table3[[#This Row],[Sub-Sector]],Table2[% Away From 52W High],"&lt;=10")/Table3[[#This Row],[Count]]</f>
        <v>0.6428571428571429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0.8571428571428571</v>
      </c>
      <c r="S36" s="2">
        <f>COUNTIFS(Table2[Sub-Sector],Table3[[#This Row],[Sub-Sector]],Table2[% Price above 50 EMA],"&gt;=0")/Table3[[#This Row],[Count]]</f>
        <v>0.8571428571428571</v>
      </c>
      <c r="T36" s="2">
        <f>COUNTIFS(Table2[Sub-Sector],Table3[[#This Row],[Sub-Sector]],Table2[% Price above 200 EMA],"&gt;=0")/Table3[[#This Row],[Count]]</f>
        <v>0.9285714285714286</v>
      </c>
      <c r="U36" s="2">
        <f>COUNTIFS(Table2[Sub-Sector],Table3[[#This Row],[Sub-Sector]],Table2[Rate of Change - Zone],"Positive")/Table3[[#This Row],[Count]]</f>
        <v>0.7857142857142857</v>
      </c>
      <c r="V36" s="2">
        <f>COUNTIFS(Table2[Sub-Sector],Table3[[#This Row],[Sub-Sector]],Table2[Sharpe Ratio],"&gt;=0.10")/Table3[[#This Row],[Count]]</f>
        <v>0.21428571428571427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36">
        <f>_xlfn.RANK.AVG(Table3[[#This Row],[Score]],Table3[Score],1)</f>
        <v>25.5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</v>
      </c>
      <c r="Z36">
        <f>_xlfn.RANK.AVG(Table3[[#This Row],[Score 2 ]],Table3[[Score 2 ]],1)</f>
        <v>35</v>
      </c>
    </row>
    <row r="37" spans="1:26" x14ac:dyDescent="0.3">
      <c r="A37" t="s">
        <v>1015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0.83333333333333337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0.16666666666666666</v>
      </c>
      <c r="F37" s="2">
        <f>COUNTIFS(Table2[Sub-Sector],Table3[[#This Row],[Sub-Sector]],Table2[6M Return vs Nifty],"&gt;=10")/Table3[[#This Row],[Count]]</f>
        <v>0.83333333333333337</v>
      </c>
      <c r="G37" s="2">
        <f>COUNTIFS(Table2[Sub-Sector],Table3[[#This Row],[Sub-Sector]],Table2[1Y Return vs Nifty],"&gt;=10")/Table3[[#This Row],[Count]]</f>
        <v>0.33333333333333331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Volume],"&gt;=1")/Table3[[#This Row],[Count]]</f>
        <v>0.33333333333333331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0.16666666666666666</v>
      </c>
      <c r="M37" s="2">
        <f>COUNTIFS(Table2[Sub-Sector],Table3[[#This Row],[Sub-Sector]],Table2[% Away From Current Week High],"&lt;=0.05")/Table3[[#This Row],[Count]]</f>
        <v>0.83333333333333337</v>
      </c>
      <c r="N37" s="2">
        <f>COUNTIFS(Table2[Sub-Sector],Table3[[#This Row],[Sub-Sector]],Table2[% Away From Current Month Low],"&gt;=0.05")/Table3[[#This Row],[Count]]</f>
        <v>0.66666666666666663</v>
      </c>
      <c r="O37" s="2">
        <f>COUNTIFS(Table2[Sub-Sector],Table3[[#This Row],[Sub-Sector]],Table2[% Away From Current Month High],"&lt;=0.05")/Table3[[#This Row],[Count]]</f>
        <v>0.33333333333333331</v>
      </c>
      <c r="P37" s="2">
        <f>COUNTIFS(Table2[Sub-Sector],Table3[[#This Row],[Sub-Sector]],Table2[% Away From 52W High],"&lt;=10")/Table3[[#This Row],[Count]]</f>
        <v>0.66666666666666663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0.83333333333333337</v>
      </c>
      <c r="V37" s="2">
        <f>COUNTIFS(Table2[Sub-Sector],Table3[[#This Row],[Sub-Sector]],Table2[Sharpe Ratio],"&gt;=0.10")/Table3[[#This Row],[Count]]</f>
        <v>0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360.5</v>
      </c>
      <c r="X37">
        <f>_xlfn.RANK.AVG(Table3[[#This Row],[Score]],Table3[Score],1)</f>
        <v>45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7">
        <f>_xlfn.RANK.AVG(Table3[[#This Row],[Score 2 ]],Table3[[Score 2 ]],1)</f>
        <v>36</v>
      </c>
    </row>
    <row r="38" spans="1:26" x14ac:dyDescent="0.3">
      <c r="A38" t="s">
        <v>273</v>
      </c>
      <c r="B38">
        <f>COUNTIFS(Table2[Sub-Sector],Table3[[#This Row],[Sub-Sector]])</f>
        <v>21</v>
      </c>
      <c r="C38" s="2">
        <f>COUNTIFS(Table2[Sub-Sector],Table3[[#This Row],[Sub-Sector]],Table2[Uptrend],"Uptrend")/Table3[[#This Row],[Count]]</f>
        <v>0.90476190476190477</v>
      </c>
      <c r="D38" s="2">
        <f>COUNTIFS(Table2[Sub-Sector],Table3[[#This Row],[Sub-Sector]],Table2[1W Return vs Nifty],"&gt;=5")/Table3[[#This Row],[Count]]</f>
        <v>4.7619047619047616E-2</v>
      </c>
      <c r="E38" s="2">
        <f>COUNTIFS(Table2[Sub-Sector],Table3[[#This Row],[Sub-Sector]],Table2[1M Return vs Nifty],"&gt;=5")/Table3[[#This Row],[Count]]</f>
        <v>0.14285714285714285</v>
      </c>
      <c r="F38" s="2">
        <f>COUNTIFS(Table2[Sub-Sector],Table3[[#This Row],[Sub-Sector]],Table2[6M Return vs Nifty],"&gt;=10")/Table3[[#This Row],[Count]]</f>
        <v>0.76190476190476186</v>
      </c>
      <c r="G38" s="2">
        <f>COUNTIFS(Table2[Sub-Sector],Table3[[#This Row],[Sub-Sector]],Table2[1Y Return vs Nifty],"&gt;=10")/Table3[[#This Row],[Count]]</f>
        <v>0.5714285714285714</v>
      </c>
      <c r="H38" s="2">
        <f>COUNTIFS(Table2[Sub-Sector],Table3[[#This Row],[Sub-Sector]],Table2[RSI Exponential â€“ 14D],"&gt;=50")/Table3[[#This Row],[Count]]</f>
        <v>0.5714285714285714</v>
      </c>
      <c r="I38" s="2">
        <f>COUNTIFS(Table2[Sub-Sector],Table3[[#This Row],[Sub-Sector]],Table2[Relative Volume],"&gt;=1")/Table3[[#This Row],[Count]]</f>
        <v>0.33333333333333331</v>
      </c>
      <c r="J38" s="2">
        <f>COUNTIFS(Table2[Sub-Sector],Table3[[#This Row],[Sub-Sector]],Table2[% Away From Day Low],"&gt;=0.05")/Table3[[#This Row],[Count]]</f>
        <v>4.7619047619047616E-2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9.5238095238095233E-2</v>
      </c>
      <c r="M38" s="2">
        <f>COUNTIFS(Table2[Sub-Sector],Table3[[#This Row],[Sub-Sector]],Table2[% Away From Current Week High],"&lt;=0.05")/Table3[[#This Row],[Count]]</f>
        <v>0.95238095238095233</v>
      </c>
      <c r="N38" s="2">
        <f>COUNTIFS(Table2[Sub-Sector],Table3[[#This Row],[Sub-Sector]],Table2[% Away From Current Month Low],"&gt;=0.05")/Table3[[#This Row],[Count]]</f>
        <v>0.7142857142857143</v>
      </c>
      <c r="O38" s="2">
        <f>COUNTIFS(Table2[Sub-Sector],Table3[[#This Row],[Sub-Sector]],Table2[% Away From Current Month High],"&lt;=0.05")/Table3[[#This Row],[Count]]</f>
        <v>0.19047619047619047</v>
      </c>
      <c r="P38" s="2">
        <f>COUNTIFS(Table2[Sub-Sector],Table3[[#This Row],[Sub-Sector]],Table2[% Away From 52W High],"&lt;=10")/Table3[[#This Row],[Count]]</f>
        <v>0.38095238095238093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0.61904761904761907</v>
      </c>
      <c r="S38" s="2">
        <f>COUNTIFS(Table2[Sub-Sector],Table3[[#This Row],[Sub-Sector]],Table2[% Price above 50 EMA],"&gt;=0")/Table3[[#This Row],[Count]]</f>
        <v>0.76190476190476186</v>
      </c>
      <c r="T38" s="2">
        <f>COUNTIFS(Table2[Sub-Sector],Table3[[#This Row],[Sub-Sector]],Table2[% Price above 200 EMA],"&gt;=0")/Table3[[#This Row],[Count]]</f>
        <v>0.95238095238095233</v>
      </c>
      <c r="U38" s="2">
        <f>COUNTIFS(Table2[Sub-Sector],Table3[[#This Row],[Sub-Sector]],Table2[Rate of Change - Zone],"Positive")/Table3[[#This Row],[Count]]</f>
        <v>0.52380952380952384</v>
      </c>
      <c r="V38" s="2">
        <f>COUNTIFS(Table2[Sub-Sector],Table3[[#This Row],[Sub-Sector]],Table2[Sharpe Ratio],"&gt;=0.10")/Table3[[#This Row],[Count]]</f>
        <v>0.23809523809523808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38">
        <f>_xlfn.RANK.AVG(Table3[[#This Row],[Score]],Table3[Score],1)</f>
        <v>34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8">
        <f>_xlfn.RANK.AVG(Table3[[#This Row],[Score 2 ]],Table3[[Score 2 ]],1)</f>
        <v>37</v>
      </c>
    </row>
    <row r="39" spans="1:26" x14ac:dyDescent="0.3">
      <c r="A39" t="s">
        <v>54</v>
      </c>
      <c r="B39">
        <f>COUNTIFS(Table2[Sub-Sector],Table3[[#This Row],[Sub-Sector]])</f>
        <v>44</v>
      </c>
      <c r="C39" s="2">
        <f>COUNTIFS(Table2[Sub-Sector],Table3[[#This Row],[Sub-Sector]],Table2[Uptrend],"Uptrend")/Table3[[#This Row],[Count]]</f>
        <v>0.93181818181818177</v>
      </c>
      <c r="D39" s="2">
        <f>COUNTIFS(Table2[Sub-Sector],Table3[[#This Row],[Sub-Sector]],Table2[1W Return vs Nifty],"&gt;=5")/Table3[[#This Row],[Count]]</f>
        <v>9.0909090909090912E-2</v>
      </c>
      <c r="E39" s="2">
        <f>COUNTIFS(Table2[Sub-Sector],Table3[[#This Row],[Sub-Sector]],Table2[1M Return vs Nifty],"&gt;=5")/Table3[[#This Row],[Count]]</f>
        <v>0.22727272727272727</v>
      </c>
      <c r="F39" s="2">
        <f>COUNTIFS(Table2[Sub-Sector],Table3[[#This Row],[Sub-Sector]],Table2[6M Return vs Nifty],"&gt;=10")/Table3[[#This Row],[Count]]</f>
        <v>0.65909090909090906</v>
      </c>
      <c r="G39" s="2">
        <f>COUNTIFS(Table2[Sub-Sector],Table3[[#This Row],[Sub-Sector]],Table2[1Y Return vs Nifty],"&gt;=10")/Table3[[#This Row],[Count]]</f>
        <v>0.70454545454545459</v>
      </c>
      <c r="H39" s="2">
        <f>COUNTIFS(Table2[Sub-Sector],Table3[[#This Row],[Sub-Sector]],Table2[RSI Exponential â€“ 14D],"&gt;=50")/Table3[[#This Row],[Count]]</f>
        <v>0.52272727272727271</v>
      </c>
      <c r="I39" s="2">
        <f>COUNTIFS(Table2[Sub-Sector],Table3[[#This Row],[Sub-Sector]],Table2[Relative Volume],"&gt;=1")/Table3[[#This Row],[Count]]</f>
        <v>0.36363636363636365</v>
      </c>
      <c r="J39" s="2">
        <f>COUNTIFS(Table2[Sub-Sector],Table3[[#This Row],[Sub-Sector]],Table2[% Away From Day Low],"&gt;=0.05")/Table3[[#This Row],[Count]]</f>
        <v>9.0909090909090912E-2</v>
      </c>
      <c r="K39" s="2">
        <f>COUNTIFS(Table2[Sub-Sector],Table3[[#This Row],[Sub-Sector]],Table2[% Away From Day High],"&lt;=0.05")/Table3[[#This Row],[Count]]</f>
        <v>0.95454545454545459</v>
      </c>
      <c r="L39" s="2">
        <f>COUNTIFS(Table2[Sub-Sector],Table3[[#This Row],[Sub-Sector]],Table2[% Away From Current Week Low],"&gt;=0.05")/Table3[[#This Row],[Count]]</f>
        <v>0.13636363636363635</v>
      </c>
      <c r="M39" s="2">
        <f>COUNTIFS(Table2[Sub-Sector],Table3[[#This Row],[Sub-Sector]],Table2[% Away From Current Week High],"&lt;=0.05")/Table3[[#This Row],[Count]]</f>
        <v>0.86363636363636365</v>
      </c>
      <c r="N39" s="2">
        <f>COUNTIFS(Table2[Sub-Sector],Table3[[#This Row],[Sub-Sector]],Table2[% Away From Current Month Low],"&gt;=0.05")/Table3[[#This Row],[Count]]</f>
        <v>0.54545454545454541</v>
      </c>
      <c r="O39" s="2">
        <f>COUNTIFS(Table2[Sub-Sector],Table3[[#This Row],[Sub-Sector]],Table2[% Away From Current Month High],"&lt;=0.05")/Table3[[#This Row],[Count]]</f>
        <v>0.36363636363636365</v>
      </c>
      <c r="P39" s="2">
        <f>COUNTIFS(Table2[Sub-Sector],Table3[[#This Row],[Sub-Sector]],Table2[% Away From 52W High],"&lt;=10")/Table3[[#This Row],[Count]]</f>
        <v>0.56818181818181823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0.63636363636363635</v>
      </c>
      <c r="S39" s="2">
        <f>COUNTIFS(Table2[Sub-Sector],Table3[[#This Row],[Sub-Sector]],Table2[% Price above 50 EMA],"&gt;=0")/Table3[[#This Row],[Count]]</f>
        <v>0.79545454545454541</v>
      </c>
      <c r="T39" s="2">
        <f>COUNTIFS(Table2[Sub-Sector],Table3[[#This Row],[Sub-Sector]],Table2[% Price above 200 EMA],"&gt;=0")/Table3[[#This Row],[Count]]</f>
        <v>0.97727272727272729</v>
      </c>
      <c r="U39" s="2">
        <f>COUNTIFS(Table2[Sub-Sector],Table3[[#This Row],[Sub-Sector]],Table2[Rate of Change - Zone],"Positive")/Table3[[#This Row],[Count]]</f>
        <v>0.45454545454545453</v>
      </c>
      <c r="V39" s="2">
        <f>COUNTIFS(Table2[Sub-Sector],Table3[[#This Row],[Sub-Sector]],Table2[Sharpe Ratio],"&gt;=0.10")/Table3[[#This Row],[Count]]</f>
        <v>0.13636363636363635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39">
        <f>_xlfn.RANK.AVG(Table3[[#This Row],[Score]],Table3[Score],1)</f>
        <v>25.5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197.5</v>
      </c>
      <c r="Z39">
        <f>_xlfn.RANK.AVG(Table3[[#This Row],[Score 2 ]],Table3[[Score 2 ]],1)</f>
        <v>38</v>
      </c>
    </row>
    <row r="40" spans="1:26" x14ac:dyDescent="0.3">
      <c r="A40" t="s">
        <v>400</v>
      </c>
      <c r="B40">
        <f>COUNTIFS(Table2[Sub-Sector],Table3[[#This Row],[Sub-Sector]])</f>
        <v>12</v>
      </c>
      <c r="C40" s="2">
        <f>COUNTIFS(Table2[Sub-Sector],Table3[[#This Row],[Sub-Sector]],Table2[Uptrend],"Uptrend")/Table3[[#This Row],[Count]]</f>
        <v>0.66666666666666663</v>
      </c>
      <c r="D40" s="2">
        <f>COUNTIFS(Table2[Sub-Sector],Table3[[#This Row],[Sub-Sector]],Table2[1W Return vs Nifty],"&gt;=5")/Table3[[#This Row],[Count]]</f>
        <v>8.3333333333333329E-2</v>
      </c>
      <c r="E40" s="2">
        <f>COUNTIFS(Table2[Sub-Sector],Table3[[#This Row],[Sub-Sector]],Table2[1M Return vs Nifty],"&gt;=5")/Table3[[#This Row],[Count]]</f>
        <v>0.33333333333333331</v>
      </c>
      <c r="F40" s="2">
        <f>COUNTIFS(Table2[Sub-Sector],Table3[[#This Row],[Sub-Sector]],Table2[6M Return vs Nifty],"&gt;=10")/Table3[[#This Row],[Count]]</f>
        <v>0.58333333333333337</v>
      </c>
      <c r="G40" s="2">
        <f>COUNTIFS(Table2[Sub-Sector],Table3[[#This Row],[Sub-Sector]],Table2[1Y Return vs Nifty],"&gt;=10")/Table3[[#This Row],[Count]]</f>
        <v>0.5</v>
      </c>
      <c r="H40" s="2">
        <f>COUNTIFS(Table2[Sub-Sector],Table3[[#This Row],[Sub-Sector]],Table2[RSI Exponential â€“ 14D],"&gt;=50")/Table3[[#This Row],[Count]]</f>
        <v>0.75</v>
      </c>
      <c r="I40" s="2">
        <f>COUNTIFS(Table2[Sub-Sector],Table3[[#This Row],[Sub-Sector]],Table2[Relative Volume],"&gt;=1")/Table3[[#This Row],[Count]]</f>
        <v>0.33333333333333331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8.3333333333333329E-2</v>
      </c>
      <c r="M40" s="2">
        <f>COUNTIFS(Table2[Sub-Sector],Table3[[#This Row],[Sub-Sector]],Table2[% Away From Current Week High],"&lt;=0.05")/Table3[[#This Row],[Count]]</f>
        <v>0.91666666666666663</v>
      </c>
      <c r="N40" s="2">
        <f>COUNTIFS(Table2[Sub-Sector],Table3[[#This Row],[Sub-Sector]],Table2[% Away From Current Month Low],"&gt;=0.05")/Table3[[#This Row],[Count]]</f>
        <v>0.66666666666666663</v>
      </c>
      <c r="O40" s="2">
        <f>COUNTIFS(Table2[Sub-Sector],Table3[[#This Row],[Sub-Sector]],Table2[% Away From Current Month High],"&lt;=0.05")/Table3[[#This Row],[Count]]</f>
        <v>0.58333333333333337</v>
      </c>
      <c r="P40" s="2">
        <f>COUNTIFS(Table2[Sub-Sector],Table3[[#This Row],[Sub-Sector]],Table2[% Away From 52W High],"&lt;=10")/Table3[[#This Row],[Count]]</f>
        <v>0.66666666666666663</v>
      </c>
      <c r="Q40" s="2">
        <f>COUNTIFS(Table2[Sub-Sector],Table3[[#This Row],[Sub-Sector]],Table2[% Away From 52W Low],"&gt;=10")/Table3[[#This Row],[Count]]</f>
        <v>0.75</v>
      </c>
      <c r="R40" s="2">
        <f>COUNTIFS(Table2[Sub-Sector],Table3[[#This Row],[Sub-Sector]],Table2[% Price above 20 EMA],"&gt;=0")/Table3[[#This Row],[Count]]</f>
        <v>0.75</v>
      </c>
      <c r="S40" s="2">
        <f>COUNTIFS(Table2[Sub-Sector],Table3[[#This Row],[Sub-Sector]],Table2[% Price above 50 EMA],"&gt;=0")/Table3[[#This Row],[Count]]</f>
        <v>0.75</v>
      </c>
      <c r="T40" s="2">
        <f>COUNTIFS(Table2[Sub-Sector],Table3[[#This Row],[Sub-Sector]],Table2[% Price above 200 EMA],"&gt;=0")/Table3[[#This Row],[Count]]</f>
        <v>0.75</v>
      </c>
      <c r="U40" s="2">
        <f>COUNTIFS(Table2[Sub-Sector],Table3[[#This Row],[Sub-Sector]],Table2[Rate of Change - Zone],"Positive")/Table3[[#This Row],[Count]]</f>
        <v>0.83333333333333337</v>
      </c>
      <c r="V40" s="2">
        <f>COUNTIFS(Table2[Sub-Sector],Table3[[#This Row],[Sub-Sector]],Table2[Sharpe Ratio],"&gt;=0.10")/Table3[[#This Row],[Count]]</f>
        <v>0.41666666666666669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40">
        <f>_xlfn.RANK.AVG(Table3[[#This Row],[Score]],Table3[Score],1)</f>
        <v>35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40">
        <f>_xlfn.RANK.AVG(Table3[[#This Row],[Score 2 ]],Table3[[Score 2 ]],1)</f>
        <v>39</v>
      </c>
    </row>
    <row r="41" spans="1:26" x14ac:dyDescent="0.3">
      <c r="A41" t="s">
        <v>95</v>
      </c>
      <c r="B41">
        <f>COUNTIFS(Table2[Sub-Sector],Table3[[#This Row],[Sub-Sector]])</f>
        <v>3</v>
      </c>
      <c r="C41" s="2">
        <f>COUNTIFS(Table2[Sub-Sector],Table3[[#This Row],[Sub-Sector]],Table2[Uptrend],"Uptrend")/Table3[[#This Row],[Count]]</f>
        <v>0.66666666666666663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</v>
      </c>
      <c r="F41" s="2">
        <f>COUNTIFS(Table2[Sub-Sector],Table3[[#This Row],[Sub-Sector]],Table2[6M Return vs Nifty],"&gt;=10")/Table3[[#This Row],[Count]]</f>
        <v>0.33333333333333331</v>
      </c>
      <c r="G41" s="2">
        <f>COUNTIFS(Table2[Sub-Sector],Table3[[#This Row],[Sub-Sector]],Table2[1Y Return vs Nifty],"&gt;=10")/Table3[[#This Row],[Count]]</f>
        <v>1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Volume],"&gt;=1")/Table3[[#This Row],[Count]]</f>
        <v>0.33333333333333331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0.66666666666666663</v>
      </c>
      <c r="O41" s="2">
        <f>COUNTIFS(Table2[Sub-Sector],Table3[[#This Row],[Sub-Sector]],Table2[% Away From Current Month High],"&lt;=0.05")/Table3[[#This Row],[Count]]</f>
        <v>0.66666666666666663</v>
      </c>
      <c r="P41" s="2">
        <f>COUNTIFS(Table2[Sub-Sector],Table3[[#This Row],[Sub-Sector]],Table2[% Away From 52W High],"&lt;=10")/Table3[[#This Row],[Count]]</f>
        <v>0.33333333333333331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0.66666666666666663</v>
      </c>
      <c r="S41" s="2">
        <f>COUNTIFS(Table2[Sub-Sector],Table3[[#This Row],[Sub-Sector]],Table2[% Price above 50 EMA],"&gt;=0")/Table3[[#This Row],[Count]]</f>
        <v>0.66666666666666663</v>
      </c>
      <c r="T41" s="2">
        <f>COUNTIFS(Table2[Sub-Sector],Table3[[#This Row],[Sub-Sector]],Table2[% Price above 200 EMA],"&gt;=0")/Table3[[#This Row],[Count]]</f>
        <v>1</v>
      </c>
      <c r="U41" s="2">
        <f>COUNTIFS(Table2[Sub-Sector],Table3[[#This Row],[Sub-Sector]],Table2[Rate of Change - Zone],"Positive")/Table3[[#This Row],[Count]]</f>
        <v>0.66666666666666663</v>
      </c>
      <c r="V41" s="2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434.5</v>
      </c>
      <c r="X41">
        <f>_xlfn.RANK.AVG(Table3[[#This Row],[Score]],Table3[Score],1)</f>
        <v>62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41">
        <f>_xlfn.RANK.AVG(Table3[[#This Row],[Score 2 ]],Table3[[Score 2 ]],1)</f>
        <v>40</v>
      </c>
    </row>
    <row r="42" spans="1:26" x14ac:dyDescent="0.3">
      <c r="A42" t="s">
        <v>512</v>
      </c>
      <c r="B42">
        <f>COUNTIFS(Table2[Sub-Sector],Table3[[#This Row],[Sub-Sector]])</f>
        <v>4</v>
      </c>
      <c r="C42" s="2">
        <f>COUNTIFS(Table2[Sub-Sector],Table3[[#This Row],[Sub-Sector]],Table2[Uptrend],"Uptrend")/Table3[[#This Row],[Count]]</f>
        <v>0.75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0.5</v>
      </c>
      <c r="F42" s="2">
        <f>COUNTIFS(Table2[Sub-Sector],Table3[[#This Row],[Sub-Sector]],Table2[6M Return vs Nifty],"&gt;=10")/Table3[[#This Row],[Count]]</f>
        <v>0.5</v>
      </c>
      <c r="G42" s="2">
        <f>COUNTIFS(Table2[Sub-Sector],Table3[[#This Row],[Sub-Sector]],Table2[1Y Return vs Nifty],"&gt;=10")/Table3[[#This Row],[Count]]</f>
        <v>0.5</v>
      </c>
      <c r="H42" s="2">
        <f>COUNTIFS(Table2[Sub-Sector],Table3[[#This Row],[Sub-Sector]],Table2[RSI Exponential â€“ 14D],"&gt;=50")/Table3[[#This Row],[Count]]</f>
        <v>1</v>
      </c>
      <c r="I42" s="2">
        <f>COUNTIFS(Table2[Sub-Sector],Table3[[#This Row],[Sub-Sector]],Table2[Relative Volume],"&gt;=1")/Table3[[#This Row],[Count]]</f>
        <v>0.25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0.5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1</v>
      </c>
      <c r="O42" s="2">
        <f>COUNTIFS(Table2[Sub-Sector],Table3[[#This Row],[Sub-Sector]],Table2[% Away From Current Month High],"&lt;=0.05")/Table3[[#This Row],[Count]]</f>
        <v>0.5</v>
      </c>
      <c r="P42" s="2">
        <f>COUNTIFS(Table2[Sub-Sector],Table3[[#This Row],[Sub-Sector]],Table2[% Away From 52W High],"&lt;=10")/Table3[[#This Row],[Count]]</f>
        <v>0.25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1</v>
      </c>
      <c r="S42" s="2">
        <f>COUNTIFS(Table2[Sub-Sector],Table3[[#This Row],[Sub-Sector]],Table2[% Price above 50 EMA],"&gt;=0")/Table3[[#This Row],[Count]]</f>
        <v>0.75</v>
      </c>
      <c r="T42" s="2">
        <f>COUNTIFS(Table2[Sub-Sector],Table3[[#This Row],[Sub-Sector]],Table2[% Price above 200 EMA],"&gt;=0")/Table3[[#This Row],[Count]]</f>
        <v>0.75</v>
      </c>
      <c r="U42" s="2">
        <f>COUNTIFS(Table2[Sub-Sector],Table3[[#This Row],[Sub-Sector]],Table2[Rate of Change - Zone],"Positive")/Table3[[#This Row],[Count]]</f>
        <v>1</v>
      </c>
      <c r="V42" s="2">
        <f>COUNTIFS(Table2[Sub-Sector],Table3[[#This Row],[Sub-Sector]],Table2[Sharpe Ratio],"&gt;=0.10")/Table3[[#This Row],[Count]]</f>
        <v>0.25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42">
        <f>_xlfn.RANK.AVG(Table3[[#This Row],[Score]],Table3[Score],1)</f>
        <v>41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202.5</v>
      </c>
      <c r="Z42">
        <f>_xlfn.RANK.AVG(Table3[[#This Row],[Score 2 ]],Table3[[Score 2 ]],1)</f>
        <v>41</v>
      </c>
    </row>
    <row r="43" spans="1:26" x14ac:dyDescent="0.3">
      <c r="A43" t="s">
        <v>119</v>
      </c>
      <c r="B43">
        <f>COUNTIFS(Table2[Sub-Sector],Table3[[#This Row],[Sub-Sector]])</f>
        <v>8</v>
      </c>
      <c r="C43" s="2">
        <f>COUNTIFS(Table2[Sub-Sector],Table3[[#This Row],[Sub-Sector]],Table2[Uptrend],"Uptrend")/Table3[[#This Row],[Count]]</f>
        <v>0.75</v>
      </c>
      <c r="D43" s="2">
        <f>COUNTIFS(Table2[Sub-Sector],Table3[[#This Row],[Sub-Sector]],Table2[1W Return vs Nifty],"&gt;=5")/Table3[[#This Row],[Count]]</f>
        <v>0.125</v>
      </c>
      <c r="E43" s="2">
        <f>COUNTIFS(Table2[Sub-Sector],Table3[[#This Row],[Sub-Sector]],Table2[1M Return vs Nifty],"&gt;=5")/Table3[[#This Row],[Count]]</f>
        <v>0.5</v>
      </c>
      <c r="F43" s="2">
        <f>COUNTIFS(Table2[Sub-Sector],Table3[[#This Row],[Sub-Sector]],Table2[6M Return vs Nifty],"&gt;=10")/Table3[[#This Row],[Count]]</f>
        <v>0.625</v>
      </c>
      <c r="G43" s="2">
        <f>COUNTIFS(Table2[Sub-Sector],Table3[[#This Row],[Sub-Sector]],Table2[1Y Return vs Nifty],"&gt;=10")/Table3[[#This Row],[Count]]</f>
        <v>0.625</v>
      </c>
      <c r="H43" s="2">
        <f>COUNTIFS(Table2[Sub-Sector],Table3[[#This Row],[Sub-Sector]],Table2[RSI Exponential â€“ 14D],"&gt;=50")/Table3[[#This Row],[Count]]</f>
        <v>0.5</v>
      </c>
      <c r="I43" s="2">
        <f>COUNTIFS(Table2[Sub-Sector],Table3[[#This Row],[Sub-Sector]],Table2[Relative Volume],"&gt;=1")/Table3[[#This Row],[Count]]</f>
        <v>0.375</v>
      </c>
      <c r="J43" s="2">
        <f>COUNTIFS(Table2[Sub-Sector],Table3[[#This Row],[Sub-Sector]],Table2[% Away From Day Low],"&gt;=0.05")/Table3[[#This Row],[Count]]</f>
        <v>0.125</v>
      </c>
      <c r="K43" s="2">
        <f>COUNTIFS(Table2[Sub-Sector],Table3[[#This Row],[Sub-Sector]],Table2[% Away From Day High],"&lt;=0.05")/Table3[[#This Row],[Count]]</f>
        <v>0.875</v>
      </c>
      <c r="L43" s="2">
        <f>COUNTIFS(Table2[Sub-Sector],Table3[[#This Row],[Sub-Sector]],Table2[% Away From Current Week Low],"&gt;=0.05")/Table3[[#This Row],[Count]]</f>
        <v>0.125</v>
      </c>
      <c r="M43" s="2">
        <f>COUNTIFS(Table2[Sub-Sector],Table3[[#This Row],[Sub-Sector]],Table2[% Away From Current Week High],"&lt;=0.05")/Table3[[#This Row],[Count]]</f>
        <v>0.875</v>
      </c>
      <c r="N43" s="2">
        <f>COUNTIFS(Table2[Sub-Sector],Table3[[#This Row],[Sub-Sector]],Table2[% Away From Current Month Low],"&gt;=0.05")/Table3[[#This Row],[Count]]</f>
        <v>0.625</v>
      </c>
      <c r="O43" s="2">
        <f>COUNTIFS(Table2[Sub-Sector],Table3[[#This Row],[Sub-Sector]],Table2[% Away From Current Month High],"&lt;=0.05")/Table3[[#This Row],[Count]]</f>
        <v>0.5</v>
      </c>
      <c r="P43" s="2">
        <f>COUNTIFS(Table2[Sub-Sector],Table3[[#This Row],[Sub-Sector]],Table2[% Away From 52W High],"&lt;=10")/Table3[[#This Row],[Count]]</f>
        <v>0.625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0.5</v>
      </c>
      <c r="S43" s="2">
        <f>COUNTIFS(Table2[Sub-Sector],Table3[[#This Row],[Sub-Sector]],Table2[% Price above 50 EMA],"&gt;=0")/Table3[[#This Row],[Count]]</f>
        <v>0.625</v>
      </c>
      <c r="T43" s="2">
        <f>COUNTIFS(Table2[Sub-Sector],Table3[[#This Row],[Sub-Sector]],Table2[% Price above 200 EMA],"&gt;=0")/Table3[[#This Row],[Count]]</f>
        <v>0.75</v>
      </c>
      <c r="U43" s="2">
        <f>COUNTIFS(Table2[Sub-Sector],Table3[[#This Row],[Sub-Sector]],Table2[Rate of Change - Zone],"Positive")/Table3[[#This Row],[Count]]</f>
        <v>0.5</v>
      </c>
      <c r="V43" s="2">
        <f>COUNTIFS(Table2[Sub-Sector],Table3[[#This Row],[Sub-Sector]],Table2[Sharpe Ratio],"&gt;=0.10")/Table3[[#This Row],[Count]]</f>
        <v>0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43">
        <f>_xlfn.RANK.AVG(Table3[[#This Row],[Score]],Table3[Score],1)</f>
        <v>20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3">
        <f>_xlfn.RANK.AVG(Table3[[#This Row],[Score 2 ]],Table3[[Score 2 ]],1)</f>
        <v>42</v>
      </c>
    </row>
    <row r="44" spans="1:26" x14ac:dyDescent="0.3">
      <c r="A44" t="s">
        <v>324</v>
      </c>
      <c r="B44">
        <f>COUNTIFS(Table2[Sub-Sector],Table3[[#This Row],[Sub-Sector]])</f>
        <v>10</v>
      </c>
      <c r="C44" s="2">
        <f>COUNTIFS(Table2[Sub-Sector],Table3[[#This Row],[Sub-Sector]],Table2[Uptrend],"Uptrend")/Table3[[#This Row],[Count]]</f>
        <v>0.8</v>
      </c>
      <c r="D44" s="2">
        <f>COUNTIFS(Table2[Sub-Sector],Table3[[#This Row],[Sub-Sector]],Table2[1W Return vs Nifty],"&gt;=5")/Table3[[#This Row],[Count]]</f>
        <v>0.1</v>
      </c>
      <c r="E44" s="2">
        <f>COUNTIFS(Table2[Sub-Sector],Table3[[#This Row],[Sub-Sector]],Table2[1M Return vs Nifty],"&gt;=5")/Table3[[#This Row],[Count]]</f>
        <v>0.3</v>
      </c>
      <c r="F44" s="2">
        <f>COUNTIFS(Table2[Sub-Sector],Table3[[#This Row],[Sub-Sector]],Table2[6M Return vs Nifty],"&gt;=10")/Table3[[#This Row],[Count]]</f>
        <v>0.8</v>
      </c>
      <c r="G44" s="2">
        <f>COUNTIFS(Table2[Sub-Sector],Table3[[#This Row],[Sub-Sector]],Table2[1Y Return vs Nifty],"&gt;=10")/Table3[[#This Row],[Count]]</f>
        <v>0.7</v>
      </c>
      <c r="H44" s="2">
        <f>COUNTIFS(Table2[Sub-Sector],Table3[[#This Row],[Sub-Sector]],Table2[RSI Exponential â€“ 14D],"&gt;=50")/Table3[[#This Row],[Count]]</f>
        <v>0.4</v>
      </c>
      <c r="I44" s="2">
        <f>COUNTIFS(Table2[Sub-Sector],Table3[[#This Row],[Sub-Sector]],Table2[Relative Volume],"&gt;=1")/Table3[[#This Row],[Count]]</f>
        <v>0.3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0.9</v>
      </c>
      <c r="L44" s="2">
        <f>COUNTIFS(Table2[Sub-Sector],Table3[[#This Row],[Sub-Sector]],Table2[% Away From Current Week Low],"&gt;=0.05")/Table3[[#This Row],[Count]]</f>
        <v>0.2</v>
      </c>
      <c r="M44" s="2">
        <f>COUNTIFS(Table2[Sub-Sector],Table3[[#This Row],[Sub-Sector]],Table2[% Away From Current Week High],"&lt;=0.05")/Table3[[#This Row],[Count]]</f>
        <v>0.9</v>
      </c>
      <c r="N44" s="2">
        <f>COUNTIFS(Table2[Sub-Sector],Table3[[#This Row],[Sub-Sector]],Table2[% Away From Current Month Low],"&gt;=0.05")/Table3[[#This Row],[Count]]</f>
        <v>0.5</v>
      </c>
      <c r="O44" s="2">
        <f>COUNTIFS(Table2[Sub-Sector],Table3[[#This Row],[Sub-Sector]],Table2[% Away From Current Month High],"&lt;=0.05")/Table3[[#This Row],[Count]]</f>
        <v>0.3</v>
      </c>
      <c r="P44" s="2">
        <f>COUNTIFS(Table2[Sub-Sector],Table3[[#This Row],[Sub-Sector]],Table2[% Away From 52W High],"&lt;=10")/Table3[[#This Row],[Count]]</f>
        <v>0.3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0.4</v>
      </c>
      <c r="S44" s="2">
        <f>COUNTIFS(Table2[Sub-Sector],Table3[[#This Row],[Sub-Sector]],Table2[% Price above 50 EMA],"&gt;=0")/Table3[[#This Row],[Count]]</f>
        <v>0.6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0.4</v>
      </c>
      <c r="V44" s="2">
        <f>COUNTIFS(Table2[Sub-Sector],Table3[[#This Row],[Sub-Sector]],Table2[Sharpe Ratio],"&gt;=0.10")/Table3[[#This Row],[Count]]</f>
        <v>0.2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44">
        <f>_xlfn.RANK.AVG(Table3[[#This Row],[Score]],Table3[Score],1)</f>
        <v>30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4">
        <f>_xlfn.RANK.AVG(Table3[[#This Row],[Score 2 ]],Table3[[Score 2 ]],1)</f>
        <v>43</v>
      </c>
    </row>
    <row r="45" spans="1:26" x14ac:dyDescent="0.3">
      <c r="A45" t="s">
        <v>225</v>
      </c>
      <c r="B45">
        <f>COUNTIFS(Table2[Sub-Sector],Table3[[#This Row],[Sub-Sector]])</f>
        <v>7</v>
      </c>
      <c r="C45" s="2">
        <f>COUNTIFS(Table2[Sub-Sector],Table3[[#This Row],[Sub-Sector]],Table2[Uptrend],"Uptrend")/Table3[[#This Row],[Count]]</f>
        <v>1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0.7142857142857143</v>
      </c>
      <c r="F45" s="2">
        <f>COUNTIFS(Table2[Sub-Sector],Table3[[#This Row],[Sub-Sector]],Table2[6M Return vs Nifty],"&gt;=10")/Table3[[#This Row],[Count]]</f>
        <v>0.5714285714285714</v>
      </c>
      <c r="G45" s="2">
        <f>COUNTIFS(Table2[Sub-Sector],Table3[[#This Row],[Sub-Sector]],Table2[1Y Return vs Nifty],"&gt;=10")/Table3[[#This Row],[Count]]</f>
        <v>1</v>
      </c>
      <c r="H45" s="2">
        <f>COUNTIFS(Table2[Sub-Sector],Table3[[#This Row],[Sub-Sector]],Table2[RSI Exponential â€“ 14D],"&gt;=50")/Table3[[#This Row],[Count]]</f>
        <v>1</v>
      </c>
      <c r="I45" s="2">
        <f>COUNTIFS(Table2[Sub-Sector],Table3[[#This Row],[Sub-Sector]],Table2[Relative Volume],"&gt;=1")/Table3[[#This Row],[Count]]</f>
        <v>0.2857142857142857</v>
      </c>
      <c r="J45" s="2">
        <f>COUNTIFS(Table2[Sub-Sector],Table3[[#This Row],[Sub-Sector]],Table2[% Away From Day Low],"&gt;=0.05")/Table3[[#This Row],[Count]]</f>
        <v>0.14285714285714285</v>
      </c>
      <c r="K45" s="2">
        <f>COUNTIFS(Table2[Sub-Sector],Table3[[#This Row],[Sub-Sector]],Table2[% Away From Day High],"&lt;=0.05")/Table3[[#This Row],[Count]]</f>
        <v>0.8571428571428571</v>
      </c>
      <c r="L45" s="2">
        <f>COUNTIFS(Table2[Sub-Sector],Table3[[#This Row],[Sub-Sector]],Table2[% Away From Current Week Low],"&gt;=0.05")/Table3[[#This Row],[Count]]</f>
        <v>0.14285714285714285</v>
      </c>
      <c r="M45" s="2">
        <f>COUNTIFS(Table2[Sub-Sector],Table3[[#This Row],[Sub-Sector]],Table2[% Away From Current Week High],"&lt;=0.05")/Table3[[#This Row],[Count]]</f>
        <v>0.8571428571428571</v>
      </c>
      <c r="N45" s="2">
        <f>COUNTIFS(Table2[Sub-Sector],Table3[[#This Row],[Sub-Sector]],Table2[% Away From Current Month Low],"&gt;=0.05")/Table3[[#This Row],[Count]]</f>
        <v>0.7142857142857143</v>
      </c>
      <c r="O45" s="2">
        <f>COUNTIFS(Table2[Sub-Sector],Table3[[#This Row],[Sub-Sector]],Table2[% Away From Current Month High],"&lt;=0.05")/Table3[[#This Row],[Count]]</f>
        <v>0.5714285714285714</v>
      </c>
      <c r="P45" s="2">
        <f>COUNTIFS(Table2[Sub-Sector],Table3[[#This Row],[Sub-Sector]],Table2[% Away From 52W High],"&lt;=10")/Table3[[#This Row],[Count]]</f>
        <v>0.8571428571428571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1</v>
      </c>
      <c r="S45" s="2">
        <f>COUNTIFS(Table2[Sub-Sector],Table3[[#This Row],[Sub-Sector]],Table2[% Price above 50 EMA],"&gt;=0")/Table3[[#This Row],[Count]]</f>
        <v>1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0.42857142857142855</v>
      </c>
      <c r="V45" s="2">
        <f>COUNTIFS(Table2[Sub-Sector],Table3[[#This Row],[Sub-Sector]],Table2[Sharpe Ratio],"&gt;=0.10")/Table3[[#This Row],[Count]]</f>
        <v>0.2857142857142857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311</v>
      </c>
      <c r="X45">
        <f>_xlfn.RANK.AVG(Table3[[#This Row],[Score]],Table3[Score],1)</f>
        <v>28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</v>
      </c>
      <c r="Z45">
        <f>_xlfn.RANK.AVG(Table3[[#This Row],[Score 2 ]],Table3[[Score 2 ]],1)</f>
        <v>44</v>
      </c>
    </row>
    <row r="46" spans="1:26" x14ac:dyDescent="0.3">
      <c r="A46" t="s">
        <v>860</v>
      </c>
      <c r="B46">
        <f>COUNTIFS(Table2[Sub-Sector],Table3[[#This Row],[Sub-Sector]])</f>
        <v>2</v>
      </c>
      <c r="C46" s="2">
        <f>COUNTIFS(Table2[Sub-Sector],Table3[[#This Row],[Sub-Sector]],Table2[Uptrend],"Uptrend")/Table3[[#This Row],[Count]]</f>
        <v>0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</v>
      </c>
      <c r="F46" s="2">
        <f>COUNTIFS(Table2[Sub-Sector],Table3[[#This Row],[Sub-Sector]],Table2[6M Return vs Nifty],"&gt;=10")/Table3[[#This Row],[Count]]</f>
        <v>0.5</v>
      </c>
      <c r="G46" s="2">
        <f>COUNTIFS(Table2[Sub-Sector],Table3[[#This Row],[Sub-Sector]],Table2[1Y Return vs Nifty],"&gt;=10")/Table3[[#This Row],[Count]]</f>
        <v>0.5</v>
      </c>
      <c r="H46" s="2">
        <f>COUNTIFS(Table2[Sub-Sector],Table3[[#This Row],[Sub-Sector]],Table2[RSI Exponential â€“ 14D],"&gt;=50")/Table3[[#This Row],[Count]]</f>
        <v>0</v>
      </c>
      <c r="I46" s="2">
        <f>COUNTIFS(Table2[Sub-Sector],Table3[[#This Row],[Sub-Sector]],Table2[Relative Volume],"&gt;=1")/Table3[[#This Row],[Count]]</f>
        <v>0.5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0.5</v>
      </c>
      <c r="O46" s="2">
        <f>COUNTIFS(Table2[Sub-Sector],Table3[[#This Row],[Sub-Sector]],Table2[% Away From Current Month High],"&lt;=0.05")/Table3[[#This Row],[Count]]</f>
        <v>0</v>
      </c>
      <c r="P46" s="2">
        <f>COUNTIFS(Table2[Sub-Sector],Table3[[#This Row],[Sub-Sector]],Table2[% Away From 52W High],"&lt;=10")/Table3[[#This Row],[Count]]</f>
        <v>0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</v>
      </c>
      <c r="S46" s="2">
        <f>COUNTIFS(Table2[Sub-Sector],Table3[[#This Row],[Sub-Sector]],Table2[% Price above 50 EMA],"&gt;=0")/Table3[[#This Row],[Count]]</f>
        <v>0</v>
      </c>
      <c r="T46" s="2">
        <f>COUNTIFS(Table2[Sub-Sector],Table3[[#This Row],[Sub-Sector]],Table2[% Price above 200 EMA],"&gt;=0")/Table3[[#This Row],[Count]]</f>
        <v>0.5</v>
      </c>
      <c r="U46" s="2">
        <f>COUNTIFS(Table2[Sub-Sector],Table3[[#This Row],[Sub-Sector]],Table2[Rate of Change - Zone],"Positive")/Table3[[#This Row],[Count]]</f>
        <v>0.5</v>
      </c>
      <c r="V46" s="2">
        <f>COUNTIFS(Table2[Sub-Sector],Table3[[#This Row],[Sub-Sector]],Table2[Sharpe Ratio],"&gt;=0.10")/Table3[[#This Row],[Count]]</f>
        <v>0.5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46">
        <f>_xlfn.RANK.AVG(Table3[[#This Row],[Score]],Table3[Score],1)</f>
        <v>82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6">
        <f>_xlfn.RANK.AVG(Table3[[#This Row],[Score 2 ]],Table3[[Score 2 ]],1)</f>
        <v>45</v>
      </c>
    </row>
    <row r="47" spans="1:26" x14ac:dyDescent="0.3">
      <c r="A47" t="s">
        <v>567</v>
      </c>
      <c r="B47">
        <f>COUNTIFS(Table2[Sub-Sector],Table3[[#This Row],[Sub-Sector]])</f>
        <v>7</v>
      </c>
      <c r="C47" s="2">
        <f>COUNTIFS(Table2[Sub-Sector],Table3[[#This Row],[Sub-Sector]],Table2[Uptrend],"Uptrend")/Table3[[#This Row],[Count]]</f>
        <v>0.7142857142857143</v>
      </c>
      <c r="D47" s="2">
        <f>COUNTIFS(Table2[Sub-Sector],Table3[[#This Row],[Sub-Sector]],Table2[1W Return vs Nifty],"&gt;=5")/Table3[[#This Row],[Count]]</f>
        <v>0.2857142857142857</v>
      </c>
      <c r="E47" s="2">
        <f>COUNTIFS(Table2[Sub-Sector],Table3[[#This Row],[Sub-Sector]],Table2[1M Return vs Nifty],"&gt;=5")/Table3[[#This Row],[Count]]</f>
        <v>0.5714285714285714</v>
      </c>
      <c r="F47" s="2">
        <f>COUNTIFS(Table2[Sub-Sector],Table3[[#This Row],[Sub-Sector]],Table2[6M Return vs Nifty],"&gt;=10")/Table3[[#This Row],[Count]]</f>
        <v>0.42857142857142855</v>
      </c>
      <c r="G47" s="2">
        <f>COUNTIFS(Table2[Sub-Sector],Table3[[#This Row],[Sub-Sector]],Table2[1Y Return vs Nifty],"&gt;=10")/Table3[[#This Row],[Count]]</f>
        <v>0.42857142857142855</v>
      </c>
      <c r="H47" s="2">
        <f>COUNTIFS(Table2[Sub-Sector],Table3[[#This Row],[Sub-Sector]],Table2[RSI Exponential â€“ 14D],"&gt;=50")/Table3[[#This Row],[Count]]</f>
        <v>0.7142857142857143</v>
      </c>
      <c r="I47" s="2">
        <f>COUNTIFS(Table2[Sub-Sector],Table3[[#This Row],[Sub-Sector]],Table2[Relative Volume],"&gt;=1")/Table3[[#This Row],[Count]]</f>
        <v>0.8571428571428571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0.14285714285714285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0.7142857142857143</v>
      </c>
      <c r="O47" s="2">
        <f>COUNTIFS(Table2[Sub-Sector],Table3[[#This Row],[Sub-Sector]],Table2[% Away From Current Month High],"&lt;=0.05")/Table3[[#This Row],[Count]]</f>
        <v>0.5714285714285714</v>
      </c>
      <c r="P47" s="2">
        <f>COUNTIFS(Table2[Sub-Sector],Table3[[#This Row],[Sub-Sector]],Table2[% Away From 52W High],"&lt;=10")/Table3[[#This Row],[Count]]</f>
        <v>0.42857142857142855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0.7142857142857143</v>
      </c>
      <c r="S47" s="2">
        <f>COUNTIFS(Table2[Sub-Sector],Table3[[#This Row],[Sub-Sector]],Table2[% Price above 50 EMA],"&gt;=0")/Table3[[#This Row],[Count]]</f>
        <v>0.8571428571428571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0.5714285714285714</v>
      </c>
      <c r="V47" s="2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295.5</v>
      </c>
      <c r="X47">
        <f>_xlfn.RANK.AVG(Table3[[#This Row],[Score]],Table3[Score],1)</f>
        <v>22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47">
        <f>_xlfn.RANK.AVG(Table3[[#This Row],[Score 2 ]],Table3[[Score 2 ]],1)</f>
        <v>46</v>
      </c>
    </row>
    <row r="48" spans="1:26" x14ac:dyDescent="0.3">
      <c r="A48" t="s">
        <v>156</v>
      </c>
      <c r="B48">
        <f>COUNTIFS(Table2[Sub-Sector],Table3[[#This Row],[Sub-Sector]])</f>
        <v>3</v>
      </c>
      <c r="C48" s="2">
        <f>COUNTIFS(Table2[Sub-Sector],Table3[[#This Row],[Sub-Sector]],Table2[Uptrend],"Uptrend")/Table3[[#This Row],[Count]]</f>
        <v>0.66666666666666663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</v>
      </c>
      <c r="F48" s="2">
        <f>COUNTIFS(Table2[Sub-Sector],Table3[[#This Row],[Sub-Sector]],Table2[6M Return vs Nifty],"&gt;=10")/Table3[[#This Row],[Count]]</f>
        <v>0.66666666666666663</v>
      </c>
      <c r="G48" s="2">
        <f>COUNTIFS(Table2[Sub-Sector],Table3[[#This Row],[Sub-Sector]],Table2[1Y Return vs Nifty],"&gt;=10")/Table3[[#This Row],[Count]]</f>
        <v>0.66666666666666663</v>
      </c>
      <c r="H48" s="2">
        <f>COUNTIFS(Table2[Sub-Sector],Table3[[#This Row],[Sub-Sector]],Table2[RSI Exponential â€“ 14D],"&gt;=50")/Table3[[#This Row],[Count]]</f>
        <v>0.66666666666666663</v>
      </c>
      <c r="I48" s="2">
        <f>COUNTIFS(Table2[Sub-Sector],Table3[[#This Row],[Sub-Sector]],Table2[Relative Volume],"&gt;=1")/Table3[[#This Row],[Count]]</f>
        <v>0</v>
      </c>
      <c r="J48" s="2">
        <f>COUNTIFS(Table2[Sub-Sector],Table3[[#This Row],[Sub-Sector]],Table2[% Away From Day Low],"&gt;=0.05")/Table3[[#This Row],[Count]]</f>
        <v>0.33333333333333331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0.33333333333333331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1</v>
      </c>
      <c r="O48" s="2">
        <f>COUNTIFS(Table2[Sub-Sector],Table3[[#This Row],[Sub-Sector]],Table2[% Away From Current Month High],"&lt;=0.05")/Table3[[#This Row],[Count]]</f>
        <v>0.66666666666666663</v>
      </c>
      <c r="P48" s="2">
        <f>COUNTIFS(Table2[Sub-Sector],Table3[[#This Row],[Sub-Sector]],Table2[% Away From 52W High],"&lt;=10")/Table3[[#This Row],[Count]]</f>
        <v>0.66666666666666663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0.66666666666666663</v>
      </c>
      <c r="S48" s="2">
        <f>COUNTIFS(Table2[Sub-Sector],Table3[[#This Row],[Sub-Sector]],Table2[% Price above 50 EMA],"&gt;=0")/Table3[[#This Row],[Count]]</f>
        <v>0.66666666666666663</v>
      </c>
      <c r="T48" s="2">
        <f>COUNTIFS(Table2[Sub-Sector],Table3[[#This Row],[Sub-Sector]],Table2[% Price above 200 EMA],"&gt;=0")/Table3[[#This Row],[Count]]</f>
        <v>0.66666666666666663</v>
      </c>
      <c r="U48" s="2">
        <f>COUNTIFS(Table2[Sub-Sector],Table3[[#This Row],[Sub-Sector]],Table2[Rate of Change - Zone],"Positive")/Table3[[#This Row],[Count]]</f>
        <v>0.66666666666666663</v>
      </c>
      <c r="V48" s="2">
        <f>COUNTIFS(Table2[Sub-Sector],Table3[[#This Row],[Sub-Sector]],Table2[Sharpe Ratio],"&gt;=0.10")/Table3[[#This Row],[Count]]</f>
        <v>0.33333333333333331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48">
        <f>_xlfn.RANK.AVG(Table3[[#This Row],[Score]],Table3[Score],1)</f>
        <v>69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</v>
      </c>
      <c r="Z48">
        <f>_xlfn.RANK.AVG(Table3[[#This Row],[Score 2 ]],Table3[[Score 2 ]],1)</f>
        <v>47</v>
      </c>
    </row>
    <row r="49" spans="1:26" x14ac:dyDescent="0.3">
      <c r="A49" t="s">
        <v>554</v>
      </c>
      <c r="B49">
        <f>COUNTIFS(Table2[Sub-Sector],Table3[[#This Row],[Sub-Sector]])</f>
        <v>5</v>
      </c>
      <c r="C49" s="2">
        <f>COUNTIFS(Table2[Sub-Sector],Table3[[#This Row],[Sub-Sector]],Table2[Uptrend],"Uptrend")/Table3[[#This Row],[Count]]</f>
        <v>0.2</v>
      </c>
      <c r="D49" s="2">
        <f>COUNTIFS(Table2[Sub-Sector],Table3[[#This Row],[Sub-Sector]],Table2[1W Return vs Nifty],"&gt;=5")/Table3[[#This Row],[Count]]</f>
        <v>0.2</v>
      </c>
      <c r="E49" s="2">
        <f>COUNTIFS(Table2[Sub-Sector],Table3[[#This Row],[Sub-Sector]],Table2[1M Return vs Nifty],"&gt;=5")/Table3[[#This Row],[Count]]</f>
        <v>0</v>
      </c>
      <c r="F49" s="2">
        <f>COUNTIFS(Table2[Sub-Sector],Table3[[#This Row],[Sub-Sector]],Table2[6M Return vs Nifty],"&gt;=10")/Table3[[#This Row],[Count]]</f>
        <v>0.2</v>
      </c>
      <c r="G49" s="2">
        <f>COUNTIFS(Table2[Sub-Sector],Table3[[#This Row],[Sub-Sector]],Table2[1Y Return vs Nifty],"&gt;=10")/Table3[[#This Row],[Count]]</f>
        <v>0.4</v>
      </c>
      <c r="H49" s="2">
        <f>COUNTIFS(Table2[Sub-Sector],Table3[[#This Row],[Sub-Sector]],Table2[RSI Exponential â€“ 14D],"&gt;=50")/Table3[[#This Row],[Count]]</f>
        <v>0.8</v>
      </c>
      <c r="I49" s="2">
        <f>COUNTIFS(Table2[Sub-Sector],Table3[[#This Row],[Sub-Sector]],Table2[Relative Volume],"&gt;=1")/Table3[[#This Row],[Count]]</f>
        <v>0.6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0.2</v>
      </c>
      <c r="M49" s="2">
        <f>COUNTIFS(Table2[Sub-Sector],Table3[[#This Row],[Sub-Sector]],Table2[% Away From Current Week High],"&lt;=0.05")/Table3[[#This Row],[Count]]</f>
        <v>1</v>
      </c>
      <c r="N49" s="2">
        <f>COUNTIFS(Table2[Sub-Sector],Table3[[#This Row],[Sub-Sector]],Table2[% Away From Current Month Low],"&gt;=0.05")/Table3[[#This Row],[Count]]</f>
        <v>0.6</v>
      </c>
      <c r="O49" s="2">
        <f>COUNTIFS(Table2[Sub-Sector],Table3[[#This Row],[Sub-Sector]],Table2[% Away From Current Month High],"&lt;=0.05")/Table3[[#This Row],[Count]]</f>
        <v>0.8</v>
      </c>
      <c r="P49" s="2">
        <f>COUNTIFS(Table2[Sub-Sector],Table3[[#This Row],[Sub-Sector]],Table2[% Away From 52W High],"&lt;=10")/Table3[[#This Row],[Count]]</f>
        <v>0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0.8</v>
      </c>
      <c r="S49" s="2">
        <f>COUNTIFS(Table2[Sub-Sector],Table3[[#This Row],[Sub-Sector]],Table2[% Price above 50 EMA],"&gt;=0")/Table3[[#This Row],[Count]]</f>
        <v>0.6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0.8</v>
      </c>
      <c r="V49" s="2">
        <f>COUNTIFS(Table2[Sub-Sector],Table3[[#This Row],[Sub-Sector]],Table2[Sharpe Ratio],"&gt;=0.10")/Table3[[#This Row],[Count]]</f>
        <v>0.4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49">
        <f>_xlfn.RANK.AVG(Table3[[#This Row],[Score]],Table3[Score],1)</f>
        <v>65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49">
        <f>_xlfn.RANK.AVG(Table3[[#This Row],[Score 2 ]],Table3[[Score 2 ]],1)</f>
        <v>48</v>
      </c>
    </row>
    <row r="50" spans="1:26" x14ac:dyDescent="0.3">
      <c r="A50" t="s">
        <v>393</v>
      </c>
      <c r="B50">
        <f>COUNTIFS(Table2[Sub-Sector],Table3[[#This Row],[Sub-Sector]])</f>
        <v>6</v>
      </c>
      <c r="C50" s="2">
        <f>COUNTIFS(Table2[Sub-Sector],Table3[[#This Row],[Sub-Sector]],Table2[Uptrend],"Uptrend")/Table3[[#This Row],[Count]]</f>
        <v>0.66666666666666663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0.16666666666666666</v>
      </c>
      <c r="F50" s="2">
        <f>COUNTIFS(Table2[Sub-Sector],Table3[[#This Row],[Sub-Sector]],Table2[6M Return vs Nifty],"&gt;=10")/Table3[[#This Row],[Count]]</f>
        <v>0.66666666666666663</v>
      </c>
      <c r="G50" s="2">
        <f>COUNTIFS(Table2[Sub-Sector],Table3[[#This Row],[Sub-Sector]],Table2[1Y Return vs Nifty],"&gt;=10")/Table3[[#This Row],[Count]]</f>
        <v>0.33333333333333331</v>
      </c>
      <c r="H50" s="2">
        <f>COUNTIFS(Table2[Sub-Sector],Table3[[#This Row],[Sub-Sector]],Table2[RSI Exponential â€“ 14D],"&gt;=50")/Table3[[#This Row],[Count]]</f>
        <v>0.16666666666666666</v>
      </c>
      <c r="I50" s="2">
        <f>COUNTIFS(Table2[Sub-Sector],Table3[[#This Row],[Sub-Sector]],Table2[Relative Volume],"&gt;=1")/Table3[[#This Row],[Count]]</f>
        <v>0.5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0.16666666666666666</v>
      </c>
      <c r="O50" s="2">
        <f>COUNTIFS(Table2[Sub-Sector],Table3[[#This Row],[Sub-Sector]],Table2[% Away From Current Month High],"&lt;=0.05")/Table3[[#This Row],[Count]]</f>
        <v>0.16666666666666666</v>
      </c>
      <c r="P50" s="2">
        <f>COUNTIFS(Table2[Sub-Sector],Table3[[#This Row],[Sub-Sector]],Table2[% Away From 52W High],"&lt;=10")/Table3[[#This Row],[Count]]</f>
        <v>0.16666666666666666</v>
      </c>
      <c r="Q50" s="2">
        <f>COUNTIFS(Table2[Sub-Sector],Table3[[#This Row],[Sub-Sector]],Table2[% Away From 52W Low],"&gt;=10")/Table3[[#This Row],[Count]]</f>
        <v>0.83333333333333337</v>
      </c>
      <c r="R50" s="2">
        <f>COUNTIFS(Table2[Sub-Sector],Table3[[#This Row],[Sub-Sector]],Table2[% Price above 20 EMA],"&gt;=0")/Table3[[#This Row],[Count]]</f>
        <v>0.16666666666666666</v>
      </c>
      <c r="S50" s="2">
        <f>COUNTIFS(Table2[Sub-Sector],Table3[[#This Row],[Sub-Sector]],Table2[% Price above 50 EMA],"&gt;=0")/Table3[[#This Row],[Count]]</f>
        <v>0.33333333333333331</v>
      </c>
      <c r="T50" s="2">
        <f>COUNTIFS(Table2[Sub-Sector],Table3[[#This Row],[Sub-Sector]],Table2[% Price above 200 EMA],"&gt;=0")/Table3[[#This Row],[Count]]</f>
        <v>0.66666666666666663</v>
      </c>
      <c r="U50" s="2">
        <f>COUNTIFS(Table2[Sub-Sector],Table3[[#This Row],[Sub-Sector]],Table2[Rate of Change - Zone],"Positive")/Table3[[#This Row],[Count]]</f>
        <v>0.33333333333333331</v>
      </c>
      <c r="V50" s="2">
        <f>COUNTIFS(Table2[Sub-Sector],Table3[[#This Row],[Sub-Sector]],Table2[Sharpe Ratio],"&gt;=0.10")/Table3[[#This Row],[Count]]</f>
        <v>0.16666666666666666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50">
        <f>_xlfn.RANK.AVG(Table3[[#This Row],[Score]],Table3[Score],1)</f>
        <v>54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0">
        <f>_xlfn.RANK.AVG(Table3[[#This Row],[Score 2 ]],Table3[[Score 2 ]],1)</f>
        <v>49</v>
      </c>
    </row>
    <row r="51" spans="1:26" x14ac:dyDescent="0.3">
      <c r="A51" t="s">
        <v>327</v>
      </c>
      <c r="B51">
        <f>COUNTIFS(Table2[Sub-Sector],Table3[[#This Row],[Sub-Sector]])</f>
        <v>3</v>
      </c>
      <c r="C51" s="2">
        <f>COUNTIFS(Table2[Sub-Sector],Table3[[#This Row],[Sub-Sector]],Table2[Uptrend],"Uptrend")/Table3[[#This Row],[Count]]</f>
        <v>0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1</v>
      </c>
      <c r="G51" s="2">
        <f>COUNTIFS(Table2[Sub-Sector],Table3[[#This Row],[Sub-Sector]],Table2[1Y Return vs Nifty],"&gt;=10")/Table3[[#This Row],[Count]]</f>
        <v>1</v>
      </c>
      <c r="H51" s="2">
        <f>COUNTIFS(Table2[Sub-Sector],Table3[[#This Row],[Sub-Sector]],Table2[RSI Exponential â€“ 14D],"&gt;=50")/Table3[[#This Row],[Count]]</f>
        <v>0</v>
      </c>
      <c r="I51" s="2">
        <f>COUNTIFS(Table2[Sub-Sector],Table3[[#This Row],[Sub-Sector]],Table2[Relative Volume],"&gt;=1")/Table3[[#This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0.33333333333333331</v>
      </c>
      <c r="M51" s="2">
        <f>COUNTIFS(Table2[Sub-Sector],Table3[[#This Row],[Sub-Sector]],Table2[% Away From Current Week High],"&lt;=0.05")/Table3[[#This Row],[Count]]</f>
        <v>0.33333333333333331</v>
      </c>
      <c r="N51" s="2">
        <f>COUNTIFS(Table2[Sub-Sector],Table3[[#This Row],[Sub-Sector]],Table2[% Away From Current Month Low],"&gt;=0.05")/Table3[[#This Row],[Count]]</f>
        <v>1</v>
      </c>
      <c r="O51" s="2">
        <f>COUNTIFS(Table2[Sub-Sector],Table3[[#This Row],[Sub-Sector]],Table2[% Away From Current Month High],"&lt;=0.05")/Table3[[#This Row],[Count]]</f>
        <v>0</v>
      </c>
      <c r="P51" s="2">
        <f>COUNTIFS(Table2[Sub-Sector],Table3[[#This Row],[Sub-Sector]],Table2[% Away From 52W High],"&lt;=10")/Table3[[#This Row],[Count]]</f>
        <v>0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</v>
      </c>
      <c r="S51" s="2">
        <f>COUNTIFS(Table2[Sub-Sector],Table3[[#This Row],[Sub-Sector]],Table2[% Price above 50 EMA],"&gt;=0")/Table3[[#This Row],[Count]]</f>
        <v>0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</v>
      </c>
      <c r="V51" s="2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51">
        <f>_xlfn.RANK.AVG(Table3[[#This Row],[Score]],Table3[Score],1)</f>
        <v>89.5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1">
        <f>_xlfn.RANK.AVG(Table3[[#This Row],[Score 2 ]],Table3[[Score 2 ]],1)</f>
        <v>52</v>
      </c>
    </row>
    <row r="52" spans="1:26" x14ac:dyDescent="0.3">
      <c r="A52" t="s">
        <v>473</v>
      </c>
      <c r="B52">
        <f>COUNTIFS(Table2[Sub-Sector],Table3[[#This Row],[Sub-Sector]])</f>
        <v>10</v>
      </c>
      <c r="C52" s="2">
        <f>COUNTIFS(Table2[Sub-Sector],Table3[[#This Row],[Sub-Sector]],Table2[Uptrend],"Uptrend")/Table3[[#This Row],[Count]]</f>
        <v>0.8</v>
      </c>
      <c r="D52" s="2">
        <f>COUNTIFS(Table2[Sub-Sector],Table3[[#This Row],[Sub-Sector]],Table2[1W Return vs Nifty],"&gt;=5")/Table3[[#This Row],[Count]]</f>
        <v>0.2</v>
      </c>
      <c r="E52" s="2">
        <f>COUNTIFS(Table2[Sub-Sector],Table3[[#This Row],[Sub-Sector]],Table2[1M Return vs Nifty],"&gt;=5")/Table3[[#This Row],[Count]]</f>
        <v>0.3</v>
      </c>
      <c r="F52" s="2">
        <f>COUNTIFS(Table2[Sub-Sector],Table3[[#This Row],[Sub-Sector]],Table2[6M Return vs Nifty],"&gt;=10")/Table3[[#This Row],[Count]]</f>
        <v>0.6</v>
      </c>
      <c r="G52" s="2">
        <f>COUNTIFS(Table2[Sub-Sector],Table3[[#This Row],[Sub-Sector]],Table2[1Y Return vs Nifty],"&gt;=10")/Table3[[#This Row],[Count]]</f>
        <v>0.3</v>
      </c>
      <c r="H52" s="2">
        <f>COUNTIFS(Table2[Sub-Sector],Table3[[#This Row],[Sub-Sector]],Table2[RSI Exponential â€“ 14D],"&gt;=50")/Table3[[#This Row],[Count]]</f>
        <v>0.4</v>
      </c>
      <c r="I52" s="2">
        <f>COUNTIFS(Table2[Sub-Sector],Table3[[#This Row],[Sub-Sector]],Table2[Relative Volume],"&gt;=1")/Table3[[#This Row],[Count]]</f>
        <v>0.4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0.1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0.4</v>
      </c>
      <c r="O52" s="2">
        <f>COUNTIFS(Table2[Sub-Sector],Table3[[#This Row],[Sub-Sector]],Table2[% Away From Current Month High],"&lt;=0.05")/Table3[[#This Row],[Count]]</f>
        <v>0.4</v>
      </c>
      <c r="P52" s="2">
        <f>COUNTIFS(Table2[Sub-Sector],Table3[[#This Row],[Sub-Sector]],Table2[% Away From 52W High],"&lt;=10")/Table3[[#This Row],[Count]]</f>
        <v>0.5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0.4</v>
      </c>
      <c r="S52" s="2">
        <f>COUNTIFS(Table2[Sub-Sector],Table3[[#This Row],[Sub-Sector]],Table2[% Price above 50 EMA],"&gt;=0")/Table3[[#This Row],[Count]]</f>
        <v>0.8</v>
      </c>
      <c r="T52" s="2">
        <f>COUNTIFS(Table2[Sub-Sector],Table3[[#This Row],[Sub-Sector]],Table2[% Price above 200 EMA],"&gt;=0")/Table3[[#This Row],[Count]]</f>
        <v>0.9</v>
      </c>
      <c r="U52" s="2">
        <f>COUNTIFS(Table2[Sub-Sector],Table3[[#This Row],[Sub-Sector]],Table2[Rate of Change - Zone],"Positive")/Table3[[#This Row],[Count]]</f>
        <v>0.6</v>
      </c>
      <c r="V52" s="2">
        <f>COUNTIFS(Table2[Sub-Sector],Table3[[#This Row],[Sub-Sector]],Table2[Sharpe Ratio],"&gt;=0.10")/Table3[[#This Row],[Count]]</f>
        <v>0.4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</v>
      </c>
      <c r="X52">
        <f>_xlfn.RANK.AVG(Table3[[#This Row],[Score]],Table3[Score],1)</f>
        <v>40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2">
        <f>_xlfn.RANK.AVG(Table3[[#This Row],[Score 2 ]],Table3[[Score 2 ]],1)</f>
        <v>52</v>
      </c>
    </row>
    <row r="53" spans="1:26" x14ac:dyDescent="0.3">
      <c r="A53" t="s">
        <v>1408</v>
      </c>
      <c r="B53">
        <f>COUNTIFS(Table2[Sub-Sector],Table3[[#This Row],[Sub-Sector]])</f>
        <v>1</v>
      </c>
      <c r="C53" s="2">
        <f>COUNTIFS(Table2[Sub-Sector],Table3[[#This Row],[Sub-Sector]],Table2[Uptrend],"Uptrend")/Table3[[#This Row],[Count]]</f>
        <v>0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1</v>
      </c>
      <c r="G53" s="2">
        <f>COUNTIFS(Table2[Sub-Sector],Table3[[#This Row],[Sub-Sector]],Table2[1Y Return vs Nifty],"&gt;=10")/Table3[[#This Row],[Count]]</f>
        <v>1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Volume],"&gt;=1")/Table3[[#This Row],[Count]]</f>
        <v>0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1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</v>
      </c>
      <c r="S53" s="2">
        <f>COUNTIFS(Table2[Sub-Sector],Table3[[#This Row],[Sub-Sector]],Table2[% Price above 50 EMA],"&gt;=0")/Table3[[#This Row],[Count]]</f>
        <v>0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</v>
      </c>
      <c r="V53" s="2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</v>
      </c>
      <c r="X53">
        <f>_xlfn.RANK.AVG(Table3[[#This Row],[Score]],Table3[Score],1)</f>
        <v>89.5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3">
        <f>_xlfn.RANK.AVG(Table3[[#This Row],[Score 2 ]],Table3[[Score 2 ]],1)</f>
        <v>52</v>
      </c>
    </row>
    <row r="54" spans="1:26" x14ac:dyDescent="0.3">
      <c r="A54" t="s">
        <v>1647</v>
      </c>
      <c r="B54">
        <f>COUNTIFS(Table2[Sub-Sector],Table3[[#This Row],[Sub-Sector]])</f>
        <v>1</v>
      </c>
      <c r="C54" s="2">
        <f>COUNTIFS(Table2[Sub-Sector],Table3[[#This Row],[Sub-Sector]],Table2[Uptrend],"Uptrend")/Table3[[#This Row],[Count]]</f>
        <v>1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1</v>
      </c>
      <c r="G54" s="2">
        <f>COUNTIFS(Table2[Sub-Sector],Table3[[#This Row],[Sub-Sector]],Table2[1Y Return vs Nifty],"&gt;=10")/Table3[[#This Row],[Count]]</f>
        <v>1</v>
      </c>
      <c r="H54" s="2">
        <f>COUNTIFS(Table2[Sub-Sector],Table3[[#This Row],[Sub-Sector]],Table2[RSI Exponential â€“ 14D],"&gt;=50")/Table3[[#This Row],[Count]]</f>
        <v>1</v>
      </c>
      <c r="I54" s="2">
        <f>COUNTIFS(Table2[Sub-Sector],Table3[[#This Row],[Sub-Sector]],Table2[Relative Volume],"&gt;=1")/Table3[[#This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1</v>
      </c>
      <c r="O54" s="2">
        <f>COUNTIFS(Table2[Sub-Sector],Table3[[#This Row],[Sub-Sector]],Table2[% Away From Current Month High],"&lt;=0.05")/Table3[[#This Row],[Count]]</f>
        <v>0</v>
      </c>
      <c r="P54" s="2">
        <f>COUNTIFS(Table2[Sub-Sector],Table3[[#This Row],[Sub-Sector]],Table2[% Away From 52W High],"&lt;=10")/Table3[[#This Row],[Count]]</f>
        <v>1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1</v>
      </c>
      <c r="S54" s="2">
        <f>COUNTIFS(Table2[Sub-Sector],Table3[[#This Row],[Sub-Sector]],Table2[% Price above 50 EMA],"&gt;=0")/Table3[[#This Row],[Count]]</f>
        <v>1</v>
      </c>
      <c r="T54" s="2">
        <f>COUNTIFS(Table2[Sub-Sector],Table3[[#This Row],[Sub-Sector]],Table2[% Price above 200 EMA],"&gt;=0")/Table3[[#This Row],[Count]]</f>
        <v>1</v>
      </c>
      <c r="U54" s="2">
        <f>COUNTIFS(Table2[Sub-Sector],Table3[[#This Row],[Sub-Sector]],Table2[Rate of Change - Zone],"Positive")/Table3[[#This Row],[Count]]</f>
        <v>0</v>
      </c>
      <c r="V54" s="2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54">
        <f>_xlfn.RANK.AVG(Table3[[#This Row],[Score]],Table3[Score],1)</f>
        <v>54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4">
        <f>_xlfn.RANK.AVG(Table3[[#This Row],[Score 2 ]],Table3[[Score 2 ]],1)</f>
        <v>52</v>
      </c>
    </row>
    <row r="55" spans="1:26" x14ac:dyDescent="0.3">
      <c r="A55" t="s">
        <v>792</v>
      </c>
      <c r="B55">
        <f>COUNTIFS(Table2[Sub-Sector],Table3[[#This Row],[Sub-Sector]])</f>
        <v>1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1</v>
      </c>
      <c r="G55" s="2">
        <f>COUNTIFS(Table2[Sub-Sector],Table3[[#This Row],[Sub-Sector]],Table2[1Y Return vs Nifty],"&gt;=10")/Table3[[#This Row],[Count]]</f>
        <v>1</v>
      </c>
      <c r="H55" s="2">
        <f>COUNTIFS(Table2[Sub-Sector],Table3[[#This Row],[Sub-Sector]],Table2[RSI Exponential â€“ 14D],"&gt;=50")/Table3[[#This Row],[Count]]</f>
        <v>0</v>
      </c>
      <c r="I55" s="2">
        <f>COUNTIFS(Table2[Sub-Sector],Table3[[#This Row],[Sub-Sector]],Table2[Relative Volume],"&gt;=1")/Table3[[#This Row],[Count]]</f>
        <v>0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1</v>
      </c>
      <c r="O55" s="2">
        <f>COUNTIFS(Table2[Sub-Sector],Table3[[#This Row],[Sub-Sector]],Table2[% Away From Current Month High],"&lt;=0.05")/Table3[[#This Row],[Count]]</f>
        <v>0</v>
      </c>
      <c r="P55" s="2">
        <f>COUNTIFS(Table2[Sub-Sector],Table3[[#This Row],[Sub-Sector]],Table2[% Away From 52W High],"&lt;=10")/Table3[[#This Row],[Count]]</f>
        <v>1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</v>
      </c>
      <c r="S55" s="2">
        <f>COUNTIFS(Table2[Sub-Sector],Table3[[#This Row],[Sub-Sector]],Table2[% Price above 50 EMA],"&gt;=0")/Table3[[#This Row],[Count]]</f>
        <v>1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</v>
      </c>
      <c r="V55" s="2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55">
        <f>_xlfn.RANK.AVG(Table3[[#This Row],[Score]],Table3[Score],1)</f>
        <v>54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55">
        <f>_xlfn.RANK.AVG(Table3[[#This Row],[Score 2 ]],Table3[[Score 2 ]],1)</f>
        <v>52</v>
      </c>
    </row>
    <row r="56" spans="1:26" x14ac:dyDescent="0.3">
      <c r="A56" t="s">
        <v>182</v>
      </c>
      <c r="B56">
        <f>COUNTIFS(Table2[Sub-Sector],Table3[[#This Row],[Sub-Sector]])</f>
        <v>9</v>
      </c>
      <c r="C56" s="2">
        <f>COUNTIFS(Table2[Sub-Sector],Table3[[#This Row],[Sub-Sector]],Table2[Uptrend],"Uptrend")/Table3[[#This Row],[Count]]</f>
        <v>0.77777777777777779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</v>
      </c>
      <c r="F56" s="2">
        <f>COUNTIFS(Table2[Sub-Sector],Table3[[#This Row],[Sub-Sector]],Table2[6M Return vs Nifty],"&gt;=10")/Table3[[#This Row],[Count]]</f>
        <v>0.44444444444444442</v>
      </c>
      <c r="G56" s="2">
        <f>COUNTIFS(Table2[Sub-Sector],Table3[[#This Row],[Sub-Sector]],Table2[1Y Return vs Nifty],"&gt;=10")/Table3[[#This Row],[Count]]</f>
        <v>0.44444444444444442</v>
      </c>
      <c r="H56" s="2">
        <f>COUNTIFS(Table2[Sub-Sector],Table3[[#This Row],[Sub-Sector]],Table2[RSI Exponential â€“ 14D],"&gt;=50")/Table3[[#This Row],[Count]]</f>
        <v>0.22222222222222221</v>
      </c>
      <c r="I56" s="2">
        <f>COUNTIFS(Table2[Sub-Sector],Table3[[#This Row],[Sub-Sector]],Table2[Relative Volume],"&gt;=1")/Table3[[#This Row],[Count]]</f>
        <v>0.44444444444444442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0.1111111111111111</v>
      </c>
      <c r="O56" s="2">
        <f>COUNTIFS(Table2[Sub-Sector],Table3[[#This Row],[Sub-Sector]],Table2[% Away From Current Month High],"&lt;=0.05")/Table3[[#This Row],[Count]]</f>
        <v>0.44444444444444442</v>
      </c>
      <c r="P56" s="2">
        <f>COUNTIFS(Table2[Sub-Sector],Table3[[#This Row],[Sub-Sector]],Table2[% Away From 52W High],"&lt;=10")/Table3[[#This Row],[Count]]</f>
        <v>0.55555555555555558</v>
      </c>
      <c r="Q56" s="2">
        <f>COUNTIFS(Table2[Sub-Sector],Table3[[#This Row],[Sub-Sector]],Table2[% Away From 52W Low],"&gt;=10")/Table3[[#This Row],[Count]]</f>
        <v>0.88888888888888884</v>
      </c>
      <c r="R56" s="2">
        <f>COUNTIFS(Table2[Sub-Sector],Table3[[#This Row],[Sub-Sector]],Table2[% Price above 20 EMA],"&gt;=0")/Table3[[#This Row],[Count]]</f>
        <v>0.33333333333333331</v>
      </c>
      <c r="S56" s="2">
        <f>COUNTIFS(Table2[Sub-Sector],Table3[[#This Row],[Sub-Sector]],Table2[% Price above 50 EMA],"&gt;=0")/Table3[[#This Row],[Count]]</f>
        <v>0.55555555555555558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0.55555555555555558</v>
      </c>
      <c r="V56" s="2">
        <f>COUNTIFS(Table2[Sub-Sector],Table3[[#This Row],[Sub-Sector]],Table2[Sharpe Ratio],"&gt;=0.10")/Table3[[#This Row],[Count]]</f>
        <v>0.1111111111111111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56">
        <f>_xlfn.RANK.AVG(Table3[[#This Row],[Score]],Table3[Score],1)</f>
        <v>70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56">
        <f>_xlfn.RANK.AVG(Table3[[#This Row],[Score 2 ]],Table3[[Score 2 ]],1)</f>
        <v>55</v>
      </c>
    </row>
    <row r="57" spans="1:26" x14ac:dyDescent="0.3">
      <c r="A57" t="s">
        <v>610</v>
      </c>
      <c r="B57">
        <f>COUNTIFS(Table2[Sub-Sector],Table3[[#This Row],[Sub-Sector]])</f>
        <v>1</v>
      </c>
      <c r="C57" s="2">
        <f>COUNTIFS(Table2[Sub-Sector],Table3[[#This Row],[Sub-Sector]],Table2[Uptrend],"Uptrend")/Table3[[#This Row],[Count]]</f>
        <v>1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</v>
      </c>
      <c r="G57" s="2">
        <f>COUNTIFS(Table2[Sub-Sector],Table3[[#This Row],[Sub-Sector]],Table2[1Y Return vs Nifty],"&gt;=10")/Table3[[#This Row],[Count]]</f>
        <v>1</v>
      </c>
      <c r="H57" s="2">
        <f>COUNTIFS(Table2[Sub-Sector],Table3[[#This Row],[Sub-Sector]],Table2[RSI Exponential â€“ 14D],"&gt;=50")/Table3[[#This Row],[Count]]</f>
        <v>1</v>
      </c>
      <c r="I57" s="2">
        <f>COUNTIFS(Table2[Sub-Sector],Table3[[#This Row],[Sub-Sector]],Table2[Relative Volume],"&gt;=1")/Table3[[#This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1</v>
      </c>
      <c r="O57" s="2">
        <f>COUNTIFS(Table2[Sub-Sector],Table3[[#This Row],[Sub-Sector]],Table2[% Away From Current Month High],"&lt;=0.05")/Table3[[#This Row],[Count]]</f>
        <v>1</v>
      </c>
      <c r="P57" s="2">
        <f>COUNTIFS(Table2[Sub-Sector],Table3[[#This Row],[Sub-Sector]],Table2[% Away From 52W High],"&lt;=10")/Table3[[#This Row],[Count]]</f>
        <v>0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1</v>
      </c>
      <c r="V57" s="2">
        <f>COUNTIFS(Table2[Sub-Sector],Table3[[#This Row],[Sub-Sector]],Table2[Sharpe Ratio],"&gt;=0.10")/Table3[[#This Row],[Count]]</f>
        <v>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57">
        <f>_xlfn.RANK.AVG(Table3[[#This Row],[Score]],Table3[Score],1)</f>
        <v>56.5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7">
        <f>_xlfn.RANK.AVG(Table3[[#This Row],[Score 2 ]],Table3[[Score 2 ]],1)</f>
        <v>57</v>
      </c>
    </row>
    <row r="58" spans="1:26" x14ac:dyDescent="0.3">
      <c r="A58" t="s">
        <v>1390</v>
      </c>
      <c r="B58">
        <f>COUNTIFS(Table2[Sub-Sector],Table3[[#This Row],[Sub-Sector]])</f>
        <v>1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1</v>
      </c>
      <c r="G58" s="2">
        <f>COUNTIFS(Table2[Sub-Sector],Table3[[#This Row],[Sub-Sector]],Table2[1Y Return vs Nifty],"&gt;=10")/Table3[[#This Row],[Count]]</f>
        <v>0</v>
      </c>
      <c r="H58" s="2">
        <f>COUNTIFS(Table2[Sub-Sector],Table3[[#This Row],[Sub-Sector]],Table2[RSI Exponential â€“ 14D],"&gt;=50")/Table3[[#This Row],[Count]]</f>
        <v>0</v>
      </c>
      <c r="I58" s="2">
        <f>COUNTIFS(Table2[Sub-Sector],Table3[[#This Row],[Sub-Sector]],Table2[Relative Volume],"&gt;=1")/Table3[[#This Row],[Count]]</f>
        <v>1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</v>
      </c>
      <c r="V58" s="2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429.5</v>
      </c>
      <c r="X58">
        <f>_xlfn.RANK.AVG(Table3[[#This Row],[Score]],Table3[Score],1)</f>
        <v>56.5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8">
        <f>_xlfn.RANK.AVG(Table3[[#This Row],[Score 2 ]],Table3[[Score 2 ]],1)</f>
        <v>57</v>
      </c>
    </row>
    <row r="59" spans="1:26" x14ac:dyDescent="0.3">
      <c r="A59" t="s">
        <v>101</v>
      </c>
      <c r="B59">
        <f>COUNTIFS(Table2[Sub-Sector],Table3[[#This Row],[Sub-Sector]])</f>
        <v>1</v>
      </c>
      <c r="C59" s="2">
        <f>COUNTIFS(Table2[Sub-Sector],Table3[[#This Row],[Sub-Sector]],Table2[Uptrend],"Uptrend")/Table3[[#This Row],[Count]]</f>
        <v>0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0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1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59">
        <f>_xlfn.RANK.AVG(Table3[[#This Row],[Score]],Table3[Score],1)</f>
        <v>91.5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9">
        <f>_xlfn.RANK.AVG(Table3[[#This Row],[Score 2 ]],Table3[[Score 2 ]],1)</f>
        <v>57</v>
      </c>
    </row>
    <row r="60" spans="1:26" x14ac:dyDescent="0.3">
      <c r="A60" t="s">
        <v>998</v>
      </c>
      <c r="B60">
        <f>COUNTIFS(Table2[Sub-Sector],Table3[[#This Row],[Sub-Sector]])</f>
        <v>2</v>
      </c>
      <c r="C60" s="2">
        <f>COUNTIFS(Table2[Sub-Sector],Table3[[#This Row],[Sub-Sector]],Table2[Uptrend],"Uptrend")/Table3[[#This Row],[Count]]</f>
        <v>0.5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0.5</v>
      </c>
      <c r="G60" s="2">
        <f>COUNTIFS(Table2[Sub-Sector],Table3[[#This Row],[Sub-Sector]],Table2[1Y Return vs Nifty],"&gt;=10")/Table3[[#This Row],[Count]]</f>
        <v>0.5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0</v>
      </c>
      <c r="Q60" s="2">
        <f>COUNTIFS(Table2[Sub-Sector],Table3[[#This Row],[Sub-Sector]],Table2[% Away From 52W Low],"&gt;=10")/Table3[[#This Row],[Count]]</f>
        <v>0.5</v>
      </c>
      <c r="R60" s="2">
        <f>COUNTIFS(Table2[Sub-Sector],Table3[[#This Row],[Sub-Sector]],Table2[% Price above 20 EMA],"&gt;=0")/Table3[[#This Row],[Count]]</f>
        <v>0</v>
      </c>
      <c r="S60" s="2">
        <f>COUNTIFS(Table2[Sub-Sector],Table3[[#This Row],[Sub-Sector]],Table2[% Price above 50 EMA],"&gt;=0")/Table3[[#This Row],[Count]]</f>
        <v>0</v>
      </c>
      <c r="T60" s="2">
        <f>COUNTIFS(Table2[Sub-Sector],Table3[[#This Row],[Sub-Sector]],Table2[% Price above 200 EMA],"&gt;=0")/Table3[[#This Row],[Count]]</f>
        <v>0.5</v>
      </c>
      <c r="U60" s="2">
        <f>COUNTIFS(Table2[Sub-Sector],Table3[[#This Row],[Sub-Sector]],Table2[Rate of Change - Zone],"Positive")/Table3[[#This Row],[Count]]</f>
        <v>0</v>
      </c>
      <c r="V60" s="2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496</v>
      </c>
      <c r="X60">
        <f>_xlfn.RANK.AVG(Table3[[#This Row],[Score]],Table3[Score],1)</f>
        <v>76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0">
        <f>_xlfn.RANK.AVG(Table3[[#This Row],[Score 2 ]],Table3[[Score 2 ]],1)</f>
        <v>59</v>
      </c>
    </row>
    <row r="61" spans="1:26" x14ac:dyDescent="0.3">
      <c r="A61" t="s">
        <v>334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0</v>
      </c>
      <c r="G61" s="2">
        <f>COUNTIFS(Table2[Sub-Sector],Table3[[#This Row],[Sub-Sector]],Table2[1Y Return vs Nifty],"&gt;=10")/Table3[[#This Row],[Count]]</f>
        <v>0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1</v>
      </c>
      <c r="V61" s="2">
        <f>COUNTIFS(Table2[Sub-Sector],Table3[[#This Row],[Sub-Sector]],Table2[Sharpe Ratio],"&gt;=0.10")/Table3[[#This Row],[Count]]</f>
        <v>1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431</v>
      </c>
      <c r="X61">
        <f>_xlfn.RANK.AVG(Table3[[#This Row],[Score]],Table3[Score],1)</f>
        <v>59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243</v>
      </c>
      <c r="Z61">
        <f>_xlfn.RANK.AVG(Table3[[#This Row],[Score 2 ]],Table3[[Score 2 ]],1)</f>
        <v>60</v>
      </c>
    </row>
    <row r="62" spans="1:26" x14ac:dyDescent="0.3">
      <c r="A62" t="s">
        <v>777</v>
      </c>
      <c r="B62">
        <f>COUNTIFS(Table2[Sub-Sector],Table3[[#This Row],[Sub-Sector]])</f>
        <v>5</v>
      </c>
      <c r="C62" s="2">
        <f>COUNTIFS(Table2[Sub-Sector],Table3[[#This Row],[Sub-Sector]],Table2[Uptrend],"Uptrend")/Table3[[#This Row],[Count]]</f>
        <v>0.2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0.8</v>
      </c>
      <c r="G62" s="2">
        <f>COUNTIFS(Table2[Sub-Sector],Table3[[#This Row],[Sub-Sector]],Table2[1Y Return vs Nifty],"&gt;=10")/Table3[[#This Row],[Count]]</f>
        <v>1</v>
      </c>
      <c r="H62" s="2">
        <f>COUNTIFS(Table2[Sub-Sector],Table3[[#This Row],[Sub-Sector]],Table2[RSI Exponential â€“ 14D],"&gt;=50")/Table3[[#This Row],[Count]]</f>
        <v>0.2</v>
      </c>
      <c r="I62" s="2">
        <f>COUNTIFS(Table2[Sub-Sector],Table3[[#This Row],[Sub-Sector]],Table2[Relative Volume],"&gt;=1")/Table3[[#This Row],[Count]]</f>
        <v>0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0.8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0.2</v>
      </c>
      <c r="P62" s="2">
        <f>COUNTIFS(Table2[Sub-Sector],Table3[[#This Row],[Sub-Sector]],Table2[% Away From 52W High],"&lt;=10")/Table3[[#This Row],[Count]]</f>
        <v>0.2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0.2</v>
      </c>
      <c r="S62" s="2">
        <f>COUNTIFS(Table2[Sub-Sector],Table3[[#This Row],[Sub-Sector]],Table2[% Price above 50 EMA],"&gt;=0")/Table3[[#This Row],[Count]]</f>
        <v>0.2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0.2</v>
      </c>
      <c r="V62" s="2">
        <f>COUNTIFS(Table2[Sub-Sector],Table3[[#This Row],[Sub-Sector]],Table2[Sharpe Ratio],"&gt;=0.10")/Table3[[#This Row],[Count]]</f>
        <v>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517.5</v>
      </c>
      <c r="X62">
        <f>_xlfn.RANK.AVG(Table3[[#This Row],[Score]],Table3[Score],1)</f>
        <v>85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2">
        <f>_xlfn.RANK.AVG(Table3[[#This Row],[Score 2 ]],Table3[[Score 2 ]],1)</f>
        <v>61.5</v>
      </c>
    </row>
    <row r="63" spans="1:26" x14ac:dyDescent="0.3">
      <c r="A63" t="s">
        <v>756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0.33333333333333331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0.33333333333333331</v>
      </c>
      <c r="I63" s="2">
        <f>COUNTIFS(Table2[Sub-Sector],Table3[[#This Row],[Sub-Sector]],Table2[Relative Volume],"&gt;=1")/Table3[[#This Row],[Count]]</f>
        <v>0.33333333333333331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0.33333333333333331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0.33333333333333331</v>
      </c>
      <c r="O63" s="2">
        <f>COUNTIFS(Table2[Sub-Sector],Table3[[#This Row],[Sub-Sector]],Table2[% Away From Current Month High],"&lt;=0.05")/Table3[[#This Row],[Count]]</f>
        <v>0.33333333333333331</v>
      </c>
      <c r="P63" s="2">
        <f>COUNTIFS(Table2[Sub-Sector],Table3[[#This Row],[Sub-Sector]],Table2[% Away From 52W High],"&lt;=10")/Table3[[#This Row],[Count]]</f>
        <v>0.66666666666666663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0.33333333333333331</v>
      </c>
      <c r="S63" s="2">
        <f>COUNTIFS(Table2[Sub-Sector],Table3[[#This Row],[Sub-Sector]],Table2[% Price above 50 EMA],"&gt;=0")/Table3[[#This Row],[Count]]</f>
        <v>0.66666666666666663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0.33333333333333331</v>
      </c>
      <c r="V63" s="2">
        <f>COUNTIFS(Table2[Sub-Sector],Table3[[#This Row],[Sub-Sector]],Table2[Sharpe Ratio],"&gt;=0.10")/Table3[[#This Row],[Count]]</f>
        <v>0.33333333333333331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63">
        <f>_xlfn.RANK.AVG(Table3[[#This Row],[Score]],Table3[Score],1)</f>
        <v>60.5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3">
        <f>_xlfn.RANK.AVG(Table3[[#This Row],[Score 2 ]],Table3[[Score 2 ]],1)</f>
        <v>61.5</v>
      </c>
    </row>
    <row r="64" spans="1:26" x14ac:dyDescent="0.3">
      <c r="A64" t="s">
        <v>46</v>
      </c>
      <c r="B64">
        <f>COUNTIFS(Table2[Sub-Sector],Table3[[#This Row],[Sub-Sector]])</f>
        <v>27</v>
      </c>
      <c r="C64" s="2">
        <f>COUNTIFS(Table2[Sub-Sector],Table3[[#This Row],[Sub-Sector]],Table2[Uptrend],"Uptrend")/Table3[[#This Row],[Count]]</f>
        <v>0.51851851851851849</v>
      </c>
      <c r="D64" s="2">
        <f>COUNTIFS(Table2[Sub-Sector],Table3[[#This Row],[Sub-Sector]],Table2[1W Return vs Nifty],"&gt;=5")/Table3[[#This Row],[Count]]</f>
        <v>3.7037037037037035E-2</v>
      </c>
      <c r="E64" s="2">
        <f>COUNTIFS(Table2[Sub-Sector],Table3[[#This Row],[Sub-Sector]],Table2[1M Return vs Nifty],"&gt;=5")/Table3[[#This Row],[Count]]</f>
        <v>3.7037037037037035E-2</v>
      </c>
      <c r="F64" s="2">
        <f>COUNTIFS(Table2[Sub-Sector],Table3[[#This Row],[Sub-Sector]],Table2[6M Return vs Nifty],"&gt;=10")/Table3[[#This Row],[Count]]</f>
        <v>0.59259259259259256</v>
      </c>
      <c r="G64" s="2">
        <f>COUNTIFS(Table2[Sub-Sector],Table3[[#This Row],[Sub-Sector]],Table2[1Y Return vs Nifty],"&gt;=10")/Table3[[#This Row],[Count]]</f>
        <v>0.62962962962962965</v>
      </c>
      <c r="H64" s="2">
        <f>COUNTIFS(Table2[Sub-Sector],Table3[[#This Row],[Sub-Sector]],Table2[RSI Exponential â€“ 14D],"&gt;=50")/Table3[[#This Row],[Count]]</f>
        <v>0.55555555555555558</v>
      </c>
      <c r="I64" s="2">
        <f>COUNTIFS(Table2[Sub-Sector],Table3[[#This Row],[Sub-Sector]],Table2[Relative Volume],"&gt;=1")/Table3[[#This Row],[Count]]</f>
        <v>0.18518518518518517</v>
      </c>
      <c r="J64" s="2">
        <f>COUNTIFS(Table2[Sub-Sector],Table3[[#This Row],[Sub-Sector]],Table2[% Away From Day Low],"&gt;=0.05")/Table3[[#This Row],[Count]]</f>
        <v>3.7037037037037035E-2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3.7037037037037035E-2</v>
      </c>
      <c r="M64" s="2">
        <f>COUNTIFS(Table2[Sub-Sector],Table3[[#This Row],[Sub-Sector]],Table2[% Away From Current Week High],"&lt;=0.05")/Table3[[#This Row],[Count]]</f>
        <v>0.92592592592592593</v>
      </c>
      <c r="N64" s="2">
        <f>COUNTIFS(Table2[Sub-Sector],Table3[[#This Row],[Sub-Sector]],Table2[% Away From Current Month Low],"&gt;=0.05")/Table3[[#This Row],[Count]]</f>
        <v>0.7407407407407407</v>
      </c>
      <c r="O64" s="2">
        <f>COUNTIFS(Table2[Sub-Sector],Table3[[#This Row],[Sub-Sector]],Table2[% Away From Current Month High],"&lt;=0.05")/Table3[[#This Row],[Count]]</f>
        <v>0.25925925925925924</v>
      </c>
      <c r="P64" s="2">
        <f>COUNTIFS(Table2[Sub-Sector],Table3[[#This Row],[Sub-Sector]],Table2[% Away From 52W High],"&lt;=10")/Table3[[#This Row],[Count]]</f>
        <v>0.29629629629629628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0.44444444444444442</v>
      </c>
      <c r="S64" s="2">
        <f>COUNTIFS(Table2[Sub-Sector],Table3[[#This Row],[Sub-Sector]],Table2[% Price above 50 EMA],"&gt;=0")/Table3[[#This Row],[Count]]</f>
        <v>0.55555555555555558</v>
      </c>
      <c r="T64" s="2">
        <f>COUNTIFS(Table2[Sub-Sector],Table3[[#This Row],[Sub-Sector]],Table2[% Price above 200 EMA],"&gt;=0")/Table3[[#This Row],[Count]]</f>
        <v>0.85185185185185186</v>
      </c>
      <c r="U64" s="2">
        <f>COUNTIFS(Table2[Sub-Sector],Table3[[#This Row],[Sub-Sector]],Table2[Rate of Change - Zone],"Positive")/Table3[[#This Row],[Count]]</f>
        <v>0.48148148148148145</v>
      </c>
      <c r="V64" s="2">
        <f>COUNTIFS(Table2[Sub-Sector],Table3[[#This Row],[Sub-Sector]],Table2[Sharpe Ratio],"&gt;=0.10")/Table3[[#This Row],[Count]]</f>
        <v>0.59259259259259256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</v>
      </c>
      <c r="X64">
        <f>_xlfn.RANK.AVG(Table3[[#This Row],[Score]],Table3[Score],1)</f>
        <v>49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4">
        <f>_xlfn.RANK.AVG(Table3[[#This Row],[Score 2 ]],Table3[[Score 2 ]],1)</f>
        <v>63</v>
      </c>
    </row>
    <row r="65" spans="1:26" x14ac:dyDescent="0.3">
      <c r="A65" t="s">
        <v>535</v>
      </c>
      <c r="B65">
        <f>COUNTIFS(Table2[Sub-Sector],Table3[[#This Row],[Sub-Sector]])</f>
        <v>4</v>
      </c>
      <c r="C65" s="2">
        <f>COUNTIFS(Table2[Sub-Sector],Table3[[#This Row],[Sub-Sector]],Table2[Uptrend],"Uptrend")/Table3[[#This Row],[Count]]</f>
        <v>0.5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0.75</v>
      </c>
      <c r="H65" s="2">
        <f>COUNTIFS(Table2[Sub-Sector],Table3[[#This Row],[Sub-Sector]],Table2[RSI Exponential â€“ 14D],"&gt;=50")/Table3[[#This Row],[Count]]</f>
        <v>0.25</v>
      </c>
      <c r="I65" s="2">
        <f>COUNTIFS(Table2[Sub-Sector],Table3[[#This Row],[Sub-Sector]],Table2[Relative Volume],"&gt;=1")/Table3[[#This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0.75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0.75</v>
      </c>
      <c r="N65" s="2">
        <f>COUNTIFS(Table2[Sub-Sector],Table3[[#This Row],[Sub-Sector]],Table2[% Away From Current Month Low],"&gt;=0.05")/Table3[[#This Row],[Count]]</f>
        <v>0.25</v>
      </c>
      <c r="O65" s="2">
        <f>COUNTIFS(Table2[Sub-Sector],Table3[[#This Row],[Sub-Sector]],Table2[% Away From Current Month High],"&lt;=0.05")/Table3[[#This Row],[Count]]</f>
        <v>0.25</v>
      </c>
      <c r="P65" s="2">
        <f>COUNTIFS(Table2[Sub-Sector],Table3[[#This Row],[Sub-Sector]],Table2[% Away From 52W High],"&lt;=10")/Table3[[#This Row],[Count]]</f>
        <v>0.25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0.25</v>
      </c>
      <c r="S65" s="2">
        <f>COUNTIFS(Table2[Sub-Sector],Table3[[#This Row],[Sub-Sector]],Table2[% Price above 50 EMA],"&gt;=0")/Table3[[#This Row],[Count]]</f>
        <v>0.5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0.25</v>
      </c>
      <c r="V65" s="2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65">
        <f>_xlfn.RANK.AVG(Table3[[#This Row],[Score]],Table3[Score],1)</f>
        <v>78.5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5">
        <f>_xlfn.RANK.AVG(Table3[[#This Row],[Score 2 ]],Table3[[Score 2 ]],1)</f>
        <v>64</v>
      </c>
    </row>
    <row r="66" spans="1:26" x14ac:dyDescent="0.3">
      <c r="A66" t="s">
        <v>374</v>
      </c>
      <c r="B66">
        <f>COUNTIFS(Table2[Sub-Sector],Table3[[#This Row],[Sub-Sector]])</f>
        <v>2</v>
      </c>
      <c r="C66" s="2">
        <f>COUNTIFS(Table2[Sub-Sector],Table3[[#This Row],[Sub-Sector]],Table2[Uptrend],"Uptrend")/Table3[[#This Row],[Count]]</f>
        <v>0.5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1</v>
      </c>
      <c r="G66" s="2">
        <f>COUNTIFS(Table2[Sub-Sector],Table3[[#This Row],[Sub-Sector]],Table2[1Y Return vs Nifty],"&gt;=10")/Table3[[#This Row],[Count]]</f>
        <v>0.5</v>
      </c>
      <c r="H66" s="2">
        <f>COUNTIFS(Table2[Sub-Sector],Table3[[#This Row],[Sub-Sector]],Table2[RSI Exponential â€“ 14D],"&gt;=50")/Table3[[#This Row],[Count]]</f>
        <v>0.5</v>
      </c>
      <c r="I66" s="2">
        <f>COUNTIFS(Table2[Sub-Sector],Table3[[#This Row],[Sub-Sector]],Table2[Relative Volume],"&gt;=1")/Table3[[#This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</v>
      </c>
      <c r="O66" s="2">
        <f>COUNTIFS(Table2[Sub-Sector],Table3[[#This Row],[Sub-Sector]],Table2[% Away From Current Month High],"&lt;=0.05")/Table3[[#This Row],[Count]]</f>
        <v>0.5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0.5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0.5</v>
      </c>
      <c r="V66" s="2">
        <f>COUNTIFS(Table2[Sub-Sector],Table3[[#This Row],[Sub-Sector]],Table2[Sharpe Ratio],"&gt;=0.10")/Table3[[#This Row],[Count]]</f>
        <v>0.5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66">
        <f>_xlfn.RANK.AVG(Table3[[#This Row],[Score]],Table3[Score],1)</f>
        <v>80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6">
        <f>_xlfn.RANK.AVG(Table3[[#This Row],[Score 2 ]],Table3[[Score 2 ]],1)</f>
        <v>65</v>
      </c>
    </row>
    <row r="67" spans="1:26" x14ac:dyDescent="0.3">
      <c r="A67" t="s">
        <v>51</v>
      </c>
      <c r="B67">
        <f>COUNTIFS(Table2[Sub-Sector],Table3[[#This Row],[Sub-Sector]])</f>
        <v>17</v>
      </c>
      <c r="C67" s="2">
        <f>COUNTIFS(Table2[Sub-Sector],Table3[[#This Row],[Sub-Sector]],Table2[Uptrend],"Uptrend")/Table3[[#This Row],[Count]]</f>
        <v>0.6470588235294118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0.35294117647058826</v>
      </c>
      <c r="F67" s="2">
        <f>COUNTIFS(Table2[Sub-Sector],Table3[[#This Row],[Sub-Sector]],Table2[6M Return vs Nifty],"&gt;=10")/Table3[[#This Row],[Count]]</f>
        <v>0.23529411764705882</v>
      </c>
      <c r="G67" s="2">
        <f>COUNTIFS(Table2[Sub-Sector],Table3[[#This Row],[Sub-Sector]],Table2[1Y Return vs Nifty],"&gt;=10")/Table3[[#This Row],[Count]]</f>
        <v>0.41176470588235292</v>
      </c>
      <c r="H67" s="2">
        <f>COUNTIFS(Table2[Sub-Sector],Table3[[#This Row],[Sub-Sector]],Table2[RSI Exponential â€“ 14D],"&gt;=50")/Table3[[#This Row],[Count]]</f>
        <v>0.6470588235294118</v>
      </c>
      <c r="I67" s="2">
        <f>COUNTIFS(Table2[Sub-Sector],Table3[[#This Row],[Sub-Sector]],Table2[Relative Volume],"&gt;=1")/Table3[[#This Row],[Count]]</f>
        <v>0.41176470588235292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0.94117647058823528</v>
      </c>
      <c r="L67" s="2">
        <f>COUNTIFS(Table2[Sub-Sector],Table3[[#This Row],[Sub-Sector]],Table2[% Away From Current Week Low],"&gt;=0.05")/Table3[[#This Row],[Count]]</f>
        <v>0</v>
      </c>
      <c r="M67" s="2">
        <f>COUNTIFS(Table2[Sub-Sector],Table3[[#This Row],[Sub-Sector]],Table2[% Away From Current Week High],"&lt;=0.05")/Table3[[#This Row],[Count]]</f>
        <v>0.82352941176470584</v>
      </c>
      <c r="N67" s="2">
        <f>COUNTIFS(Table2[Sub-Sector],Table3[[#This Row],[Sub-Sector]],Table2[% Away From Current Month Low],"&gt;=0.05")/Table3[[#This Row],[Count]]</f>
        <v>0.58823529411764708</v>
      </c>
      <c r="O67" s="2">
        <f>COUNTIFS(Table2[Sub-Sector],Table3[[#This Row],[Sub-Sector]],Table2[% Away From Current Month High],"&lt;=0.05")/Table3[[#This Row],[Count]]</f>
        <v>0.6470588235294118</v>
      </c>
      <c r="P67" s="2">
        <f>COUNTIFS(Table2[Sub-Sector],Table3[[#This Row],[Sub-Sector]],Table2[% Away From 52W High],"&lt;=10")/Table3[[#This Row],[Count]]</f>
        <v>0.41176470588235292</v>
      </c>
      <c r="Q67" s="2">
        <f>COUNTIFS(Table2[Sub-Sector],Table3[[#This Row],[Sub-Sector]],Table2[% Away From 52W Low],"&gt;=10")/Table3[[#This Row],[Count]]</f>
        <v>0.82352941176470584</v>
      </c>
      <c r="R67" s="2">
        <f>COUNTIFS(Table2[Sub-Sector],Table3[[#This Row],[Sub-Sector]],Table2[% Price above 20 EMA],"&gt;=0")/Table3[[#This Row],[Count]]</f>
        <v>0.6470588235294118</v>
      </c>
      <c r="S67" s="2">
        <f>COUNTIFS(Table2[Sub-Sector],Table3[[#This Row],[Sub-Sector]],Table2[% Price above 50 EMA],"&gt;=0")/Table3[[#This Row],[Count]]</f>
        <v>0.6470588235294118</v>
      </c>
      <c r="T67" s="2">
        <f>COUNTIFS(Table2[Sub-Sector],Table3[[#This Row],[Sub-Sector]],Table2[% Price above 200 EMA],"&gt;=0")/Table3[[#This Row],[Count]]</f>
        <v>0.6470588235294118</v>
      </c>
      <c r="U67" s="2">
        <f>COUNTIFS(Table2[Sub-Sector],Table3[[#This Row],[Sub-Sector]],Table2[Rate of Change - Zone],"Positive")/Table3[[#This Row],[Count]]</f>
        <v>0.76470588235294112</v>
      </c>
      <c r="V67" s="2">
        <f>COUNTIFS(Table2[Sub-Sector],Table3[[#This Row],[Sub-Sector]],Table2[Sharpe Ratio],"&gt;=0.10")/Table3[[#This Row],[Count]]</f>
        <v>0.11764705882352941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67">
        <f>_xlfn.RANK.AVG(Table3[[#This Row],[Score]],Table3[Score],1)</f>
        <v>50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67">
        <f>_xlfn.RANK.AVG(Table3[[#This Row],[Score 2 ]],Table3[[Score 2 ]],1)</f>
        <v>66</v>
      </c>
    </row>
    <row r="68" spans="1:26" x14ac:dyDescent="0.3">
      <c r="A68" t="s">
        <v>480</v>
      </c>
      <c r="B68">
        <f>COUNTIFS(Table2[Sub-Sector],Table3[[#This Row],[Sub-Sector]])</f>
        <v>6</v>
      </c>
      <c r="C68" s="2">
        <f>COUNTIFS(Table2[Sub-Sector],Table3[[#This Row],[Sub-Sector]],Table2[Uptrend],"Uptrend")/Table3[[#This Row],[Count]]</f>
        <v>0.83333333333333337</v>
      </c>
      <c r="D68" s="2">
        <f>COUNTIFS(Table2[Sub-Sector],Table3[[#This Row],[Sub-Sector]],Table2[1W Return vs Nifty],"&gt;=5")/Table3[[#This Row],[Count]]</f>
        <v>0.33333333333333331</v>
      </c>
      <c r="E68" s="2">
        <f>COUNTIFS(Table2[Sub-Sector],Table3[[#This Row],[Sub-Sector]],Table2[1M Return vs Nifty],"&gt;=5")/Table3[[#This Row],[Count]]</f>
        <v>0.16666666666666666</v>
      </c>
      <c r="F68" s="2">
        <f>COUNTIFS(Table2[Sub-Sector],Table3[[#This Row],[Sub-Sector]],Table2[6M Return vs Nifty],"&gt;=10")/Table3[[#This Row],[Count]]</f>
        <v>0.33333333333333331</v>
      </c>
      <c r="G68" s="2">
        <f>COUNTIFS(Table2[Sub-Sector],Table3[[#This Row],[Sub-Sector]],Table2[1Y Return vs Nifty],"&gt;=10")/Table3[[#This Row],[Count]]</f>
        <v>0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Volume],"&gt;=1")/Table3[[#This Row],[Count]]</f>
        <v>0.5</v>
      </c>
      <c r="J68" s="2">
        <f>COUNTIFS(Table2[Sub-Sector],Table3[[#This Row],[Sub-Sector]],Table2[% Away From Day Low],"&gt;=0.05")/Table3[[#This Row],[Count]]</f>
        <v>0.16666666666666666</v>
      </c>
      <c r="K68" s="2">
        <f>COUNTIFS(Table2[Sub-Sector],Table3[[#This Row],[Sub-Sector]],Table2[% Away From Day High],"&lt;=0.05")/Table3[[#This Row],[Count]]</f>
        <v>0.83333333333333337</v>
      </c>
      <c r="L68" s="2">
        <f>COUNTIFS(Table2[Sub-Sector],Table3[[#This Row],[Sub-Sector]],Table2[% Away From Current Week Low],"&gt;=0.05")/Table3[[#This Row],[Count]]</f>
        <v>0.5</v>
      </c>
      <c r="M68" s="2">
        <f>COUNTIFS(Table2[Sub-Sector],Table3[[#This Row],[Sub-Sector]],Table2[% Away From Current Week High],"&lt;=0.05")/Table3[[#This Row],[Count]]</f>
        <v>0.83333333333333337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0.83333333333333337</v>
      </c>
      <c r="P68" s="2">
        <f>COUNTIFS(Table2[Sub-Sector],Table3[[#This Row],[Sub-Sector]],Table2[% Away From 52W High],"&lt;=10")/Table3[[#This Row],[Count]]</f>
        <v>0.5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0.83333333333333337</v>
      </c>
      <c r="V68" s="2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</v>
      </c>
      <c r="X68">
        <f>_xlfn.RANK.AVG(Table3[[#This Row],[Score]],Table3[Score],1)</f>
        <v>42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8">
        <f>_xlfn.RANK.AVG(Table3[[#This Row],[Score 2 ]],Table3[[Score 2 ]],1)</f>
        <v>67</v>
      </c>
    </row>
    <row r="69" spans="1:26" x14ac:dyDescent="0.3">
      <c r="A69" t="s">
        <v>218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0.66666666666666663</v>
      </c>
      <c r="D69" s="2">
        <f>COUNTIFS(Table2[Sub-Sector],Table3[[#This Row],[Sub-Sector]],Table2[1W Return vs Nifty],"&gt;=5")/Table3[[#This Row],[Count]]</f>
        <v>0.33333333333333331</v>
      </c>
      <c r="E69" s="2">
        <f>COUNTIFS(Table2[Sub-Sector],Table3[[#This Row],[Sub-Sector]],Table2[1M Return vs Nifty],"&gt;=5")/Table3[[#This Row],[Count]]</f>
        <v>0.33333333333333331</v>
      </c>
      <c r="F69" s="2">
        <f>COUNTIFS(Table2[Sub-Sector],Table3[[#This Row],[Sub-Sector]],Table2[6M Return vs Nifty],"&gt;=10")/Table3[[#This Row],[Count]]</f>
        <v>0</v>
      </c>
      <c r="G69" s="2">
        <f>COUNTIFS(Table2[Sub-Sector],Table3[[#This Row],[Sub-Sector]],Table2[1Y Return vs Nifty],"&gt;=10")/Table3[[#This Row],[Count]]</f>
        <v>0.66666666666666663</v>
      </c>
      <c r="H69" s="2">
        <f>COUNTIFS(Table2[Sub-Sector],Table3[[#This Row],[Sub-Sector]],Table2[RSI Exponential â€“ 14D],"&gt;=50")/Table3[[#This Row],[Count]]</f>
        <v>0.66666666666666663</v>
      </c>
      <c r="I69" s="2">
        <f>COUNTIFS(Table2[Sub-Sector],Table3[[#This Row],[Sub-Sector]],Table2[Relative Volume],"&gt;=1")/Table3[[#This Row],[Count]]</f>
        <v>0.33333333333333331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0.33333333333333331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0.66666666666666663</v>
      </c>
      <c r="O69" s="2">
        <f>COUNTIFS(Table2[Sub-Sector],Table3[[#This Row],[Sub-Sector]],Table2[% Away From Current Month High],"&lt;=0.05")/Table3[[#This Row],[Count]]</f>
        <v>0.66666666666666663</v>
      </c>
      <c r="P69" s="2">
        <f>COUNTIFS(Table2[Sub-Sector],Table3[[#This Row],[Sub-Sector]],Table2[% Away From 52W High],"&lt;=10")/Table3[[#This Row],[Count]]</f>
        <v>0.33333333333333331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0.66666666666666663</v>
      </c>
      <c r="S69" s="2">
        <f>COUNTIFS(Table2[Sub-Sector],Table3[[#This Row],[Sub-Sector]],Table2[% Price above 50 EMA],"&gt;=0")/Table3[[#This Row],[Count]]</f>
        <v>0.66666666666666663</v>
      </c>
      <c r="T69" s="2">
        <f>COUNTIFS(Table2[Sub-Sector],Table3[[#This Row],[Sub-Sector]],Table2[% Price above 200 EMA],"&gt;=0")/Table3[[#This Row],[Count]]</f>
        <v>0.66666666666666663</v>
      </c>
      <c r="U69" s="2">
        <f>COUNTIFS(Table2[Sub-Sector],Table3[[#This Row],[Sub-Sector]],Table2[Rate of Change - Zone],"Positive")/Table3[[#This Row],[Count]]</f>
        <v>0.66666666666666663</v>
      </c>
      <c r="V69" s="2">
        <f>COUNTIFS(Table2[Sub-Sector],Table3[[#This Row],[Sub-Sector]],Table2[Sharpe Ratio],"&gt;=0.10")/Table3[[#This Row],[Count]]</f>
        <v>0.66666666666666663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357</v>
      </c>
      <c r="X69">
        <f>_xlfn.RANK.AVG(Table3[[#This Row],[Score]],Table3[Score],1)</f>
        <v>43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</v>
      </c>
      <c r="Z69">
        <f>_xlfn.RANK.AVG(Table3[[#This Row],[Score 2 ]],Table3[[Score 2 ]],1)</f>
        <v>68</v>
      </c>
    </row>
    <row r="70" spans="1:26" x14ac:dyDescent="0.3">
      <c r="A70" t="s">
        <v>67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0.66666666666666663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0.66666666666666663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0.33333333333333331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0.33333333333333331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0.66666666666666663</v>
      </c>
      <c r="O70" s="2">
        <f>COUNTIFS(Table2[Sub-Sector],Table3[[#This Row],[Sub-Sector]],Table2[% Away From Current Month High],"&lt;=0.05")/Table3[[#This Row],[Count]]</f>
        <v>0</v>
      </c>
      <c r="P70" s="2">
        <f>COUNTIFS(Table2[Sub-Sector],Table3[[#This Row],[Sub-Sector]],Table2[% Away From 52W High],"&lt;=10")/Table3[[#This Row],[Count]]</f>
        <v>0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</v>
      </c>
      <c r="S70" s="2">
        <f>COUNTIFS(Table2[Sub-Sector],Table3[[#This Row],[Sub-Sector]],Table2[% Price above 50 EMA],"&gt;=0")/Table3[[#This Row],[Count]]</f>
        <v>0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0</v>
      </c>
      <c r="V70" s="2">
        <f>COUNTIFS(Table2[Sub-Sector],Table3[[#This Row],[Sub-Sector]],Table2[Sharpe Ratio],"&gt;=0.10")/Table3[[#This Row],[Count]]</f>
        <v>0.33333333333333331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495</v>
      </c>
      <c r="X70">
        <f>_xlfn.RANK.AVG(Table3[[#This Row],[Score]],Table3[Score],1)</f>
        <v>75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261</v>
      </c>
      <c r="Z70">
        <f>_xlfn.RANK.AVG(Table3[[#This Row],[Score 2 ]],Table3[[Score 2 ]],1)</f>
        <v>69</v>
      </c>
    </row>
    <row r="71" spans="1:26" x14ac:dyDescent="0.3">
      <c r="A71" t="s">
        <v>465</v>
      </c>
      <c r="B71">
        <f>COUNTIFS(Table2[Sub-Sector],Table3[[#This Row],[Sub-Sector]])</f>
        <v>17</v>
      </c>
      <c r="C71" s="2">
        <f>COUNTIFS(Table2[Sub-Sector],Table3[[#This Row],[Sub-Sector]],Table2[Uptrend],"Uptrend")/Table3[[#This Row],[Count]]</f>
        <v>0.76470588235294112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0.23529411764705882</v>
      </c>
      <c r="F71" s="2">
        <f>COUNTIFS(Table2[Sub-Sector],Table3[[#This Row],[Sub-Sector]],Table2[6M Return vs Nifty],"&gt;=10")/Table3[[#This Row],[Count]]</f>
        <v>0.41176470588235292</v>
      </c>
      <c r="G71" s="2">
        <f>COUNTIFS(Table2[Sub-Sector],Table3[[#This Row],[Sub-Sector]],Table2[1Y Return vs Nifty],"&gt;=10")/Table3[[#This Row],[Count]]</f>
        <v>0.23529411764705882</v>
      </c>
      <c r="H71" s="2">
        <f>COUNTIFS(Table2[Sub-Sector],Table3[[#This Row],[Sub-Sector]],Table2[RSI Exponential â€“ 14D],"&gt;=50")/Table3[[#This Row],[Count]]</f>
        <v>0.6470588235294118</v>
      </c>
      <c r="I71" s="2">
        <f>COUNTIFS(Table2[Sub-Sector],Table3[[#This Row],[Sub-Sector]],Table2[Relative Volume],"&gt;=1")/Table3[[#This Row],[Count]]</f>
        <v>0.41176470588235292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5.8823529411764705E-2</v>
      </c>
      <c r="M71" s="2">
        <f>COUNTIFS(Table2[Sub-Sector],Table3[[#This Row],[Sub-Sector]],Table2[% Away From Current Week High],"&lt;=0.05")/Table3[[#This Row],[Count]]</f>
        <v>0.94117647058823528</v>
      </c>
      <c r="N71" s="2">
        <f>COUNTIFS(Table2[Sub-Sector],Table3[[#This Row],[Sub-Sector]],Table2[% Away From Current Month Low],"&gt;=0.05")/Table3[[#This Row],[Count]]</f>
        <v>0.70588235294117652</v>
      </c>
      <c r="O71" s="2">
        <f>COUNTIFS(Table2[Sub-Sector],Table3[[#This Row],[Sub-Sector]],Table2[% Away From Current Month High],"&lt;=0.05")/Table3[[#This Row],[Count]]</f>
        <v>0.35294117647058826</v>
      </c>
      <c r="P71" s="2">
        <f>COUNTIFS(Table2[Sub-Sector],Table3[[#This Row],[Sub-Sector]],Table2[% Away From 52W High],"&lt;=10")/Table3[[#This Row],[Count]]</f>
        <v>0.41176470588235292</v>
      </c>
      <c r="Q71" s="2">
        <f>COUNTIFS(Table2[Sub-Sector],Table3[[#This Row],[Sub-Sector]],Table2[% Away From 52W Low],"&gt;=10")/Table3[[#This Row],[Count]]</f>
        <v>0.94117647058823528</v>
      </c>
      <c r="R71" s="2">
        <f>COUNTIFS(Table2[Sub-Sector],Table3[[#This Row],[Sub-Sector]],Table2[% Price above 20 EMA],"&gt;=0")/Table3[[#This Row],[Count]]</f>
        <v>0.6470588235294118</v>
      </c>
      <c r="S71" s="2">
        <f>COUNTIFS(Table2[Sub-Sector],Table3[[#This Row],[Sub-Sector]],Table2[% Price above 50 EMA],"&gt;=0")/Table3[[#This Row],[Count]]</f>
        <v>0.76470588235294112</v>
      </c>
      <c r="T71" s="2">
        <f>COUNTIFS(Table2[Sub-Sector],Table3[[#This Row],[Sub-Sector]],Table2[% Price above 200 EMA],"&gt;=0")/Table3[[#This Row],[Count]]</f>
        <v>0.76470588235294112</v>
      </c>
      <c r="U71" s="2">
        <f>COUNTIFS(Table2[Sub-Sector],Table3[[#This Row],[Sub-Sector]],Table2[Rate of Change - Zone],"Positive")/Table3[[#This Row],[Count]]</f>
        <v>0.6470588235294118</v>
      </c>
      <c r="V71" s="2">
        <f>COUNTIFS(Table2[Sub-Sector],Table3[[#This Row],[Sub-Sector]],Table2[Sharpe Ratio],"&gt;=0.10")/Table3[[#This Row],[Count]]</f>
        <v>0.11764705882352941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71">
        <f>_xlfn.RANK.AVG(Table3[[#This Row],[Score]],Table3[Score],1)</f>
        <v>60.5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1">
        <f>_xlfn.RANK.AVG(Table3[[#This Row],[Score 2 ]],Table3[[Score 2 ]],1)</f>
        <v>70</v>
      </c>
    </row>
    <row r="72" spans="1:26" x14ac:dyDescent="0.3">
      <c r="A72" t="s">
        <v>546</v>
      </c>
      <c r="B72">
        <f>COUNTIFS(Table2[Sub-Sector],Table3[[#This Row],[Sub-Sector]])</f>
        <v>2</v>
      </c>
      <c r="C72" s="2">
        <f>COUNTIFS(Table2[Sub-Sector],Table3[[#This Row],[Sub-Sector]],Table2[Uptrend],"Uptrend")/Table3[[#This Row],[Count]]</f>
        <v>0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</v>
      </c>
      <c r="G72" s="2">
        <f>COUNTIFS(Table2[Sub-Sector],Table3[[#This Row],[Sub-Sector]],Table2[1Y Return vs Nifty],"&gt;=10")/Table3[[#This Row],[Count]]</f>
        <v>0</v>
      </c>
      <c r="H72" s="2">
        <f>COUNTIFS(Table2[Sub-Sector],Table3[[#This Row],[Sub-Sector]],Table2[RSI Exponential â€“ 14D],"&gt;=50")/Table3[[#This Row],[Count]]</f>
        <v>0</v>
      </c>
      <c r="I72" s="2">
        <f>COUNTIFS(Table2[Sub-Sector],Table3[[#This Row],[Sub-Sector]],Table2[Relative Volume],"&gt;=1")/Table3[[#This Row],[Count]]</f>
        <v>0.5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0.5</v>
      </c>
      <c r="O72" s="2">
        <f>COUNTIFS(Table2[Sub-Sector],Table3[[#This Row],[Sub-Sector]],Table2[% Away From Current Month High],"&lt;=0.05")/Table3[[#This Row],[Count]]</f>
        <v>0.5</v>
      </c>
      <c r="P72" s="2">
        <f>COUNTIFS(Table2[Sub-Sector],Table3[[#This Row],[Sub-Sector]],Table2[% Away From 52W High],"&lt;=10")/Table3[[#This Row],[Count]]</f>
        <v>0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0.5</v>
      </c>
      <c r="S72" s="2">
        <f>COUNTIFS(Table2[Sub-Sector],Table3[[#This Row],[Sub-Sector]],Table2[% Price above 50 EMA],"&gt;=0")/Table3[[#This Row],[Count]]</f>
        <v>0.5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1</v>
      </c>
      <c r="V72" s="2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</v>
      </c>
      <c r="X72">
        <f>_xlfn.RANK.AVG(Table3[[#This Row],[Score]],Table3[Score],1)</f>
        <v>98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264</v>
      </c>
      <c r="Z72">
        <f>_xlfn.RANK.AVG(Table3[[#This Row],[Score 2 ]],Table3[[Score 2 ]],1)</f>
        <v>71</v>
      </c>
    </row>
    <row r="73" spans="1:26" x14ac:dyDescent="0.3">
      <c r="A73" t="s">
        <v>835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1</v>
      </c>
      <c r="D73" s="2">
        <f>COUNTIFS(Table2[Sub-Sector],Table3[[#This Row],[Sub-Sector]],Table2[1W Return vs Nifty],"&gt;=5")/Table3[[#This Row],[Count]]</f>
        <v>0.33333333333333331</v>
      </c>
      <c r="E73" s="2">
        <f>COUNTIFS(Table2[Sub-Sector],Table3[[#This Row],[Sub-Sector]],Table2[1M Return vs Nifty],"&gt;=5")/Table3[[#This Row],[Count]]</f>
        <v>0.33333333333333331</v>
      </c>
      <c r="F73" s="2">
        <f>COUNTIFS(Table2[Sub-Sector],Table3[[#This Row],[Sub-Sector]],Table2[6M Return vs Nifty],"&gt;=10")/Table3[[#This Row],[Count]]</f>
        <v>0.66666666666666663</v>
      </c>
      <c r="G73" s="2">
        <f>COUNTIFS(Table2[Sub-Sector],Table3[[#This Row],[Sub-Sector]],Table2[1Y Return vs Nifty],"&gt;=10")/Table3[[#This Row],[Count]]</f>
        <v>0.33333333333333331</v>
      </c>
      <c r="H73" s="2">
        <f>COUNTIFS(Table2[Sub-Sector],Table3[[#This Row],[Sub-Sector]],Table2[RSI Exponential â€“ 14D],"&gt;=50")/Table3[[#This Row],[Count]]</f>
        <v>0.33333333333333331</v>
      </c>
      <c r="I73" s="2">
        <f>COUNTIFS(Table2[Sub-Sector],Table3[[#This Row],[Sub-Sector]],Table2[Relative Volume],"&gt;=1")/Table3[[#This Row],[Count]]</f>
        <v>0.33333333333333331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0.66666666666666663</v>
      </c>
      <c r="N73" s="2">
        <f>COUNTIFS(Table2[Sub-Sector],Table3[[#This Row],[Sub-Sector]],Table2[% Away From Current Month Low],"&gt;=0.05")/Table3[[#This Row],[Count]]</f>
        <v>0.33333333333333331</v>
      </c>
      <c r="O73" s="2">
        <f>COUNTIFS(Table2[Sub-Sector],Table3[[#This Row],[Sub-Sector]],Table2[% Away From Current Month High],"&lt;=0.05")/Table3[[#This Row],[Count]]</f>
        <v>0</v>
      </c>
      <c r="P73" s="2">
        <f>COUNTIFS(Table2[Sub-Sector],Table3[[#This Row],[Sub-Sector]],Table2[% Away From 52W High],"&lt;=10")/Table3[[#This Row],[Count]]</f>
        <v>0.66666666666666663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0.33333333333333331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0.33333333333333331</v>
      </c>
      <c r="V73" s="2">
        <f>COUNTIFS(Table2[Sub-Sector],Table3[[#This Row],[Sub-Sector]],Table2[Sharpe Ratio],"&gt;=0.10")/Table3[[#This Row],[Count]]</f>
        <v>0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319</v>
      </c>
      <c r="X73">
        <f>_xlfn.RANK.AVG(Table3[[#This Row],[Score]],Table3[Score],1)</f>
        <v>33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265</v>
      </c>
      <c r="Z73">
        <f>_xlfn.RANK.AVG(Table3[[#This Row],[Score 2 ]],Table3[[Score 2 ]],1)</f>
        <v>72</v>
      </c>
    </row>
    <row r="74" spans="1:26" x14ac:dyDescent="0.3">
      <c r="A74" t="s">
        <v>1211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0.66666666666666663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0.66666666666666663</v>
      </c>
      <c r="G74" s="2">
        <f>COUNTIFS(Table2[Sub-Sector],Table3[[#This Row],[Sub-Sector]],Table2[1Y Return vs Nifty],"&gt;=10")/Table3[[#This Row],[Count]]</f>
        <v>0.66666666666666663</v>
      </c>
      <c r="H74" s="2">
        <f>COUNTIFS(Table2[Sub-Sector],Table3[[#This Row],[Sub-Sector]],Table2[RSI Exponential â€“ 14D],"&gt;=50")/Table3[[#This Row],[Count]]</f>
        <v>0.33333333333333331</v>
      </c>
      <c r="I74" s="2">
        <f>COUNTIFS(Table2[Sub-Sector],Table3[[#This Row],[Sub-Sector]],Table2[Relative Volume],"&gt;=1")/Table3[[#This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0.33333333333333331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0.33333333333333331</v>
      </c>
      <c r="O74" s="2">
        <f>COUNTIFS(Table2[Sub-Sector],Table3[[#This Row],[Sub-Sector]],Table2[% Away From Current Month High],"&lt;=0.05")/Table3[[#This Row],[Count]]</f>
        <v>0.33333333333333331</v>
      </c>
      <c r="P74" s="2">
        <f>COUNTIFS(Table2[Sub-Sector],Table3[[#This Row],[Sub-Sector]],Table2[% Away From 52W High],"&lt;=10")/Table3[[#This Row],[Count]]</f>
        <v>0.33333333333333331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0.33333333333333331</v>
      </c>
      <c r="S74" s="2">
        <f>COUNTIFS(Table2[Sub-Sector],Table3[[#This Row],[Sub-Sector]],Table2[% Price above 50 EMA],"&gt;=0")/Table3[[#This Row],[Count]]</f>
        <v>0.66666666666666663</v>
      </c>
      <c r="T74" s="2">
        <f>COUNTIFS(Table2[Sub-Sector],Table3[[#This Row],[Sub-Sector]],Table2[% Price above 200 EMA],"&gt;=0")/Table3[[#This Row],[Count]]</f>
        <v>0.66666666666666663</v>
      </c>
      <c r="U74" s="2">
        <f>COUNTIFS(Table2[Sub-Sector],Table3[[#This Row],[Sub-Sector]],Table2[Rate of Change - Zone],"Positive")/Table3[[#This Row],[Count]]</f>
        <v>0.33333333333333331</v>
      </c>
      <c r="V74" s="2">
        <f>COUNTIFS(Table2[Sub-Sector],Table3[[#This Row],[Sub-Sector]],Table2[Sharpe Ratio],"&gt;=0.10")/Table3[[#This Row],[Count]]</f>
        <v>0.33333333333333331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74">
        <f>_xlfn.RANK.AVG(Table3[[#This Row],[Score]],Table3[Score],1)</f>
        <v>81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4">
        <f>_xlfn.RANK.AVG(Table3[[#This Row],[Score 2 ]],Table3[[Score 2 ]],1)</f>
        <v>73</v>
      </c>
    </row>
    <row r="75" spans="1:26" x14ac:dyDescent="0.3">
      <c r="A75" t="s">
        <v>228</v>
      </c>
      <c r="B75">
        <f>COUNTIFS(Table2[Sub-Sector],Table3[[#This Row],[Sub-Sector]])</f>
        <v>3</v>
      </c>
      <c r="C75" s="2">
        <f>COUNTIFS(Table2[Sub-Sector],Table3[[#This Row],[Sub-Sector]],Table2[Uptrend],"Uptrend")/Table3[[#This Row],[Count]]</f>
        <v>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0.33333333333333331</v>
      </c>
      <c r="G75" s="2">
        <f>COUNTIFS(Table2[Sub-Sector],Table3[[#This Row],[Sub-Sector]],Table2[1Y Return vs Nifty],"&gt;=10")/Table3[[#This Row],[Count]]</f>
        <v>0.33333333333333331</v>
      </c>
      <c r="H75" s="2">
        <f>COUNTIFS(Table2[Sub-Sector],Table3[[#This Row],[Sub-Sector]],Table2[RSI Exponential â€“ 14D],"&gt;=50")/Table3[[#This Row],[Count]]</f>
        <v>0.66666666666666663</v>
      </c>
      <c r="I75" s="2">
        <f>COUNTIFS(Table2[Sub-Sector],Table3[[#This Row],[Sub-Sector]],Table2[Relative Volume],"&gt;=1")/Table3[[#This Row],[Count]]</f>
        <v>0.33333333333333331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0.66666666666666663</v>
      </c>
      <c r="N75" s="2">
        <f>COUNTIFS(Table2[Sub-Sector],Table3[[#This Row],[Sub-Sector]],Table2[% Away From Current Month Low],"&gt;=0.05")/Table3[[#This Row],[Count]]</f>
        <v>0.33333333333333331</v>
      </c>
      <c r="O75" s="2">
        <f>COUNTIFS(Table2[Sub-Sector],Table3[[#This Row],[Sub-Sector]],Table2[% Away From Current Month High],"&lt;=0.05")/Table3[[#This Row],[Count]]</f>
        <v>0.33333333333333331</v>
      </c>
      <c r="P75" s="2">
        <f>COUNTIFS(Table2[Sub-Sector],Table3[[#This Row],[Sub-Sector]],Table2[% Away From 52W High],"&lt;=10")/Table3[[#This Row],[Count]]</f>
        <v>0.66666666666666663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0.66666666666666663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0.66666666666666663</v>
      </c>
      <c r="V75" s="2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75">
        <f>_xlfn.RANK.AVG(Table3[[#This Row],[Score]],Table3[Score],1)</f>
        <v>71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</v>
      </c>
      <c r="Z75">
        <f>_xlfn.RANK.AVG(Table3[[#This Row],[Score 2 ]],Table3[[Score 2 ]],1)</f>
        <v>74</v>
      </c>
    </row>
    <row r="76" spans="1:26" x14ac:dyDescent="0.3">
      <c r="A76" t="s">
        <v>27</v>
      </c>
      <c r="B76">
        <f>COUNTIFS(Table2[Sub-Sector],Table3[[#This Row],[Sub-Sector]])</f>
        <v>4</v>
      </c>
      <c r="C76" s="2">
        <f>COUNTIFS(Table2[Sub-Sector],Table3[[#This Row],[Sub-Sector]],Table2[Uptrend],"Uptrend")/Table3[[#This Row],[Count]]</f>
        <v>0.75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0.25</v>
      </c>
      <c r="F76" s="2">
        <f>COUNTIFS(Table2[Sub-Sector],Table3[[#This Row],[Sub-Sector]],Table2[6M Return vs Nifty],"&gt;=10")/Table3[[#This Row],[Count]]</f>
        <v>0.25</v>
      </c>
      <c r="G76" s="2">
        <f>COUNTIFS(Table2[Sub-Sector],Table3[[#This Row],[Sub-Sector]],Table2[1Y Return vs Nifty],"&gt;=10")/Table3[[#This Row],[Count]]</f>
        <v>0.25</v>
      </c>
      <c r="H76" s="2">
        <f>COUNTIFS(Table2[Sub-Sector],Table3[[#This Row],[Sub-Sector]],Table2[RSI Exponential â€“ 14D],"&gt;=50")/Table3[[#This Row],[Count]]</f>
        <v>0.5</v>
      </c>
      <c r="I76" s="2">
        <f>COUNTIFS(Table2[Sub-Sector],Table3[[#This Row],[Sub-Sector]],Table2[Relative Volume],"&gt;=1")/Table3[[#This Row],[Count]]</f>
        <v>0.75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</v>
      </c>
      <c r="M76" s="2">
        <f>COUNTIFS(Table2[Sub-Sector],Table3[[#This Row],[Sub-Sector]],Table2[% Away From Current Week High],"&lt;=0.05")/Table3[[#This Row],[Count]]</f>
        <v>0.75</v>
      </c>
      <c r="N76" s="2">
        <f>COUNTIFS(Table2[Sub-Sector],Table3[[#This Row],[Sub-Sector]],Table2[% Away From Current Month Low],"&gt;=0.05")/Table3[[#This Row],[Count]]</f>
        <v>0.75</v>
      </c>
      <c r="O76" s="2">
        <f>COUNTIFS(Table2[Sub-Sector],Table3[[#This Row],[Sub-Sector]],Table2[% Away From Current Month High],"&lt;=0.05")/Table3[[#This Row],[Count]]</f>
        <v>0.5</v>
      </c>
      <c r="P76" s="2">
        <f>COUNTIFS(Table2[Sub-Sector],Table3[[#This Row],[Sub-Sector]],Table2[% Away From 52W High],"&lt;=10")/Table3[[#This Row],[Count]]</f>
        <v>0.5</v>
      </c>
      <c r="Q76" s="2">
        <f>COUNTIFS(Table2[Sub-Sector],Table3[[#This Row],[Sub-Sector]],Table2[% Away From 52W Low],"&gt;=10")/Table3[[#This Row],[Count]]</f>
        <v>0.75</v>
      </c>
      <c r="R76" s="2">
        <f>COUNTIFS(Table2[Sub-Sector],Table3[[#This Row],[Sub-Sector]],Table2[% Price above 20 EMA],"&gt;=0")/Table3[[#This Row],[Count]]</f>
        <v>0.5</v>
      </c>
      <c r="S76" s="2">
        <f>COUNTIFS(Table2[Sub-Sector],Table3[[#This Row],[Sub-Sector]],Table2[% Price above 50 EMA],"&gt;=0")/Table3[[#This Row],[Count]]</f>
        <v>0.5</v>
      </c>
      <c r="T76" s="2">
        <f>COUNTIFS(Table2[Sub-Sector],Table3[[#This Row],[Sub-Sector]],Table2[% Price above 200 EMA],"&gt;=0")/Table3[[#This Row],[Count]]</f>
        <v>0.5</v>
      </c>
      <c r="U76" s="2">
        <f>COUNTIFS(Table2[Sub-Sector],Table3[[#This Row],[Sub-Sector]],Table2[Rate of Change - Zone],"Positive")/Table3[[#This Row],[Count]]</f>
        <v>0.5</v>
      </c>
      <c r="V76" s="2">
        <f>COUNTIFS(Table2[Sub-Sector],Table3[[#This Row],[Sub-Sector]],Table2[Sharpe Ratio],"&gt;=0.10")/Table3[[#This Row],[Count]]</f>
        <v>0.25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76">
        <f>_xlfn.RANK.AVG(Table3[[#This Row],[Score]],Table3[Score],1)</f>
        <v>64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6">
        <f>_xlfn.RANK.AVG(Table3[[#This Row],[Score 2 ]],Table3[[Score 2 ]],1)</f>
        <v>75</v>
      </c>
    </row>
    <row r="77" spans="1:26" x14ac:dyDescent="0.3">
      <c r="A77" t="s">
        <v>403</v>
      </c>
      <c r="B77">
        <f>COUNTIFS(Table2[Sub-Sector],Table3[[#This Row],[Sub-Sector]])</f>
        <v>6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0.33333333333333331</v>
      </c>
      <c r="G77" s="2">
        <f>COUNTIFS(Table2[Sub-Sector],Table3[[#This Row],[Sub-Sector]],Table2[1Y Return vs Nifty],"&gt;=10")/Table3[[#This Row],[Count]]</f>
        <v>0.33333333333333331</v>
      </c>
      <c r="H77" s="2">
        <f>COUNTIFS(Table2[Sub-Sector],Table3[[#This Row],[Sub-Sector]],Table2[RSI Exponential â€“ 14D],"&gt;=50")/Table3[[#This Row],[Count]]</f>
        <v>0.83333333333333337</v>
      </c>
      <c r="I77" s="2">
        <f>COUNTIFS(Table2[Sub-Sector],Table3[[#This Row],[Sub-Sector]],Table2[Relative Volume],"&gt;=1")/Table3[[#This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0.16666666666666666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0.66666666666666663</v>
      </c>
      <c r="O77" s="2">
        <f>COUNTIFS(Table2[Sub-Sector],Table3[[#This Row],[Sub-Sector]],Table2[% Away From Current Month High],"&lt;=0.05")/Table3[[#This Row],[Count]]</f>
        <v>0.83333333333333337</v>
      </c>
      <c r="P77" s="2">
        <f>COUNTIFS(Table2[Sub-Sector],Table3[[#This Row],[Sub-Sector]],Table2[% Away From 52W High],"&lt;=10")/Table3[[#This Row],[Count]]</f>
        <v>0.83333333333333337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0.83333333333333337</v>
      </c>
      <c r="S77" s="2">
        <f>COUNTIFS(Table2[Sub-Sector],Table3[[#This Row],[Sub-Sector]],Table2[% Price above 50 EMA],"&gt;=0")/Table3[[#This Row],[Count]]</f>
        <v>0.83333333333333337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1</v>
      </c>
      <c r="V77" s="2">
        <f>COUNTIFS(Table2[Sub-Sector],Table3[[#This Row],[Sub-Sector]],Table2[Sharpe Ratio],"&gt;=0.10")/Table3[[#This Row],[Count]]</f>
        <v>0.5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77">
        <f>_xlfn.RANK.AVG(Table3[[#This Row],[Score]],Table3[Score],1)</f>
        <v>73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77">
        <f>_xlfn.RANK.AVG(Table3[[#This Row],[Score 2 ]],Table3[[Score 2 ]],1)</f>
        <v>76</v>
      </c>
    </row>
    <row r="78" spans="1:26" x14ac:dyDescent="0.3">
      <c r="A78" t="s">
        <v>89</v>
      </c>
      <c r="B78">
        <f>COUNTIFS(Table2[Sub-Sector],Table3[[#This Row],[Sub-Sector]])</f>
        <v>5</v>
      </c>
      <c r="C78" s="2">
        <f>COUNTIFS(Table2[Sub-Sector],Table3[[#This Row],[Sub-Sector]],Table2[Uptrend],"Uptrend")/Table3[[#This Row],[Count]]</f>
        <v>0.2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1</v>
      </c>
      <c r="H78" s="2">
        <f>COUNTIFS(Table2[Sub-Sector],Table3[[#This Row],[Sub-Sector]],Table2[RSI Exponential â€“ 14D],"&gt;=50")/Table3[[#This Row],[Count]]</f>
        <v>0.6</v>
      </c>
      <c r="I78" s="2">
        <f>COUNTIFS(Table2[Sub-Sector],Table3[[#This Row],[Sub-Sector]],Table2[Relative Volume],"&gt;=1")/Table3[[#This Row],[Count]]</f>
        <v>0.2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0.4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0.6</v>
      </c>
      <c r="O78" s="2">
        <f>COUNTIFS(Table2[Sub-Sector],Table3[[#This Row],[Sub-Sector]],Table2[% Away From Current Month High],"&lt;=0.05")/Table3[[#This Row],[Count]]</f>
        <v>0.4</v>
      </c>
      <c r="P78" s="2">
        <f>COUNTIFS(Table2[Sub-Sector],Table3[[#This Row],[Sub-Sector]],Table2[% Away From 52W High],"&lt;=10")/Table3[[#This Row],[Count]]</f>
        <v>0.2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0.6</v>
      </c>
      <c r="S78" s="2">
        <f>COUNTIFS(Table2[Sub-Sector],Table3[[#This Row],[Sub-Sector]],Table2[% Price above 50 EMA],"&gt;=0")/Table3[[#This Row],[Count]]</f>
        <v>0.2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0.4</v>
      </c>
      <c r="V78" s="2">
        <f>COUNTIFS(Table2[Sub-Sector],Table3[[#This Row],[Sub-Sector]],Table2[Sharpe Ratio],"&gt;=0.10")/Table3[[#This Row],[Count]]</f>
        <v>0.8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78">
        <f>_xlfn.RANK.AVG(Table3[[#This Row],[Score]],Table3[Score],1)</f>
        <v>101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283.5</v>
      </c>
      <c r="Z78">
        <f>_xlfn.RANK.AVG(Table3[[#This Row],[Score 2 ]],Table3[[Score 2 ]],1)</f>
        <v>77</v>
      </c>
    </row>
    <row r="79" spans="1:26" x14ac:dyDescent="0.3">
      <c r="A79" t="s">
        <v>144</v>
      </c>
      <c r="B79">
        <f>COUNTIFS(Table2[Sub-Sector],Table3[[#This Row],[Sub-Sector]])</f>
        <v>7</v>
      </c>
      <c r="C79" s="2">
        <f>COUNTIFS(Table2[Sub-Sector],Table3[[#This Row],[Sub-Sector]],Table2[Uptrend],"Uptrend")/Table3[[#This Row],[Count]]</f>
        <v>0.42857142857142855</v>
      </c>
      <c r="D79" s="2">
        <f>COUNTIFS(Table2[Sub-Sector],Table3[[#This Row],[Sub-Sector]],Table2[1W Return vs Nifty],"&gt;=5")/Table3[[#This Row],[Count]]</f>
        <v>0.14285714285714285</v>
      </c>
      <c r="E79" s="2">
        <f>COUNTIFS(Table2[Sub-Sector],Table3[[#This Row],[Sub-Sector]],Table2[1M Return vs Nifty],"&gt;=5")/Table3[[#This Row],[Count]]</f>
        <v>0.14285714285714285</v>
      </c>
      <c r="F79" s="2">
        <f>COUNTIFS(Table2[Sub-Sector],Table3[[#This Row],[Sub-Sector]],Table2[6M Return vs Nifty],"&gt;=10")/Table3[[#This Row],[Count]]</f>
        <v>0.42857142857142855</v>
      </c>
      <c r="G79" s="2">
        <f>COUNTIFS(Table2[Sub-Sector],Table3[[#This Row],[Sub-Sector]],Table2[1Y Return vs Nifty],"&gt;=10")/Table3[[#This Row],[Count]]</f>
        <v>0.8571428571428571</v>
      </c>
      <c r="H79" s="2">
        <f>COUNTIFS(Table2[Sub-Sector],Table3[[#This Row],[Sub-Sector]],Table2[RSI Exponential â€“ 14D],"&gt;=50")/Table3[[#This Row],[Count]]</f>
        <v>0.14285714285714285</v>
      </c>
      <c r="I79" s="2">
        <f>COUNTIFS(Table2[Sub-Sector],Table3[[#This Row],[Sub-Sector]],Table2[Relative Volume],"&gt;=1")/Table3[[#This Row],[Count]]</f>
        <v>0.14285714285714285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0.8571428571428571</v>
      </c>
      <c r="L79" s="2">
        <f>COUNTIFS(Table2[Sub-Sector],Table3[[#This Row],[Sub-Sector]],Table2[% Away From Current Week Low],"&gt;=0.05")/Table3[[#This Row],[Count]]</f>
        <v>0.14285714285714285</v>
      </c>
      <c r="M79" s="2">
        <f>COUNTIFS(Table2[Sub-Sector],Table3[[#This Row],[Sub-Sector]],Table2[% Away From Current Week High],"&lt;=0.05")/Table3[[#This Row],[Count]]</f>
        <v>0.8571428571428571</v>
      </c>
      <c r="N79" s="2">
        <f>COUNTIFS(Table2[Sub-Sector],Table3[[#This Row],[Sub-Sector]],Table2[% Away From Current Month Low],"&gt;=0.05")/Table3[[#This Row],[Count]]</f>
        <v>0.5714285714285714</v>
      </c>
      <c r="O79" s="2">
        <f>COUNTIFS(Table2[Sub-Sector],Table3[[#This Row],[Sub-Sector]],Table2[% Away From Current Month High],"&lt;=0.05")/Table3[[#This Row],[Count]]</f>
        <v>0</v>
      </c>
      <c r="P79" s="2">
        <f>COUNTIFS(Table2[Sub-Sector],Table3[[#This Row],[Sub-Sector]],Table2[% Away From 52W High],"&lt;=10")/Table3[[#This Row],[Count]]</f>
        <v>0.14285714285714285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0.14285714285714285</v>
      </c>
      <c r="S79" s="2">
        <f>COUNTIFS(Table2[Sub-Sector],Table3[[#This Row],[Sub-Sector]],Table2[% Price above 50 EMA],"&gt;=0")/Table3[[#This Row],[Count]]</f>
        <v>0.14285714285714285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0.14285714285714285</v>
      </c>
      <c r="V79" s="2">
        <f>COUNTIFS(Table2[Sub-Sector],Table3[[#This Row],[Sub-Sector]],Table2[Sharpe Ratio],"&gt;=0.10")/Table3[[#This Row],[Count]]</f>
        <v>0.8571428571428571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79">
        <f>_xlfn.RANK.AVG(Table3[[#This Row],[Score]],Table3[Score],1)</f>
        <v>67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79">
        <f>_xlfn.RANK.AVG(Table3[[#This Row],[Score 2 ]],Table3[[Score 2 ]],1)</f>
        <v>78</v>
      </c>
    </row>
    <row r="80" spans="1:26" x14ac:dyDescent="0.3">
      <c r="A80" t="s">
        <v>195</v>
      </c>
      <c r="B80">
        <f>COUNTIFS(Table2[Sub-Sector],Table3[[#This Row],[Sub-Sector]])</f>
        <v>4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0.25</v>
      </c>
      <c r="F80" s="2">
        <f>COUNTIFS(Table2[Sub-Sector],Table3[[#This Row],[Sub-Sector]],Table2[6M Return vs Nifty],"&gt;=10")/Table3[[#This Row],[Count]]</f>
        <v>0.5</v>
      </c>
      <c r="G80" s="2">
        <f>COUNTIFS(Table2[Sub-Sector],Table3[[#This Row],[Sub-Sector]],Table2[1Y Return vs Nifty],"&gt;=10")/Table3[[#This Row],[Count]]</f>
        <v>0.5</v>
      </c>
      <c r="H80" s="2">
        <f>COUNTIFS(Table2[Sub-Sector],Table3[[#This Row],[Sub-Sector]],Table2[RSI Exponential â€“ 14D],"&gt;=50")/Table3[[#This Row],[Count]]</f>
        <v>0.25</v>
      </c>
      <c r="I80" s="2">
        <f>COUNTIFS(Table2[Sub-Sector],Table3[[#This Row],[Sub-Sector]],Table2[Relative Volume],"&gt;=1")/Table3[[#This Row],[Count]]</f>
        <v>0.25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</v>
      </c>
      <c r="M80" s="2">
        <f>COUNTIFS(Table2[Sub-Sector],Table3[[#This Row],[Sub-Sector]],Table2[% Away From Current Week High],"&lt;=0.05")/Table3[[#This Row],[Count]]</f>
        <v>0.75</v>
      </c>
      <c r="N80" s="2">
        <f>COUNTIFS(Table2[Sub-Sector],Table3[[#This Row],[Sub-Sector]],Table2[% Away From Current Month Low],"&gt;=0.05")/Table3[[#This Row],[Count]]</f>
        <v>0.25</v>
      </c>
      <c r="O80" s="2">
        <f>COUNTIFS(Table2[Sub-Sector],Table3[[#This Row],[Sub-Sector]],Table2[% Away From Current Month High],"&lt;=0.05")/Table3[[#This Row],[Count]]</f>
        <v>0.25</v>
      </c>
      <c r="P80" s="2">
        <f>COUNTIFS(Table2[Sub-Sector],Table3[[#This Row],[Sub-Sector]],Table2[% Away From 52W High],"&lt;=10")/Table3[[#This Row],[Count]]</f>
        <v>0.5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0.5</v>
      </c>
      <c r="S80" s="2">
        <f>COUNTIFS(Table2[Sub-Sector],Table3[[#This Row],[Sub-Sector]],Table2[% Price above 50 EMA],"&gt;=0")/Table3[[#This Row],[Count]]</f>
        <v>0.5</v>
      </c>
      <c r="T80" s="2">
        <f>COUNTIFS(Table2[Sub-Sector],Table3[[#This Row],[Sub-Sector]],Table2[% Price above 200 EMA],"&gt;=0")/Table3[[#This Row],[Count]]</f>
        <v>0.75</v>
      </c>
      <c r="U80" s="2">
        <f>COUNTIFS(Table2[Sub-Sector],Table3[[#This Row],[Sub-Sector]],Table2[Rate of Change - Zone],"Positive")/Table3[[#This Row],[Count]]</f>
        <v>0.25</v>
      </c>
      <c r="V80" s="2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</v>
      </c>
      <c r="X80">
        <f>_xlfn.RANK.AVG(Table3[[#This Row],[Score]],Table3[Score],1)</f>
        <v>51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0">
        <f>_xlfn.RANK.AVG(Table3[[#This Row],[Score 2 ]],Table3[[Score 2 ]],1)</f>
        <v>79</v>
      </c>
    </row>
    <row r="81" spans="1:26" x14ac:dyDescent="0.3">
      <c r="A81" t="s">
        <v>684</v>
      </c>
      <c r="B81">
        <f>COUNTIFS(Table2[Sub-Sector],Table3[[#This Row],[Sub-Sector]])</f>
        <v>4</v>
      </c>
      <c r="C81" s="2">
        <f>COUNTIFS(Table2[Sub-Sector],Table3[[#This Row],[Sub-Sector]],Table2[Uptrend],"Uptrend")/Table3[[#This Row],[Count]]</f>
        <v>0.25</v>
      </c>
      <c r="D81" s="2">
        <f>COUNTIFS(Table2[Sub-Sector],Table3[[#This Row],[Sub-Sector]],Table2[1W Return vs Nifty],"&gt;=5")/Table3[[#This Row],[Count]]</f>
        <v>0.25</v>
      </c>
      <c r="E81" s="2">
        <f>COUNTIFS(Table2[Sub-Sector],Table3[[#This Row],[Sub-Sector]],Table2[1M Return vs Nifty],"&gt;=5")/Table3[[#This Row],[Count]]</f>
        <v>0</v>
      </c>
      <c r="F81" s="2">
        <f>COUNTIFS(Table2[Sub-Sector],Table3[[#This Row],[Sub-Sector]],Table2[6M Return vs Nifty],"&gt;=10")/Table3[[#This Row],[Count]]</f>
        <v>0.5</v>
      </c>
      <c r="G81" s="2">
        <f>COUNTIFS(Table2[Sub-Sector],Table3[[#This Row],[Sub-Sector]],Table2[1Y Return vs Nifty],"&gt;=10")/Table3[[#This Row],[Count]]</f>
        <v>0.75</v>
      </c>
      <c r="H81" s="2">
        <f>COUNTIFS(Table2[Sub-Sector],Table3[[#This Row],[Sub-Sector]],Table2[RSI Exponential â€“ 14D],"&gt;=50")/Table3[[#This Row],[Count]]</f>
        <v>0.5</v>
      </c>
      <c r="I81" s="2">
        <f>COUNTIFS(Table2[Sub-Sector],Table3[[#This Row],[Sub-Sector]],Table2[Relative Volume],"&gt;=1")/Table3[[#This Row],[Count]]</f>
        <v>0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0.75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0</v>
      </c>
      <c r="P81" s="2">
        <f>COUNTIFS(Table2[Sub-Sector],Table3[[#This Row],[Sub-Sector]],Table2[% Away From 52W High],"&lt;=10")/Table3[[#This Row],[Count]]</f>
        <v>0.25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0.25</v>
      </c>
      <c r="S81" s="2">
        <f>COUNTIFS(Table2[Sub-Sector],Table3[[#This Row],[Sub-Sector]],Table2[% Price above 50 EMA],"&gt;=0")/Table3[[#This Row],[Count]]</f>
        <v>0.25</v>
      </c>
      <c r="T81" s="2">
        <f>COUNTIFS(Table2[Sub-Sector],Table3[[#This Row],[Sub-Sector]],Table2[% Price above 200 EMA],"&gt;=0")/Table3[[#This Row],[Count]]</f>
        <v>0.75</v>
      </c>
      <c r="U81" s="2">
        <f>COUNTIFS(Table2[Sub-Sector],Table3[[#This Row],[Sub-Sector]],Table2[Rate of Change - Zone],"Positive")/Table3[[#This Row],[Count]]</f>
        <v>0.25</v>
      </c>
      <c r="V81" s="2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81">
        <f>_xlfn.RANK.AVG(Table3[[#This Row],[Score]],Table3[Score],1)</f>
        <v>77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1">
        <f>_xlfn.RANK.AVG(Table3[[#This Row],[Score 2 ]],Table3[[Score 2 ]],1)</f>
        <v>80.5</v>
      </c>
    </row>
    <row r="82" spans="1:26" x14ac:dyDescent="0.3">
      <c r="A82" t="s">
        <v>433</v>
      </c>
      <c r="B82">
        <f>COUNTIFS(Table2[Sub-Sector],Table3[[#This Row],[Sub-Sector]])</f>
        <v>11</v>
      </c>
      <c r="C82" s="2">
        <f>COUNTIFS(Table2[Sub-Sector],Table3[[#This Row],[Sub-Sector]],Table2[Uptrend],"Uptrend")/Table3[[#This Row],[Count]]</f>
        <v>0.18181818181818182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0.18181818181818182</v>
      </c>
      <c r="F82" s="2">
        <f>COUNTIFS(Table2[Sub-Sector],Table3[[#This Row],[Sub-Sector]],Table2[6M Return vs Nifty],"&gt;=10")/Table3[[#This Row],[Count]]</f>
        <v>0.27272727272727271</v>
      </c>
      <c r="G82" s="2">
        <f>COUNTIFS(Table2[Sub-Sector],Table3[[#This Row],[Sub-Sector]],Table2[1Y Return vs Nifty],"&gt;=10")/Table3[[#This Row],[Count]]</f>
        <v>9.0909090909090912E-2</v>
      </c>
      <c r="H82" s="2">
        <f>COUNTIFS(Table2[Sub-Sector],Table3[[#This Row],[Sub-Sector]],Table2[RSI Exponential â€“ 14D],"&gt;=50")/Table3[[#This Row],[Count]]</f>
        <v>0.45454545454545453</v>
      </c>
      <c r="I82" s="2">
        <f>COUNTIFS(Table2[Sub-Sector],Table3[[#This Row],[Sub-Sector]],Table2[Relative Volume],"&gt;=1")/Table3[[#This Row],[Count]]</f>
        <v>0.36363636363636365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9.0909090909090912E-2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0.45454545454545453</v>
      </c>
      <c r="O82" s="2">
        <f>COUNTIFS(Table2[Sub-Sector],Table3[[#This Row],[Sub-Sector]],Table2[% Away From Current Month High],"&lt;=0.05")/Table3[[#This Row],[Count]]</f>
        <v>0.27272727272727271</v>
      </c>
      <c r="P82" s="2">
        <f>COUNTIFS(Table2[Sub-Sector],Table3[[#This Row],[Sub-Sector]],Table2[% Away From 52W High],"&lt;=10")/Table3[[#This Row],[Count]]</f>
        <v>0</v>
      </c>
      <c r="Q82" s="2">
        <f>COUNTIFS(Table2[Sub-Sector],Table3[[#This Row],[Sub-Sector]],Table2[% Away From 52W Low],"&gt;=10")/Table3[[#This Row],[Count]]</f>
        <v>0.90909090909090906</v>
      </c>
      <c r="R82" s="2">
        <f>COUNTIFS(Table2[Sub-Sector],Table3[[#This Row],[Sub-Sector]],Table2[% Price above 20 EMA],"&gt;=0")/Table3[[#This Row],[Count]]</f>
        <v>0.54545454545454541</v>
      </c>
      <c r="S82" s="2">
        <f>COUNTIFS(Table2[Sub-Sector],Table3[[#This Row],[Sub-Sector]],Table2[% Price above 50 EMA],"&gt;=0")/Table3[[#This Row],[Count]]</f>
        <v>0.81818181818181823</v>
      </c>
      <c r="T82" s="2">
        <f>COUNTIFS(Table2[Sub-Sector],Table3[[#This Row],[Sub-Sector]],Table2[% Price above 200 EMA],"&gt;=0")/Table3[[#This Row],[Count]]</f>
        <v>0.45454545454545453</v>
      </c>
      <c r="U82" s="2">
        <f>COUNTIFS(Table2[Sub-Sector],Table3[[#This Row],[Sub-Sector]],Table2[Rate of Change - Zone],"Positive")/Table3[[#This Row],[Count]]</f>
        <v>0.63636363636363635</v>
      </c>
      <c r="V82" s="2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82">
        <f>_xlfn.RANK.AVG(Table3[[#This Row],[Score]],Table3[Score],1)</f>
        <v>88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2">
        <f>_xlfn.RANK.AVG(Table3[[#This Row],[Score 2 ]],Table3[[Score 2 ]],1)</f>
        <v>80.5</v>
      </c>
    </row>
    <row r="83" spans="1:26" x14ac:dyDescent="0.3">
      <c r="A83" t="s">
        <v>1012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0.5</v>
      </c>
      <c r="D83" s="2">
        <f>COUNTIFS(Table2[Sub-Sector],Table3[[#This Row],[Sub-Sector]],Table2[1W Return vs Nifty],"&gt;=5")/Table3[[#This Row],[Count]]</f>
        <v>0.5</v>
      </c>
      <c r="E83" s="2">
        <f>COUNTIFS(Table2[Sub-Sector],Table3[[#This Row],[Sub-Sector]],Table2[1M Return vs Nifty],"&gt;=5")/Table3[[#This Row],[Count]]</f>
        <v>0.5</v>
      </c>
      <c r="F83" s="2">
        <f>COUNTIFS(Table2[Sub-Sector],Table3[[#This Row],[Sub-Sector]],Table2[6M Return vs Nifty],"&gt;=10")/Table3[[#This Row],[Count]]</f>
        <v>0.5</v>
      </c>
      <c r="G83" s="2">
        <f>COUNTIFS(Table2[Sub-Sector],Table3[[#This Row],[Sub-Sector]],Table2[1Y Return vs Nifty],"&gt;=10")/Table3[[#This Row],[Count]]</f>
        <v>0.5</v>
      </c>
      <c r="H83" s="2">
        <f>COUNTIFS(Table2[Sub-Sector],Table3[[#This Row],[Sub-Sector]],Table2[RSI Exponential â€“ 14D],"&gt;=50")/Table3[[#This Row],[Count]]</f>
        <v>0.5</v>
      </c>
      <c r="I83" s="2">
        <f>COUNTIFS(Table2[Sub-Sector],Table3[[#This Row],[Sub-Sector]],Table2[Relative Volume],"&gt;=1")/Table3[[#This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0.5</v>
      </c>
      <c r="L83" s="2">
        <f>COUNTIFS(Table2[Sub-Sector],Table3[[#This Row],[Sub-Sector]],Table2[% Away From Current Week Low],"&gt;=0.05")/Table3[[#This Row],[Count]]</f>
        <v>0.5</v>
      </c>
      <c r="M83" s="2">
        <f>COUNTIFS(Table2[Sub-Sector],Table3[[#This Row],[Sub-Sector]],Table2[% Away From Current Week High],"&lt;=0.05")/Table3[[#This Row],[Count]]</f>
        <v>0.5</v>
      </c>
      <c r="N83" s="2">
        <f>COUNTIFS(Table2[Sub-Sector],Table3[[#This Row],[Sub-Sector]],Table2[% Away From Current Month Low],"&gt;=0.05")/Table3[[#This Row],[Count]]</f>
        <v>0.5</v>
      </c>
      <c r="O83" s="2">
        <f>COUNTIFS(Table2[Sub-Sector],Table3[[#This Row],[Sub-Sector]],Table2[% Away From Current Month High],"&lt;=0.05")/Table3[[#This Row],[Count]]</f>
        <v>0</v>
      </c>
      <c r="P83" s="2">
        <f>COUNTIFS(Table2[Sub-Sector],Table3[[#This Row],[Sub-Sector]],Table2[% Away From 52W High],"&lt;=10")/Table3[[#This Row],[Count]]</f>
        <v>0.5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0.5</v>
      </c>
      <c r="S83" s="2">
        <f>COUNTIFS(Table2[Sub-Sector],Table3[[#This Row],[Sub-Sector]],Table2[% Price above 50 EMA],"&gt;=0")/Table3[[#This Row],[Count]]</f>
        <v>0.5</v>
      </c>
      <c r="T83" s="2">
        <f>COUNTIFS(Table2[Sub-Sector],Table3[[#This Row],[Sub-Sector]],Table2[% Price above 200 EMA],"&gt;=0")/Table3[[#This Row],[Count]]</f>
        <v>0.5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393.5</v>
      </c>
      <c r="X83">
        <f>_xlfn.RANK.AVG(Table3[[#This Row],[Score]],Table3[Score],1)</f>
        <v>47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3">
        <f>_xlfn.RANK.AVG(Table3[[#This Row],[Score 2 ]],Table3[[Score 2 ]],1)</f>
        <v>84</v>
      </c>
    </row>
    <row r="84" spans="1:26" x14ac:dyDescent="0.3">
      <c r="A84" t="s">
        <v>734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0.5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0.5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0.5</v>
      </c>
      <c r="I84" s="2">
        <f>COUNTIFS(Table2[Sub-Sector],Table3[[#This Row],[Sub-Sector]],Table2[Relative Volume],"&gt;=1")/Table3[[#This Row],[Count]]</f>
        <v>0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0.5</v>
      </c>
      <c r="N84" s="2">
        <f>COUNTIFS(Table2[Sub-Sector],Table3[[#This Row],[Sub-Sector]],Table2[% Away From Current Month Low],"&gt;=0.05")/Table3[[#This Row],[Count]]</f>
        <v>0.5</v>
      </c>
      <c r="O84" s="2">
        <f>COUNTIFS(Table2[Sub-Sector],Table3[[#This Row],[Sub-Sector]],Table2[% Away From Current Month High],"&lt;=0.05")/Table3[[#This Row],[Count]]</f>
        <v>0</v>
      </c>
      <c r="P84" s="2">
        <f>COUNTIFS(Table2[Sub-Sector],Table3[[#This Row],[Sub-Sector]],Table2[% Away From 52W High],"&lt;=10")/Table3[[#This Row],[Count]]</f>
        <v>0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0.5</v>
      </c>
      <c r="S84" s="2">
        <f>COUNTIFS(Table2[Sub-Sector],Table3[[#This Row],[Sub-Sector]],Table2[% Price above 50 EMA],"&gt;=0")/Table3[[#This Row],[Count]]</f>
        <v>0.5</v>
      </c>
      <c r="T84" s="2">
        <f>COUNTIFS(Table2[Sub-Sector],Table3[[#This Row],[Sub-Sector]],Table2[% Price above 200 EMA],"&gt;=0")/Table3[[#This Row],[Count]]</f>
        <v>0.5</v>
      </c>
      <c r="U84" s="2">
        <f>COUNTIFS(Table2[Sub-Sector],Table3[[#This Row],[Sub-Sector]],Table2[Rate of Change - Zone],"Positive")/Table3[[#This Row],[Count]]</f>
        <v>0.5</v>
      </c>
      <c r="V84" s="2">
        <f>COUNTIFS(Table2[Sub-Sector],Table3[[#This Row],[Sub-Sector]],Table2[Sharpe Ratio],"&gt;=0.10")/Table3[[#This Row],[Count]]</f>
        <v>0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84">
        <f>_xlfn.RANK.AVG(Table3[[#This Row],[Score]],Table3[Score],1)</f>
        <v>99.5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4">
        <f>_xlfn.RANK.AVG(Table3[[#This Row],[Score 2 ]],Table3[[Score 2 ]],1)</f>
        <v>84</v>
      </c>
    </row>
    <row r="85" spans="1:26" x14ac:dyDescent="0.3">
      <c r="A85" t="s">
        <v>1597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0.5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0.5</v>
      </c>
      <c r="I85" s="2">
        <f>COUNTIFS(Table2[Sub-Sector],Table3[[#This Row],[Sub-Sector]],Table2[Relative Volume],"&gt;=1")/Table3[[#This Row],[Count]]</f>
        <v>0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0.5</v>
      </c>
      <c r="O85" s="2">
        <f>COUNTIFS(Table2[Sub-Sector],Table3[[#This Row],[Sub-Sector]],Table2[% Away From Current Month High],"&lt;=0.05")/Table3[[#This Row],[Count]]</f>
        <v>0.5</v>
      </c>
      <c r="P85" s="2">
        <f>COUNTIFS(Table2[Sub-Sector],Table3[[#This Row],[Sub-Sector]],Table2[% Away From 52W High],"&lt;=10")/Table3[[#This Row],[Count]]</f>
        <v>0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0.5</v>
      </c>
      <c r="S85" s="2">
        <f>COUNTIFS(Table2[Sub-Sector],Table3[[#This Row],[Sub-Sector]],Table2[% Price above 50 EMA],"&gt;=0")/Table3[[#This Row],[Count]]</f>
        <v>0.5</v>
      </c>
      <c r="T85" s="2">
        <f>COUNTIFS(Table2[Sub-Sector],Table3[[#This Row],[Sub-Sector]],Table2[% Price above 200 EMA],"&gt;=0")/Table3[[#This Row],[Count]]</f>
        <v>0.5</v>
      </c>
      <c r="U85" s="2">
        <f>COUNTIFS(Table2[Sub-Sector],Table3[[#This Row],[Sub-Sector]],Table2[Rate of Change - Zone],"Positive")/Table3[[#This Row],[Count]]</f>
        <v>0.5</v>
      </c>
      <c r="V85" s="2">
        <f>COUNTIFS(Table2[Sub-Sector],Table3[[#This Row],[Sub-Sector]],Table2[Sharpe Ratio],"&gt;=0.10")/Table3[[#This Row],[Count]]</f>
        <v>0.5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85">
        <f>_xlfn.RANK.AVG(Table3[[#This Row],[Score]],Table3[Score],1)</f>
        <v>99.5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5">
        <f>_xlfn.RANK.AVG(Table3[[#This Row],[Score 2 ]],Table3[[Score 2 ]],1)</f>
        <v>84</v>
      </c>
    </row>
    <row r="86" spans="1:26" x14ac:dyDescent="0.3">
      <c r="A86" t="s">
        <v>1097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0.5</v>
      </c>
      <c r="F86" s="2">
        <f>COUNTIFS(Table2[Sub-Sector],Table3[[#This Row],[Sub-Sector]],Table2[6M Return vs Nifty],"&gt;=10")/Table3[[#This Row],[Count]]</f>
        <v>0.5</v>
      </c>
      <c r="G86" s="2">
        <f>COUNTIFS(Table2[Sub-Sector],Table3[[#This Row],[Sub-Sector]],Table2[1Y Return vs Nifty],"&gt;=10")/Table3[[#This Row],[Count]]</f>
        <v>0.5</v>
      </c>
      <c r="H86" s="2">
        <f>COUNTIFS(Table2[Sub-Sector],Table3[[#This Row],[Sub-Sector]],Table2[RSI Exponential â€“ 14D],"&gt;=50")/Table3[[#This Row],[Count]]</f>
        <v>0.5</v>
      </c>
      <c r="I86" s="2">
        <f>COUNTIFS(Table2[Sub-Sector],Table3[[#This Row],[Sub-Sector]],Table2[Relative Volume],"&gt;=1")/Table3[[#This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0.5</v>
      </c>
      <c r="N86" s="2">
        <f>COUNTIFS(Table2[Sub-Sector],Table3[[#This Row],[Sub-Sector]],Table2[% Away From Current Month Low],"&gt;=0.05")/Table3[[#This Row],[Count]]</f>
        <v>0.5</v>
      </c>
      <c r="O86" s="2">
        <f>COUNTIFS(Table2[Sub-Sector],Table3[[#This Row],[Sub-Sector]],Table2[% Away From Current Month High],"&lt;=0.05")/Table3[[#This Row],[Count]]</f>
        <v>0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0.5</v>
      </c>
      <c r="S86" s="2">
        <f>COUNTIFS(Table2[Sub-Sector],Table3[[#This Row],[Sub-Sector]],Table2[% Price above 50 EMA],"&gt;=0")/Table3[[#This Row],[Count]]</f>
        <v>0.5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0.5</v>
      </c>
      <c r="V86" s="2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405</v>
      </c>
      <c r="X86">
        <f>_xlfn.RANK.AVG(Table3[[#This Row],[Score]],Table3[Score],1)</f>
        <v>48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6">
        <f>_xlfn.RANK.AVG(Table3[[#This Row],[Score 2 ]],Table3[[Score 2 ]],1)</f>
        <v>84</v>
      </c>
    </row>
    <row r="87" spans="1:26" x14ac:dyDescent="0.3">
      <c r="A87" t="s">
        <v>206</v>
      </c>
      <c r="B87">
        <f>COUNTIFS(Table2[Sub-Sector],Table3[[#This Row],[Sub-Sector]])</f>
        <v>2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0.5</v>
      </c>
      <c r="G87" s="2">
        <f>COUNTIFS(Table2[Sub-Sector],Table3[[#This Row],[Sub-Sector]],Table2[1Y Return vs Nifty],"&gt;=10")/Table3[[#This Row],[Count]]</f>
        <v>0.5</v>
      </c>
      <c r="H87" s="2">
        <f>COUNTIFS(Table2[Sub-Sector],Table3[[#This Row],[Sub-Sector]],Table2[RSI Exponential â€“ 14D],"&gt;=50")/Table3[[#This Row],[Count]]</f>
        <v>0.5</v>
      </c>
      <c r="I87" s="2">
        <f>COUNTIFS(Table2[Sub-Sector],Table3[[#This Row],[Sub-Sector]],Table2[Relative Volume],"&gt;=1")/Table3[[#This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</v>
      </c>
      <c r="O87" s="2">
        <f>COUNTIFS(Table2[Sub-Sector],Table3[[#This Row],[Sub-Sector]],Table2[% Away From Current Month High],"&lt;=0.05")/Table3[[#This Row],[Count]]</f>
        <v>0.5</v>
      </c>
      <c r="P87" s="2">
        <f>COUNTIFS(Table2[Sub-Sector],Table3[[#This Row],[Sub-Sector]],Table2[% Away From 52W High],"&lt;=10")/Table3[[#This Row],[Count]]</f>
        <v>0.5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0.5</v>
      </c>
      <c r="S87" s="2">
        <f>COUNTIFS(Table2[Sub-Sector],Table3[[#This Row],[Sub-Sector]],Table2[% Price above 50 EMA],"&gt;=0")/Table3[[#This Row],[Count]]</f>
        <v>0.5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0.5</v>
      </c>
      <c r="V87" s="2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87">
        <f>_xlfn.RANK.AVG(Table3[[#This Row],[Score]],Table3[Score],1)</f>
        <v>74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7">
        <f>_xlfn.RANK.AVG(Table3[[#This Row],[Score 2 ]],Table3[[Score 2 ]],1)</f>
        <v>84</v>
      </c>
    </row>
    <row r="88" spans="1:26" x14ac:dyDescent="0.3">
      <c r="A88" t="s">
        <v>18</v>
      </c>
      <c r="B88">
        <f>COUNTIFS(Table2[Sub-Sector],Table3[[#This Row],[Sub-Sector]])</f>
        <v>6</v>
      </c>
      <c r="C88" s="2">
        <f>COUNTIFS(Table2[Sub-Sector],Table3[[#This Row],[Sub-Sector]],Table2[Uptrend],"Uptrend")/Table3[[#This Row],[Count]]</f>
        <v>0.33333333333333331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0.16666666666666666</v>
      </c>
      <c r="G88" s="2">
        <f>COUNTIFS(Table2[Sub-Sector],Table3[[#This Row],[Sub-Sector]],Table2[1Y Return vs Nifty],"&gt;=10")/Table3[[#This Row],[Count]]</f>
        <v>0.83333333333333337</v>
      </c>
      <c r="H88" s="2">
        <f>COUNTIFS(Table2[Sub-Sector],Table3[[#This Row],[Sub-Sector]],Table2[RSI Exponential â€“ 14D],"&gt;=50")/Table3[[#This Row],[Count]]</f>
        <v>0.5</v>
      </c>
      <c r="I88" s="2">
        <f>COUNTIFS(Table2[Sub-Sector],Table3[[#This Row],[Sub-Sector]],Table2[Relative Volume],"&gt;=1")/Table3[[#This Row],[Count]]</f>
        <v>0.16666666666666666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0.16666666666666666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0.5</v>
      </c>
      <c r="O88" s="2">
        <f>COUNTIFS(Table2[Sub-Sector],Table3[[#This Row],[Sub-Sector]],Table2[% Away From Current Month High],"&lt;=0.05")/Table3[[#This Row],[Count]]</f>
        <v>0.16666666666666666</v>
      </c>
      <c r="P88" s="2">
        <f>COUNTIFS(Table2[Sub-Sector],Table3[[#This Row],[Sub-Sector]],Table2[% Away From 52W High],"&lt;=10")/Table3[[#This Row],[Count]]</f>
        <v>0.5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0.5</v>
      </c>
      <c r="S88" s="2">
        <f>COUNTIFS(Table2[Sub-Sector],Table3[[#This Row],[Sub-Sector]],Table2[% Price above 50 EMA],"&gt;=0")/Table3[[#This Row],[Count]]</f>
        <v>0.5</v>
      </c>
      <c r="T88" s="2">
        <f>COUNTIFS(Table2[Sub-Sector],Table3[[#This Row],[Sub-Sector]],Table2[% Price above 200 EMA],"&gt;=0")/Table3[[#This Row],[Count]]</f>
        <v>0.83333333333333337</v>
      </c>
      <c r="U88" s="2">
        <f>COUNTIFS(Table2[Sub-Sector],Table3[[#This Row],[Sub-Sector]],Table2[Rate of Change - Zone],"Positive")/Table3[[#This Row],[Count]]</f>
        <v>0.33333333333333331</v>
      </c>
      <c r="V88" s="2">
        <f>COUNTIFS(Table2[Sub-Sector],Table3[[#This Row],[Sub-Sector]],Table2[Sharpe Ratio],"&gt;=0.10")/Table3[[#This Row],[Count]]</f>
        <v>0.33333333333333331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562.5</v>
      </c>
      <c r="X88">
        <f>_xlfn.RANK.AVG(Table3[[#This Row],[Score]],Table3[Score],1)</f>
        <v>103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296.5</v>
      </c>
      <c r="Z88">
        <f>_xlfn.RANK.AVG(Table3[[#This Row],[Score 2 ]],Table3[[Score 2 ]],1)</f>
        <v>87</v>
      </c>
    </row>
    <row r="89" spans="1:26" x14ac:dyDescent="0.3">
      <c r="A89" t="s">
        <v>284</v>
      </c>
      <c r="B89">
        <f>COUNTIFS(Table2[Sub-Sector],Table3[[#This Row],[Sub-Sector]])</f>
        <v>14</v>
      </c>
      <c r="C89" s="2">
        <f>COUNTIFS(Table2[Sub-Sector],Table3[[#This Row],[Sub-Sector]],Table2[Uptrend],"Uptrend")/Table3[[#This Row],[Count]]</f>
        <v>0.6428571428571429</v>
      </c>
      <c r="D89" s="2">
        <f>COUNTIFS(Table2[Sub-Sector],Table3[[#This Row],[Sub-Sector]],Table2[1W Return vs Nifty],"&gt;=5")/Table3[[#This Row],[Count]]</f>
        <v>7.1428571428571425E-2</v>
      </c>
      <c r="E89" s="2">
        <f>COUNTIFS(Table2[Sub-Sector],Table3[[#This Row],[Sub-Sector]],Table2[1M Return vs Nifty],"&gt;=5")/Table3[[#This Row],[Count]]</f>
        <v>0.14285714285714285</v>
      </c>
      <c r="F89" s="2">
        <f>COUNTIFS(Table2[Sub-Sector],Table3[[#This Row],[Sub-Sector]],Table2[6M Return vs Nifty],"&gt;=10")/Table3[[#This Row],[Count]]</f>
        <v>0.2857142857142857</v>
      </c>
      <c r="G89" s="2">
        <f>COUNTIFS(Table2[Sub-Sector],Table3[[#This Row],[Sub-Sector]],Table2[1Y Return vs Nifty],"&gt;=10")/Table3[[#This Row],[Count]]</f>
        <v>0.35714285714285715</v>
      </c>
      <c r="H89" s="2">
        <f>COUNTIFS(Table2[Sub-Sector],Table3[[#This Row],[Sub-Sector]],Table2[RSI Exponential â€“ 14D],"&gt;=50")/Table3[[#This Row],[Count]]</f>
        <v>0.5714285714285714</v>
      </c>
      <c r="I89" s="2">
        <f>COUNTIFS(Table2[Sub-Sector],Table3[[#This Row],[Sub-Sector]],Table2[Relative Volume],"&gt;=1")/Table3[[#This Row],[Count]]</f>
        <v>0.21428571428571427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0.42857142857142855</v>
      </c>
      <c r="O89" s="2">
        <f>COUNTIFS(Table2[Sub-Sector],Table3[[#This Row],[Sub-Sector]],Table2[% Away From Current Month High],"&lt;=0.05")/Table3[[#This Row],[Count]]</f>
        <v>0.5714285714285714</v>
      </c>
      <c r="P89" s="2">
        <f>COUNTIFS(Table2[Sub-Sector],Table3[[#This Row],[Sub-Sector]],Table2[% Away From 52W High],"&lt;=10")/Table3[[#This Row],[Count]]</f>
        <v>0.42857142857142855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0.5714285714285714</v>
      </c>
      <c r="S89" s="2">
        <f>COUNTIFS(Table2[Sub-Sector],Table3[[#This Row],[Sub-Sector]],Table2[% Price above 50 EMA],"&gt;=0")/Table3[[#This Row],[Count]]</f>
        <v>0.7142857142857143</v>
      </c>
      <c r="T89" s="2">
        <f>COUNTIFS(Table2[Sub-Sector],Table3[[#This Row],[Sub-Sector]],Table2[% Price above 200 EMA],"&gt;=0")/Table3[[#This Row],[Count]]</f>
        <v>0.8571428571428571</v>
      </c>
      <c r="U89" s="2">
        <f>COUNTIFS(Table2[Sub-Sector],Table3[[#This Row],[Sub-Sector]],Table2[Rate of Change - Zone],"Positive")/Table3[[#This Row],[Count]]</f>
        <v>0.6428571428571429</v>
      </c>
      <c r="V89" s="2">
        <f>COUNTIFS(Table2[Sub-Sector],Table3[[#This Row],[Sub-Sector]],Table2[Sharpe Ratio],"&gt;=0.10")/Table3[[#This Row],[Count]]</f>
        <v>0.21428571428571427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</v>
      </c>
      <c r="X89">
        <f>_xlfn.RANK.AVG(Table3[[#This Row],[Score]],Table3[Score],1)</f>
        <v>68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89">
        <f>_xlfn.RANK.AVG(Table3[[#This Row],[Score 2 ]],Table3[[Score 2 ]],1)</f>
        <v>89</v>
      </c>
    </row>
    <row r="90" spans="1:26" x14ac:dyDescent="0.3">
      <c r="A90" t="s">
        <v>261</v>
      </c>
      <c r="B90">
        <f>COUNTIFS(Table2[Sub-Sector],Table3[[#This Row],[Sub-Sector]])</f>
        <v>23</v>
      </c>
      <c r="C90" s="2">
        <f>COUNTIFS(Table2[Sub-Sector],Table3[[#This Row],[Sub-Sector]],Table2[Uptrend],"Uptrend")/Table3[[#This Row],[Count]]</f>
        <v>0.43478260869565216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4.3478260869565216E-2</v>
      </c>
      <c r="F90" s="2">
        <f>COUNTIFS(Table2[Sub-Sector],Table3[[#This Row],[Sub-Sector]],Table2[6M Return vs Nifty],"&gt;=10")/Table3[[#This Row],[Count]]</f>
        <v>0.43478260869565216</v>
      </c>
      <c r="G90" s="2">
        <f>COUNTIFS(Table2[Sub-Sector],Table3[[#This Row],[Sub-Sector]],Table2[1Y Return vs Nifty],"&gt;=10")/Table3[[#This Row],[Count]]</f>
        <v>0.30434782608695654</v>
      </c>
      <c r="H90" s="2">
        <f>COUNTIFS(Table2[Sub-Sector],Table3[[#This Row],[Sub-Sector]],Table2[RSI Exponential â€“ 14D],"&gt;=50")/Table3[[#This Row],[Count]]</f>
        <v>0.60869565217391308</v>
      </c>
      <c r="I90" s="2">
        <f>COUNTIFS(Table2[Sub-Sector],Table3[[#This Row],[Sub-Sector]],Table2[Relative Volume],"&gt;=1")/Table3[[#This Row],[Count]]</f>
        <v>0.13043478260869565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8.6956521739130432E-2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0.52173913043478259</v>
      </c>
      <c r="O90" s="2">
        <f>COUNTIFS(Table2[Sub-Sector],Table3[[#This Row],[Sub-Sector]],Table2[% Away From Current Month High],"&lt;=0.05")/Table3[[#This Row],[Count]]</f>
        <v>0.43478260869565216</v>
      </c>
      <c r="P90" s="2">
        <f>COUNTIFS(Table2[Sub-Sector],Table3[[#This Row],[Sub-Sector]],Table2[% Away From 52W High],"&lt;=10")/Table3[[#This Row],[Count]]</f>
        <v>0.17391304347826086</v>
      </c>
      <c r="Q90" s="2">
        <f>COUNTIFS(Table2[Sub-Sector],Table3[[#This Row],[Sub-Sector]],Table2[% Away From 52W Low],"&gt;=10")/Table3[[#This Row],[Count]]</f>
        <v>0.86956521739130432</v>
      </c>
      <c r="R90" s="2">
        <f>COUNTIFS(Table2[Sub-Sector],Table3[[#This Row],[Sub-Sector]],Table2[% Price above 20 EMA],"&gt;=0")/Table3[[#This Row],[Count]]</f>
        <v>0.56521739130434778</v>
      </c>
      <c r="S90" s="2">
        <f>COUNTIFS(Table2[Sub-Sector],Table3[[#This Row],[Sub-Sector]],Table2[% Price above 50 EMA],"&gt;=0")/Table3[[#This Row],[Count]]</f>
        <v>0.47826086956521741</v>
      </c>
      <c r="T90" s="2">
        <f>COUNTIFS(Table2[Sub-Sector],Table3[[#This Row],[Sub-Sector]],Table2[% Price above 200 EMA],"&gt;=0")/Table3[[#This Row],[Count]]</f>
        <v>0.78260869565217395</v>
      </c>
      <c r="U90" s="2">
        <f>COUNTIFS(Table2[Sub-Sector],Table3[[#This Row],[Sub-Sector]],Table2[Rate of Change - Zone],"Positive")/Table3[[#This Row],[Count]]</f>
        <v>0.65217391304347827</v>
      </c>
      <c r="V90" s="2">
        <f>COUNTIFS(Table2[Sub-Sector],Table3[[#This Row],[Sub-Sector]],Table2[Sharpe Ratio],"&gt;=0.10")/Table3[[#This Row],[Count]]</f>
        <v>0.47826086956521741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90">
        <f>_xlfn.RANK.AVG(Table3[[#This Row],[Score]],Table3[Score],1)</f>
        <v>91.5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0">
        <f>_xlfn.RANK.AVG(Table3[[#This Row],[Score 2 ]],Table3[[Score 2 ]],1)</f>
        <v>89</v>
      </c>
    </row>
    <row r="91" spans="1:26" x14ac:dyDescent="0.3">
      <c r="A91" t="s">
        <v>1434</v>
      </c>
      <c r="B91">
        <f>COUNTIFS(Table2[Sub-Sector],Table3[[#This Row],[Sub-Sector]])</f>
        <v>3</v>
      </c>
      <c r="C91" s="2">
        <f>COUNTIFS(Table2[Sub-Sector],Table3[[#This Row],[Sub-Sector]],Table2[Uptrend],"Uptrend")/Table3[[#This Row],[Count]]</f>
        <v>0.66666666666666663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0.33333333333333331</v>
      </c>
      <c r="F91" s="2">
        <f>COUNTIFS(Table2[Sub-Sector],Table3[[#This Row],[Sub-Sector]],Table2[6M Return vs Nifty],"&gt;=10")/Table3[[#This Row],[Count]]</f>
        <v>0.33333333333333331</v>
      </c>
      <c r="G91" s="2">
        <f>COUNTIFS(Table2[Sub-Sector],Table3[[#This Row],[Sub-Sector]],Table2[1Y Return vs Nifty],"&gt;=10")/Table3[[#This Row],[Count]]</f>
        <v>0</v>
      </c>
      <c r="H91" s="2">
        <f>COUNTIFS(Table2[Sub-Sector],Table3[[#This Row],[Sub-Sector]],Table2[RSI Exponential â€“ 14D],"&gt;=50")/Table3[[#This Row],[Count]]</f>
        <v>0.66666666666666663</v>
      </c>
      <c r="I91" s="2">
        <f>COUNTIFS(Table2[Sub-Sector],Table3[[#This Row],[Sub-Sector]],Table2[Relative Volume],"&gt;=1")/Table3[[#This Row],[Count]]</f>
        <v>0.33333333333333331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0.66666666666666663</v>
      </c>
      <c r="O91" s="2">
        <f>COUNTIFS(Table2[Sub-Sector],Table3[[#This Row],[Sub-Sector]],Table2[% Away From Current Month High],"&lt;=0.05")/Table3[[#This Row],[Count]]</f>
        <v>0.33333333333333331</v>
      </c>
      <c r="P91" s="2">
        <f>COUNTIFS(Table2[Sub-Sector],Table3[[#This Row],[Sub-Sector]],Table2[% Away From 52W High],"&lt;=10")/Table3[[#This Row],[Count]]</f>
        <v>0.33333333333333331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0.66666666666666663</v>
      </c>
      <c r="S91" s="2">
        <f>COUNTIFS(Table2[Sub-Sector],Table3[[#This Row],[Sub-Sector]],Table2[% Price above 50 EMA],"&gt;=0")/Table3[[#This Row],[Count]]</f>
        <v>0.66666666666666663</v>
      </c>
      <c r="T91" s="2">
        <f>COUNTIFS(Table2[Sub-Sector],Table3[[#This Row],[Sub-Sector]],Table2[% Price above 200 EMA],"&gt;=0")/Table3[[#This Row],[Count]]</f>
        <v>0.66666666666666663</v>
      </c>
      <c r="U91" s="2">
        <f>COUNTIFS(Table2[Sub-Sector],Table3[[#This Row],[Sub-Sector]],Table2[Rate of Change - Zone],"Positive")/Table3[[#This Row],[Count]]</f>
        <v>0.66666666666666663</v>
      </c>
      <c r="V91" s="2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</v>
      </c>
      <c r="X91">
        <f>_xlfn.RANK.AVG(Table3[[#This Row],[Score]],Table3[Score],1)</f>
        <v>72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1">
        <f>_xlfn.RANK.AVG(Table3[[#This Row],[Score 2 ]],Table3[[Score 2 ]],1)</f>
        <v>89</v>
      </c>
    </row>
    <row r="92" spans="1:26" x14ac:dyDescent="0.3">
      <c r="A92" t="s">
        <v>388</v>
      </c>
      <c r="B92">
        <f>COUNTIFS(Table2[Sub-Sector],Table3[[#This Row],[Sub-Sector]])</f>
        <v>14</v>
      </c>
      <c r="C92" s="2">
        <f>COUNTIFS(Table2[Sub-Sector],Table3[[#This Row],[Sub-Sector]],Table2[Uptrend],"Uptrend")/Table3[[#This Row],[Count]]</f>
        <v>0.5</v>
      </c>
      <c r="D92" s="2">
        <f>COUNTIFS(Table2[Sub-Sector],Table3[[#This Row],[Sub-Sector]],Table2[1W Return vs Nifty],"&gt;=5")/Table3[[#This Row],[Count]]</f>
        <v>7.1428571428571425E-2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0.6428571428571429</v>
      </c>
      <c r="G92" s="2">
        <f>COUNTIFS(Table2[Sub-Sector],Table3[[#This Row],[Sub-Sector]],Table2[1Y Return vs Nifty],"&gt;=10")/Table3[[#This Row],[Count]]</f>
        <v>0.5714285714285714</v>
      </c>
      <c r="H92" s="2">
        <f>COUNTIFS(Table2[Sub-Sector],Table3[[#This Row],[Sub-Sector]],Table2[RSI Exponential â€“ 14D],"&gt;=50")/Table3[[#This Row],[Count]]</f>
        <v>0.2857142857142857</v>
      </c>
      <c r="I92" s="2">
        <f>COUNTIFS(Table2[Sub-Sector],Table3[[#This Row],[Sub-Sector]],Table2[Relative Volume],"&gt;=1")/Table3[[#This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7.1428571428571425E-2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0.14285714285714285</v>
      </c>
      <c r="O92" s="2">
        <f>COUNTIFS(Table2[Sub-Sector],Table3[[#This Row],[Sub-Sector]],Table2[% Away From Current Month High],"&lt;=0.05")/Table3[[#This Row],[Count]]</f>
        <v>0.21428571428571427</v>
      </c>
      <c r="P92" s="2">
        <f>COUNTIFS(Table2[Sub-Sector],Table3[[#This Row],[Sub-Sector]],Table2[% Away From 52W High],"&lt;=10")/Table3[[#This Row],[Count]]</f>
        <v>0.21428571428571427</v>
      </c>
      <c r="Q92" s="2">
        <f>COUNTIFS(Table2[Sub-Sector],Table3[[#This Row],[Sub-Sector]],Table2[% Away From 52W Low],"&gt;=10")/Table3[[#This Row],[Count]]</f>
        <v>0.9285714285714286</v>
      </c>
      <c r="R92" s="2">
        <f>COUNTIFS(Table2[Sub-Sector],Table3[[#This Row],[Sub-Sector]],Table2[% Price above 20 EMA],"&gt;=0")/Table3[[#This Row],[Count]]</f>
        <v>0.2857142857142857</v>
      </c>
      <c r="S92" s="2">
        <f>COUNTIFS(Table2[Sub-Sector],Table3[[#This Row],[Sub-Sector]],Table2[% Price above 50 EMA],"&gt;=0")/Table3[[#This Row],[Count]]</f>
        <v>0.42857142857142855</v>
      </c>
      <c r="T92" s="2">
        <f>COUNTIFS(Table2[Sub-Sector],Table3[[#This Row],[Sub-Sector]],Table2[% Price above 200 EMA],"&gt;=0")/Table3[[#This Row],[Count]]</f>
        <v>0.7857142857142857</v>
      </c>
      <c r="U92" s="2">
        <f>COUNTIFS(Table2[Sub-Sector],Table3[[#This Row],[Sub-Sector]],Table2[Rate of Change - Zone],"Positive")/Table3[[#This Row],[Count]]</f>
        <v>0.21428571428571427</v>
      </c>
      <c r="V92" s="2">
        <f>COUNTIFS(Table2[Sub-Sector],Table3[[#This Row],[Sub-Sector]],Table2[Sharpe Ratio],"&gt;=0.10")/Table3[[#This Row],[Count]]</f>
        <v>7.1428571428571425E-2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92">
        <f>_xlfn.RANK.AVG(Table3[[#This Row],[Score]],Table3[Score],1)</f>
        <v>83.5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297.5</v>
      </c>
      <c r="Z92">
        <f>_xlfn.RANK.AVG(Table3[[#This Row],[Score 2 ]],Table3[[Score 2 ]],1)</f>
        <v>91</v>
      </c>
    </row>
    <row r="93" spans="1:26" x14ac:dyDescent="0.3">
      <c r="A93" t="s">
        <v>592</v>
      </c>
      <c r="B93">
        <f>COUNTIFS(Table2[Sub-Sector],Table3[[#This Row],[Sub-Sector]])</f>
        <v>14</v>
      </c>
      <c r="C93" s="2">
        <f>COUNTIFS(Table2[Sub-Sector],Table3[[#This Row],[Sub-Sector]],Table2[Uptrend],"Uptrend")/Table3[[#This Row],[Count]]</f>
        <v>0.5714285714285714</v>
      </c>
      <c r="D93" s="2">
        <f>COUNTIFS(Table2[Sub-Sector],Table3[[#This Row],[Sub-Sector]],Table2[1W Return vs Nifty],"&gt;=5")/Table3[[#This Row],[Count]]</f>
        <v>0.14285714285714285</v>
      </c>
      <c r="E93" s="2">
        <f>COUNTIFS(Table2[Sub-Sector],Table3[[#This Row],[Sub-Sector]],Table2[1M Return vs Nifty],"&gt;=5")/Table3[[#This Row],[Count]]</f>
        <v>0.14285714285714285</v>
      </c>
      <c r="F93" s="2">
        <f>COUNTIFS(Table2[Sub-Sector],Table3[[#This Row],[Sub-Sector]],Table2[6M Return vs Nifty],"&gt;=10")/Table3[[#This Row],[Count]]</f>
        <v>0.2857142857142857</v>
      </c>
      <c r="G93" s="2">
        <f>COUNTIFS(Table2[Sub-Sector],Table3[[#This Row],[Sub-Sector]],Table2[1Y Return vs Nifty],"&gt;=10")/Table3[[#This Row],[Count]]</f>
        <v>0.35714285714285715</v>
      </c>
      <c r="H93" s="2">
        <f>COUNTIFS(Table2[Sub-Sector],Table3[[#This Row],[Sub-Sector]],Table2[RSI Exponential â€“ 14D],"&gt;=50")/Table3[[#This Row],[Count]]</f>
        <v>0.42857142857142855</v>
      </c>
      <c r="I93" s="2">
        <f>COUNTIFS(Table2[Sub-Sector],Table3[[#This Row],[Sub-Sector]],Table2[Relative Volume],"&gt;=1")/Table3[[#This Row],[Count]]</f>
        <v>0.35714285714285715</v>
      </c>
      <c r="J93" s="2">
        <f>COUNTIFS(Table2[Sub-Sector],Table3[[#This Row],[Sub-Sector]],Table2[% Away From Day Low],"&gt;=0.05")/Table3[[#This Row],[Count]]</f>
        <v>0.14285714285714285</v>
      </c>
      <c r="K93" s="2">
        <f>COUNTIFS(Table2[Sub-Sector],Table3[[#This Row],[Sub-Sector]],Table2[% Away From Day High],"&lt;=0.05")/Table3[[#This Row],[Count]]</f>
        <v>0.9285714285714286</v>
      </c>
      <c r="L93" s="2">
        <f>COUNTIFS(Table2[Sub-Sector],Table3[[#This Row],[Sub-Sector]],Table2[% Away From Current Week Low],"&gt;=0.05")/Table3[[#This Row],[Count]]</f>
        <v>0.21428571428571427</v>
      </c>
      <c r="M93" s="2">
        <f>COUNTIFS(Table2[Sub-Sector],Table3[[#This Row],[Sub-Sector]],Table2[% Away From Current Week High],"&lt;=0.05")/Table3[[#This Row],[Count]]</f>
        <v>0.8571428571428571</v>
      </c>
      <c r="N93" s="2">
        <f>COUNTIFS(Table2[Sub-Sector],Table3[[#This Row],[Sub-Sector]],Table2[% Away From Current Month Low],"&gt;=0.05")/Table3[[#This Row],[Count]]</f>
        <v>0.5</v>
      </c>
      <c r="O93" s="2">
        <f>COUNTIFS(Table2[Sub-Sector],Table3[[#This Row],[Sub-Sector]],Table2[% Away From Current Month High],"&lt;=0.05")/Table3[[#This Row],[Count]]</f>
        <v>0.2857142857142857</v>
      </c>
      <c r="P93" s="2">
        <f>COUNTIFS(Table2[Sub-Sector],Table3[[#This Row],[Sub-Sector]],Table2[% Away From 52W High],"&lt;=10")/Table3[[#This Row],[Count]]</f>
        <v>0.14285714285714285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0.42857142857142855</v>
      </c>
      <c r="S93" s="2">
        <f>COUNTIFS(Table2[Sub-Sector],Table3[[#This Row],[Sub-Sector]],Table2[% Price above 50 EMA],"&gt;=0")/Table3[[#This Row],[Count]]</f>
        <v>0.5</v>
      </c>
      <c r="T93" s="2">
        <f>COUNTIFS(Table2[Sub-Sector],Table3[[#This Row],[Sub-Sector]],Table2[% Price above 200 EMA],"&gt;=0")/Table3[[#This Row],[Count]]</f>
        <v>0.6428571428571429</v>
      </c>
      <c r="U93" s="2">
        <f>COUNTIFS(Table2[Sub-Sector],Table3[[#This Row],[Sub-Sector]],Table2[Rate of Change - Zone],"Positive")/Table3[[#This Row],[Count]]</f>
        <v>0.42857142857142855</v>
      </c>
      <c r="V93" s="2">
        <f>COUNTIFS(Table2[Sub-Sector],Table3[[#This Row],[Sub-Sector]],Table2[Sharpe Ratio],"&gt;=0.10")/Table3[[#This Row],[Count]]</f>
        <v>0.21428571428571427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93">
        <f>_xlfn.RANK.AVG(Table3[[#This Row],[Score]],Table3[Score],1)</f>
        <v>66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93">
        <f>_xlfn.RANK.AVG(Table3[[#This Row],[Score 2 ]],Table3[[Score 2 ]],1)</f>
        <v>92</v>
      </c>
    </row>
    <row r="94" spans="1:26" x14ac:dyDescent="0.3">
      <c r="A94" t="s">
        <v>438</v>
      </c>
      <c r="B94">
        <f>COUNTIFS(Table2[Sub-Sector],Table3[[#This Row],[Sub-Sector]])</f>
        <v>9</v>
      </c>
      <c r="C94" s="2">
        <f>COUNTIFS(Table2[Sub-Sector],Table3[[#This Row],[Sub-Sector]],Table2[Uptrend],"Uptrend")/Table3[[#This Row],[Count]]</f>
        <v>0.33333333333333331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0.22222222222222221</v>
      </c>
      <c r="G94" s="2">
        <f>COUNTIFS(Table2[Sub-Sector],Table3[[#This Row],[Sub-Sector]],Table2[1Y Return vs Nifty],"&gt;=10")/Table3[[#This Row],[Count]]</f>
        <v>0.33333333333333331</v>
      </c>
      <c r="H94" s="2">
        <f>COUNTIFS(Table2[Sub-Sector],Table3[[#This Row],[Sub-Sector]],Table2[RSI Exponential â€“ 14D],"&gt;=50")/Table3[[#This Row],[Count]]</f>
        <v>0.55555555555555558</v>
      </c>
      <c r="I94" s="2">
        <f>COUNTIFS(Table2[Sub-Sector],Table3[[#This Row],[Sub-Sector]],Table2[Relative Volume],"&gt;=1")/Table3[[#This Row],[Count]]</f>
        <v>0.22222222222222221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0.1111111111111111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0.55555555555555558</v>
      </c>
      <c r="O94" s="2">
        <f>COUNTIFS(Table2[Sub-Sector],Table3[[#This Row],[Sub-Sector]],Table2[% Away From Current Month High],"&lt;=0.05")/Table3[[#This Row],[Count]]</f>
        <v>0.55555555555555558</v>
      </c>
      <c r="P94" s="2">
        <f>COUNTIFS(Table2[Sub-Sector],Table3[[#This Row],[Sub-Sector]],Table2[% Away From 52W High],"&lt;=10")/Table3[[#This Row],[Count]]</f>
        <v>0.33333333333333331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0.55555555555555558</v>
      </c>
      <c r="S94" s="2">
        <f>COUNTIFS(Table2[Sub-Sector],Table3[[#This Row],[Sub-Sector]],Table2[% Price above 50 EMA],"&gt;=0")/Table3[[#This Row],[Count]]</f>
        <v>0.66666666666666663</v>
      </c>
      <c r="T94" s="2">
        <f>COUNTIFS(Table2[Sub-Sector],Table3[[#This Row],[Sub-Sector]],Table2[% Price above 200 EMA],"&gt;=0")/Table3[[#This Row],[Count]]</f>
        <v>0.55555555555555558</v>
      </c>
      <c r="U94" s="2">
        <f>COUNTIFS(Table2[Sub-Sector],Table3[[#This Row],[Sub-Sector]],Table2[Rate of Change - Zone],"Positive")/Table3[[#This Row],[Count]]</f>
        <v>0.66666666666666663</v>
      </c>
      <c r="V94" s="2">
        <f>COUNTIFS(Table2[Sub-Sector],Table3[[#This Row],[Sub-Sector]],Table2[Sharpe Ratio],"&gt;=0.10")/Table3[[#This Row],[Count]]</f>
        <v>0.44444444444444442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</v>
      </c>
      <c r="X94">
        <f>_xlfn.RANK.AVG(Table3[[#This Row],[Score]],Table3[Score],1)</f>
        <v>104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94">
        <f>_xlfn.RANK.AVG(Table3[[#This Row],[Score 2 ]],Table3[[Score 2 ]],1)</f>
        <v>93</v>
      </c>
    </row>
    <row r="95" spans="1:26" x14ac:dyDescent="0.3">
      <c r="A95" t="s">
        <v>106</v>
      </c>
      <c r="B95">
        <f>COUNTIFS(Table2[Sub-Sector],Table3[[#This Row],[Sub-Sector]])</f>
        <v>5</v>
      </c>
      <c r="C95" s="2">
        <f>COUNTIFS(Table2[Sub-Sector],Table3[[#This Row],[Sub-Sector]],Table2[Uptrend],"Uptrend")/Table3[[#This Row],[Count]]</f>
        <v>0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0.6</v>
      </c>
      <c r="G95" s="2">
        <f>COUNTIFS(Table2[Sub-Sector],Table3[[#This Row],[Sub-Sector]],Table2[1Y Return vs Nifty],"&gt;=10")/Table3[[#This Row],[Count]]</f>
        <v>0.6</v>
      </c>
      <c r="H95" s="2">
        <f>COUNTIFS(Table2[Sub-Sector],Table3[[#This Row],[Sub-Sector]],Table2[RSI Exponential â€“ 14D],"&gt;=50")/Table3[[#This Row],[Count]]</f>
        <v>0</v>
      </c>
      <c r="I95" s="2">
        <f>COUNTIFS(Table2[Sub-Sector],Table3[[#This Row],[Sub-Sector]],Table2[Relative Volume],"&gt;=1")/Table3[[#This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0.8</v>
      </c>
      <c r="N95" s="2">
        <f>COUNTIFS(Table2[Sub-Sector],Table3[[#This Row],[Sub-Sector]],Table2[% Away From Current Month Low],"&gt;=0.05")/Table3[[#This Row],[Count]]</f>
        <v>0.4</v>
      </c>
      <c r="O95" s="2">
        <f>COUNTIFS(Table2[Sub-Sector],Table3[[#This Row],[Sub-Sector]],Table2[% Away From Current Month High],"&lt;=0.05")/Table3[[#This Row],[Count]]</f>
        <v>0.2</v>
      </c>
      <c r="P95" s="2">
        <f>COUNTIFS(Table2[Sub-Sector],Table3[[#This Row],[Sub-Sector]],Table2[% Away From 52W High],"&lt;=10")/Table3[[#This Row],[Count]]</f>
        <v>0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0</v>
      </c>
      <c r="S95" s="2">
        <f>COUNTIFS(Table2[Sub-Sector],Table3[[#This Row],[Sub-Sector]],Table2[% Price above 50 EMA],"&gt;=0")/Table3[[#This Row],[Count]]</f>
        <v>0</v>
      </c>
      <c r="T95" s="2">
        <f>COUNTIFS(Table2[Sub-Sector],Table3[[#This Row],[Sub-Sector]],Table2[% Price above 200 EMA],"&gt;=0")/Table3[[#This Row],[Count]]</f>
        <v>0.6</v>
      </c>
      <c r="U95" s="2">
        <f>COUNTIFS(Table2[Sub-Sector],Table3[[#This Row],[Sub-Sector]],Table2[Rate of Change - Zone],"Positive")/Table3[[#This Row],[Count]]</f>
        <v>0.2</v>
      </c>
      <c r="V95" s="2">
        <f>COUNTIFS(Table2[Sub-Sector],Table3[[#This Row],[Sub-Sector]],Table2[Sharpe Ratio],"&gt;=0.10")/Table3[[#This Row],[Count]]</f>
        <v>0.6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</v>
      </c>
      <c r="X95">
        <f>_xlfn.RANK.AVG(Table3[[#This Row],[Score]],Table3[Score],1)</f>
        <v>106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95">
        <f>_xlfn.RANK.AVG(Table3[[#This Row],[Score 2 ]],Table3[[Score 2 ]],1)</f>
        <v>94</v>
      </c>
    </row>
    <row r="96" spans="1:26" x14ac:dyDescent="0.3">
      <c r="A96" t="s">
        <v>1429</v>
      </c>
      <c r="B96">
        <f>COUNTIFS(Table2[Sub-Sector],Table3[[#This Row],[Sub-Sector]])</f>
        <v>3</v>
      </c>
      <c r="C96" s="2">
        <f>COUNTIFS(Table2[Sub-Sector],Table3[[#This Row],[Sub-Sector]],Table2[Uptrend],"Uptrend")/Table3[[#This Row],[Count]]</f>
        <v>1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0.66666666666666663</v>
      </c>
      <c r="G96" s="2">
        <f>COUNTIFS(Table2[Sub-Sector],Table3[[#This Row],[Sub-Sector]],Table2[1Y Return vs Nifty],"&gt;=10")/Table3[[#This Row],[Count]]</f>
        <v>0.33333333333333331</v>
      </c>
      <c r="H96" s="2">
        <f>COUNTIFS(Table2[Sub-Sector],Table3[[#This Row],[Sub-Sector]],Table2[RSI Exponential â€“ 14D],"&gt;=50")/Table3[[#This Row],[Count]]</f>
        <v>0.33333333333333331</v>
      </c>
      <c r="I96" s="2">
        <f>COUNTIFS(Table2[Sub-Sector],Table3[[#This Row],[Sub-Sector]],Table2[Relative Volume],"&gt;=1")/Table3[[#This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0.33333333333333331</v>
      </c>
      <c r="O96" s="2">
        <f>COUNTIFS(Table2[Sub-Sector],Table3[[#This Row],[Sub-Sector]],Table2[% Away From Current Month High],"&lt;=0.05")/Table3[[#This Row],[Count]]</f>
        <v>0</v>
      </c>
      <c r="P96" s="2">
        <f>COUNTIFS(Table2[Sub-Sector],Table3[[#This Row],[Sub-Sector]],Table2[% Away From 52W High],"&lt;=10")/Table3[[#This Row],[Count]]</f>
        <v>0.33333333333333331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0.33333333333333331</v>
      </c>
      <c r="S96" s="2">
        <f>COUNTIFS(Table2[Sub-Sector],Table3[[#This Row],[Sub-Sector]],Table2[% Price above 50 EMA],"&gt;=0")/Table3[[#This Row],[Count]]</f>
        <v>1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0.33333333333333331</v>
      </c>
      <c r="V96" s="2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96">
        <f>_xlfn.RANK.AVG(Table3[[#This Row],[Score]],Table3[Score],1)</f>
        <v>78.5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6">
        <f>_xlfn.RANK.AVG(Table3[[#This Row],[Score 2 ]],Table3[[Score 2 ]],1)</f>
        <v>95</v>
      </c>
    </row>
    <row r="97" spans="1:26" x14ac:dyDescent="0.3">
      <c r="A97" t="s">
        <v>187</v>
      </c>
      <c r="B97">
        <f>COUNTIFS(Table2[Sub-Sector],Table3[[#This Row],[Sub-Sector]])</f>
        <v>6</v>
      </c>
      <c r="C97" s="2">
        <f>COUNTIFS(Table2[Sub-Sector],Table3[[#This Row],[Sub-Sector]],Table2[Uptrend],"Uptrend")/Table3[[#This Row],[Count]]</f>
        <v>0.66666666666666663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0.16666666666666666</v>
      </c>
      <c r="F97" s="2">
        <f>COUNTIFS(Table2[Sub-Sector],Table3[[#This Row],[Sub-Sector]],Table2[6M Return vs Nifty],"&gt;=10")/Table3[[#This Row],[Count]]</f>
        <v>0.33333333333333331</v>
      </c>
      <c r="G97" s="2">
        <f>COUNTIFS(Table2[Sub-Sector],Table3[[#This Row],[Sub-Sector]],Table2[1Y Return vs Nifty],"&gt;=10")/Table3[[#This Row],[Count]]</f>
        <v>0.33333333333333331</v>
      </c>
      <c r="H97" s="2">
        <f>COUNTIFS(Table2[Sub-Sector],Table3[[#This Row],[Sub-Sector]],Table2[RSI Exponential â€“ 14D],"&gt;=50")/Table3[[#This Row],[Count]]</f>
        <v>0.66666666666666663</v>
      </c>
      <c r="I97" s="2">
        <f>COUNTIFS(Table2[Sub-Sector],Table3[[#This Row],[Sub-Sector]],Table2[Relative Volume],"&gt;=1")/Table3[[#This Row],[Count]]</f>
        <v>0.33333333333333331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0.16666666666666666</v>
      </c>
      <c r="M97" s="2">
        <f>COUNTIFS(Table2[Sub-Sector],Table3[[#This Row],[Sub-Sector]],Table2[% Away From Current Week High],"&lt;=0.05")/Table3[[#This Row],[Count]]</f>
        <v>0.83333333333333337</v>
      </c>
      <c r="N97" s="2">
        <f>COUNTIFS(Table2[Sub-Sector],Table3[[#This Row],[Sub-Sector]],Table2[% Away From Current Month Low],"&gt;=0.05")/Table3[[#This Row],[Count]]</f>
        <v>0.66666666666666663</v>
      </c>
      <c r="O97" s="2">
        <f>COUNTIFS(Table2[Sub-Sector],Table3[[#This Row],[Sub-Sector]],Table2[% Away From Current Month High],"&lt;=0.05")/Table3[[#This Row],[Count]]</f>
        <v>0.33333333333333331</v>
      </c>
      <c r="P97" s="2">
        <f>COUNTIFS(Table2[Sub-Sector],Table3[[#This Row],[Sub-Sector]],Table2[% Away From 52W High],"&lt;=10")/Table3[[#This Row],[Count]]</f>
        <v>0.33333333333333331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0.5</v>
      </c>
      <c r="S97" s="2">
        <f>COUNTIFS(Table2[Sub-Sector],Table3[[#This Row],[Sub-Sector]],Table2[% Price above 50 EMA],"&gt;=0")/Table3[[#This Row],[Count]]</f>
        <v>0.5</v>
      </c>
      <c r="T97" s="2">
        <f>COUNTIFS(Table2[Sub-Sector],Table3[[#This Row],[Sub-Sector]],Table2[% Price above 200 EMA],"&gt;=0")/Table3[[#This Row],[Count]]</f>
        <v>0.83333333333333337</v>
      </c>
      <c r="U97" s="2">
        <f>COUNTIFS(Table2[Sub-Sector],Table3[[#This Row],[Sub-Sector]],Table2[Rate of Change - Zone],"Positive")/Table3[[#This Row],[Count]]</f>
        <v>0.33333333333333331</v>
      </c>
      <c r="V97" s="2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506</v>
      </c>
      <c r="X97">
        <f>_xlfn.RANK.AVG(Table3[[#This Row],[Score]],Table3[Score],1)</f>
        <v>83.5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315.5</v>
      </c>
      <c r="Z97">
        <f>_xlfn.RANK.AVG(Table3[[#This Row],[Score 2 ]],Table3[[Score 2 ]],1)</f>
        <v>96</v>
      </c>
    </row>
    <row r="98" spans="1:26" x14ac:dyDescent="0.3">
      <c r="A98" t="s">
        <v>122</v>
      </c>
      <c r="B98">
        <f>COUNTIFS(Table2[Sub-Sector],Table3[[#This Row],[Sub-Sector]])</f>
        <v>3</v>
      </c>
      <c r="C98" s="2">
        <f>COUNTIFS(Table2[Sub-Sector],Table3[[#This Row],[Sub-Sector]],Table2[Uptrend],"Uptrend")/Table3[[#This Row],[Count]]</f>
        <v>0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</v>
      </c>
      <c r="F98" s="2">
        <f>COUNTIFS(Table2[Sub-Sector],Table3[[#This Row],[Sub-Sector]],Table2[6M Return vs Nifty],"&gt;=10")/Table3[[#This Row],[Count]]</f>
        <v>0.33333333333333331</v>
      </c>
      <c r="G98" s="2">
        <f>COUNTIFS(Table2[Sub-Sector],Table3[[#This Row],[Sub-Sector]],Table2[1Y Return vs Nifty],"&gt;=10")/Table3[[#This Row],[Count]]</f>
        <v>0.66666666666666663</v>
      </c>
      <c r="H98" s="2">
        <f>COUNTIFS(Table2[Sub-Sector],Table3[[#This Row],[Sub-Sector]],Table2[RSI Exponential â€“ 14D],"&gt;=50")/Table3[[#This Row],[Count]]</f>
        <v>0.33333333333333331</v>
      </c>
      <c r="I98" s="2">
        <f>COUNTIFS(Table2[Sub-Sector],Table3[[#This Row],[Sub-Sector]],Table2[Relative Volume],"&gt;=1")/Table3[[#This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0.33333333333333331</v>
      </c>
      <c r="O98" s="2">
        <f>COUNTIFS(Table2[Sub-Sector],Table3[[#This Row],[Sub-Sector]],Table2[% Away From Current Month High],"&lt;=0.05")/Table3[[#This Row],[Count]]</f>
        <v>0.33333333333333331</v>
      </c>
      <c r="P98" s="2">
        <f>COUNTIFS(Table2[Sub-Sector],Table3[[#This Row],[Sub-Sector]],Table2[% Away From 52W High],"&lt;=10")/Table3[[#This Row],[Count]]</f>
        <v>0</v>
      </c>
      <c r="Q98" s="2">
        <f>COUNTIFS(Table2[Sub-Sector],Table3[[#This Row],[Sub-Sector]],Table2[% Away From 52W Low],"&gt;=10")/Table3[[#This Row],[Count]]</f>
        <v>0.66666666666666663</v>
      </c>
      <c r="R98" s="2">
        <f>COUNTIFS(Table2[Sub-Sector],Table3[[#This Row],[Sub-Sector]],Table2[% Price above 20 EMA],"&gt;=0")/Table3[[#This Row],[Count]]</f>
        <v>0.33333333333333331</v>
      </c>
      <c r="S98" s="2">
        <f>COUNTIFS(Table2[Sub-Sector],Table3[[#This Row],[Sub-Sector]],Table2[% Price above 50 EMA],"&gt;=0")/Table3[[#This Row],[Count]]</f>
        <v>0.33333333333333331</v>
      </c>
      <c r="T98" s="2">
        <f>COUNTIFS(Table2[Sub-Sector],Table3[[#This Row],[Sub-Sector]],Table2[% Price above 200 EMA],"&gt;=0")/Table3[[#This Row],[Count]]</f>
        <v>0.66666666666666663</v>
      </c>
      <c r="U98" s="2">
        <f>COUNTIFS(Table2[Sub-Sector],Table3[[#This Row],[Sub-Sector]],Table2[Rate of Change - Zone],"Positive")/Table3[[#This Row],[Count]]</f>
        <v>0.33333333333333331</v>
      </c>
      <c r="V98" s="2">
        <f>COUNTIFS(Table2[Sub-Sector],Table3[[#This Row],[Sub-Sector]],Table2[Sharpe Ratio],"&gt;=0.10")/Table3[[#This Row],[Count]]</f>
        <v>0.33333333333333331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601</v>
      </c>
      <c r="X98">
        <f>_xlfn.RANK.AVG(Table3[[#This Row],[Score]],Table3[Score],1)</f>
        <v>110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8">
        <f>_xlfn.RANK.AVG(Table3[[#This Row],[Score 2 ]],Table3[[Score 2 ]],1)</f>
        <v>97.5</v>
      </c>
    </row>
    <row r="99" spans="1:26" x14ac:dyDescent="0.3">
      <c r="A99" t="s">
        <v>74</v>
      </c>
      <c r="B99">
        <f>COUNTIFS(Table2[Sub-Sector],Table3[[#This Row],[Sub-Sector]])</f>
        <v>3</v>
      </c>
      <c r="C99" s="2">
        <f>COUNTIFS(Table2[Sub-Sector],Table3[[#This Row],[Sub-Sector]],Table2[Uptrend],"Uptrend")/Table3[[#This Row],[Count]]</f>
        <v>0.33333333333333331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0.33333333333333331</v>
      </c>
      <c r="G99" s="2">
        <f>COUNTIFS(Table2[Sub-Sector],Table3[[#This Row],[Sub-Sector]],Table2[1Y Return vs Nifty],"&gt;=10")/Table3[[#This Row],[Count]]</f>
        <v>0.66666666666666663</v>
      </c>
      <c r="H99" s="2">
        <f>COUNTIFS(Table2[Sub-Sector],Table3[[#This Row],[Sub-Sector]],Table2[RSI Exponential â€“ 14D],"&gt;=50")/Table3[[#This Row],[Count]]</f>
        <v>0.33333333333333331</v>
      </c>
      <c r="I99" s="2">
        <f>COUNTIFS(Table2[Sub-Sector],Table3[[#This Row],[Sub-Sector]],Table2[Relative Volume],"&gt;=1")/Table3[[#This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0.33333333333333331</v>
      </c>
      <c r="O99" s="2">
        <f>COUNTIFS(Table2[Sub-Sector],Table3[[#This Row],[Sub-Sector]],Table2[% Away From Current Month High],"&lt;=0.05")/Table3[[#This Row],[Count]]</f>
        <v>0.33333333333333331</v>
      </c>
      <c r="P99" s="2">
        <f>COUNTIFS(Table2[Sub-Sector],Table3[[#This Row],[Sub-Sector]],Table2[% Away From 52W High],"&lt;=10")/Table3[[#This Row],[Count]]</f>
        <v>0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0.33333333333333331</v>
      </c>
      <c r="S99" s="2">
        <f>COUNTIFS(Table2[Sub-Sector],Table3[[#This Row],[Sub-Sector]],Table2[% Price above 50 EMA],"&gt;=0")/Table3[[#This Row],[Count]]</f>
        <v>0.33333333333333331</v>
      </c>
      <c r="T99" s="2">
        <f>COUNTIFS(Table2[Sub-Sector],Table3[[#This Row],[Sub-Sector]],Table2[% Price above 200 EMA],"&gt;=0")/Table3[[#This Row],[Count]]</f>
        <v>0.66666666666666663</v>
      </c>
      <c r="U99" s="2">
        <f>COUNTIFS(Table2[Sub-Sector],Table3[[#This Row],[Sub-Sector]],Table2[Rate of Change - Zone],"Positive")/Table3[[#This Row],[Count]]</f>
        <v>0.33333333333333331</v>
      </c>
      <c r="V99" s="2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</v>
      </c>
      <c r="X99">
        <f>_xlfn.RANK.AVG(Table3[[#This Row],[Score]],Table3[Score],1)</f>
        <v>105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9">
        <f>_xlfn.RANK.AVG(Table3[[#This Row],[Score 2 ]],Table3[[Score 2 ]],1)</f>
        <v>97.5</v>
      </c>
    </row>
    <row r="100" spans="1:26" x14ac:dyDescent="0.3">
      <c r="A100" t="s">
        <v>83</v>
      </c>
      <c r="B100">
        <f>COUNTIFS(Table2[Sub-Sector],Table3[[#This Row],[Sub-Sector]])</f>
        <v>19</v>
      </c>
      <c r="C100" s="2">
        <f>COUNTIFS(Table2[Sub-Sector],Table3[[#This Row],[Sub-Sector]],Table2[Uptrend],"Uptrend")/Table3[[#This Row],[Count]]</f>
        <v>0.36842105263157893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5.2631578947368418E-2</v>
      </c>
      <c r="F100" s="2">
        <f>COUNTIFS(Table2[Sub-Sector],Table3[[#This Row],[Sub-Sector]],Table2[6M Return vs Nifty],"&gt;=10")/Table3[[#This Row],[Count]]</f>
        <v>0.10526315789473684</v>
      </c>
      <c r="G100" s="2">
        <f>COUNTIFS(Table2[Sub-Sector],Table3[[#This Row],[Sub-Sector]],Table2[1Y Return vs Nifty],"&gt;=10")/Table3[[#This Row],[Count]]</f>
        <v>0.31578947368421051</v>
      </c>
      <c r="H100" s="2">
        <f>COUNTIFS(Table2[Sub-Sector],Table3[[#This Row],[Sub-Sector]],Table2[RSI Exponential â€“ 14D],"&gt;=50")/Table3[[#This Row],[Count]]</f>
        <v>0.47368421052631576</v>
      </c>
      <c r="I100" s="2">
        <f>COUNTIFS(Table2[Sub-Sector],Table3[[#This Row],[Sub-Sector]],Table2[Relative Volume],"&gt;=1")/Table3[[#This Row],[Count]]</f>
        <v>0.26315789473684209</v>
      </c>
      <c r="J100" s="2">
        <f>COUNTIFS(Table2[Sub-Sector],Table3[[#This Row],[Sub-Sector]],Table2[% Away From Day Low],"&gt;=0.05")/Table3[[#This Row],[Count]]</f>
        <v>5.2631578947368418E-2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0.10526315789473684</v>
      </c>
      <c r="M100" s="2">
        <f>COUNTIFS(Table2[Sub-Sector],Table3[[#This Row],[Sub-Sector]],Table2[% Away From Current Week High],"&lt;=0.05")/Table3[[#This Row],[Count]]</f>
        <v>0.94736842105263153</v>
      </c>
      <c r="N100" s="2">
        <f>COUNTIFS(Table2[Sub-Sector],Table3[[#This Row],[Sub-Sector]],Table2[% Away From Current Month Low],"&gt;=0.05")/Table3[[#This Row],[Count]]</f>
        <v>0.31578947368421051</v>
      </c>
      <c r="O100" s="2">
        <f>COUNTIFS(Table2[Sub-Sector],Table3[[#This Row],[Sub-Sector]],Table2[% Away From Current Month High],"&lt;=0.05")/Table3[[#This Row],[Count]]</f>
        <v>0.57894736842105265</v>
      </c>
      <c r="P100" s="2">
        <f>COUNTIFS(Table2[Sub-Sector],Table3[[#This Row],[Sub-Sector]],Table2[% Away From 52W High],"&lt;=10")/Table3[[#This Row],[Count]]</f>
        <v>0.21052631578947367</v>
      </c>
      <c r="Q100" s="2">
        <f>COUNTIFS(Table2[Sub-Sector],Table3[[#This Row],[Sub-Sector]],Table2[% Away From 52W Low],"&gt;=10")/Table3[[#This Row],[Count]]</f>
        <v>0.89473684210526316</v>
      </c>
      <c r="R100" s="2">
        <f>COUNTIFS(Table2[Sub-Sector],Table3[[#This Row],[Sub-Sector]],Table2[% Price above 20 EMA],"&gt;=0")/Table3[[#This Row],[Count]]</f>
        <v>0.52631578947368418</v>
      </c>
      <c r="S100" s="2">
        <f>COUNTIFS(Table2[Sub-Sector],Table3[[#This Row],[Sub-Sector]],Table2[% Price above 50 EMA],"&gt;=0")/Table3[[#This Row],[Count]]</f>
        <v>0.57894736842105265</v>
      </c>
      <c r="T100" s="2">
        <f>COUNTIFS(Table2[Sub-Sector],Table3[[#This Row],[Sub-Sector]],Table2[% Price above 200 EMA],"&gt;=0")/Table3[[#This Row],[Count]]</f>
        <v>0.68421052631578949</v>
      </c>
      <c r="U100" s="2">
        <f>COUNTIFS(Table2[Sub-Sector],Table3[[#This Row],[Sub-Sector]],Table2[Rate of Change - Zone],"Positive")/Table3[[#This Row],[Count]]</f>
        <v>0.57894736842105265</v>
      </c>
      <c r="V100" s="2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547.5</v>
      </c>
      <c r="X100">
        <f>_xlfn.RANK.AVG(Table3[[#This Row],[Score]],Table3[Score],1)</f>
        <v>97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100">
        <f>_xlfn.RANK.AVG(Table3[[#This Row],[Score 2 ]],Table3[[Score 2 ]],1)</f>
        <v>99</v>
      </c>
    </row>
    <row r="101" spans="1:26" x14ac:dyDescent="0.3">
      <c r="A101" t="s">
        <v>1564</v>
      </c>
      <c r="B101">
        <f>COUNTIFS(Table2[Sub-Sector],Table3[[#This Row],[Sub-Sector]])</f>
        <v>2</v>
      </c>
      <c r="C101" s="2">
        <f>COUNTIFS(Table2[Sub-Sector],Table3[[#This Row],[Sub-Sector]],Table2[Uptrend],"Uptrend")/Table3[[#This Row],[Count]]</f>
        <v>0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0.5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</v>
      </c>
      <c r="H101" s="2">
        <f>COUNTIFS(Table2[Sub-Sector],Table3[[#This Row],[Sub-Sector]],Table2[RSI Exponential â€“ 14D],"&gt;=50")/Table3[[#This Row],[Count]]</f>
        <v>0.5</v>
      </c>
      <c r="I101" s="2">
        <f>COUNTIFS(Table2[Sub-Sector],Table3[[#This Row],[Sub-Sector]],Table2[Relative Volume],"&gt;=1")/Table3[[#This Row],[Count]]</f>
        <v>0.5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0.5</v>
      </c>
      <c r="O101" s="2">
        <f>COUNTIFS(Table2[Sub-Sector],Table3[[#This Row],[Sub-Sector]],Table2[% Away From Current Month High],"&lt;=0.05")/Table3[[#This Row],[Count]]</f>
        <v>0</v>
      </c>
      <c r="P101" s="2">
        <f>COUNTIFS(Table2[Sub-Sector],Table3[[#This Row],[Sub-Sector]],Table2[% Away From 52W High],"&lt;=10")/Table3[[#This Row],[Count]]</f>
        <v>0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0.5</v>
      </c>
      <c r="S101" s="2">
        <f>COUNTIFS(Table2[Sub-Sector],Table3[[#This Row],[Sub-Sector]],Table2[% Price above 50 EMA],"&gt;=0")/Table3[[#This Row],[Count]]</f>
        <v>0.5</v>
      </c>
      <c r="T101" s="2">
        <f>COUNTIFS(Table2[Sub-Sector],Table3[[#This Row],[Sub-Sector]],Table2[% Price above 200 EMA],"&gt;=0")/Table3[[#This Row],[Count]]</f>
        <v>0.5</v>
      </c>
      <c r="U101" s="2">
        <f>COUNTIFS(Table2[Sub-Sector],Table3[[#This Row],[Sub-Sector]],Table2[Rate of Change - Zone],"Positive")/Table3[[#This Row],[Count]]</f>
        <v>0.5</v>
      </c>
      <c r="V101" s="2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101">
        <f>_xlfn.RANK.AVG(Table3[[#This Row],[Score]],Table3[Score],1)</f>
        <v>94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101">
        <f>_xlfn.RANK.AVG(Table3[[#This Row],[Score 2 ]],Table3[[Score 2 ]],1)</f>
        <v>100</v>
      </c>
    </row>
    <row r="102" spans="1:26" x14ac:dyDescent="0.3">
      <c r="A102" t="s">
        <v>452</v>
      </c>
      <c r="B102">
        <f>COUNTIFS(Table2[Sub-Sector],Table3[[#This Row],[Sub-Sector]])</f>
        <v>4</v>
      </c>
      <c r="C102" s="2">
        <f>COUNTIFS(Table2[Sub-Sector],Table3[[#This Row],[Sub-Sector]],Table2[Uptrend],"Uptrend")/Table3[[#This Row],[Count]]</f>
        <v>0.25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0.25</v>
      </c>
      <c r="G102" s="2">
        <f>COUNTIFS(Table2[Sub-Sector],Table3[[#This Row],[Sub-Sector]],Table2[1Y Return vs Nifty],"&gt;=10")/Table3[[#This Row],[Count]]</f>
        <v>0.5</v>
      </c>
      <c r="H102" s="2">
        <f>COUNTIFS(Table2[Sub-Sector],Table3[[#This Row],[Sub-Sector]],Table2[RSI Exponential â€“ 14D],"&gt;=50")/Table3[[#This Row],[Count]]</f>
        <v>0</v>
      </c>
      <c r="I102" s="2">
        <f>COUNTIFS(Table2[Sub-Sector],Table3[[#This Row],[Sub-Sector]],Table2[Relative Volume],"&gt;=1")/Table3[[#This Row],[Count]]</f>
        <v>0.25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0.75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0</v>
      </c>
      <c r="S102" s="2">
        <f>COUNTIFS(Table2[Sub-Sector],Table3[[#This Row],[Sub-Sector]],Table2[% Price above 50 EMA],"&gt;=0")/Table3[[#This Row],[Count]]</f>
        <v>0.25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0.25</v>
      </c>
      <c r="V102" s="2">
        <f>COUNTIFS(Table2[Sub-Sector],Table3[[#This Row],[Sub-Sector]],Table2[Sharpe Ratio],"&gt;=0.10")/Table3[[#This Row],[Count]]</f>
        <v>0.5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102">
        <f>_xlfn.RANK.AVG(Table3[[#This Row],[Score]],Table3[Score],1)</f>
        <v>108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</v>
      </c>
      <c r="Z102">
        <f>_xlfn.RANK.AVG(Table3[[#This Row],[Score 2 ]],Table3[[Score 2 ]],1)</f>
        <v>101</v>
      </c>
    </row>
    <row r="103" spans="1:26" x14ac:dyDescent="0.3">
      <c r="A103" t="s">
        <v>40</v>
      </c>
      <c r="B103">
        <f>COUNTIFS(Table2[Sub-Sector],Table3[[#This Row],[Sub-Sector]])</f>
        <v>10</v>
      </c>
      <c r="C103" s="2">
        <f>COUNTIFS(Table2[Sub-Sector],Table3[[#This Row],[Sub-Sector]],Table2[Uptrend],"Uptrend")/Table3[[#This Row],[Count]]</f>
        <v>0.8</v>
      </c>
      <c r="D103" s="2">
        <f>COUNTIFS(Table2[Sub-Sector],Table3[[#This Row],[Sub-Sector]],Table2[1W Return vs Nifty],"&gt;=5")/Table3[[#This Row],[Count]]</f>
        <v>0.1</v>
      </c>
      <c r="E103" s="2">
        <f>COUNTIFS(Table2[Sub-Sector],Table3[[#This Row],[Sub-Sector]],Table2[1M Return vs Nifty],"&gt;=5")/Table3[[#This Row],[Count]]</f>
        <v>0.2</v>
      </c>
      <c r="F103" s="2">
        <f>COUNTIFS(Table2[Sub-Sector],Table3[[#This Row],[Sub-Sector]],Table2[6M Return vs Nifty],"&gt;=10")/Table3[[#This Row],[Count]]</f>
        <v>0.2</v>
      </c>
      <c r="G103" s="2">
        <f>COUNTIFS(Table2[Sub-Sector],Table3[[#This Row],[Sub-Sector]],Table2[1Y Return vs Nifty],"&gt;=10")/Table3[[#This Row],[Count]]</f>
        <v>0.5</v>
      </c>
      <c r="H103" s="2">
        <f>COUNTIFS(Table2[Sub-Sector],Table3[[#This Row],[Sub-Sector]],Table2[RSI Exponential â€“ 14D],"&gt;=50")/Table3[[#This Row],[Count]]</f>
        <v>0.7</v>
      </c>
      <c r="I103" s="2">
        <f>COUNTIFS(Table2[Sub-Sector],Table3[[#This Row],[Sub-Sector]],Table2[Relative Volume],"&gt;=1")/Table3[[#This Row],[Count]]</f>
        <v>0.1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0.3</v>
      </c>
      <c r="O103" s="2">
        <f>COUNTIFS(Table2[Sub-Sector],Table3[[#This Row],[Sub-Sector]],Table2[% Away From Current Month High],"&lt;=0.05")/Table3[[#This Row],[Count]]</f>
        <v>0.5</v>
      </c>
      <c r="P103" s="2">
        <f>COUNTIFS(Table2[Sub-Sector],Table3[[#This Row],[Sub-Sector]],Table2[% Away From 52W High],"&lt;=10")/Table3[[#This Row],[Count]]</f>
        <v>0.7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0.7</v>
      </c>
      <c r="S103" s="2">
        <f>COUNTIFS(Table2[Sub-Sector],Table3[[#This Row],[Sub-Sector]],Table2[% Price above 50 EMA],"&gt;=0")/Table3[[#This Row],[Count]]</f>
        <v>0.8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0.4</v>
      </c>
      <c r="V103" s="2">
        <f>COUNTIFS(Table2[Sub-Sector],Table3[[#This Row],[Sub-Sector]],Table2[Sharpe Ratio],"&gt;=0.10")/Table3[[#This Row],[Count]]</f>
        <v>0.1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440.5</v>
      </c>
      <c r="X103">
        <f>_xlfn.RANK.AVG(Table3[[#This Row],[Score]],Table3[Score],1)</f>
        <v>63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324.5</v>
      </c>
      <c r="Z103">
        <f>_xlfn.RANK.AVG(Table3[[#This Row],[Score 2 ]],Table3[[Score 2 ]],1)</f>
        <v>102</v>
      </c>
    </row>
    <row r="104" spans="1:26" x14ac:dyDescent="0.3">
      <c r="A104" t="s">
        <v>34</v>
      </c>
      <c r="B104">
        <f>COUNTIFS(Table2[Sub-Sector],Table3[[#This Row],[Sub-Sector]])</f>
        <v>11</v>
      </c>
      <c r="C104" s="2">
        <f>COUNTIFS(Table2[Sub-Sector],Table3[[#This Row],[Sub-Sector]],Table2[Uptrend],"Uptrend")/Table3[[#This Row],[Count]]</f>
        <v>0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0</v>
      </c>
      <c r="G104" s="2">
        <f>COUNTIFS(Table2[Sub-Sector],Table3[[#This Row],[Sub-Sector]],Table2[1Y Return vs Nifty],"&gt;=10")/Table3[[#This Row],[Count]]</f>
        <v>9.0909090909090912E-2</v>
      </c>
      <c r="H104" s="2">
        <f>COUNTIFS(Table2[Sub-Sector],Table3[[#This Row],[Sub-Sector]],Table2[RSI Exponential â€“ 14D],"&gt;=50")/Table3[[#This Row],[Count]]</f>
        <v>0.81818181818181823</v>
      </c>
      <c r="I104" s="2">
        <f>COUNTIFS(Table2[Sub-Sector],Table3[[#This Row],[Sub-Sector]],Table2[Relative Volume],"&gt;=1")/Table3[[#This Row],[Count]]</f>
        <v>9.0909090909090912E-2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0.63636363636363635</v>
      </c>
      <c r="O104" s="2">
        <f>COUNTIFS(Table2[Sub-Sector],Table3[[#This Row],[Sub-Sector]],Table2[% Away From Current Month High],"&lt;=0.05")/Table3[[#This Row],[Count]]</f>
        <v>0.63636363636363635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0.63636363636363635</v>
      </c>
      <c r="S104" s="2">
        <f>COUNTIFS(Table2[Sub-Sector],Table3[[#This Row],[Sub-Sector]],Table2[% Price above 50 EMA],"&gt;=0")/Table3[[#This Row],[Count]]</f>
        <v>9.0909090909090912E-2</v>
      </c>
      <c r="T104" s="2">
        <f>COUNTIFS(Table2[Sub-Sector],Table3[[#This Row],[Sub-Sector]],Table2[% Price above 200 EMA],"&gt;=0")/Table3[[#This Row],[Count]]</f>
        <v>0.54545454545454541</v>
      </c>
      <c r="U104" s="2">
        <f>COUNTIFS(Table2[Sub-Sector],Table3[[#This Row],[Sub-Sector]],Table2[Rate of Change - Zone],"Positive")/Table3[[#This Row],[Count]]</f>
        <v>0.81818181818181823</v>
      </c>
      <c r="V104" s="2">
        <f>COUNTIFS(Table2[Sub-Sector],Table3[[#This Row],[Sub-Sector]],Table2[Sharpe Ratio],"&gt;=0.10")/Table3[[#This Row],[Count]]</f>
        <v>0.72727272727272729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</v>
      </c>
      <c r="X104">
        <f>_xlfn.RANK.AVG(Table3[[#This Row],[Score]],Table3[Score],1)</f>
        <v>112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104">
        <f>_xlfn.RANK.AVG(Table3[[#This Row],[Score 2 ]],Table3[[Score 2 ]],1)</f>
        <v>103</v>
      </c>
    </row>
    <row r="105" spans="1:26" x14ac:dyDescent="0.3">
      <c r="A105" t="s">
        <v>1951</v>
      </c>
      <c r="B105">
        <f>COUNTIFS(Table2[Sub-Sector],Table3[[#This Row],[Sub-Sector]])</f>
        <v>3</v>
      </c>
      <c r="C105" s="2">
        <f>COUNTIFS(Table2[Sub-Sector],Table3[[#This Row],[Sub-Sector]],Table2[Uptrend],"Uptrend")/Table3[[#This Row],[Count]]</f>
        <v>0.33333333333333331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0</v>
      </c>
      <c r="G105" s="2">
        <f>COUNTIFS(Table2[Sub-Sector],Table3[[#This Row],[Sub-Sector]],Table2[1Y Return vs Nifty],"&gt;=10")/Table3[[#This Row],[Count]]</f>
        <v>0</v>
      </c>
      <c r="H105" s="2">
        <f>COUNTIFS(Table2[Sub-Sector],Table3[[#This Row],[Sub-Sector]],Table2[RSI Exponential â€“ 14D],"&gt;=50")/Table3[[#This Row],[Count]]</f>
        <v>0</v>
      </c>
      <c r="I105" s="2">
        <f>COUNTIFS(Table2[Sub-Sector],Table3[[#This Row],[Sub-Sector]],Table2[Relative Volume],"&gt;=1")/Table3[[#This Row],[Count]]</f>
        <v>0.33333333333333331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0.33333333333333331</v>
      </c>
      <c r="O105" s="2">
        <f>COUNTIFS(Table2[Sub-Sector],Table3[[#This Row],[Sub-Sector]],Table2[% Away From Current Month High],"&lt;=0.05")/Table3[[#This Row],[Count]]</f>
        <v>0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0.66666666666666663</v>
      </c>
      <c r="R105" s="2">
        <f>COUNTIFS(Table2[Sub-Sector],Table3[[#This Row],[Sub-Sector]],Table2[% Price above 20 EMA],"&gt;=0")/Table3[[#This Row],[Count]]</f>
        <v>0.33333333333333331</v>
      </c>
      <c r="S105" s="2">
        <f>COUNTIFS(Table2[Sub-Sector],Table3[[#This Row],[Sub-Sector]],Table2[% Price above 50 EMA],"&gt;=0")/Table3[[#This Row],[Count]]</f>
        <v>0.33333333333333331</v>
      </c>
      <c r="T105" s="2">
        <f>COUNTIFS(Table2[Sub-Sector],Table3[[#This Row],[Sub-Sector]],Table2[% Price above 200 EMA],"&gt;=0")/Table3[[#This Row],[Count]]</f>
        <v>0.33333333333333331</v>
      </c>
      <c r="U105" s="2">
        <f>COUNTIFS(Table2[Sub-Sector],Table3[[#This Row],[Sub-Sector]],Table2[Rate of Change - Zone],"Positive")/Table3[[#This Row],[Count]]</f>
        <v>0.66666666666666663</v>
      </c>
      <c r="V105" s="2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05">
        <f>_xlfn.RANK.AVG(Table3[[#This Row],[Score]],Table3[Score],1)</f>
        <v>107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327</v>
      </c>
      <c r="Z105">
        <f>_xlfn.RANK.AVG(Table3[[#This Row],[Score 2 ]],Table3[[Score 2 ]],1)</f>
        <v>104</v>
      </c>
    </row>
    <row r="106" spans="1:26" x14ac:dyDescent="0.3">
      <c r="A106" t="s">
        <v>164</v>
      </c>
      <c r="B106">
        <f>COUNTIFS(Table2[Sub-Sector],Table3[[#This Row],[Sub-Sector]])</f>
        <v>9</v>
      </c>
      <c r="C106" s="2">
        <f>COUNTIFS(Table2[Sub-Sector],Table3[[#This Row],[Sub-Sector]],Table2[Uptrend],"Uptrend")/Table3[[#This Row],[Count]]</f>
        <v>0.77777777777777779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0.1111111111111111</v>
      </c>
      <c r="F106" s="2">
        <f>COUNTIFS(Table2[Sub-Sector],Table3[[#This Row],[Sub-Sector]],Table2[6M Return vs Nifty],"&gt;=10")/Table3[[#This Row],[Count]]</f>
        <v>0.44444444444444442</v>
      </c>
      <c r="G106" s="2">
        <f>COUNTIFS(Table2[Sub-Sector],Table3[[#This Row],[Sub-Sector]],Table2[1Y Return vs Nifty],"&gt;=10")/Table3[[#This Row],[Count]]</f>
        <v>0.33333333333333331</v>
      </c>
      <c r="H106" s="2">
        <f>COUNTIFS(Table2[Sub-Sector],Table3[[#This Row],[Sub-Sector]],Table2[RSI Exponential â€“ 14D],"&gt;=50")/Table3[[#This Row],[Count]]</f>
        <v>0.44444444444444442</v>
      </c>
      <c r="I106" s="2">
        <f>COUNTIFS(Table2[Sub-Sector],Table3[[#This Row],[Sub-Sector]],Table2[Relative Volume],"&gt;=1")/Table3[[#This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0.33333333333333331</v>
      </c>
      <c r="O106" s="2">
        <f>COUNTIFS(Table2[Sub-Sector],Table3[[#This Row],[Sub-Sector]],Table2[% Away From Current Month High],"&lt;=0.05")/Table3[[#This Row],[Count]]</f>
        <v>0.33333333333333331</v>
      </c>
      <c r="P106" s="2">
        <f>COUNTIFS(Table2[Sub-Sector],Table3[[#This Row],[Sub-Sector]],Table2[% Away From 52W High],"&lt;=10")/Table3[[#This Row],[Count]]</f>
        <v>0.55555555555555558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0.55555555555555558</v>
      </c>
      <c r="S106" s="2">
        <f>COUNTIFS(Table2[Sub-Sector],Table3[[#This Row],[Sub-Sector]],Table2[% Price above 50 EMA],"&gt;=0")/Table3[[#This Row],[Count]]</f>
        <v>0.55555555555555558</v>
      </c>
      <c r="T106" s="2">
        <f>COUNTIFS(Table2[Sub-Sector],Table3[[#This Row],[Sub-Sector]],Table2[% Price above 200 EMA],"&gt;=0")/Table3[[#This Row],[Count]]</f>
        <v>0.88888888888888884</v>
      </c>
      <c r="U106" s="2">
        <f>COUNTIFS(Table2[Sub-Sector],Table3[[#This Row],[Sub-Sector]],Table2[Rate of Change - Zone],"Positive")/Table3[[#This Row],[Count]]</f>
        <v>0.44444444444444442</v>
      </c>
      <c r="V106" s="2">
        <f>COUNTIFS(Table2[Sub-Sector],Table3[[#This Row],[Sub-Sector]],Table2[Sharpe Ratio],"&gt;=0.10")/Table3[[#This Row],[Count]]</f>
        <v>0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106">
        <f>_xlfn.RANK.AVG(Table3[[#This Row],[Score]],Table3[Score],1)</f>
        <v>87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6">
        <f>_xlfn.RANK.AVG(Table3[[#This Row],[Score 2 ]],Table3[[Score 2 ]],1)</f>
        <v>105.5</v>
      </c>
    </row>
    <row r="107" spans="1:26" x14ac:dyDescent="0.3">
      <c r="A107" t="s">
        <v>1806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0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1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</v>
      </c>
      <c r="I107" s="2">
        <f>COUNTIFS(Table2[Sub-Sector],Table3[[#This Row],[Sub-Sector]],Table2[Relative Volume],"&gt;=1")/Table3[[#This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0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</v>
      </c>
      <c r="S107" s="2">
        <f>COUNTIFS(Table2[Sub-Sector],Table3[[#This Row],[Sub-Sector]],Table2[% Price above 50 EMA],"&gt;=0")/Table3[[#This Row],[Count]]</f>
        <v>0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620.5</v>
      </c>
      <c r="X107">
        <f>_xlfn.RANK.AVG(Table3[[#This Row],[Score]],Table3[Score],1)</f>
        <v>114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336.5</v>
      </c>
      <c r="Z107">
        <f>_xlfn.RANK.AVG(Table3[[#This Row],[Score 2 ]],Table3[[Score 2 ]],1)</f>
        <v>105.5</v>
      </c>
    </row>
    <row r="108" spans="1:26" x14ac:dyDescent="0.3">
      <c r="A108" t="s">
        <v>24</v>
      </c>
      <c r="B108">
        <f>COUNTIFS(Table2[Sub-Sector],Table3[[#This Row],[Sub-Sector]])</f>
        <v>21</v>
      </c>
      <c r="C108" s="2">
        <f>COUNTIFS(Table2[Sub-Sector],Table3[[#This Row],[Sub-Sector]],Table2[Uptrend],"Uptrend")/Table3[[#This Row],[Count]]</f>
        <v>0.33333333333333331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4.7619047619047616E-2</v>
      </c>
      <c r="H108" s="2">
        <f>COUNTIFS(Table2[Sub-Sector],Table3[[#This Row],[Sub-Sector]],Table2[RSI Exponential â€“ 14D],"&gt;=50")/Table3[[#This Row],[Count]]</f>
        <v>0.5714285714285714</v>
      </c>
      <c r="I108" s="2">
        <f>COUNTIFS(Table2[Sub-Sector],Table3[[#This Row],[Sub-Sector]],Table2[Relative Volume],"&gt;=1")/Table3[[#This Row],[Count]]</f>
        <v>0.14285714285714285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0.38095238095238093</v>
      </c>
      <c r="O108" s="2">
        <f>COUNTIFS(Table2[Sub-Sector],Table3[[#This Row],[Sub-Sector]],Table2[% Away From Current Month High],"&lt;=0.05")/Table3[[#This Row],[Count]]</f>
        <v>0.76190476190476186</v>
      </c>
      <c r="P108" s="2">
        <f>COUNTIFS(Table2[Sub-Sector],Table3[[#This Row],[Sub-Sector]],Table2[% Away From 52W High],"&lt;=10")/Table3[[#This Row],[Count]]</f>
        <v>0.33333333333333331</v>
      </c>
      <c r="Q108" s="2">
        <f>COUNTIFS(Table2[Sub-Sector],Table3[[#This Row],[Sub-Sector]],Table2[% Away From 52W Low],"&gt;=10")/Table3[[#This Row],[Count]]</f>
        <v>0.66666666666666663</v>
      </c>
      <c r="R108" s="2">
        <f>COUNTIFS(Table2[Sub-Sector],Table3[[#This Row],[Sub-Sector]],Table2[% Price above 20 EMA],"&gt;=0")/Table3[[#This Row],[Count]]</f>
        <v>0.61904761904761907</v>
      </c>
      <c r="S108" s="2">
        <f>COUNTIFS(Table2[Sub-Sector],Table3[[#This Row],[Sub-Sector]],Table2[% Price above 50 EMA],"&gt;=0")/Table3[[#This Row],[Count]]</f>
        <v>0.52380952380952384</v>
      </c>
      <c r="T108" s="2">
        <f>COUNTIFS(Table2[Sub-Sector],Table3[[#This Row],[Sub-Sector]],Table2[% Price above 200 EMA],"&gt;=0")/Table3[[#This Row],[Count]]</f>
        <v>0.52380952380952384</v>
      </c>
      <c r="U108" s="2">
        <f>COUNTIFS(Table2[Sub-Sector],Table3[[#This Row],[Sub-Sector]],Table2[Rate of Change - Zone],"Positive")/Table3[[#This Row],[Count]]</f>
        <v>0.66666666666666663</v>
      </c>
      <c r="V108" s="2">
        <f>COUNTIFS(Table2[Sub-Sector],Table3[[#This Row],[Sub-Sector]],Table2[Sharpe Ratio],"&gt;=0.10")/Table3[[#This Row],[Count]]</f>
        <v>0.23809523809523808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603.5</v>
      </c>
      <c r="X108">
        <f>_xlfn.RANK.AVG(Table3[[#This Row],[Score]],Table3[Score],1)</f>
        <v>111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08">
        <f>_xlfn.RANK.AVG(Table3[[#This Row],[Score 2 ]],Table3[[Score 2 ]],1)</f>
        <v>107</v>
      </c>
    </row>
    <row r="109" spans="1:26" x14ac:dyDescent="0.3">
      <c r="A109" t="s">
        <v>601</v>
      </c>
      <c r="B109">
        <f>COUNTIFS(Table2[Sub-Sector],Table3[[#This Row],[Sub-Sector]])</f>
        <v>2</v>
      </c>
      <c r="C109" s="2">
        <f>COUNTIFS(Table2[Sub-Sector],Table3[[#This Row],[Sub-Sector]],Table2[Uptrend],"Uptrend")/Table3[[#This Row],[Count]]</f>
        <v>0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0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0.5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0</v>
      </c>
      <c r="S109" s="2">
        <f>COUNTIFS(Table2[Sub-Sector],Table3[[#This Row],[Sub-Sector]],Table2[% Price above 50 EMA],"&gt;=0")/Table3[[#This Row],[Count]]</f>
        <v>0</v>
      </c>
      <c r="T109" s="2">
        <f>COUNTIFS(Table2[Sub-Sector],Table3[[#This Row],[Sub-Sector]],Table2[% Price above 200 EMA],"&gt;=0")/Table3[[#This Row],[Count]]</f>
        <v>0.5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0.5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</v>
      </c>
      <c r="X109">
        <f>_xlfn.RANK.AVG(Table3[[#This Row],[Score]],Table3[Score],1)</f>
        <v>117.5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09">
        <f>_xlfn.RANK.AVG(Table3[[#This Row],[Score 2 ]],Table3[[Score 2 ]],1)</f>
        <v>110</v>
      </c>
    </row>
    <row r="110" spans="1:26" x14ac:dyDescent="0.3">
      <c r="A110" t="s">
        <v>301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</v>
      </c>
      <c r="X110">
        <f>_xlfn.RANK.AVG(Table3[[#This Row],[Score]],Table3[Score],1)</f>
        <v>117.5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10">
        <f>_xlfn.RANK.AVG(Table3[[#This Row],[Score 2 ]],Table3[[Score 2 ]],1)</f>
        <v>110</v>
      </c>
    </row>
    <row r="111" spans="1:26" x14ac:dyDescent="0.3">
      <c r="A111" t="s">
        <v>1473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1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1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1</v>
      </c>
      <c r="V111" s="2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526</v>
      </c>
      <c r="X111">
        <f>_xlfn.RANK.AVG(Table3[[#This Row],[Score]],Table3[Score],1)</f>
        <v>93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11">
        <f>_xlfn.RANK.AVG(Table3[[#This Row],[Score 2 ]],Table3[[Score 2 ]],1)</f>
        <v>110</v>
      </c>
    </row>
    <row r="112" spans="1:26" x14ac:dyDescent="0.3">
      <c r="A112" t="s">
        <v>1462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0</v>
      </c>
      <c r="T112" s="2">
        <f>COUNTIFS(Table2[Sub-Sector],Table3[[#This Row],[Sub-Sector]],Table2[% Price above 200 EMA],"&gt;=0")/Table3[[#This Row],[Count]]</f>
        <v>0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</v>
      </c>
      <c r="X112">
        <f>_xlfn.RANK.AVG(Table3[[#This Row],[Score]],Table3[Score],1)</f>
        <v>117.5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12">
        <f>_xlfn.RANK.AVG(Table3[[#This Row],[Score 2 ]],Table3[[Score 2 ]],1)</f>
        <v>110</v>
      </c>
    </row>
    <row r="113" spans="1:26" x14ac:dyDescent="0.3">
      <c r="A113" t="s">
        <v>1542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1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0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622</v>
      </c>
      <c r="X113">
        <f>_xlfn.RANK.AVG(Table3[[#This Row],[Score]],Table3[Score],1)</f>
        <v>117.5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</v>
      </c>
      <c r="Z113">
        <f>_xlfn.RANK.AVG(Table3[[#This Row],[Score 2 ]],Table3[[Score 2 ]],1)</f>
        <v>110</v>
      </c>
    </row>
    <row r="114" spans="1:26" x14ac:dyDescent="0.3">
      <c r="A114" t="s">
        <v>727</v>
      </c>
      <c r="B114">
        <f>COUNTIFS(Table2[Sub-Sector],Table3[[#This Row],[Sub-Sector]])</f>
        <v>2</v>
      </c>
      <c r="C114" s="2">
        <f>COUNTIFS(Table2[Sub-Sector],Table3[[#This Row],[Sub-Sector]],Table2[Uptrend],"Uptrend")/Table3[[#This Row],[Count]]</f>
        <v>0.5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0.5</v>
      </c>
      <c r="F114" s="2">
        <f>COUNTIFS(Table2[Sub-Sector],Table3[[#This Row],[Sub-Sector]],Table2[6M Return vs Nifty],"&gt;=10")/Table3[[#This Row],[Count]]</f>
        <v>0.5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0.5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0.5</v>
      </c>
      <c r="O114" s="2">
        <f>COUNTIFS(Table2[Sub-Sector],Table3[[#This Row],[Sub-Sector]],Table2[% Away From Current Month High],"&lt;=0.05")/Table3[[#This Row],[Count]]</f>
        <v>0.5</v>
      </c>
      <c r="P114" s="2">
        <f>COUNTIFS(Table2[Sub-Sector],Table3[[#This Row],[Sub-Sector]],Table2[% Away From 52W High],"&lt;=10")/Table3[[#This Row],[Count]]</f>
        <v>0.5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0.5</v>
      </c>
      <c r="S114" s="2">
        <f>COUNTIFS(Table2[Sub-Sector],Table3[[#This Row],[Sub-Sector]],Table2[% Price above 50 EMA],"&gt;=0")/Table3[[#This Row],[Count]]</f>
        <v>0.5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0.5</v>
      </c>
      <c r="V114" s="2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114">
        <f>_xlfn.RANK.AVG(Table3[[#This Row],[Score]],Table3[Score],1)</f>
        <v>86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342.5</v>
      </c>
      <c r="Z114">
        <f>_xlfn.RANK.AVG(Table3[[#This Row],[Score 2 ]],Table3[[Score 2 ]],1)</f>
        <v>113</v>
      </c>
    </row>
    <row r="115" spans="1:26" x14ac:dyDescent="0.3">
      <c r="A115" t="s">
        <v>21</v>
      </c>
      <c r="B115">
        <f>COUNTIFS(Table2[Sub-Sector],Table3[[#This Row],[Sub-Sector]])</f>
        <v>21</v>
      </c>
      <c r="C115" s="2">
        <f>COUNTIFS(Table2[Sub-Sector],Table3[[#This Row],[Sub-Sector]],Table2[Uptrend],"Uptrend")/Table3[[#This Row],[Count]]</f>
        <v>0.7142857142857143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0.14285714285714285</v>
      </c>
      <c r="F115" s="2">
        <f>COUNTIFS(Table2[Sub-Sector],Table3[[#This Row],[Sub-Sector]],Table2[6M Return vs Nifty],"&gt;=10")/Table3[[#This Row],[Count]]</f>
        <v>0.19047619047619047</v>
      </c>
      <c r="G115" s="2">
        <f>COUNTIFS(Table2[Sub-Sector],Table3[[#This Row],[Sub-Sector]],Table2[1Y Return vs Nifty],"&gt;=10")/Table3[[#This Row],[Count]]</f>
        <v>0.19047619047619047</v>
      </c>
      <c r="H115" s="2">
        <f>COUNTIFS(Table2[Sub-Sector],Table3[[#This Row],[Sub-Sector]],Table2[RSI Exponential â€“ 14D],"&gt;=50")/Table3[[#This Row],[Count]]</f>
        <v>0.47619047619047616</v>
      </c>
      <c r="I115" s="2">
        <f>COUNTIFS(Table2[Sub-Sector],Table3[[#This Row],[Sub-Sector]],Table2[Relative Volume],"&gt;=1")/Table3[[#This Row],[Count]]</f>
        <v>0.14285714285714285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0.33333333333333331</v>
      </c>
      <c r="O115" s="2">
        <f>COUNTIFS(Table2[Sub-Sector],Table3[[#This Row],[Sub-Sector]],Table2[% Away From Current Month High],"&lt;=0.05")/Table3[[#This Row],[Count]]</f>
        <v>0.52380952380952384</v>
      </c>
      <c r="P115" s="2">
        <f>COUNTIFS(Table2[Sub-Sector],Table3[[#This Row],[Sub-Sector]],Table2[% Away From 52W High],"&lt;=10")/Table3[[#This Row],[Count]]</f>
        <v>0.42857142857142855</v>
      </c>
      <c r="Q115" s="2">
        <f>COUNTIFS(Table2[Sub-Sector],Table3[[#This Row],[Sub-Sector]],Table2[% Away From 52W Low],"&gt;=10")/Table3[[#This Row],[Count]]</f>
        <v>0.95238095238095233</v>
      </c>
      <c r="R115" s="2">
        <f>COUNTIFS(Table2[Sub-Sector],Table3[[#This Row],[Sub-Sector]],Table2[% Price above 20 EMA],"&gt;=0")/Table3[[#This Row],[Count]]</f>
        <v>0.42857142857142855</v>
      </c>
      <c r="S115" s="2">
        <f>COUNTIFS(Table2[Sub-Sector],Table3[[#This Row],[Sub-Sector]],Table2[% Price above 50 EMA],"&gt;=0")/Table3[[#This Row],[Count]]</f>
        <v>0.52380952380952384</v>
      </c>
      <c r="T115" s="2">
        <f>COUNTIFS(Table2[Sub-Sector],Table3[[#This Row],[Sub-Sector]],Table2[% Price above 200 EMA],"&gt;=0")/Table3[[#This Row],[Count]]</f>
        <v>0.90476190476190477</v>
      </c>
      <c r="U115" s="2">
        <f>COUNTIFS(Table2[Sub-Sector],Table3[[#This Row],[Sub-Sector]],Table2[Rate of Change - Zone],"Positive")/Table3[[#This Row],[Count]]</f>
        <v>0.42857142857142855</v>
      </c>
      <c r="V115" s="2">
        <f>COUNTIFS(Table2[Sub-Sector],Table3[[#This Row],[Sub-Sector]],Table2[Sharpe Ratio],"&gt;=0.10")/Table3[[#This Row],[Count]]</f>
        <v>9.5238095238095233E-2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</v>
      </c>
      <c r="X115">
        <f>_xlfn.RANK.AVG(Table3[[#This Row],[Score]],Table3[Score],1)</f>
        <v>96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354</v>
      </c>
      <c r="Z115">
        <f>_xlfn.RANK.AVG(Table3[[#This Row],[Score 2 ]],Table3[[Score 2 ]],1)</f>
        <v>114</v>
      </c>
    </row>
    <row r="116" spans="1:26" x14ac:dyDescent="0.3">
      <c r="A116" t="s">
        <v>37</v>
      </c>
      <c r="B116">
        <f>COUNTIFS(Table2[Sub-Sector],Table3[[#This Row],[Sub-Sector]])</f>
        <v>3</v>
      </c>
      <c r="C116" s="2">
        <f>COUNTIFS(Table2[Sub-Sector],Table3[[#This Row],[Sub-Sector]],Table2[Uptrend],"Uptrend")/Table3[[#This Row],[Count]]</f>
        <v>0.66666666666666663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0.33333333333333331</v>
      </c>
      <c r="G116" s="2">
        <f>COUNTIFS(Table2[Sub-Sector],Table3[[#This Row],[Sub-Sector]],Table2[1Y Return vs Nifty],"&gt;=10")/Table3[[#This Row],[Count]]</f>
        <v>0.33333333333333331</v>
      </c>
      <c r="H116" s="2">
        <f>COUNTIFS(Table2[Sub-Sector],Table3[[#This Row],[Sub-Sector]],Table2[RSI Exponential â€“ 14D],"&gt;=50")/Table3[[#This Row],[Count]]</f>
        <v>0.33333333333333331</v>
      </c>
      <c r="I116" s="2">
        <f>COUNTIFS(Table2[Sub-Sector],Table3[[#This Row],[Sub-Sector]],Table2[Relative Volume],"&gt;=1")/Table3[[#This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0.33333333333333331</v>
      </c>
      <c r="O116" s="2">
        <f>COUNTIFS(Table2[Sub-Sector],Table3[[#This Row],[Sub-Sector]],Table2[% Away From Current Month High],"&lt;=0.05")/Table3[[#This Row],[Count]]</f>
        <v>0.66666666666666663</v>
      </c>
      <c r="P116" s="2">
        <f>COUNTIFS(Table2[Sub-Sector],Table3[[#This Row],[Sub-Sector]],Table2[% Away From 52W High],"&lt;=10")/Table3[[#This Row],[Count]]</f>
        <v>0.33333333333333331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0.33333333333333331</v>
      </c>
      <c r="S116" s="2">
        <f>COUNTIFS(Table2[Sub-Sector],Table3[[#This Row],[Sub-Sector]],Table2[% Price above 50 EMA],"&gt;=0")/Table3[[#This Row],[Count]]</f>
        <v>0.66666666666666663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0.33333333333333331</v>
      </c>
      <c r="V116" s="2">
        <f>COUNTIFS(Table2[Sub-Sector],Table3[[#This Row],[Sub-Sector]],Table2[Sharpe Ratio],"&gt;=0.10")/Table3[[#This Row],[Count]]</f>
        <v>0.33333333333333331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</v>
      </c>
      <c r="X116">
        <f>_xlfn.RANK.AVG(Table3[[#This Row],[Score]],Table3[Score],1)</f>
        <v>109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362</v>
      </c>
      <c r="Z116">
        <f>_xlfn.RANK.AVG(Table3[[#This Row],[Score 2 ]],Table3[[Score 2 ]],1)</f>
        <v>115</v>
      </c>
    </row>
    <row r="117" spans="1:26" x14ac:dyDescent="0.3">
      <c r="A117" t="s">
        <v>279</v>
      </c>
      <c r="B117">
        <f>COUNTIFS(Table2[Sub-Sector],Table3[[#This Row],[Sub-Sector]])</f>
        <v>6</v>
      </c>
      <c r="C117" s="2">
        <f>COUNTIFS(Table2[Sub-Sector],Table3[[#This Row],[Sub-Sector]],Table2[Uptrend],"Uptrend")/Table3[[#This Row],[Count]]</f>
        <v>0.5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0.33333333333333331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0.5</v>
      </c>
      <c r="H117" s="2">
        <f>COUNTIFS(Table2[Sub-Sector],Table3[[#This Row],[Sub-Sector]],Table2[RSI Exponential â€“ 14D],"&gt;=50")/Table3[[#This Row],[Count]]</f>
        <v>0.33333333333333331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0.33333333333333331</v>
      </c>
      <c r="O117" s="2">
        <f>COUNTIFS(Table2[Sub-Sector],Table3[[#This Row],[Sub-Sector]],Table2[% Away From Current Month High],"&lt;=0.05")/Table3[[#This Row],[Count]]</f>
        <v>0.33333333333333331</v>
      </c>
      <c r="P117" s="2">
        <f>COUNTIFS(Table2[Sub-Sector],Table3[[#This Row],[Sub-Sector]],Table2[% Away From 52W High],"&lt;=10")/Table3[[#This Row],[Count]]</f>
        <v>0.33333333333333331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0.5</v>
      </c>
      <c r="S117" s="2">
        <f>COUNTIFS(Table2[Sub-Sector],Table3[[#This Row],[Sub-Sector]],Table2[% Price above 50 EMA],"&gt;=0")/Table3[[#This Row],[Count]]</f>
        <v>0.5</v>
      </c>
      <c r="T117" s="2">
        <f>COUNTIFS(Table2[Sub-Sector],Table3[[#This Row],[Sub-Sector]],Table2[% Price above 200 EMA],"&gt;=0")/Table3[[#This Row],[Count]]</f>
        <v>0.5</v>
      </c>
      <c r="U117" s="2">
        <f>COUNTIFS(Table2[Sub-Sector],Table3[[#This Row],[Sub-Sector]],Table2[Rate of Change - Zone],"Positive")/Table3[[#This Row],[Count]]</f>
        <v>0.33333333333333331</v>
      </c>
      <c r="V117" s="2">
        <f>COUNTIFS(Table2[Sub-Sector],Table3[[#This Row],[Sub-Sector]],Table2[Sharpe Ratio],"&gt;=0.10")/Table3[[#This Row],[Count]]</f>
        <v>0.66666666666666663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561</v>
      </c>
      <c r="X117">
        <f>_xlfn.RANK.AVG(Table3[[#This Row],[Score]],Table3[Score],1)</f>
        <v>102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369</v>
      </c>
      <c r="Z117">
        <f>_xlfn.RANK.AVG(Table3[[#This Row],[Score 2 ]],Table3[[Score 2 ]],1)</f>
        <v>116</v>
      </c>
    </row>
    <row r="118" spans="1:26" x14ac:dyDescent="0.3">
      <c r="A118" t="s">
        <v>615</v>
      </c>
      <c r="B118">
        <f>COUNTIFS(Table2[Sub-Sector],Table3[[#This Row],[Sub-Sector]])</f>
        <v>3</v>
      </c>
      <c r="C118" s="2">
        <f>COUNTIFS(Table2[Sub-Sector],Table3[[#This Row],[Sub-Sector]],Table2[Uptrend],"Uptrend")/Table3[[#This Row],[Count]]</f>
        <v>0.66666666666666663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0.33333333333333331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0.33333333333333331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0.33333333333333331</v>
      </c>
      <c r="O118" s="2">
        <f>COUNTIFS(Table2[Sub-Sector],Table3[[#This Row],[Sub-Sector]],Table2[% Away From Current Month High],"&lt;=0.05")/Table3[[#This Row],[Count]]</f>
        <v>0.33333333333333331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0.66666666666666663</v>
      </c>
      <c r="R118" s="2">
        <f>COUNTIFS(Table2[Sub-Sector],Table3[[#This Row],[Sub-Sector]],Table2[% Price above 20 EMA],"&gt;=0")/Table3[[#This Row],[Count]]</f>
        <v>0.33333333333333331</v>
      </c>
      <c r="S118" s="2">
        <f>COUNTIFS(Table2[Sub-Sector],Table3[[#This Row],[Sub-Sector]],Table2[% Price above 50 EMA],"&gt;=0")/Table3[[#This Row],[Count]]</f>
        <v>0.33333333333333331</v>
      </c>
      <c r="T118" s="2">
        <f>COUNTIFS(Table2[Sub-Sector],Table3[[#This Row],[Sub-Sector]],Table2[% Price above 200 EMA],"&gt;=0")/Table3[[#This Row],[Count]]</f>
        <v>0.33333333333333331</v>
      </c>
      <c r="U118" s="2">
        <f>COUNTIFS(Table2[Sub-Sector],Table3[[#This Row],[Sub-Sector]],Table2[Rate of Change - Zone],"Positive")/Table3[[#This Row],[Count]]</f>
        <v>0.33333333333333331</v>
      </c>
      <c r="V118" s="2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621</v>
      </c>
      <c r="X118">
        <f>_xlfn.RANK.AVG(Table3[[#This Row],[Score]],Table3[Score],1)</f>
        <v>115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387</v>
      </c>
      <c r="Z118">
        <f>_xlfn.RANK.AVG(Table3[[#This Row],[Score 2 ]],Table3[[Score 2 ]],1)</f>
        <v>117</v>
      </c>
    </row>
    <row r="119" spans="1:26" x14ac:dyDescent="0.3">
      <c r="A119" t="s">
        <v>98</v>
      </c>
      <c r="B119">
        <f>COUNTIFS(Table2[Sub-Sector],Table3[[#This Row],[Sub-Sector]])</f>
        <v>4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0.5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0.25</v>
      </c>
      <c r="O119" s="2">
        <f>COUNTIFS(Table2[Sub-Sector],Table3[[#This Row],[Sub-Sector]],Table2[% Away From Current Month High],"&lt;=0.05")/Table3[[#This Row],[Count]]</f>
        <v>0.75</v>
      </c>
      <c r="P119" s="2">
        <f>COUNTIFS(Table2[Sub-Sector],Table3[[#This Row],[Sub-Sector]],Table2[% Away From 52W High],"&lt;=10")/Table3[[#This Row],[Count]]</f>
        <v>0.75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0.5</v>
      </c>
      <c r="S119" s="2">
        <f>COUNTIFS(Table2[Sub-Sector],Table3[[#This Row],[Sub-Sector]],Table2[% Price above 50 EMA],"&gt;=0")/Table3[[#This Row],[Count]]</f>
        <v>1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0.25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613.5</v>
      </c>
      <c r="X119">
        <f>_xlfn.RANK.AVG(Table3[[#This Row],[Score]],Table3[Score],1)</f>
        <v>113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425.5</v>
      </c>
      <c r="Z119">
        <f>_xlfn.RANK.AVG(Table3[[#This Row],[Score 2 ]],Table3[[Score 2 ]],1)</f>
        <v>118</v>
      </c>
    </row>
    <row r="120" spans="1:26" x14ac:dyDescent="0.3">
      <c r="A120" t="s">
        <v>422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626</v>
      </c>
      <c r="X120">
        <f>_xlfn.RANK.AVG(Table3[[#This Row],[Score]],Table3[Score],1)</f>
        <v>120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438</v>
      </c>
      <c r="Z120">
        <f>_xlfn.RANK.AVG(Table3[[#This Row],[Score 2 ]],Table3[[Score 2 ]],1)</f>
        <v>120</v>
      </c>
    </row>
    <row r="121" spans="1:26" x14ac:dyDescent="0.3">
      <c r="A121" t="s">
        <v>345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1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1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1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537.5</v>
      </c>
      <c r="X121">
        <f>_xlfn.RANK.AVG(Table3[[#This Row],[Score]],Table3[Score],1)</f>
        <v>95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438</v>
      </c>
      <c r="Z121">
        <f>_xlfn.RANK.AVG(Table3[[#This Row],[Score 2 ]],Table3[[Score 2 ]],1)</f>
        <v>120</v>
      </c>
    </row>
    <row r="122" spans="1:26" x14ac:dyDescent="0.3">
      <c r="A122" t="s">
        <v>1232</v>
      </c>
      <c r="B122">
        <f>COUNTIFS(Table2[Sub-Sector],Table3[[#This Row],[Sub-Sector]])</f>
        <v>2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0.5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0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722</v>
      </c>
      <c r="X122">
        <f>_xlfn.RANK.AVG(Table3[[#This Row],[Score]],Table3[Score],1)</f>
        <v>121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438</v>
      </c>
      <c r="Z122">
        <f>_xlfn.RANK.AVG(Table3[[#This Row],[Score 2 ]],Table3[[Score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5DDA-BF4C-4271-ADB5-4BAF6E1CD1D2}">
  <dimension ref="A1:AV742"/>
  <sheetViews>
    <sheetView tabSelected="1" topLeftCell="AI1" workbookViewId="0">
      <selection activeCell="AK1" sqref="AK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10388</v>
      </c>
      <c r="D1" t="s">
        <v>2</v>
      </c>
      <c r="E1" t="s">
        <v>3</v>
      </c>
      <c r="F1" t="s">
        <v>4</v>
      </c>
      <c r="G1" t="s">
        <v>5</v>
      </c>
      <c r="H1" t="s">
        <v>10410</v>
      </c>
      <c r="I1" t="s">
        <v>6</v>
      </c>
      <c r="J1" t="s">
        <v>10411</v>
      </c>
      <c r="K1" t="s">
        <v>7</v>
      </c>
      <c r="L1" t="s">
        <v>10412</v>
      </c>
      <c r="M1" t="s">
        <v>8</v>
      </c>
      <c r="N1" t="s">
        <v>10413</v>
      </c>
      <c r="O1" t="s">
        <v>10414</v>
      </c>
      <c r="P1" t="s">
        <v>9</v>
      </c>
      <c r="Q1" t="s">
        <v>10</v>
      </c>
      <c r="R1" t="s">
        <v>11</v>
      </c>
      <c r="S1" s="2" t="s">
        <v>10415</v>
      </c>
      <c r="T1" s="2" t="s">
        <v>10416</v>
      </c>
      <c r="U1" s="2" t="s">
        <v>10417</v>
      </c>
      <c r="V1" t="s">
        <v>12</v>
      </c>
      <c r="W1" t="s">
        <v>10418</v>
      </c>
      <c r="X1" t="s">
        <v>10419</v>
      </c>
      <c r="Y1" t="s">
        <v>10420</v>
      </c>
      <c r="Z1" t="s">
        <v>10421</v>
      </c>
      <c r="AA1" t="s">
        <v>10422</v>
      </c>
      <c r="AB1" t="s">
        <v>10423</v>
      </c>
      <c r="AC1" s="2" t="s">
        <v>10424</v>
      </c>
      <c r="AD1" s="2" t="s">
        <v>10425</v>
      </c>
      <c r="AE1" s="2" t="s">
        <v>10426</v>
      </c>
      <c r="AF1" s="2" t="s">
        <v>10427</v>
      </c>
      <c r="AG1" s="2" t="s">
        <v>10428</v>
      </c>
      <c r="AH1" s="2" t="s">
        <v>10429</v>
      </c>
      <c r="AI1" t="s">
        <v>13</v>
      </c>
      <c r="AJ1" t="s">
        <v>14</v>
      </c>
      <c r="AK1" t="s">
        <v>10430</v>
      </c>
      <c r="AL1" t="s">
        <v>10431</v>
      </c>
      <c r="AM1" t="s">
        <v>10432</v>
      </c>
      <c r="AN1" t="s">
        <v>10433</v>
      </c>
      <c r="AO1" t="s">
        <v>10434</v>
      </c>
      <c r="AP1" t="s">
        <v>15</v>
      </c>
      <c r="AQ1" s="3" t="s">
        <v>10438</v>
      </c>
      <c r="AR1" s="3" t="s">
        <v>10439</v>
      </c>
      <c r="AS1" s="3" t="s">
        <v>10440</v>
      </c>
      <c r="AT1" s="3" t="s">
        <v>10441</v>
      </c>
      <c r="AU1" s="3" t="s">
        <v>10442</v>
      </c>
      <c r="AV1" s="3" t="s">
        <v>10443</v>
      </c>
    </row>
    <row r="2" spans="1:48" x14ac:dyDescent="0.3">
      <c r="A2" t="s">
        <v>937</v>
      </c>
      <c r="B2" t="s">
        <v>938</v>
      </c>
      <c r="C2" t="s">
        <v>10400</v>
      </c>
      <c r="D2" t="s">
        <v>138</v>
      </c>
      <c r="E2">
        <v>16587.369262</v>
      </c>
      <c r="F2">
        <v>634</v>
      </c>
      <c r="G2">
        <v>225.97869860322299</v>
      </c>
      <c r="H2">
        <f>(Table2[[#This Row],[1Y Return vs Nifty]]-AVERAGE(Table2[1Y Return vs Nifty]))/_xlfn.STDEV.P(Table2[1Y Return vs Nifty])</f>
        <v>3.2803401460689998</v>
      </c>
      <c r="I2">
        <v>3.5005741184542898</v>
      </c>
      <c r="J2">
        <f>(Table2[[#This Row],[1M Return vs Nifty]]-AVERAGE(Table2[1M Return vs Nifty]))/_xlfn.STDEV.P(Table2[1M Return vs Nifty])</f>
        <v>0.58283652927128504</v>
      </c>
      <c r="K2">
        <v>282.857885769343</v>
      </c>
      <c r="L2">
        <f>(Table2[[#This Row],[6M Return vs Nifty]]-AVERAGE(Table2[6M Return vs Nifty]))/_xlfn.STDEV.P(Table2[6M Return vs Nifty])</f>
        <v>8.1133710746675458</v>
      </c>
      <c r="M2">
        <v>-1.81532328381193</v>
      </c>
      <c r="N2">
        <f>(Table2[[#This Row],[1W Return vs Nifty]]-AVERAGE(Table2[1W Return vs Nifty]))/_xlfn.STDEV.P(Table2[1W Return vs Nifty])</f>
        <v>-2.3190581475254824E-3</v>
      </c>
      <c r="O2">
        <v>586.51</v>
      </c>
      <c r="P2">
        <v>514.51101691244605</v>
      </c>
      <c r="Q2">
        <v>341.13790102859002</v>
      </c>
      <c r="R2">
        <v>69.270970510431198</v>
      </c>
      <c r="S2" s="2">
        <f>(Table2[[#This Row],[Close Price]]-Table2[[#This Row],[20D EMA]])/Table2[[#This Row],[20D EMA]]</f>
        <v>8.0970486436718919E-2</v>
      </c>
      <c r="T2" s="2">
        <f>(Table2[[#This Row],[Close Price]]-Table2[[#This Row],[50D EMA]])/Table2[[#This Row],[50D EMA]]</f>
        <v>0.23223794857610852</v>
      </c>
      <c r="U2" s="2">
        <f>(Table2[[#This Row],[Close Price]]-Table2[[#This Row],[200D EMA]])/Table2[[#This Row],[200D EMA]]</f>
        <v>0.85848596150817569</v>
      </c>
      <c r="V2">
        <v>1.0127994359075301</v>
      </c>
      <c r="W2">
        <v>613</v>
      </c>
      <c r="X2">
        <v>637</v>
      </c>
      <c r="Y2">
        <v>613</v>
      </c>
      <c r="Z2">
        <v>637</v>
      </c>
      <c r="AA2">
        <v>511</v>
      </c>
      <c r="AB2">
        <v>648</v>
      </c>
      <c r="AC2" s="2">
        <f>(Table2[[#This Row],[Close Price]]/Table2[[#This Row],[Day Low]])-1</f>
        <v>3.4257748776509001E-2</v>
      </c>
      <c r="AD2" s="2">
        <f>(Table2[[#This Row],[Day High]]/Table2[[#This Row],[Close Price]])-1</f>
        <v>4.7318611987381409E-3</v>
      </c>
      <c r="AE2" s="2">
        <f>(Table2[[#This Row],[Close Price]]/Table2[[#This Row],[Current Week Low]])-1</f>
        <v>3.4257748776509001E-2</v>
      </c>
      <c r="AF2" s="2">
        <f>(Table2[[#This Row],[Current Week High]]/Table2[[#This Row],[Close Price]])-1</f>
        <v>4.7318611987381409E-3</v>
      </c>
      <c r="AG2" s="2">
        <f>(Table2[[#This Row],[Close Price]]/Table2[[#This Row],[Current Month Low]])-1</f>
        <v>0.24070450097847362</v>
      </c>
      <c r="AH2" s="2">
        <f>(Table2[[#This Row],[Current Month High]]/Table2[[#This Row],[Close Price]])-1</f>
        <v>2.208201892744488E-2</v>
      </c>
      <c r="AI2">
        <v>2.20820189274448</v>
      </c>
      <c r="AJ2">
        <v>332.15977642207099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0.48</v>
      </c>
      <c r="AM2" t="s">
        <v>10436</v>
      </c>
      <c r="AN2">
        <v>7.26</v>
      </c>
      <c r="AO2" t="s">
        <v>10436</v>
      </c>
      <c r="AP2">
        <v>0.27509542782881102</v>
      </c>
      <c r="AQ2">
        <f>(Table2[[#This Row],[Sharpe Ratio]]-AVERAGE(Table2[Sharpe Ratio]))/_xlfn.STDEV.P(Table2[Sharpe Ratio])</f>
        <v>2.5118408746825573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14.486069566542861</v>
      </c>
      <c r="AS2">
        <f>_xlfn.RANK.AVG(Table2[[#This Row],[1Y Return vs Nifty Z-Score]],Table2[1Y Return vs Nifty Z-Score])</f>
        <v>8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4.666666666666667</v>
      </c>
    </row>
    <row r="3" spans="1:48" x14ac:dyDescent="0.3">
      <c r="A3" t="s">
        <v>919</v>
      </c>
      <c r="B3" t="s">
        <v>920</v>
      </c>
      <c r="C3" t="s">
        <v>10398</v>
      </c>
      <c r="D3" t="s">
        <v>921</v>
      </c>
      <c r="E3">
        <v>16978.861438700002</v>
      </c>
      <c r="F3">
        <v>2495.5</v>
      </c>
      <c r="G3">
        <v>183.85674456890101</v>
      </c>
      <c r="H3">
        <f>(Table2[[#This Row],[1Y Return vs Nifty]]-AVERAGE(Table2[1Y Return vs Nifty]))/_xlfn.STDEV.P(Table2[1Y Return vs Nifty])</f>
        <v>2.594453402441824</v>
      </c>
      <c r="I3">
        <v>8.1256458871978499</v>
      </c>
      <c r="J3">
        <f>(Table2[[#This Row],[1M Return vs Nifty]]-AVERAGE(Table2[1M Return vs Nifty]))/_xlfn.STDEV.P(Table2[1M Return vs Nifty])</f>
        <v>1.03358938458182</v>
      </c>
      <c r="K3">
        <v>152.43290011783401</v>
      </c>
      <c r="L3">
        <f>(Table2[[#This Row],[6M Return vs Nifty]]-AVERAGE(Table2[6M Return vs Nifty]))/_xlfn.STDEV.P(Table2[6M Return vs Nifty])</f>
        <v>4.1875800346305834</v>
      </c>
      <c r="M3">
        <v>-8.9157732998839307</v>
      </c>
      <c r="N3">
        <f>(Table2[[#This Row],[1W Return vs Nifty]]-AVERAGE(Table2[1W Return vs Nifty]))/_xlfn.STDEV.P(Table2[1W Return vs Nifty])</f>
        <v>-1.3773226429253593</v>
      </c>
      <c r="O3">
        <v>2360.77</v>
      </c>
      <c r="P3">
        <v>2072.8270169227899</v>
      </c>
      <c r="Q3">
        <v>1431.6682161916699</v>
      </c>
      <c r="R3">
        <v>57.637942936846002</v>
      </c>
      <c r="S3" s="2">
        <f>(Table2[[#This Row],[Close Price]]-Table2[[#This Row],[20D EMA]])/Table2[[#This Row],[20D EMA]]</f>
        <v>5.7070362635919643E-2</v>
      </c>
      <c r="T3" s="2">
        <f>(Table2[[#This Row],[Close Price]]-Table2[[#This Row],[50D EMA]])/Table2[[#This Row],[50D EMA]]</f>
        <v>0.20391136338269472</v>
      </c>
      <c r="U3" s="2">
        <f>(Table2[[#This Row],[Close Price]]-Table2[[#This Row],[200D EMA]])/Table2[[#This Row],[200D EMA]]</f>
        <v>0.74307145452889323</v>
      </c>
      <c r="V3">
        <v>0.76181792007808802</v>
      </c>
      <c r="W3">
        <v>2362</v>
      </c>
      <c r="X3">
        <v>2524.75</v>
      </c>
      <c r="Y3">
        <v>2362</v>
      </c>
      <c r="Z3">
        <v>2525.15</v>
      </c>
      <c r="AA3">
        <v>2157</v>
      </c>
      <c r="AB3">
        <v>2700</v>
      </c>
      <c r="AC3" s="2">
        <f>(Table2[[#This Row],[Close Price]]/Table2[[#This Row],[Day Low]])-1</f>
        <v>5.6519898391193868E-2</v>
      </c>
      <c r="AD3" s="2">
        <f>(Table2[[#This Row],[Day High]]/Table2[[#This Row],[Close Price]])-1</f>
        <v>1.1721097976357342E-2</v>
      </c>
      <c r="AE3" s="2">
        <f>(Table2[[#This Row],[Close Price]]/Table2[[#This Row],[Current Week Low]])-1</f>
        <v>5.6519898391193868E-2</v>
      </c>
      <c r="AF3" s="2">
        <f>(Table2[[#This Row],[Current Week High]]/Table2[[#This Row],[Close Price]])-1</f>
        <v>1.188138649569237E-2</v>
      </c>
      <c r="AG3" s="2">
        <f>(Table2[[#This Row],[Close Price]]/Table2[[#This Row],[Current Month Low]])-1</f>
        <v>0.15693092257765406</v>
      </c>
      <c r="AH3" s="2">
        <f>(Table2[[#This Row],[Current Month High]]/Table2[[#This Row],[Close Price]])-1</f>
        <v>8.1947505509917917E-2</v>
      </c>
      <c r="AI3">
        <v>8.19475055099179</v>
      </c>
      <c r="AJ3">
        <v>241.84931506849301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0.8</v>
      </c>
      <c r="AM3" t="s">
        <v>10436</v>
      </c>
      <c r="AN3">
        <v>11.49</v>
      </c>
      <c r="AO3" t="s">
        <v>10436</v>
      </c>
      <c r="AP3">
        <v>0.25224021555779902</v>
      </c>
      <c r="AQ3">
        <f>(Table2[[#This Row],[Sharpe Ratio]]-AVERAGE(Table2[Sharpe Ratio]))/_xlfn.STDEV.P(Table2[Sharpe Ratio])</f>
        <v>2.2465640744407742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8.6848642531696427</v>
      </c>
      <c r="AS3">
        <f>_xlfn.RANK.AVG(Table2[[#This Row],[1Y Return vs Nifty Z-Score]],Table2[1Y Return vs Nifty Z-Score])</f>
        <v>20</v>
      </c>
      <c r="AT3">
        <f>_xlfn.RANK.AVG(Table2[[#This Row],[6M Return vs Nifty Z-Score]],Table2[6M Return vs Nifty Z-Score])</f>
        <v>4</v>
      </c>
      <c r="AU3">
        <f>_xlfn.RANK.AVG(Table2[[#This Row],[Sharpe Ratio Z-Score]],Table2[Sharpe Ratio Z-Score])</f>
        <v>8</v>
      </c>
      <c r="AV3">
        <f>(Table2[[#This Row],[Rank 1Y]]+Table2[[#This Row],[Rank 6M]]+Table2[[#This Row],[Rank Sharpe]])/3</f>
        <v>10.666666666666666</v>
      </c>
    </row>
    <row r="4" spans="1:48" x14ac:dyDescent="0.3">
      <c r="A4" t="s">
        <v>728</v>
      </c>
      <c r="B4" t="s">
        <v>729</v>
      </c>
      <c r="C4" t="s">
        <v>10403</v>
      </c>
      <c r="D4" t="s">
        <v>130</v>
      </c>
      <c r="E4">
        <v>24612.71530847</v>
      </c>
      <c r="F4">
        <v>719.9</v>
      </c>
      <c r="G4">
        <v>203.61182468211399</v>
      </c>
      <c r="H4">
        <f>(Table2[[#This Row],[1Y Return vs Nifty]]-AVERAGE(Table2[1Y Return vs Nifty]))/_xlfn.STDEV.P(Table2[1Y Return vs Nifty])</f>
        <v>2.9161323909784187</v>
      </c>
      <c r="I4">
        <v>20.044076821874601</v>
      </c>
      <c r="J4">
        <f>(Table2[[#This Row],[1M Return vs Nifty]]-AVERAGE(Table2[1M Return vs Nifty]))/_xlfn.STDEV.P(Table2[1M Return vs Nifty])</f>
        <v>2.1951425546175733</v>
      </c>
      <c r="K4">
        <v>121.576314873664</v>
      </c>
      <c r="L4">
        <f>(Table2[[#This Row],[6M Return vs Nifty]]-AVERAGE(Table2[6M Return vs Nifty]))/_xlfn.STDEV.P(Table2[6M Return vs Nifty])</f>
        <v>3.2587970620077469</v>
      </c>
      <c r="M4">
        <v>11.6254880269033</v>
      </c>
      <c r="N4">
        <f>(Table2[[#This Row],[1W Return vs Nifty]]-AVERAGE(Table2[1W Return vs Nifty]))/_xlfn.STDEV.P(Table2[1W Return vs Nifty])</f>
        <v>2.6004967764437241</v>
      </c>
      <c r="O4">
        <v>649.16</v>
      </c>
      <c r="P4">
        <v>587.54075420283505</v>
      </c>
      <c r="Q4">
        <v>433.96370428962803</v>
      </c>
      <c r="R4">
        <v>76.405940225111607</v>
      </c>
      <c r="S4" s="2">
        <f>(Table2[[#This Row],[Close Price]]-Table2[[#This Row],[20D EMA]])/Table2[[#This Row],[20D EMA]]</f>
        <v>0.10897159406001604</v>
      </c>
      <c r="T4" s="2">
        <f>(Table2[[#This Row],[Close Price]]-Table2[[#This Row],[50D EMA]])/Table2[[#This Row],[50D EMA]]</f>
        <v>0.22527670608441047</v>
      </c>
      <c r="U4" s="2">
        <f>(Table2[[#This Row],[Close Price]]-Table2[[#This Row],[200D EMA]])/Table2[[#This Row],[200D EMA]]</f>
        <v>0.65889449482516549</v>
      </c>
      <c r="V4">
        <v>1.38386008887983</v>
      </c>
      <c r="W4">
        <v>718</v>
      </c>
      <c r="X4">
        <v>746</v>
      </c>
      <c r="Y4">
        <v>718</v>
      </c>
      <c r="Z4">
        <v>748</v>
      </c>
      <c r="AA4">
        <v>591.20000000000005</v>
      </c>
      <c r="AB4">
        <v>749</v>
      </c>
      <c r="AC4" s="2">
        <f>(Table2[[#This Row],[Close Price]]/Table2[[#This Row],[Day Low]])-1</f>
        <v>2.64623955431742E-3</v>
      </c>
      <c r="AD4" s="2">
        <f>(Table2[[#This Row],[Day High]]/Table2[[#This Row],[Close Price]])-1</f>
        <v>3.6255035421586257E-2</v>
      </c>
      <c r="AE4" s="2">
        <f>(Table2[[#This Row],[Close Price]]/Table2[[#This Row],[Current Week Low]])-1</f>
        <v>2.64623955431742E-3</v>
      </c>
      <c r="AF4" s="2">
        <f>(Table2[[#This Row],[Current Week High]]/Table2[[#This Row],[Close Price]])-1</f>
        <v>3.9033199055424461E-2</v>
      </c>
      <c r="AG4" s="2">
        <f>(Table2[[#This Row],[Close Price]]/Table2[[#This Row],[Current Month Low]])-1</f>
        <v>0.21769282814614321</v>
      </c>
      <c r="AH4" s="2">
        <f>(Table2[[#This Row],[Current Month High]]/Table2[[#This Row],[Close Price]])-1</f>
        <v>4.0422280872343341E-2</v>
      </c>
      <c r="AI4">
        <v>4.0422280872343297</v>
      </c>
      <c r="AJ4">
        <v>242.727921923351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0.39</v>
      </c>
      <c r="AM4" t="s">
        <v>10436</v>
      </c>
      <c r="AN4">
        <v>17.36</v>
      </c>
      <c r="AO4" t="s">
        <v>10436</v>
      </c>
      <c r="AP4">
        <v>0.23671887802835301</v>
      </c>
      <c r="AQ4">
        <f>(Table2[[#This Row],[Sharpe Ratio]]-AVERAGE(Table2[Sharpe Ratio]))/_xlfn.STDEV.P(Table2[Sharpe Ratio])</f>
        <v>2.0664103875504347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13.036979171597896</v>
      </c>
      <c r="AS4">
        <f>_xlfn.RANK.AVG(Table2[[#This Row],[1Y Return vs Nifty Z-Score]],Table2[1Y Return vs Nifty Z-Score])</f>
        <v>13</v>
      </c>
      <c r="AT4">
        <f>_xlfn.RANK.AVG(Table2[[#This Row],[6M Return vs Nifty Z-Score]],Table2[6M Return vs Nifty Z-Score])</f>
        <v>5</v>
      </c>
      <c r="AU4">
        <f>_xlfn.RANK.AVG(Table2[[#This Row],[Sharpe Ratio Z-Score]],Table2[Sharpe Ratio Z-Score])</f>
        <v>15</v>
      </c>
      <c r="AV4">
        <f>(Table2[[#This Row],[Rank 1Y]]+Table2[[#This Row],[Rank 6M]]+Table2[[#This Row],[Rank Sharpe]])/3</f>
        <v>11</v>
      </c>
    </row>
    <row r="5" spans="1:48" x14ac:dyDescent="0.3">
      <c r="A5" t="s">
        <v>240</v>
      </c>
      <c r="B5" t="s">
        <v>241</v>
      </c>
      <c r="C5" t="s">
        <v>10402</v>
      </c>
      <c r="D5" t="s">
        <v>242</v>
      </c>
      <c r="E5">
        <v>114333.389049159</v>
      </c>
      <c r="F5">
        <v>83.79</v>
      </c>
      <c r="G5">
        <v>196.73873658387399</v>
      </c>
      <c r="H5">
        <f>(Table2[[#This Row],[1Y Return vs Nifty]]-AVERAGE(Table2[1Y Return vs Nifty]))/_xlfn.STDEV.P(Table2[1Y Return vs Nifty])</f>
        <v>2.8042154554411138</v>
      </c>
      <c r="I5">
        <v>-0.15957808147138999</v>
      </c>
      <c r="J5">
        <f>(Table2[[#This Row],[1M Return vs Nifty]]-AVERAGE(Table2[1M Return vs Nifty]))/_xlfn.STDEV.P(Table2[1M Return vs Nifty])</f>
        <v>0.22612334999972866</v>
      </c>
      <c r="K5">
        <v>108.454417120591</v>
      </c>
      <c r="L5">
        <f>(Table2[[#This Row],[6M Return vs Nifty]]-AVERAGE(Table2[6M Return vs Nifty]))/_xlfn.STDEV.P(Table2[6M Return vs Nifty])</f>
        <v>2.8638280430734588</v>
      </c>
      <c r="M5">
        <v>-4.9456385777669603</v>
      </c>
      <c r="N5">
        <f>(Table2[[#This Row],[1W Return vs Nifty]]-AVERAGE(Table2[1W Return vs Nifty]))/_xlfn.STDEV.P(Table2[1W Return vs Nifty])</f>
        <v>-0.60850524929462468</v>
      </c>
      <c r="O5">
        <v>79.84</v>
      </c>
      <c r="P5">
        <v>73.280590558273204</v>
      </c>
      <c r="Q5">
        <v>53.625820896302599</v>
      </c>
      <c r="R5">
        <v>65.123555947711495</v>
      </c>
      <c r="S5" s="2">
        <f>(Table2[[#This Row],[Close Price]]-Table2[[#This Row],[20D EMA]])/Table2[[#This Row],[20D EMA]]</f>
        <v>4.9473947895791619E-2</v>
      </c>
      <c r="T5" s="2">
        <f>(Table2[[#This Row],[Close Price]]-Table2[[#This Row],[50D EMA]])/Table2[[#This Row],[50D EMA]]</f>
        <v>0.14341327439725873</v>
      </c>
      <c r="U5" s="2">
        <f>(Table2[[#This Row],[Close Price]]-Table2[[#This Row],[200D EMA]])/Table2[[#This Row],[200D EMA]]</f>
        <v>0.56249356372607384</v>
      </c>
      <c r="V5">
        <v>0.98867273176100301</v>
      </c>
      <c r="W5">
        <v>82.32</v>
      </c>
      <c r="X5">
        <v>84.2</v>
      </c>
      <c r="Y5">
        <v>82.32</v>
      </c>
      <c r="Z5">
        <v>84.99</v>
      </c>
      <c r="AA5">
        <v>72.5</v>
      </c>
      <c r="AB5">
        <v>86.04</v>
      </c>
      <c r="AC5" s="2">
        <f>(Table2[[#This Row],[Close Price]]/Table2[[#This Row],[Day Low]])-1</f>
        <v>1.7857142857143016E-2</v>
      </c>
      <c r="AD5" s="2">
        <f>(Table2[[#This Row],[Day High]]/Table2[[#This Row],[Close Price]])-1</f>
        <v>4.8931853443130446E-3</v>
      </c>
      <c r="AE5" s="2">
        <f>(Table2[[#This Row],[Close Price]]/Table2[[#This Row],[Current Week Low]])-1</f>
        <v>1.7857142857143016E-2</v>
      </c>
      <c r="AF5" s="2">
        <f>(Table2[[#This Row],[Current Week High]]/Table2[[#This Row],[Close Price]])-1</f>
        <v>1.4321518080916418E-2</v>
      </c>
      <c r="AG5" s="2">
        <f>(Table2[[#This Row],[Close Price]]/Table2[[#This Row],[Current Month Low]])-1</f>
        <v>0.15572413793103457</v>
      </c>
      <c r="AH5" s="2">
        <f>(Table2[[#This Row],[Current Month High]]/Table2[[#This Row],[Close Price]])-1</f>
        <v>2.6852846401718589E-2</v>
      </c>
      <c r="AI5">
        <v>2.68528464017185</v>
      </c>
      <c r="AJ5">
        <v>235.831663326653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0.46</v>
      </c>
      <c r="AM5" t="s">
        <v>10436</v>
      </c>
      <c r="AN5">
        <v>12.14</v>
      </c>
      <c r="AO5" t="s">
        <v>10436</v>
      </c>
      <c r="AP5">
        <v>0.22431697014836899</v>
      </c>
      <c r="AQ5">
        <f>(Table2[[#This Row],[Sharpe Ratio]]-AVERAGE(Table2[Sharpe Ratio]))/_xlfn.STDEV.P(Table2[Sharpe Ratio])</f>
        <v>1.9224634226181398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7.2081250218378159</v>
      </c>
      <c r="AS5">
        <f>_xlfn.RANK.AVG(Table2[[#This Row],[1Y Return vs Nifty Z-Score]],Table2[1Y Return vs Nifty Z-Score])</f>
        <v>17</v>
      </c>
      <c r="AT5">
        <f>_xlfn.RANK.AVG(Table2[[#This Row],[6M Return vs Nifty Z-Score]],Table2[6M Return vs Nifty Z-Score])</f>
        <v>9</v>
      </c>
      <c r="AU5">
        <f>_xlfn.RANK.AVG(Table2[[#This Row],[Sharpe Ratio Z-Score]],Table2[Sharpe Ratio Z-Score])</f>
        <v>19</v>
      </c>
      <c r="AV5">
        <f>(Table2[[#This Row],[Rank 1Y]]+Table2[[#This Row],[Rank 6M]]+Table2[[#This Row],[Rank Sharpe]])/3</f>
        <v>15</v>
      </c>
    </row>
    <row r="6" spans="1:48" x14ac:dyDescent="0.3">
      <c r="A6" t="s">
        <v>109</v>
      </c>
      <c r="B6" t="s">
        <v>110</v>
      </c>
      <c r="C6" t="s">
        <v>10399</v>
      </c>
      <c r="D6" t="s">
        <v>111</v>
      </c>
      <c r="E6">
        <v>270929.43608923501</v>
      </c>
      <c r="F6">
        <v>7621.35</v>
      </c>
      <c r="G6">
        <v>221.47332644448201</v>
      </c>
      <c r="H6">
        <f>(Table2[[#This Row],[1Y Return vs Nifty]]-AVERAGE(Table2[1Y Return vs Nifty]))/_xlfn.STDEV.P(Table2[1Y Return vs Nifty])</f>
        <v>3.2069775704328021</v>
      </c>
      <c r="I6">
        <v>4.3527324939479</v>
      </c>
      <c r="J6">
        <f>(Table2[[#This Row],[1M Return vs Nifty]]-AVERAGE(Table2[1M Return vs Nifty]))/_xlfn.STDEV.P(Table2[1M Return vs Nifty])</f>
        <v>0.66588666127710228</v>
      </c>
      <c r="K6">
        <v>78.943352401921402</v>
      </c>
      <c r="L6">
        <f>(Table2[[#This Row],[6M Return vs Nifty]]-AVERAGE(Table2[6M Return vs Nifty]))/_xlfn.STDEV.P(Table2[6M Return vs Nifty])</f>
        <v>1.9755452276621339</v>
      </c>
      <c r="M6">
        <v>1.10685455486189</v>
      </c>
      <c r="N6">
        <f>(Table2[[#This Row],[1W Return vs Nifty]]-AVERAGE(Table2[1W Return vs Nifty]))/_xlfn.STDEV.P(Table2[1W Return vs Nifty])</f>
        <v>0.56356127259771127</v>
      </c>
      <c r="O6">
        <v>7205.05</v>
      </c>
      <c r="P6">
        <v>6621.0457024192701</v>
      </c>
      <c r="Q6">
        <v>4905.9687217566798</v>
      </c>
      <c r="R6">
        <v>82.921337816153397</v>
      </c>
      <c r="S6" s="2">
        <f>(Table2[[#This Row],[Close Price]]-Table2[[#This Row],[20D EMA]])/Table2[[#This Row],[20D EMA]]</f>
        <v>5.7778918952679045E-2</v>
      </c>
      <c r="T6" s="2">
        <f>(Table2[[#This Row],[Close Price]]-Table2[[#This Row],[50D EMA]])/Table2[[#This Row],[50D EMA]]</f>
        <v>0.15107950353147814</v>
      </c>
      <c r="U6" s="2">
        <f>(Table2[[#This Row],[Close Price]]-Table2[[#This Row],[200D EMA]])/Table2[[#This Row],[200D EMA]]</f>
        <v>0.55348524058078874</v>
      </c>
      <c r="V6">
        <v>0.64453728123523701</v>
      </c>
      <c r="W6">
        <v>7580.6</v>
      </c>
      <c r="X6">
        <v>7682</v>
      </c>
      <c r="Y6">
        <v>7464.15</v>
      </c>
      <c r="Z6">
        <v>7682</v>
      </c>
      <c r="AA6">
        <v>6950.05</v>
      </c>
      <c r="AB6">
        <v>7682</v>
      </c>
      <c r="AC6" s="2">
        <f>(Table2[[#This Row],[Close Price]]/Table2[[#This Row],[Day Low]])-1</f>
        <v>5.3755639395298704E-3</v>
      </c>
      <c r="AD6" s="2">
        <f>(Table2[[#This Row],[Day High]]/Table2[[#This Row],[Close Price]])-1</f>
        <v>7.9579077197609038E-3</v>
      </c>
      <c r="AE6" s="2">
        <f>(Table2[[#This Row],[Close Price]]/Table2[[#This Row],[Current Week Low]])-1</f>
        <v>2.106067000261258E-2</v>
      </c>
      <c r="AF6" s="2">
        <f>(Table2[[#This Row],[Current Week High]]/Table2[[#This Row],[Close Price]])-1</f>
        <v>7.9579077197609038E-3</v>
      </c>
      <c r="AG6" s="2">
        <f>(Table2[[#This Row],[Close Price]]/Table2[[#This Row],[Current Month Low]])-1</f>
        <v>9.6589233170984334E-2</v>
      </c>
      <c r="AH6" s="2">
        <f>(Table2[[#This Row],[Current Month High]]/Table2[[#This Row],[Close Price]])-1</f>
        <v>7.9579077197609038E-3</v>
      </c>
      <c r="AI6">
        <v>0.79579077197609005</v>
      </c>
      <c r="AJ6">
        <v>291.84318766066798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0.18</v>
      </c>
      <c r="AM6" t="s">
        <v>10436</v>
      </c>
      <c r="AN6">
        <v>7.29</v>
      </c>
      <c r="AO6" t="s">
        <v>10436</v>
      </c>
      <c r="AP6">
        <v>0.28028530369329302</v>
      </c>
      <c r="AQ6">
        <f>(Table2[[#This Row],[Sharpe Ratio]]-AVERAGE(Table2[Sharpe Ratio]))/_xlfn.STDEV.P(Table2[Sharpe Ratio])</f>
        <v>2.5720789353339573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8.9840496673037062</v>
      </c>
      <c r="AS6">
        <f>_xlfn.RANK.AVG(Table2[[#This Row],[1Y Return vs Nifty Z-Score]],Table2[1Y Return vs Nifty Z-Score])</f>
        <v>9</v>
      </c>
      <c r="AT6">
        <f>_xlfn.RANK.AVG(Table2[[#This Row],[6M Return vs Nifty Z-Score]],Table2[6M Return vs Nifty Z-Score])</f>
        <v>34</v>
      </c>
      <c r="AU6">
        <f>_xlfn.RANK.AVG(Table2[[#This Row],[Sharpe Ratio Z-Score]],Table2[Sharpe Ratio Z-Score])</f>
        <v>4</v>
      </c>
      <c r="AV6">
        <f>(Table2[[#This Row],[Rank 1Y]]+Table2[[#This Row],[Rank 6M]]+Table2[[#This Row],[Rank Sharpe]])/3</f>
        <v>15.666666666666666</v>
      </c>
    </row>
    <row r="7" spans="1:48" x14ac:dyDescent="0.3">
      <c r="A7" t="s">
        <v>339</v>
      </c>
      <c r="B7" t="s">
        <v>340</v>
      </c>
      <c r="C7" t="s">
        <v>10400</v>
      </c>
      <c r="D7" t="s">
        <v>86</v>
      </c>
      <c r="E7">
        <v>79611.132710799997</v>
      </c>
      <c r="F7">
        <v>772</v>
      </c>
      <c r="G7">
        <v>246.211226069384</v>
      </c>
      <c r="H7">
        <f>(Table2[[#This Row],[1Y Return vs Nifty]]-AVERAGE(Table2[1Y Return vs Nifty]))/_xlfn.STDEV.P(Table2[1Y Return vs Nifty])</f>
        <v>3.6097935794924605</v>
      </c>
      <c r="I7">
        <v>25.3516784412028</v>
      </c>
      <c r="J7">
        <f>(Table2[[#This Row],[1M Return vs Nifty]]-AVERAGE(Table2[1M Return vs Nifty]))/_xlfn.STDEV.P(Table2[1M Return vs Nifty])</f>
        <v>2.7124137893973366</v>
      </c>
      <c r="K7">
        <v>75.1961051843994</v>
      </c>
      <c r="L7">
        <f>(Table2[[#This Row],[6M Return vs Nifty]]-AVERAGE(Table2[6M Return vs Nifty]))/_xlfn.STDEV.P(Table2[6M Return vs Nifty])</f>
        <v>1.8627531159523549</v>
      </c>
      <c r="M7">
        <v>6.8930676593414404</v>
      </c>
      <c r="N7">
        <f>(Table2[[#This Row],[1W Return vs Nifty]]-AVERAGE(Table2[1W Return vs Nifty]))/_xlfn.STDEV.P(Table2[1W Return vs Nifty])</f>
        <v>1.6840626130675636</v>
      </c>
      <c r="O7">
        <v>682.69</v>
      </c>
      <c r="P7">
        <v>614.637003275437</v>
      </c>
      <c r="Q7">
        <v>462.660567675175</v>
      </c>
      <c r="R7">
        <v>83.292452033682594</v>
      </c>
      <c r="S7" s="2">
        <f>(Table2[[#This Row],[Close Price]]-Table2[[#This Row],[20D EMA]])/Table2[[#This Row],[20D EMA]]</f>
        <v>0.13082072390103844</v>
      </c>
      <c r="T7" s="2">
        <f>(Table2[[#This Row],[Close Price]]-Table2[[#This Row],[50D EMA]])/Table2[[#This Row],[50D EMA]]</f>
        <v>0.25602590778942086</v>
      </c>
      <c r="U7" s="2">
        <f>(Table2[[#This Row],[Close Price]]-Table2[[#This Row],[200D EMA]])/Table2[[#This Row],[200D EMA]]</f>
        <v>0.66860989230015</v>
      </c>
      <c r="V7">
        <v>2.0506973724545601</v>
      </c>
      <c r="W7">
        <v>755.45</v>
      </c>
      <c r="X7">
        <v>779</v>
      </c>
      <c r="Y7">
        <v>733</v>
      </c>
      <c r="Z7">
        <v>786.25</v>
      </c>
      <c r="AA7">
        <v>616</v>
      </c>
      <c r="AB7">
        <v>786.25</v>
      </c>
      <c r="AC7" s="2">
        <f>(Table2[[#This Row],[Close Price]]/Table2[[#This Row],[Day Low]])-1</f>
        <v>2.1907472367463043E-2</v>
      </c>
      <c r="AD7" s="2">
        <f>(Table2[[#This Row],[Day High]]/Table2[[#This Row],[Close Price]])-1</f>
        <v>9.0673575129534001E-3</v>
      </c>
      <c r="AE7" s="2">
        <f>(Table2[[#This Row],[Close Price]]/Table2[[#This Row],[Current Week Low]])-1</f>
        <v>5.3206002728513058E-2</v>
      </c>
      <c r="AF7" s="2">
        <f>(Table2[[#This Row],[Current Week High]]/Table2[[#This Row],[Close Price]])-1</f>
        <v>1.8458549222797993E-2</v>
      </c>
      <c r="AG7" s="2">
        <f>(Table2[[#This Row],[Close Price]]/Table2[[#This Row],[Current Month Low]])-1</f>
        <v>0.25324675324675328</v>
      </c>
      <c r="AH7" s="2">
        <f>(Table2[[#This Row],[Current Month High]]/Table2[[#This Row],[Close Price]])-1</f>
        <v>1.8458549222797993E-2</v>
      </c>
      <c r="AI7">
        <v>1.84585492227979</v>
      </c>
      <c r="AJ7">
        <v>280.67061143984199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0.35</v>
      </c>
      <c r="AM7" t="s">
        <v>10436</v>
      </c>
      <c r="AN7">
        <v>19.100000000000001</v>
      </c>
      <c r="AO7" t="s">
        <v>10436</v>
      </c>
      <c r="AP7">
        <v>0.25026817010963698</v>
      </c>
      <c r="AQ7">
        <f>(Table2[[#This Row],[Sharpe Ratio]]-AVERAGE(Table2[Sharpe Ratio]))/_xlfn.STDEV.P(Table2[Sharpe Ratio])</f>
        <v>2.2236748577397192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12.092697955649435</v>
      </c>
      <c r="AS7">
        <f>_xlfn.RANK.AVG(Table2[[#This Row],[1Y Return vs Nifty Z-Score]],Table2[1Y Return vs Nifty Z-Score])</f>
        <v>5</v>
      </c>
      <c r="AT7">
        <f>_xlfn.RANK.AVG(Table2[[#This Row],[6M Return vs Nifty Z-Score]],Table2[6M Return vs Nifty Z-Score])</f>
        <v>38</v>
      </c>
      <c r="AU7">
        <f>_xlfn.RANK.AVG(Table2[[#This Row],[Sharpe Ratio Z-Score]],Table2[Sharpe Ratio Z-Score])</f>
        <v>10</v>
      </c>
      <c r="AV7">
        <f>(Table2[[#This Row],[Rank 1Y]]+Table2[[#This Row],[Rank 6M]]+Table2[[#This Row],[Rank Sharpe]])/3</f>
        <v>17.666666666666668</v>
      </c>
    </row>
    <row r="8" spans="1:48" x14ac:dyDescent="0.3">
      <c r="A8" t="s">
        <v>611</v>
      </c>
      <c r="B8" t="s">
        <v>612</v>
      </c>
      <c r="C8" t="s">
        <v>10402</v>
      </c>
      <c r="D8" t="s">
        <v>161</v>
      </c>
      <c r="E8">
        <v>32854.304602815901</v>
      </c>
      <c r="F8">
        <v>251.99</v>
      </c>
      <c r="G8">
        <v>392.583383703908</v>
      </c>
      <c r="H8">
        <f>(Table2[[#This Row],[1Y Return vs Nifty]]-AVERAGE(Table2[1Y Return vs Nifty]))/_xlfn.STDEV.P(Table2[1Y Return vs Nifty])</f>
        <v>5.9932234288252646</v>
      </c>
      <c r="I8">
        <v>11.197890647953599</v>
      </c>
      <c r="J8">
        <f>(Table2[[#This Row],[1M Return vs Nifty]]-AVERAGE(Table2[1M Return vs Nifty]))/_xlfn.STDEV.P(Table2[1M Return vs Nifty])</f>
        <v>1.333005948770549</v>
      </c>
      <c r="K8">
        <v>82.233024305140901</v>
      </c>
      <c r="L8">
        <f>(Table2[[#This Row],[6M Return vs Nifty]]-AVERAGE(Table2[6M Return vs Nifty]))/_xlfn.STDEV.P(Table2[6M Return vs Nifty])</f>
        <v>2.0745643260182396</v>
      </c>
      <c r="M8">
        <v>3.5632739850339998</v>
      </c>
      <c r="N8">
        <f>(Table2[[#This Row],[1W Return vs Nifty]]-AVERAGE(Table2[1W Return vs Nifty]))/_xlfn.STDEV.P(Table2[1W Return vs Nifty])</f>
        <v>1.0392473931336417</v>
      </c>
      <c r="O8">
        <v>237</v>
      </c>
      <c r="P8">
        <v>212.51350163555699</v>
      </c>
      <c r="Q8">
        <v>154.92118289225201</v>
      </c>
      <c r="R8">
        <v>64.228216297372995</v>
      </c>
      <c r="S8" s="2">
        <f>(Table2[[#This Row],[Close Price]]-Table2[[#This Row],[20D EMA]])/Table2[[#This Row],[20D EMA]]</f>
        <v>6.324894514767937E-2</v>
      </c>
      <c r="T8" s="2">
        <f>(Table2[[#This Row],[Close Price]]-Table2[[#This Row],[50D EMA]])/Table2[[#This Row],[50D EMA]]</f>
        <v>0.18575995435876791</v>
      </c>
      <c r="U8" s="2">
        <f>(Table2[[#This Row],[Close Price]]-Table2[[#This Row],[200D EMA]])/Table2[[#This Row],[200D EMA]]</f>
        <v>0.62656904172529826</v>
      </c>
      <c r="V8">
        <v>0.97691661833350496</v>
      </c>
      <c r="W8">
        <v>245.51</v>
      </c>
      <c r="X8">
        <v>255.57</v>
      </c>
      <c r="Y8">
        <v>245.51</v>
      </c>
      <c r="Z8">
        <v>261.89999999999998</v>
      </c>
      <c r="AA8">
        <v>214.75</v>
      </c>
      <c r="AB8">
        <v>261.89999999999998</v>
      </c>
      <c r="AC8" s="2">
        <f>(Table2[[#This Row],[Close Price]]/Table2[[#This Row],[Day Low]])-1</f>
        <v>2.6394036902773976E-2</v>
      </c>
      <c r="AD8" s="2">
        <f>(Table2[[#This Row],[Day High]]/Table2[[#This Row],[Close Price]])-1</f>
        <v>1.4206912972736907E-2</v>
      </c>
      <c r="AE8" s="2">
        <f>(Table2[[#This Row],[Close Price]]/Table2[[#This Row],[Current Week Low]])-1</f>
        <v>2.6394036902773976E-2</v>
      </c>
      <c r="AF8" s="2">
        <f>(Table2[[#This Row],[Current Week High]]/Table2[[#This Row],[Close Price]])-1</f>
        <v>3.9326957418944986E-2</v>
      </c>
      <c r="AG8" s="2">
        <f>(Table2[[#This Row],[Close Price]]/Table2[[#This Row],[Current Month Low]])-1</f>
        <v>0.17341094295692661</v>
      </c>
      <c r="AH8" s="2">
        <f>(Table2[[#This Row],[Current Month High]]/Table2[[#This Row],[Close Price]])-1</f>
        <v>3.9326957418944986E-2</v>
      </c>
      <c r="AI8">
        <v>3.9326957418944901</v>
      </c>
      <c r="AJ8">
        <v>435.57917109457998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0.53</v>
      </c>
      <c r="AM8" t="s">
        <v>10436</v>
      </c>
      <c r="AN8">
        <v>11.56</v>
      </c>
      <c r="AO8" t="s">
        <v>10436</v>
      </c>
      <c r="AP8">
        <v>0.20928974303895601</v>
      </c>
      <c r="AQ8">
        <f>(Table2[[#This Row],[Sharpe Ratio]]-AVERAGE(Table2[Sharpe Ratio]))/_xlfn.STDEV.P(Table2[Sharpe Ratio])</f>
        <v>1.7480447964937305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12.188085893241425</v>
      </c>
      <c r="AS8">
        <f>_xlfn.RANK.AVG(Table2[[#This Row],[1Y Return vs Nifty Z-Score]],Table2[1Y Return vs Nifty Z-Score])</f>
        <v>1</v>
      </c>
      <c r="AT8">
        <f>_xlfn.RANK.AVG(Table2[[#This Row],[6M Return vs Nifty Z-Score]],Table2[6M Return vs Nifty Z-Score])</f>
        <v>30</v>
      </c>
      <c r="AU8">
        <f>_xlfn.RANK.AVG(Table2[[#This Row],[Sharpe Ratio Z-Score]],Table2[Sharpe Ratio Z-Score])</f>
        <v>26</v>
      </c>
      <c r="AV8">
        <f>(Table2[[#This Row],[Rank 1Y]]+Table2[[#This Row],[Rank 6M]]+Table2[[#This Row],[Rank Sharpe]])/3</f>
        <v>19</v>
      </c>
    </row>
    <row r="9" spans="1:48" x14ac:dyDescent="0.3">
      <c r="A9" t="s">
        <v>466</v>
      </c>
      <c r="B9" t="s">
        <v>467</v>
      </c>
      <c r="C9" t="s">
        <v>10402</v>
      </c>
      <c r="D9" t="s">
        <v>327</v>
      </c>
      <c r="E9">
        <v>47266.408338699999</v>
      </c>
      <c r="F9">
        <v>1796.65</v>
      </c>
      <c r="G9">
        <v>233.60181072275901</v>
      </c>
      <c r="H9">
        <f>(Table2[[#This Row],[1Y Return vs Nifty]]-AVERAGE(Table2[1Y Return vs Nifty]))/_xlfn.STDEV.P(Table2[1Y Return vs Nifty])</f>
        <v>3.404469989231381</v>
      </c>
      <c r="I9">
        <v>-20.5435942790415</v>
      </c>
      <c r="J9">
        <f>(Table2[[#This Row],[1M Return vs Nifty]]-AVERAGE(Table2[1M Return vs Nifty]))/_xlfn.STDEV.P(Table2[1M Return vs Nifty])</f>
        <v>-1.7604736074453142</v>
      </c>
      <c r="K9">
        <v>83.741660544805697</v>
      </c>
      <c r="L9">
        <f>(Table2[[#This Row],[6M Return vs Nifty]]-AVERAGE(Table2[6M Return vs Nifty]))/_xlfn.STDEV.P(Table2[6M Return vs Nifty])</f>
        <v>2.1199742649403421</v>
      </c>
      <c r="M9">
        <v>-3.5577932912946402</v>
      </c>
      <c r="N9">
        <f>(Table2[[#This Row],[1W Return vs Nifty]]-AVERAGE(Table2[1W Return vs Nifty]))/_xlfn.STDEV.P(Table2[1W Return vs Nifty])</f>
        <v>-0.33974872827173108</v>
      </c>
      <c r="O9">
        <v>1865.82</v>
      </c>
      <c r="P9">
        <v>2010.5738169557401</v>
      </c>
      <c r="Q9">
        <v>1587.42292120707</v>
      </c>
      <c r="R9">
        <v>46.144684920356198</v>
      </c>
      <c r="S9" s="2">
        <f>(Table2[[#This Row],[Close Price]]-Table2[[#This Row],[20D EMA]])/Table2[[#This Row],[20D EMA]]</f>
        <v>-3.7072172020880818E-2</v>
      </c>
      <c r="T9" s="2">
        <f>(Table2[[#This Row],[Close Price]]-Table2[[#This Row],[50D EMA]])/Table2[[#This Row],[50D EMA]]</f>
        <v>-0.10639938466902318</v>
      </c>
      <c r="U9" s="2">
        <f>(Table2[[#This Row],[Close Price]]-Table2[[#This Row],[200D EMA]])/Table2[[#This Row],[200D EMA]]</f>
        <v>0.13180298457189638</v>
      </c>
      <c r="V9">
        <v>0.61032440029544199</v>
      </c>
      <c r="W9">
        <v>1761</v>
      </c>
      <c r="X9">
        <v>1813.95</v>
      </c>
      <c r="Y9">
        <v>1662</v>
      </c>
      <c r="Z9">
        <v>1935</v>
      </c>
      <c r="AA9">
        <v>1638</v>
      </c>
      <c r="AB9">
        <v>1998.7</v>
      </c>
      <c r="AC9" s="2">
        <f>(Table2[[#This Row],[Close Price]]/Table2[[#This Row],[Day Low]])-1</f>
        <v>2.0244179443497989E-2</v>
      </c>
      <c r="AD9" s="2">
        <f>(Table2[[#This Row],[Day High]]/Table2[[#This Row],[Close Price]])-1</f>
        <v>9.6290318092004945E-3</v>
      </c>
      <c r="AE9" s="2">
        <f>(Table2[[#This Row],[Close Price]]/Table2[[#This Row],[Current Week Low]])-1</f>
        <v>8.1016847172081796E-2</v>
      </c>
      <c r="AF9" s="2">
        <f>(Table2[[#This Row],[Current Week High]]/Table2[[#This Row],[Close Price]])-1</f>
        <v>7.7004424901900625E-2</v>
      </c>
      <c r="AG9" s="2">
        <f>(Table2[[#This Row],[Close Price]]/Table2[[#This Row],[Current Month Low]])-1</f>
        <v>9.6855921855921956E-2</v>
      </c>
      <c r="AH9" s="2">
        <f>(Table2[[#This Row],[Current Month High]]/Table2[[#This Row],[Close Price]])-1</f>
        <v>0.11245929925138443</v>
      </c>
      <c r="AI9">
        <v>65.833634820360004</v>
      </c>
      <c r="AJ9">
        <v>312.45408631772199</v>
      </c>
      <c r="AK9" t="str">
        <f>IF(AND(Table2[[#This Row],[20D EMA]]&gt;Table2[[#This Row],[50D EMA]],Table2[[#This Row],[50D EMA]]&gt;Table2[[#This Row],[200D EMA]]),"Uptrend","Downtrend/NoTrend")</f>
        <v>Downtrend/NoTrend</v>
      </c>
      <c r="AL9">
        <v>-0.39</v>
      </c>
      <c r="AM9" t="s">
        <v>10435</v>
      </c>
      <c r="AN9">
        <v>-3.48</v>
      </c>
      <c r="AO9" t="s">
        <v>10435</v>
      </c>
      <c r="AP9">
        <v>0.205998876583246</v>
      </c>
      <c r="AQ9">
        <f>(Table2[[#This Row],[Sharpe Ratio]]-AVERAGE(Table2[Sharpe Ratio]))/_xlfn.STDEV.P(Table2[Sharpe Ratio])</f>
        <v>1.7098482348935999</v>
      </c>
      <c r="AR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">
        <f>_xlfn.RANK.AVG(Table2[[#This Row],[1Y Return vs Nifty Z-Score]],Table2[1Y Return vs Nifty Z-Score])</f>
        <v>6</v>
      </c>
      <c r="AT9">
        <f>_xlfn.RANK.AVG(Table2[[#This Row],[6M Return vs Nifty Z-Score]],Table2[6M Return vs Nifty Z-Score])</f>
        <v>26</v>
      </c>
      <c r="AU9">
        <f>_xlfn.RANK.AVG(Table2[[#This Row],[Sharpe Ratio Z-Score]],Table2[Sharpe Ratio Z-Score])</f>
        <v>29</v>
      </c>
      <c r="AV9">
        <f>(Table2[[#This Row],[Rank 1Y]]+Table2[[#This Row],[Rank 6M]]+Table2[[#This Row],[Rank Sharpe]])/3</f>
        <v>20.333333333333332</v>
      </c>
    </row>
    <row r="10" spans="1:48" x14ac:dyDescent="0.3">
      <c r="A10" t="s">
        <v>253</v>
      </c>
      <c r="B10" t="s">
        <v>254</v>
      </c>
      <c r="C10" t="s">
        <v>10394</v>
      </c>
      <c r="D10" t="s">
        <v>144</v>
      </c>
      <c r="E10">
        <v>109724.1827625</v>
      </c>
      <c r="F10">
        <v>526.25</v>
      </c>
      <c r="G10">
        <v>178.07394063015701</v>
      </c>
      <c r="H10">
        <f>(Table2[[#This Row],[1Y Return vs Nifty]]-AVERAGE(Table2[1Y Return vs Nifty]))/_xlfn.STDEV.P(Table2[1Y Return vs Nifty])</f>
        <v>2.5002899512555934</v>
      </c>
      <c r="I10">
        <v>-12.2037869764667</v>
      </c>
      <c r="J10">
        <f>(Table2[[#This Row],[1M Return vs Nifty]]-AVERAGE(Table2[1M Return vs Nifty]))/_xlfn.STDEV.P(Table2[1M Return vs Nifty])</f>
        <v>-0.94768795949493501</v>
      </c>
      <c r="K10">
        <v>84.659497587272995</v>
      </c>
      <c r="L10">
        <f>(Table2[[#This Row],[6M Return vs Nifty]]-AVERAGE(Table2[6M Return vs Nifty]))/_xlfn.STDEV.P(Table2[6M Return vs Nifty])</f>
        <v>2.1476011526837677</v>
      </c>
      <c r="M10">
        <v>-3.3930152640386</v>
      </c>
      <c r="N10">
        <f>(Table2[[#This Row],[1W Return vs Nifty]]-AVERAGE(Table2[1W Return vs Nifty]))/_xlfn.STDEV.P(Table2[1W Return vs Nifty])</f>
        <v>-0.30783942989531426</v>
      </c>
      <c r="O10">
        <v>550.45000000000005</v>
      </c>
      <c r="P10">
        <v>541.35203690796197</v>
      </c>
      <c r="Q10">
        <v>393.56012429238501</v>
      </c>
      <c r="R10">
        <v>37.531298728072599</v>
      </c>
      <c r="S10" s="2">
        <f>(Table2[[#This Row],[Close Price]]-Table2[[#This Row],[20D EMA]])/Table2[[#This Row],[20D EMA]]</f>
        <v>-4.396402943046606E-2</v>
      </c>
      <c r="T10" s="2">
        <f>(Table2[[#This Row],[Close Price]]-Table2[[#This Row],[50D EMA]])/Table2[[#This Row],[50D EMA]]</f>
        <v>-2.7896887567321647E-2</v>
      </c>
      <c r="U10" s="2">
        <f>(Table2[[#This Row],[Close Price]]-Table2[[#This Row],[200D EMA]])/Table2[[#This Row],[200D EMA]]</f>
        <v>0.33715274367846421</v>
      </c>
      <c r="V10">
        <v>0.24983453458791799</v>
      </c>
      <c r="W10">
        <v>522.04999999999995</v>
      </c>
      <c r="X10">
        <v>530</v>
      </c>
      <c r="Y10">
        <v>522.04999999999995</v>
      </c>
      <c r="Z10">
        <v>544.4</v>
      </c>
      <c r="AA10">
        <v>501.2</v>
      </c>
      <c r="AB10">
        <v>619.5</v>
      </c>
      <c r="AC10" s="2">
        <f>(Table2[[#This Row],[Close Price]]/Table2[[#This Row],[Day Low]])-1</f>
        <v>8.0452063978546651E-3</v>
      </c>
      <c r="AD10" s="2">
        <f>(Table2[[#This Row],[Day High]]/Table2[[#This Row],[Close Price]])-1</f>
        <v>7.1258907363420665E-3</v>
      </c>
      <c r="AE10" s="2">
        <f>(Table2[[#This Row],[Close Price]]/Table2[[#This Row],[Current Week Low]])-1</f>
        <v>8.0452063978546651E-3</v>
      </c>
      <c r="AF10" s="2">
        <f>(Table2[[#This Row],[Current Week High]]/Table2[[#This Row],[Close Price]])-1</f>
        <v>3.4489311163895531E-2</v>
      </c>
      <c r="AG10" s="2">
        <f>(Table2[[#This Row],[Close Price]]/Table2[[#This Row],[Current Month Low]])-1</f>
        <v>4.9980047885075818E-2</v>
      </c>
      <c r="AH10" s="2">
        <f>(Table2[[#This Row],[Current Month High]]/Table2[[#This Row],[Close Price]])-1</f>
        <v>0.17719714964370548</v>
      </c>
      <c r="AI10">
        <v>22.9453681710213</v>
      </c>
      <c r="AJ10">
        <v>270.207527259936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0.03</v>
      </c>
      <c r="AM10" t="s">
        <v>10436</v>
      </c>
      <c r="AN10">
        <v>-7.6</v>
      </c>
      <c r="AO10" t="s">
        <v>10435</v>
      </c>
      <c r="AP10">
        <v>0.21575615394139899</v>
      </c>
      <c r="AQ10">
        <f>(Table2[[#This Row],[Sharpe Ratio]]-AVERAGE(Table2[Sharpe Ratio]))/_xlfn.STDEV.P(Table2[Sharpe Ratio])</f>
        <v>1.8230993955457087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5.2154631100948201</v>
      </c>
      <c r="AS10">
        <f>_xlfn.RANK.AVG(Table2[[#This Row],[1Y Return vs Nifty Z-Score]],Table2[1Y Return vs Nifty Z-Score])</f>
        <v>24</v>
      </c>
      <c r="AT10">
        <f>_xlfn.RANK.AVG(Table2[[#This Row],[6M Return vs Nifty Z-Score]],Table2[6M Return vs Nifty Z-Score])</f>
        <v>24</v>
      </c>
      <c r="AU10">
        <f>_xlfn.RANK.AVG(Table2[[#This Row],[Sharpe Ratio Z-Score]],Table2[Sharpe Ratio Z-Score])</f>
        <v>23</v>
      </c>
      <c r="AV10">
        <f>(Table2[[#This Row],[Rank 1Y]]+Table2[[#This Row],[Rank 6M]]+Table2[[#This Row],[Rank Sharpe]])/3</f>
        <v>23.666666666666668</v>
      </c>
    </row>
    <row r="11" spans="1:48" x14ac:dyDescent="0.3">
      <c r="A11" t="s">
        <v>563</v>
      </c>
      <c r="B11" t="s">
        <v>564</v>
      </c>
      <c r="C11" t="s">
        <v>10393</v>
      </c>
      <c r="D11" t="s">
        <v>43</v>
      </c>
      <c r="E11">
        <v>37840.780151300001</v>
      </c>
      <c r="F11">
        <v>7307.65</v>
      </c>
      <c r="G11">
        <v>210.83045439643899</v>
      </c>
      <c r="H11">
        <f>(Table2[[#This Row],[1Y Return vs Nifty]]-AVERAGE(Table2[1Y Return vs Nifty]))/_xlfn.STDEV.P(Table2[1Y Return vs Nifty])</f>
        <v>3.0336759034226519</v>
      </c>
      <c r="I11">
        <v>29.655663189242802</v>
      </c>
      <c r="J11">
        <f>(Table2[[#This Row],[1M Return vs Nifty]]-AVERAGE(Table2[1M Return vs Nifty]))/_xlfn.STDEV.P(Table2[1M Return vs Nifty])</f>
        <v>3.1318739645891802</v>
      </c>
      <c r="K11">
        <v>121.12904103384</v>
      </c>
      <c r="L11">
        <f>(Table2[[#This Row],[6M Return vs Nifty]]-AVERAGE(Table2[6M Return vs Nifty]))/_xlfn.STDEV.P(Table2[6M Return vs Nifty])</f>
        <v>3.2453341229546755</v>
      </c>
      <c r="M11">
        <v>-9.9849882517822994</v>
      </c>
      <c r="N11">
        <f>(Table2[[#This Row],[1W Return vs Nifty]]-AVERAGE(Table2[1W Return vs Nifty]))/_xlfn.STDEV.P(Table2[1W Return vs Nifty])</f>
        <v>-1.5843763350759341</v>
      </c>
      <c r="O11">
        <v>6922.79</v>
      </c>
      <c r="P11">
        <v>5922.6675849365502</v>
      </c>
      <c r="Q11">
        <v>4100.7587951252099</v>
      </c>
      <c r="R11">
        <v>53.571006173496301</v>
      </c>
      <c r="S11" s="2">
        <f>(Table2[[#This Row],[Close Price]]-Table2[[#This Row],[20D EMA]])/Table2[[#This Row],[20D EMA]]</f>
        <v>5.559319291788422E-2</v>
      </c>
      <c r="T11" s="2">
        <f>(Table2[[#This Row],[Close Price]]-Table2[[#This Row],[50D EMA]])/Table2[[#This Row],[50D EMA]]</f>
        <v>0.23384436070428</v>
      </c>
      <c r="U11" s="2">
        <f>(Table2[[#This Row],[Close Price]]-Table2[[#This Row],[200D EMA]])/Table2[[#This Row],[200D EMA]]</f>
        <v>0.78202385585004219</v>
      </c>
      <c r="V11">
        <v>1.1219129640350101</v>
      </c>
      <c r="W11">
        <v>7277.4</v>
      </c>
      <c r="X11">
        <v>7425.95</v>
      </c>
      <c r="Y11">
        <v>7260.05</v>
      </c>
      <c r="Z11">
        <v>7622.35</v>
      </c>
      <c r="AA11">
        <v>6285.25</v>
      </c>
      <c r="AB11">
        <v>8480</v>
      </c>
      <c r="AC11" s="2">
        <f>(Table2[[#This Row],[Close Price]]/Table2[[#This Row],[Day Low]])-1</f>
        <v>4.1567043174759455E-3</v>
      </c>
      <c r="AD11" s="2">
        <f>(Table2[[#This Row],[Day High]]/Table2[[#This Row],[Close Price]])-1</f>
        <v>1.6188514775611784E-2</v>
      </c>
      <c r="AE11" s="2">
        <f>(Table2[[#This Row],[Close Price]]/Table2[[#This Row],[Current Week Low]])-1</f>
        <v>6.5564286747334943E-3</v>
      </c>
      <c r="AF11" s="2">
        <f>(Table2[[#This Row],[Current Week High]]/Table2[[#This Row],[Close Price]])-1</f>
        <v>4.3064459846872793E-2</v>
      </c>
      <c r="AG11" s="2">
        <f>(Table2[[#This Row],[Close Price]]/Table2[[#This Row],[Current Month Low]])-1</f>
        <v>0.16266656059822604</v>
      </c>
      <c r="AH11" s="2">
        <f>(Table2[[#This Row],[Current Month High]]/Table2[[#This Row],[Close Price]])-1</f>
        <v>0.16042777089762095</v>
      </c>
      <c r="AI11">
        <v>16.042777089762001</v>
      </c>
      <c r="AJ11">
        <v>266.83148436323398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0.48</v>
      </c>
      <c r="AM11" t="s">
        <v>10436</v>
      </c>
      <c r="AN11">
        <v>1.41</v>
      </c>
      <c r="AO11" t="s">
        <v>10436</v>
      </c>
      <c r="AP11">
        <v>0.17696614192889801</v>
      </c>
      <c r="AQ11">
        <f>(Table2[[#This Row],[Sharpe Ratio]]-AVERAGE(Table2[Sharpe Ratio]))/_xlfn.STDEV.P(Table2[Sharpe Ratio])</f>
        <v>1.3728699185231807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9.199377574413754</v>
      </c>
      <c r="AS11">
        <f>_xlfn.RANK.AVG(Table2[[#This Row],[1Y Return vs Nifty Z-Score]],Table2[1Y Return vs Nifty Z-Score])</f>
        <v>11</v>
      </c>
      <c r="AT11">
        <f>_xlfn.RANK.AVG(Table2[[#This Row],[6M Return vs Nifty Z-Score]],Table2[6M Return vs Nifty Z-Score])</f>
        <v>6</v>
      </c>
      <c r="AU11">
        <f>_xlfn.RANK.AVG(Table2[[#This Row],[Sharpe Ratio Z-Score]],Table2[Sharpe Ratio Z-Score])</f>
        <v>61</v>
      </c>
      <c r="AV11">
        <f>(Table2[[#This Row],[Rank 1Y]]+Table2[[#This Row],[Rank 6M]]+Table2[[#This Row],[Rank Sharpe]])/3</f>
        <v>26</v>
      </c>
    </row>
    <row r="12" spans="1:48" x14ac:dyDescent="0.3">
      <c r="A12" t="s">
        <v>917</v>
      </c>
      <c r="B12" t="s">
        <v>918</v>
      </c>
      <c r="C12" t="s">
        <v>10396</v>
      </c>
      <c r="D12" t="s">
        <v>125</v>
      </c>
      <c r="E12">
        <v>17026.108862919999</v>
      </c>
      <c r="F12">
        <v>1173.4000000000001</v>
      </c>
      <c r="G12">
        <v>133.655648930892</v>
      </c>
      <c r="H12">
        <f>(Table2[[#This Row],[1Y Return vs Nifty]]-AVERAGE(Table2[1Y Return vs Nifty]))/_xlfn.STDEV.P(Table2[1Y Return vs Nifty])</f>
        <v>1.7770111255328709</v>
      </c>
      <c r="I12">
        <v>30.1257577686149</v>
      </c>
      <c r="J12">
        <f>(Table2[[#This Row],[1M Return vs Nifty]]-AVERAGE(Table2[1M Return vs Nifty]))/_xlfn.STDEV.P(Table2[1M Return vs Nifty])</f>
        <v>3.1776887074759794</v>
      </c>
      <c r="K12">
        <v>120.135724889287</v>
      </c>
      <c r="L12">
        <f>(Table2[[#This Row],[6M Return vs Nifty]]-AVERAGE(Table2[6M Return vs Nifty]))/_xlfn.STDEV.P(Table2[6M Return vs Nifty])</f>
        <v>3.2154353148334334</v>
      </c>
      <c r="M12">
        <v>12.129934261630201</v>
      </c>
      <c r="N12">
        <f>(Table2[[#This Row],[1W Return vs Nifty]]-AVERAGE(Table2[1W Return vs Nifty]))/_xlfn.STDEV.P(Table2[1W Return vs Nifty])</f>
        <v>2.6981828920430395</v>
      </c>
      <c r="O12">
        <v>1098.24</v>
      </c>
      <c r="P12">
        <v>972.66810403383204</v>
      </c>
      <c r="Q12">
        <v>693.10979524558002</v>
      </c>
      <c r="R12">
        <v>55.224124281970603</v>
      </c>
      <c r="S12" s="2">
        <f>(Table2[[#This Row],[Close Price]]-Table2[[#This Row],[20D EMA]])/Table2[[#This Row],[20D EMA]]</f>
        <v>6.8436771561771637E-2</v>
      </c>
      <c r="T12" s="2">
        <f>(Table2[[#This Row],[Close Price]]-Table2[[#This Row],[50D EMA]])/Table2[[#This Row],[50D EMA]]</f>
        <v>0.20637244619587736</v>
      </c>
      <c r="U12" s="2">
        <f>(Table2[[#This Row],[Close Price]]-Table2[[#This Row],[200D EMA]])/Table2[[#This Row],[200D EMA]]</f>
        <v>0.69294967124832718</v>
      </c>
      <c r="V12">
        <v>2.2478168508840199</v>
      </c>
      <c r="W12">
        <v>1168</v>
      </c>
      <c r="X12">
        <v>1268</v>
      </c>
      <c r="Y12">
        <v>1168</v>
      </c>
      <c r="Z12">
        <v>1279.8</v>
      </c>
      <c r="AA12">
        <v>930</v>
      </c>
      <c r="AB12">
        <v>1347.8</v>
      </c>
      <c r="AC12" s="2">
        <f>(Table2[[#This Row],[Close Price]]/Table2[[#This Row],[Day Low]])-1</f>
        <v>4.6232876712328785E-3</v>
      </c>
      <c r="AD12" s="2">
        <f>(Table2[[#This Row],[Day High]]/Table2[[#This Row],[Close Price]])-1</f>
        <v>8.0620419294358259E-2</v>
      </c>
      <c r="AE12" s="2">
        <f>(Table2[[#This Row],[Close Price]]/Table2[[#This Row],[Current Week Low]])-1</f>
        <v>4.6232876712328785E-3</v>
      </c>
      <c r="AF12" s="2">
        <f>(Table2[[#This Row],[Current Week High]]/Table2[[#This Row],[Close Price]])-1</f>
        <v>9.0676666098516989E-2</v>
      </c>
      <c r="AG12" s="2">
        <f>(Table2[[#This Row],[Close Price]]/Table2[[#This Row],[Current Month Low]])-1</f>
        <v>0.26172043010752688</v>
      </c>
      <c r="AH12" s="2">
        <f>(Table2[[#This Row],[Current Month High]]/Table2[[#This Row],[Close Price]])-1</f>
        <v>0.148627918868246</v>
      </c>
      <c r="AI12">
        <v>14.862791886824599</v>
      </c>
      <c r="AJ12">
        <v>213.659449345094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0.6</v>
      </c>
      <c r="AM12" t="s">
        <v>10436</v>
      </c>
      <c r="AN12">
        <v>20.04</v>
      </c>
      <c r="AO12" t="s">
        <v>10436</v>
      </c>
      <c r="AP12">
        <v>0.20539933849954001</v>
      </c>
      <c r="AQ12">
        <f>(Table2[[#This Row],[Sharpe Ratio]]-AVERAGE(Table2[Sharpe Ratio]))/_xlfn.STDEV.P(Table2[Sharpe Ratio])</f>
        <v>1.7028894920658058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12.57120753195113</v>
      </c>
      <c r="AS12">
        <f>_xlfn.RANK.AVG(Table2[[#This Row],[1Y Return vs Nifty Z-Score]],Table2[1Y Return vs Nifty Z-Score])</f>
        <v>43</v>
      </c>
      <c r="AT12">
        <f>_xlfn.RANK.AVG(Table2[[#This Row],[6M Return vs Nifty Z-Score]],Table2[6M Return vs Nifty Z-Score])</f>
        <v>7</v>
      </c>
      <c r="AU12">
        <f>_xlfn.RANK.AVG(Table2[[#This Row],[Sharpe Ratio Z-Score]],Table2[Sharpe Ratio Z-Score])</f>
        <v>30</v>
      </c>
      <c r="AV12">
        <f>(Table2[[#This Row],[Rank 1Y]]+Table2[[#This Row],[Rank 6M]]+Table2[[#This Row],[Rank Sharpe]])/3</f>
        <v>26.666666666666668</v>
      </c>
    </row>
    <row r="13" spans="1:48" x14ac:dyDescent="0.3">
      <c r="A13" t="s">
        <v>626</v>
      </c>
      <c r="B13" t="s">
        <v>627</v>
      </c>
      <c r="C13" t="s">
        <v>10404</v>
      </c>
      <c r="D13" t="s">
        <v>273</v>
      </c>
      <c r="E13">
        <v>31838.35816688</v>
      </c>
      <c r="F13">
        <v>644.95000000000005</v>
      </c>
      <c r="G13">
        <v>129.105386986702</v>
      </c>
      <c r="H13">
        <f>(Table2[[#This Row],[1Y Return vs Nifty]]-AVERAGE(Table2[1Y Return vs Nifty]))/_xlfn.STDEV.P(Table2[1Y Return vs Nifty])</f>
        <v>1.7029175935706997</v>
      </c>
      <c r="I13">
        <v>17.272217378246602</v>
      </c>
      <c r="J13">
        <f>(Table2[[#This Row],[1M Return vs Nifty]]-AVERAGE(Table2[1M Return vs Nifty]))/_xlfn.STDEV.P(Table2[1M Return vs Nifty])</f>
        <v>1.9250011122342463</v>
      </c>
      <c r="K13">
        <v>91.259517747487706</v>
      </c>
      <c r="L13">
        <f>(Table2[[#This Row],[6M Return vs Nifty]]-AVERAGE(Table2[6M Return vs Nifty]))/_xlfn.STDEV.P(Table2[6M Return vs Nifty])</f>
        <v>2.3462617074816472</v>
      </c>
      <c r="M13">
        <v>6.3221391341659698</v>
      </c>
      <c r="N13">
        <f>(Table2[[#This Row],[1W Return vs Nifty]]-AVERAGE(Table2[1W Return vs Nifty]))/_xlfn.STDEV.P(Table2[1W Return vs Nifty])</f>
        <v>1.5735021884478186</v>
      </c>
      <c r="O13">
        <v>585.66999999999996</v>
      </c>
      <c r="P13">
        <v>520.55991873217499</v>
      </c>
      <c r="Q13">
        <v>395.50826503264398</v>
      </c>
      <c r="R13">
        <v>76.020224707641702</v>
      </c>
      <c r="S13" s="2">
        <f>(Table2[[#This Row],[Close Price]]-Table2[[#This Row],[20D EMA]])/Table2[[#This Row],[20D EMA]]</f>
        <v>0.1012174091211776</v>
      </c>
      <c r="T13" s="2">
        <f>(Table2[[#This Row],[Close Price]]-Table2[[#This Row],[50D EMA]])/Table2[[#This Row],[50D EMA]]</f>
        <v>0.2389543965866166</v>
      </c>
      <c r="U13" s="2">
        <f>(Table2[[#This Row],[Close Price]]-Table2[[#This Row],[200D EMA]])/Table2[[#This Row],[200D EMA]]</f>
        <v>0.6306865292606918</v>
      </c>
      <c r="V13">
        <v>1.8906398111011</v>
      </c>
      <c r="W13">
        <v>640.04999999999995</v>
      </c>
      <c r="X13">
        <v>658</v>
      </c>
      <c r="Y13">
        <v>636.20000000000005</v>
      </c>
      <c r="Z13">
        <v>658</v>
      </c>
      <c r="AA13">
        <v>511.2</v>
      </c>
      <c r="AB13">
        <v>688.7</v>
      </c>
      <c r="AC13" s="2">
        <f>(Table2[[#This Row],[Close Price]]/Table2[[#This Row],[Day Low]])-1</f>
        <v>7.655651902195304E-3</v>
      </c>
      <c r="AD13" s="2">
        <f>(Table2[[#This Row],[Day High]]/Table2[[#This Row],[Close Price]])-1</f>
        <v>2.0234126676486497E-2</v>
      </c>
      <c r="AE13" s="2">
        <f>(Table2[[#This Row],[Close Price]]/Table2[[#This Row],[Current Week Low]])-1</f>
        <v>1.3753536623703155E-2</v>
      </c>
      <c r="AF13" s="2">
        <f>(Table2[[#This Row],[Current Week High]]/Table2[[#This Row],[Close Price]])-1</f>
        <v>2.0234126676486497E-2</v>
      </c>
      <c r="AG13" s="2">
        <f>(Table2[[#This Row],[Close Price]]/Table2[[#This Row],[Current Month Low]])-1</f>
        <v>0.26163928012519566</v>
      </c>
      <c r="AH13" s="2">
        <f>(Table2[[#This Row],[Current Month High]]/Table2[[#This Row],[Close Price]])-1</f>
        <v>6.7834715869447226E-2</v>
      </c>
      <c r="AI13">
        <v>6.78347158694472</v>
      </c>
      <c r="AJ13">
        <v>187.924107142857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0.56000000000000005</v>
      </c>
      <c r="AM13" t="s">
        <v>10436</v>
      </c>
      <c r="AN13">
        <v>21.73</v>
      </c>
      <c r="AO13" t="s">
        <v>10436</v>
      </c>
      <c r="AP13">
        <v>0.24043374882476701</v>
      </c>
      <c r="AQ13">
        <f>(Table2[[#This Row],[Sharpe Ratio]]-AVERAGE(Table2[Sharpe Ratio]))/_xlfn.STDEV.P(Table2[Sharpe Ratio])</f>
        <v>2.1095282998454015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9.6572109015798127</v>
      </c>
      <c r="AS13">
        <f>_xlfn.RANK.AVG(Table2[[#This Row],[1Y Return vs Nifty Z-Score]],Table2[1Y Return vs Nifty Z-Score])</f>
        <v>52</v>
      </c>
      <c r="AT13">
        <f>_xlfn.RANK.AVG(Table2[[#This Row],[6M Return vs Nifty Z-Score]],Table2[6M Return vs Nifty Z-Score])</f>
        <v>20</v>
      </c>
      <c r="AU13">
        <f>_xlfn.RANK.AVG(Table2[[#This Row],[Sharpe Ratio Z-Score]],Table2[Sharpe Ratio Z-Score])</f>
        <v>13</v>
      </c>
      <c r="AV13">
        <f>(Table2[[#This Row],[Rank 1Y]]+Table2[[#This Row],[Rank 6M]]+Table2[[#This Row],[Rank Sharpe]])/3</f>
        <v>28.333333333333332</v>
      </c>
    </row>
    <row r="14" spans="1:48" x14ac:dyDescent="0.3">
      <c r="A14" t="s">
        <v>933</v>
      </c>
      <c r="B14" t="s">
        <v>934</v>
      </c>
      <c r="C14" t="s">
        <v>10395</v>
      </c>
      <c r="D14" t="s">
        <v>54</v>
      </c>
      <c r="E14">
        <v>16689.312059535001</v>
      </c>
      <c r="F14">
        <v>13008.15</v>
      </c>
      <c r="G14">
        <v>209.455305424828</v>
      </c>
      <c r="H14">
        <f>(Table2[[#This Row],[1Y Return vs Nifty]]-AVERAGE(Table2[1Y Return vs Nifty]))/_xlfn.STDEV.P(Table2[1Y Return vs Nifty])</f>
        <v>3.0112838641223862</v>
      </c>
      <c r="I14">
        <v>-1.24041125757661</v>
      </c>
      <c r="J14">
        <f>(Table2[[#This Row],[1M Return vs Nifty]]-AVERAGE(Table2[1M Return vs Nifty]))/_xlfn.STDEV.P(Table2[1M Return vs Nifty])</f>
        <v>0.12078690018802529</v>
      </c>
      <c r="K14">
        <v>84.118082719676195</v>
      </c>
      <c r="L14">
        <f>(Table2[[#This Row],[6M Return vs Nifty]]-AVERAGE(Table2[6M Return vs Nifty]))/_xlfn.STDEV.P(Table2[6M Return vs Nifty])</f>
        <v>2.1313045694368005</v>
      </c>
      <c r="M14">
        <v>-2.4842316514723199</v>
      </c>
      <c r="N14">
        <f>(Table2[[#This Row],[1W Return vs Nifty]]-AVERAGE(Table2[1W Return vs Nifty]))/_xlfn.STDEV.P(Table2[1W Return vs Nifty])</f>
        <v>-0.131853299123668</v>
      </c>
      <c r="O14">
        <v>12469.02</v>
      </c>
      <c r="P14">
        <v>11288.9310184476</v>
      </c>
      <c r="Q14">
        <v>8076.9937351766903</v>
      </c>
      <c r="R14">
        <v>62.127639806839603</v>
      </c>
      <c r="S14" s="2">
        <f>(Table2[[#This Row],[Close Price]]-Table2[[#This Row],[20D EMA]])/Table2[[#This Row],[20D EMA]]</f>
        <v>4.3237559968626174E-2</v>
      </c>
      <c r="T14" s="2">
        <f>(Table2[[#This Row],[Close Price]]-Table2[[#This Row],[50D EMA]])/Table2[[#This Row],[50D EMA]]</f>
        <v>0.15229245167172778</v>
      </c>
      <c r="U14" s="2">
        <f>(Table2[[#This Row],[Close Price]]-Table2[[#This Row],[200D EMA]])/Table2[[#This Row],[200D EMA]]</f>
        <v>0.61051876805936844</v>
      </c>
      <c r="V14">
        <v>0.41019997675672298</v>
      </c>
      <c r="W14">
        <v>12373.1</v>
      </c>
      <c r="X14">
        <v>13050</v>
      </c>
      <c r="Y14">
        <v>12092.25</v>
      </c>
      <c r="Z14">
        <v>13050</v>
      </c>
      <c r="AA14">
        <v>12092.25</v>
      </c>
      <c r="AB14">
        <v>13221.7</v>
      </c>
      <c r="AC14" s="2">
        <f>(Table2[[#This Row],[Close Price]]/Table2[[#This Row],[Day Low]])-1</f>
        <v>5.1325051927164411E-2</v>
      </c>
      <c r="AD14" s="2">
        <f>(Table2[[#This Row],[Day High]]/Table2[[#This Row],[Close Price]])-1</f>
        <v>3.2172138236412628E-3</v>
      </c>
      <c r="AE14" s="2">
        <f>(Table2[[#This Row],[Close Price]]/Table2[[#This Row],[Current Week Low]])-1</f>
        <v>7.5742727780189867E-2</v>
      </c>
      <c r="AF14" s="2">
        <f>(Table2[[#This Row],[Current Week High]]/Table2[[#This Row],[Close Price]])-1</f>
        <v>3.2172138236412628E-3</v>
      </c>
      <c r="AG14" s="2">
        <f>(Table2[[#This Row],[Close Price]]/Table2[[#This Row],[Current Month Low]])-1</f>
        <v>7.5742727780189867E-2</v>
      </c>
      <c r="AH14" s="2">
        <f>(Table2[[#This Row],[Current Month High]]/Table2[[#This Row],[Close Price]])-1</f>
        <v>1.641663111203373E-2</v>
      </c>
      <c r="AI14">
        <v>1.6416631112033699</v>
      </c>
      <c r="AJ14">
        <v>260.22680069784798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0.48</v>
      </c>
      <c r="AM14" t="s">
        <v>10436</v>
      </c>
      <c r="AN14">
        <v>0.8</v>
      </c>
      <c r="AO14" t="s">
        <v>10436</v>
      </c>
      <c r="AP14">
        <v>0.184100821231516</v>
      </c>
      <c r="AQ14">
        <f>(Table2[[#This Row],[Sharpe Ratio]]-AVERAGE(Table2[Sharpe Ratio]))/_xlfn.STDEV.P(Table2[Sharpe Ratio])</f>
        <v>1.455681002214156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6.5872030368376997</v>
      </c>
      <c r="AS14">
        <f>_xlfn.RANK.AVG(Table2[[#This Row],[1Y Return vs Nifty Z-Score]],Table2[1Y Return vs Nifty Z-Score])</f>
        <v>12</v>
      </c>
      <c r="AT14">
        <f>_xlfn.RANK.AVG(Table2[[#This Row],[6M Return vs Nifty Z-Score]],Table2[6M Return vs Nifty Z-Score])</f>
        <v>25</v>
      </c>
      <c r="AU14">
        <f>_xlfn.RANK.AVG(Table2[[#This Row],[Sharpe Ratio Z-Score]],Table2[Sharpe Ratio Z-Score])</f>
        <v>51</v>
      </c>
      <c r="AV14">
        <f>(Table2[[#This Row],[Rank 1Y]]+Table2[[#This Row],[Rank 6M]]+Table2[[#This Row],[Rank Sharpe]])/3</f>
        <v>29.333333333333332</v>
      </c>
    </row>
    <row r="15" spans="1:48" x14ac:dyDescent="0.3">
      <c r="A15" t="s">
        <v>992</v>
      </c>
      <c r="B15" t="s">
        <v>993</v>
      </c>
      <c r="C15" t="s">
        <v>10393</v>
      </c>
      <c r="D15" t="s">
        <v>393</v>
      </c>
      <c r="E15">
        <v>15044.7337988</v>
      </c>
      <c r="F15">
        <v>433.25</v>
      </c>
      <c r="G15">
        <v>133.297380114726</v>
      </c>
      <c r="H15">
        <f>(Table2[[#This Row],[1Y Return vs Nifty]]-AVERAGE(Table2[1Y Return vs Nifty]))/_xlfn.STDEV.P(Table2[1Y Return vs Nifty])</f>
        <v>1.7711773071050023</v>
      </c>
      <c r="I15">
        <v>14.4708410213841</v>
      </c>
      <c r="J15">
        <f>(Table2[[#This Row],[1M Return vs Nifty]]-AVERAGE(Table2[1M Return vs Nifty]))/_xlfn.STDEV.P(Table2[1M Return vs Nifty])</f>
        <v>1.6519829938584905</v>
      </c>
      <c r="K15">
        <v>111.65637822762901</v>
      </c>
      <c r="L15">
        <f>(Table2[[#This Row],[6M Return vs Nifty]]-AVERAGE(Table2[6M Return vs Nifty]))/_xlfn.STDEV.P(Table2[6M Return vs Nifty])</f>
        <v>2.960207047155881</v>
      </c>
      <c r="M15">
        <v>-2.4672974768734899</v>
      </c>
      <c r="N15">
        <f>(Table2[[#This Row],[1W Return vs Nifty]]-AVERAGE(Table2[1W Return vs Nifty]))/_xlfn.STDEV.P(Table2[1W Return vs Nifty])</f>
        <v>-0.12857399278027568</v>
      </c>
      <c r="O15">
        <v>405.76</v>
      </c>
      <c r="P15">
        <v>360.35405465145101</v>
      </c>
      <c r="Q15">
        <v>264.74880915701499</v>
      </c>
      <c r="R15">
        <v>65.761606438556001</v>
      </c>
      <c r="S15" s="2">
        <f>(Table2[[#This Row],[Close Price]]-Table2[[#This Row],[20D EMA]])/Table2[[#This Row],[20D EMA]]</f>
        <v>6.7749408517350188E-2</v>
      </c>
      <c r="T15" s="2">
        <f>(Table2[[#This Row],[Close Price]]-Table2[[#This Row],[50D EMA]])/Table2[[#This Row],[50D EMA]]</f>
        <v>0.20228978807816356</v>
      </c>
      <c r="U15" s="2">
        <f>(Table2[[#This Row],[Close Price]]-Table2[[#This Row],[200D EMA]])/Table2[[#This Row],[200D EMA]]</f>
        <v>0.63645684140944236</v>
      </c>
      <c r="V15">
        <v>1.30600085562313</v>
      </c>
      <c r="W15">
        <v>431</v>
      </c>
      <c r="X15">
        <v>440</v>
      </c>
      <c r="Y15">
        <v>429.95</v>
      </c>
      <c r="Z15">
        <v>440</v>
      </c>
      <c r="AA15">
        <v>379.55</v>
      </c>
      <c r="AB15">
        <v>447.95</v>
      </c>
      <c r="AC15" s="2">
        <f>(Table2[[#This Row],[Close Price]]/Table2[[#This Row],[Day Low]])-1</f>
        <v>5.2204176334107455E-3</v>
      </c>
      <c r="AD15" s="2">
        <f>(Table2[[#This Row],[Day High]]/Table2[[#This Row],[Close Price]])-1</f>
        <v>1.5579919215233717E-2</v>
      </c>
      <c r="AE15" s="2">
        <f>(Table2[[#This Row],[Close Price]]/Table2[[#This Row],[Current Week Low]])-1</f>
        <v>7.6753110826841553E-3</v>
      </c>
      <c r="AF15" s="2">
        <f>(Table2[[#This Row],[Current Week High]]/Table2[[#This Row],[Close Price]])-1</f>
        <v>1.5579919215233717E-2</v>
      </c>
      <c r="AG15" s="2">
        <f>(Table2[[#This Row],[Close Price]]/Table2[[#This Row],[Current Month Low]])-1</f>
        <v>0.14148333552891579</v>
      </c>
      <c r="AH15" s="2">
        <f>(Table2[[#This Row],[Current Month High]]/Table2[[#This Row],[Close Price]])-1</f>
        <v>3.392960184650895E-2</v>
      </c>
      <c r="AI15">
        <v>3.3929601846508901</v>
      </c>
      <c r="AJ15">
        <v>188.16095776521399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0.46</v>
      </c>
      <c r="AM15" t="s">
        <v>10436</v>
      </c>
      <c r="AN15">
        <v>7.96</v>
      </c>
      <c r="AO15" t="s">
        <v>10436</v>
      </c>
      <c r="AP15">
        <v>0.195401446019492</v>
      </c>
      <c r="AQ15">
        <f>(Table2[[#This Row],[Sharpe Ratio]]-AVERAGE(Table2[Sharpe Ratio]))/_xlfn.STDEV.P(Table2[Sharpe Ratio])</f>
        <v>1.5868455501054679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7.8416389054445661</v>
      </c>
      <c r="AS15">
        <f>_xlfn.RANK.AVG(Table2[[#This Row],[1Y Return vs Nifty Z-Score]],Table2[1Y Return vs Nifty Z-Score])</f>
        <v>44</v>
      </c>
      <c r="AT15">
        <f>_xlfn.RANK.AVG(Table2[[#This Row],[6M Return vs Nifty Z-Score]],Table2[6M Return vs Nifty Z-Score])</f>
        <v>8</v>
      </c>
      <c r="AU15">
        <f>_xlfn.RANK.AVG(Table2[[#This Row],[Sharpe Ratio Z-Score]],Table2[Sharpe Ratio Z-Score])</f>
        <v>39</v>
      </c>
      <c r="AV15">
        <f>(Table2[[#This Row],[Rank 1Y]]+Table2[[#This Row],[Rank 6M]]+Table2[[#This Row],[Rank Sharpe]])/3</f>
        <v>30.333333333333332</v>
      </c>
    </row>
    <row r="16" spans="1:48" x14ac:dyDescent="0.3">
      <c r="A16" t="s">
        <v>876</v>
      </c>
      <c r="B16" t="s">
        <v>877</v>
      </c>
      <c r="C16" t="s">
        <v>10394</v>
      </c>
      <c r="D16" t="s">
        <v>46</v>
      </c>
      <c r="E16">
        <v>18349.165287849999</v>
      </c>
      <c r="F16">
        <v>1577.75</v>
      </c>
      <c r="G16">
        <v>176.72667965861999</v>
      </c>
      <c r="H16">
        <f>(Table2[[#This Row],[1Y Return vs Nifty]]-AVERAGE(Table2[1Y Return vs Nifty]))/_xlfn.STDEV.P(Table2[1Y Return vs Nifty])</f>
        <v>2.4783520221692417</v>
      </c>
      <c r="I16">
        <v>-14.3243683463882</v>
      </c>
      <c r="J16">
        <f>(Table2[[#This Row],[1M Return vs Nifty]]-AVERAGE(Table2[1M Return vs Nifty]))/_xlfn.STDEV.P(Table2[1M Return vs Nifty])</f>
        <v>-1.1543567757217821</v>
      </c>
      <c r="K16">
        <v>96.581084392860603</v>
      </c>
      <c r="L16">
        <f>(Table2[[#This Row],[6M Return vs Nifty]]-AVERAGE(Table2[6M Return vs Nifty]))/_xlfn.STDEV.P(Table2[6M Return vs Nifty])</f>
        <v>2.506440821560183</v>
      </c>
      <c r="M16">
        <v>-4.8739473777559699</v>
      </c>
      <c r="N16">
        <f>(Table2[[#This Row],[1W Return vs Nifty]]-AVERAGE(Table2[1W Return vs Nifty]))/_xlfn.STDEV.P(Table2[1W Return vs Nifty])</f>
        <v>-0.59462223388165669</v>
      </c>
      <c r="O16">
        <v>1590.96</v>
      </c>
      <c r="P16">
        <v>1572.9062947559601</v>
      </c>
      <c r="Q16">
        <v>1204.16419292151</v>
      </c>
      <c r="R16">
        <v>49.333709628473599</v>
      </c>
      <c r="S16" s="2">
        <f>(Table2[[#This Row],[Close Price]]-Table2[[#This Row],[20D EMA]])/Table2[[#This Row],[20D EMA]]</f>
        <v>-8.303162870216747E-3</v>
      </c>
      <c r="T16" s="2">
        <f>(Table2[[#This Row],[Close Price]]-Table2[[#This Row],[50D EMA]])/Table2[[#This Row],[50D EMA]]</f>
        <v>3.0794620507202243E-3</v>
      </c>
      <c r="U16" s="2">
        <f>(Table2[[#This Row],[Close Price]]-Table2[[#This Row],[200D EMA]])/Table2[[#This Row],[200D EMA]]</f>
        <v>0.31024490619680894</v>
      </c>
      <c r="V16">
        <v>1.3459459530653799</v>
      </c>
      <c r="W16">
        <v>1539</v>
      </c>
      <c r="X16">
        <v>1609</v>
      </c>
      <c r="Y16">
        <v>1519.95</v>
      </c>
      <c r="Z16">
        <v>1609</v>
      </c>
      <c r="AA16">
        <v>1453.2</v>
      </c>
      <c r="AB16">
        <v>1700</v>
      </c>
      <c r="AC16" s="2">
        <f>(Table2[[#This Row],[Close Price]]/Table2[[#This Row],[Day Low]])-1</f>
        <v>2.5178687459389115E-2</v>
      </c>
      <c r="AD16" s="2">
        <f>(Table2[[#This Row],[Day High]]/Table2[[#This Row],[Close Price]])-1</f>
        <v>1.9806686737442458E-2</v>
      </c>
      <c r="AE16" s="2">
        <f>(Table2[[#This Row],[Close Price]]/Table2[[#This Row],[Current Week Low]])-1</f>
        <v>3.802756669627283E-2</v>
      </c>
      <c r="AF16" s="2">
        <f>(Table2[[#This Row],[Current Week High]]/Table2[[#This Row],[Close Price]])-1</f>
        <v>1.9806686737442458E-2</v>
      </c>
      <c r="AG16" s="2">
        <f>(Table2[[#This Row],[Close Price]]/Table2[[#This Row],[Current Month Low]])-1</f>
        <v>8.5707404349022909E-2</v>
      </c>
      <c r="AH16" s="2">
        <f>(Table2[[#This Row],[Current Month High]]/Table2[[#This Row],[Close Price]])-1</f>
        <v>7.7483758516875278E-2</v>
      </c>
      <c r="AI16">
        <v>13.8773569957217</v>
      </c>
      <c r="AJ16">
        <v>228.697916666666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0.03</v>
      </c>
      <c r="AM16" t="s">
        <v>10436</v>
      </c>
      <c r="AN16">
        <v>1.52</v>
      </c>
      <c r="AO16" t="s">
        <v>10436</v>
      </c>
      <c r="AP16">
        <v>0.18248832702095799</v>
      </c>
      <c r="AQ16">
        <f>(Table2[[#This Row],[Sharpe Ratio]]-AVERAGE(Table2[Sharpe Ratio]))/_xlfn.STDEV.P(Table2[Sharpe Ratio])</f>
        <v>1.4369650393294986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4.6727788734554849</v>
      </c>
      <c r="AS16">
        <f>_xlfn.RANK.AVG(Table2[[#This Row],[1Y Return vs Nifty Z-Score]],Table2[1Y Return vs Nifty Z-Score])</f>
        <v>26</v>
      </c>
      <c r="AT16">
        <f>_xlfn.RANK.AVG(Table2[[#This Row],[6M Return vs Nifty Z-Score]],Table2[6M Return vs Nifty Z-Score])</f>
        <v>14</v>
      </c>
      <c r="AU16">
        <f>_xlfn.RANK.AVG(Table2[[#This Row],[Sharpe Ratio Z-Score]],Table2[Sharpe Ratio Z-Score])</f>
        <v>55</v>
      </c>
      <c r="AV16">
        <f>(Table2[[#This Row],[Rank 1Y]]+Table2[[#This Row],[Rank 6M]]+Table2[[#This Row],[Rank Sharpe]])/3</f>
        <v>31.666666666666668</v>
      </c>
    </row>
    <row r="17" spans="1:48" x14ac:dyDescent="0.3">
      <c r="A17" t="s">
        <v>439</v>
      </c>
      <c r="B17" t="s">
        <v>440</v>
      </c>
      <c r="C17" t="s">
        <v>10391</v>
      </c>
      <c r="D17" t="s">
        <v>441</v>
      </c>
      <c r="E17">
        <v>53881.821527385</v>
      </c>
      <c r="F17">
        <v>3980.15</v>
      </c>
      <c r="G17">
        <v>197.90609366755299</v>
      </c>
      <c r="H17">
        <f>(Table2[[#This Row],[1Y Return vs Nifty]]-AVERAGE(Table2[1Y Return vs Nifty]))/_xlfn.STDEV.P(Table2[1Y Return vs Nifty])</f>
        <v>2.8232239456009554</v>
      </c>
      <c r="I17">
        <v>39.328562154305601</v>
      </c>
      <c r="J17">
        <f>(Table2[[#This Row],[1M Return vs Nifty]]-AVERAGE(Table2[1M Return vs Nifty]))/_xlfn.STDEV.P(Table2[1M Return vs Nifty])</f>
        <v>4.0745808123181249</v>
      </c>
      <c r="K17">
        <v>54.891309785279702</v>
      </c>
      <c r="L17">
        <f>(Table2[[#This Row],[6M Return vs Nifty]]-AVERAGE(Table2[6M Return vs Nifty]))/_xlfn.STDEV.P(Table2[6M Return vs Nifty])</f>
        <v>1.2515789344911696</v>
      </c>
      <c r="M17">
        <v>13.5661361305549</v>
      </c>
      <c r="N17">
        <f>(Table2[[#This Row],[1W Return vs Nifty]]-AVERAGE(Table2[1W Return vs Nifty]))/_xlfn.STDEV.P(Table2[1W Return vs Nifty])</f>
        <v>2.9763036750590639</v>
      </c>
      <c r="O17">
        <v>3289.18</v>
      </c>
      <c r="P17">
        <v>2939.1365227459701</v>
      </c>
      <c r="Q17">
        <v>2469.5276126953199</v>
      </c>
      <c r="R17">
        <v>77.758111650873701</v>
      </c>
      <c r="S17" s="2">
        <f>(Table2[[#This Row],[Close Price]]-Table2[[#This Row],[20D EMA]])/Table2[[#This Row],[20D EMA]]</f>
        <v>0.21007363537416629</v>
      </c>
      <c r="T17" s="2">
        <f>(Table2[[#This Row],[Close Price]]-Table2[[#This Row],[50D EMA]])/Table2[[#This Row],[50D EMA]]</f>
        <v>0.35419024233737678</v>
      </c>
      <c r="U17" s="2">
        <f>(Table2[[#This Row],[Close Price]]-Table2[[#This Row],[200D EMA]])/Table2[[#This Row],[200D EMA]]</f>
        <v>0.61170499958732572</v>
      </c>
      <c r="V17">
        <v>2.9202071205270999</v>
      </c>
      <c r="W17">
        <v>3911.2</v>
      </c>
      <c r="X17">
        <v>4077</v>
      </c>
      <c r="Y17">
        <v>3896.05</v>
      </c>
      <c r="Z17">
        <v>4200</v>
      </c>
      <c r="AA17">
        <v>2700.1</v>
      </c>
      <c r="AB17">
        <v>4200</v>
      </c>
      <c r="AC17" s="2">
        <f>(Table2[[#This Row],[Close Price]]/Table2[[#This Row],[Day Low]])-1</f>
        <v>1.7628860707711302E-2</v>
      </c>
      <c r="AD17" s="2">
        <f>(Table2[[#This Row],[Day High]]/Table2[[#This Row],[Close Price]])-1</f>
        <v>2.4333253771842811E-2</v>
      </c>
      <c r="AE17" s="2">
        <f>(Table2[[#This Row],[Close Price]]/Table2[[#This Row],[Current Week Low]])-1</f>
        <v>2.1585965272519658E-2</v>
      </c>
      <c r="AF17" s="2">
        <f>(Table2[[#This Row],[Current Week High]]/Table2[[#This Row],[Close Price]])-1</f>
        <v>5.5236611685489212E-2</v>
      </c>
      <c r="AG17" s="2">
        <f>(Table2[[#This Row],[Close Price]]/Table2[[#This Row],[Current Month Low]])-1</f>
        <v>0.47407503425799047</v>
      </c>
      <c r="AH17" s="2">
        <f>(Table2[[#This Row],[Current Month High]]/Table2[[#This Row],[Close Price]])-1</f>
        <v>5.5236611685489212E-2</v>
      </c>
      <c r="AI17">
        <v>5.5236611685489203</v>
      </c>
      <c r="AJ17">
        <v>242.717527015972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0.56999999999999995</v>
      </c>
      <c r="AM17" t="s">
        <v>10436</v>
      </c>
      <c r="AN17">
        <v>40.93</v>
      </c>
      <c r="AO17" t="s">
        <v>10436</v>
      </c>
      <c r="AP17">
        <v>0.20383113861423999</v>
      </c>
      <c r="AQ17">
        <f>(Table2[[#This Row],[Sharpe Ratio]]-AVERAGE(Table2[Sharpe Ratio]))/_xlfn.STDEV.P(Table2[Sharpe Ratio])</f>
        <v>1.6846876463433071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12.810375013812621</v>
      </c>
      <c r="AS17">
        <f>_xlfn.RANK.AVG(Table2[[#This Row],[1Y Return vs Nifty Z-Score]],Table2[1Y Return vs Nifty Z-Score])</f>
        <v>15</v>
      </c>
      <c r="AT17">
        <f>_xlfn.RANK.AVG(Table2[[#This Row],[6M Return vs Nifty Z-Score]],Table2[6M Return vs Nifty Z-Score])</f>
        <v>79</v>
      </c>
      <c r="AU17">
        <f>_xlfn.RANK.AVG(Table2[[#This Row],[Sharpe Ratio Z-Score]],Table2[Sharpe Ratio Z-Score])</f>
        <v>31</v>
      </c>
      <c r="AV17">
        <f>(Table2[[#This Row],[Rank 1Y]]+Table2[[#This Row],[Rank 6M]]+Table2[[#This Row],[Rank Sharpe]])/3</f>
        <v>41.666666666666664</v>
      </c>
    </row>
    <row r="18" spans="1:48" x14ac:dyDescent="0.3">
      <c r="A18" t="s">
        <v>1298</v>
      </c>
      <c r="B18" t="s">
        <v>1299</v>
      </c>
      <c r="C18" t="s">
        <v>10409</v>
      </c>
      <c r="D18" t="s">
        <v>1300</v>
      </c>
      <c r="E18">
        <v>9146.6571980999997</v>
      </c>
      <c r="F18">
        <v>1470.75</v>
      </c>
      <c r="G18">
        <v>181.81013020850199</v>
      </c>
      <c r="H18">
        <f>(Table2[[#This Row],[1Y Return vs Nifty]]-AVERAGE(Table2[1Y Return vs Nifty]))/_xlfn.STDEV.P(Table2[1Y Return vs Nifty])</f>
        <v>2.5611276536417824</v>
      </c>
      <c r="I18">
        <v>5.3655422849246799</v>
      </c>
      <c r="J18">
        <f>(Table2[[#This Row],[1M Return vs Nifty]]-AVERAGE(Table2[1M Return vs Nifty]))/_xlfn.STDEV.P(Table2[1M Return vs Nifty])</f>
        <v>0.76459364962147325</v>
      </c>
      <c r="K18">
        <v>82.326979202315101</v>
      </c>
      <c r="L18">
        <f>(Table2[[#This Row],[6M Return vs Nifty]]-AVERAGE(Table2[6M Return vs Nifty]))/_xlfn.STDEV.P(Table2[6M Return vs Nifty])</f>
        <v>2.0773923676825845</v>
      </c>
      <c r="M18">
        <v>4.6315596117753399</v>
      </c>
      <c r="N18">
        <f>(Table2[[#This Row],[1W Return vs Nifty]]-AVERAGE(Table2[1W Return vs Nifty]))/_xlfn.STDEV.P(Table2[1W Return vs Nifty])</f>
        <v>1.2461211212791963</v>
      </c>
      <c r="O18">
        <v>1388.8</v>
      </c>
      <c r="P18">
        <v>1322.1939191854699</v>
      </c>
      <c r="Q18">
        <v>1022.14437586562</v>
      </c>
      <c r="R18">
        <v>68.193472119961797</v>
      </c>
      <c r="S18" s="2">
        <f>(Table2[[#This Row],[Close Price]]-Table2[[#This Row],[20D EMA]])/Table2[[#This Row],[20D EMA]]</f>
        <v>5.9007776497695889E-2</v>
      </c>
      <c r="T18" s="2">
        <f>(Table2[[#This Row],[Close Price]]-Table2[[#This Row],[50D EMA]])/Table2[[#This Row],[50D EMA]]</f>
        <v>0.11235574347978187</v>
      </c>
      <c r="U18" s="2">
        <f>(Table2[[#This Row],[Close Price]]-Table2[[#This Row],[200D EMA]])/Table2[[#This Row],[200D EMA]]</f>
        <v>0.4388867509587096</v>
      </c>
      <c r="V18">
        <v>1.07042536735711</v>
      </c>
      <c r="W18">
        <v>1467</v>
      </c>
      <c r="X18">
        <v>1537.8</v>
      </c>
      <c r="Y18">
        <v>1467</v>
      </c>
      <c r="Z18">
        <v>1537.8</v>
      </c>
      <c r="AA18">
        <v>1245.0999999999999</v>
      </c>
      <c r="AB18">
        <v>1548</v>
      </c>
      <c r="AC18" s="2">
        <f>(Table2[[#This Row],[Close Price]]/Table2[[#This Row],[Day Low]])-1</f>
        <v>2.5562372188139282E-3</v>
      </c>
      <c r="AD18" s="2">
        <f>(Table2[[#This Row],[Day High]]/Table2[[#This Row],[Close Price]])-1</f>
        <v>4.5588985211626687E-2</v>
      </c>
      <c r="AE18" s="2">
        <f>(Table2[[#This Row],[Close Price]]/Table2[[#This Row],[Current Week Low]])-1</f>
        <v>2.5562372188139282E-3</v>
      </c>
      <c r="AF18" s="2">
        <f>(Table2[[#This Row],[Current Week High]]/Table2[[#This Row],[Close Price]])-1</f>
        <v>4.5588985211626687E-2</v>
      </c>
      <c r="AG18" s="2">
        <f>(Table2[[#This Row],[Close Price]]/Table2[[#This Row],[Current Month Low]])-1</f>
        <v>0.18123042325917615</v>
      </c>
      <c r="AH18" s="2">
        <f>(Table2[[#This Row],[Current Month High]]/Table2[[#This Row],[Close Price]])-1</f>
        <v>5.2524222335543103E-2</v>
      </c>
      <c r="AI18">
        <v>5.2524222335543103</v>
      </c>
      <c r="AJ18">
        <v>237.75404753703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</v>
      </c>
      <c r="AM18">
        <v>0</v>
      </c>
      <c r="AN18">
        <v>12.1</v>
      </c>
      <c r="AO18" t="s">
        <v>10436</v>
      </c>
      <c r="AP18">
        <v>0.17177319910365699</v>
      </c>
      <c r="AQ18">
        <f>(Table2[[#This Row],[Sharpe Ratio]]-AVERAGE(Table2[Sharpe Ratio]))/_xlfn.STDEV.P(Table2[Sharpe Ratio])</f>
        <v>1.312596260147858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7.9618310523728946</v>
      </c>
      <c r="AS18">
        <f>_xlfn.RANK.AVG(Table2[[#This Row],[1Y Return vs Nifty Z-Score]],Table2[1Y Return vs Nifty Z-Score])</f>
        <v>22</v>
      </c>
      <c r="AT18">
        <f>_xlfn.RANK.AVG(Table2[[#This Row],[6M Return vs Nifty Z-Score]],Table2[6M Return vs Nifty Z-Score])</f>
        <v>28</v>
      </c>
      <c r="AU18">
        <f>_xlfn.RANK.AVG(Table2[[#This Row],[Sharpe Ratio Z-Score]],Table2[Sharpe Ratio Z-Score])</f>
        <v>75</v>
      </c>
      <c r="AV18">
        <f>(Table2[[#This Row],[Rank 1Y]]+Table2[[#This Row],[Rank 6M]]+Table2[[#This Row],[Rank Sharpe]])/3</f>
        <v>41.666666666666664</v>
      </c>
    </row>
    <row r="19" spans="1:48" x14ac:dyDescent="0.3">
      <c r="A19" t="s">
        <v>618</v>
      </c>
      <c r="B19" t="s">
        <v>619</v>
      </c>
      <c r="C19" t="s">
        <v>10391</v>
      </c>
      <c r="D19" t="s">
        <v>190</v>
      </c>
      <c r="E19">
        <v>32284.16361838</v>
      </c>
      <c r="F19">
        <v>14686.7</v>
      </c>
      <c r="G19">
        <v>130.04354503162099</v>
      </c>
      <c r="H19">
        <f>(Table2[[#This Row],[1Y Return vs Nifty]]-AVERAGE(Table2[1Y Return vs Nifty]))/_xlfn.STDEV.P(Table2[1Y Return vs Nifty])</f>
        <v>1.7181939543471445</v>
      </c>
      <c r="I19">
        <v>-1.3621062886361801</v>
      </c>
      <c r="J19">
        <f>(Table2[[#This Row],[1M Return vs Nifty]]-AVERAGE(Table2[1M Return vs Nifty]))/_xlfn.STDEV.P(Table2[1M Return vs Nifty])</f>
        <v>0.10892667715366855</v>
      </c>
      <c r="K19">
        <v>63.110371916138398</v>
      </c>
      <c r="L19">
        <f>(Table2[[#This Row],[6M Return vs Nifty]]-AVERAGE(Table2[6M Return vs Nifty]))/_xlfn.STDEV.P(Table2[6M Return vs Nifty])</f>
        <v>1.4989726398433529</v>
      </c>
      <c r="M19">
        <v>-4.4920525920886201</v>
      </c>
      <c r="N19">
        <f>(Table2[[#This Row],[1W Return vs Nifty]]-AVERAGE(Table2[1W Return vs Nifty]))/_xlfn.STDEV.P(Table2[1W Return vs Nifty])</f>
        <v>-0.52066823123224992</v>
      </c>
      <c r="O19">
        <v>14103.78</v>
      </c>
      <c r="P19">
        <v>13648.7310775072</v>
      </c>
      <c r="Q19">
        <v>10836.0285647525</v>
      </c>
      <c r="R19">
        <v>68.538509518144295</v>
      </c>
      <c r="S19" s="2">
        <f>(Table2[[#This Row],[Close Price]]-Table2[[#This Row],[20D EMA]])/Table2[[#This Row],[20D EMA]]</f>
        <v>4.1330763809418469E-2</v>
      </c>
      <c r="T19" s="2">
        <f>(Table2[[#This Row],[Close Price]]-Table2[[#This Row],[50D EMA]])/Table2[[#This Row],[50D EMA]]</f>
        <v>7.6048748898229074E-2</v>
      </c>
      <c r="U19" s="2">
        <f>(Table2[[#This Row],[Close Price]]-Table2[[#This Row],[200D EMA]])/Table2[[#This Row],[200D EMA]]</f>
        <v>0.3553581842496234</v>
      </c>
      <c r="V19">
        <v>1.0678414587976499</v>
      </c>
      <c r="W19">
        <v>13961.05</v>
      </c>
      <c r="X19">
        <v>15137.45</v>
      </c>
      <c r="Y19">
        <v>13830.2</v>
      </c>
      <c r="Z19">
        <v>15137.45</v>
      </c>
      <c r="AA19">
        <v>13578.05</v>
      </c>
      <c r="AB19">
        <v>15137.45</v>
      </c>
      <c r="AC19" s="2">
        <f>(Table2[[#This Row],[Close Price]]/Table2[[#This Row],[Day Low]])-1</f>
        <v>5.1976749599779604E-2</v>
      </c>
      <c r="AD19" s="2">
        <f>(Table2[[#This Row],[Day High]]/Table2[[#This Row],[Close Price]])-1</f>
        <v>3.0691033383946076E-2</v>
      </c>
      <c r="AE19" s="2">
        <f>(Table2[[#This Row],[Close Price]]/Table2[[#This Row],[Current Week Low]])-1</f>
        <v>6.1929690098480039E-2</v>
      </c>
      <c r="AF19" s="2">
        <f>(Table2[[#This Row],[Current Week High]]/Table2[[#This Row],[Close Price]])-1</f>
        <v>3.0691033383946076E-2</v>
      </c>
      <c r="AG19" s="2">
        <f>(Table2[[#This Row],[Close Price]]/Table2[[#This Row],[Current Month Low]])-1</f>
        <v>8.1650163315056368E-2</v>
      </c>
      <c r="AH19" s="2">
        <f>(Table2[[#This Row],[Current Month High]]/Table2[[#This Row],[Close Price]])-1</f>
        <v>3.0691033383946076E-2</v>
      </c>
      <c r="AI19">
        <v>3.0691033383946</v>
      </c>
      <c r="AJ19">
        <v>184.47986983429001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-0.02</v>
      </c>
      <c r="AM19" t="s">
        <v>10435</v>
      </c>
      <c r="AN19">
        <v>3.75</v>
      </c>
      <c r="AO19" t="s">
        <v>10436</v>
      </c>
      <c r="AP19">
        <v>0.215760767351967</v>
      </c>
      <c r="AQ19">
        <f>(Table2[[#This Row],[Sharpe Ratio]]-AVERAGE(Table2[Sharpe Ratio]))/_xlfn.STDEV.P(Table2[Sharpe Ratio])</f>
        <v>1.8231529426656903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4.6285779827776059</v>
      </c>
      <c r="AS19">
        <f>_xlfn.RANK.AVG(Table2[[#This Row],[1Y Return vs Nifty Z-Score]],Table2[1Y Return vs Nifty Z-Score])</f>
        <v>49</v>
      </c>
      <c r="AT19">
        <f>_xlfn.RANK.AVG(Table2[[#This Row],[6M Return vs Nifty Z-Score]],Table2[6M Return vs Nifty Z-Score])</f>
        <v>57</v>
      </c>
      <c r="AU19">
        <f>_xlfn.RANK.AVG(Table2[[#This Row],[Sharpe Ratio Z-Score]],Table2[Sharpe Ratio Z-Score])</f>
        <v>22</v>
      </c>
      <c r="AV19">
        <f>(Table2[[#This Row],[Rank 1Y]]+Table2[[#This Row],[Rank 6M]]+Table2[[#This Row],[Rank Sharpe]])/3</f>
        <v>42.666666666666664</v>
      </c>
    </row>
    <row r="20" spans="1:48" x14ac:dyDescent="0.3">
      <c r="A20" t="s">
        <v>1026</v>
      </c>
      <c r="B20" t="s">
        <v>1027</v>
      </c>
      <c r="C20" t="s">
        <v>10395</v>
      </c>
      <c r="D20" t="s">
        <v>54</v>
      </c>
      <c r="E20">
        <v>13961.521850514</v>
      </c>
      <c r="F20">
        <v>308.08999999999997</v>
      </c>
      <c r="G20">
        <v>159.35087936158999</v>
      </c>
      <c r="H20">
        <f>(Table2[[#This Row],[1Y Return vs Nifty]]-AVERAGE(Table2[1Y Return vs Nifty]))/_xlfn.STDEV.P(Table2[1Y Return vs Nifty])</f>
        <v>2.1954156922464874</v>
      </c>
      <c r="I20">
        <v>29.832622620276599</v>
      </c>
      <c r="J20">
        <f>(Table2[[#This Row],[1M Return vs Nifty]]-AVERAGE(Table2[1M Return vs Nifty]))/_xlfn.STDEV.P(Table2[1M Return vs Nifty])</f>
        <v>3.1491201767132102</v>
      </c>
      <c r="K20">
        <v>96.111944023401506</v>
      </c>
      <c r="L20">
        <f>(Table2[[#This Row],[6M Return vs Nifty]]-AVERAGE(Table2[6M Return vs Nifty]))/_xlfn.STDEV.P(Table2[6M Return vs Nifty])</f>
        <v>2.492319700137458</v>
      </c>
      <c r="M20">
        <v>6.5359712453636796</v>
      </c>
      <c r="N20">
        <f>(Table2[[#This Row],[1W Return vs Nifty]]-AVERAGE(Table2[1W Return vs Nifty]))/_xlfn.STDEV.P(Table2[1W Return vs Nifty])</f>
        <v>1.6149108201221414</v>
      </c>
      <c r="O20">
        <v>273.7</v>
      </c>
      <c r="P20">
        <v>239.82116915262901</v>
      </c>
      <c r="Q20">
        <v>182.68297441960101</v>
      </c>
      <c r="R20">
        <v>67.148413255211395</v>
      </c>
      <c r="S20" s="2">
        <f>(Table2[[#This Row],[Close Price]]-Table2[[#This Row],[20D EMA]])/Table2[[#This Row],[20D EMA]]</f>
        <v>0.12564852027767626</v>
      </c>
      <c r="T20" s="2">
        <f>(Table2[[#This Row],[Close Price]]-Table2[[#This Row],[50D EMA]])/Table2[[#This Row],[50D EMA]]</f>
        <v>0.28466557430517209</v>
      </c>
      <c r="U20" s="2">
        <f>(Table2[[#This Row],[Close Price]]-Table2[[#This Row],[200D EMA]])/Table2[[#This Row],[200D EMA]]</f>
        <v>0.68647352594749189</v>
      </c>
      <c r="V20">
        <v>1.6767475031414201</v>
      </c>
      <c r="W20">
        <v>304.10000000000002</v>
      </c>
      <c r="X20">
        <v>317.7</v>
      </c>
      <c r="Y20">
        <v>304.10000000000002</v>
      </c>
      <c r="Z20">
        <v>327.60000000000002</v>
      </c>
      <c r="AA20">
        <v>237.32</v>
      </c>
      <c r="AB20">
        <v>328.8</v>
      </c>
      <c r="AC20" s="2">
        <f>(Table2[[#This Row],[Close Price]]/Table2[[#This Row],[Day Low]])-1</f>
        <v>1.3120683985530901E-2</v>
      </c>
      <c r="AD20" s="2">
        <f>(Table2[[#This Row],[Day High]]/Table2[[#This Row],[Close Price]])-1</f>
        <v>3.1192184102048159E-2</v>
      </c>
      <c r="AE20" s="2">
        <f>(Table2[[#This Row],[Close Price]]/Table2[[#This Row],[Current Week Low]])-1</f>
        <v>1.3120683985530901E-2</v>
      </c>
      <c r="AF20" s="2">
        <f>(Table2[[#This Row],[Current Week High]]/Table2[[#This Row],[Close Price]])-1</f>
        <v>6.3325651595313115E-2</v>
      </c>
      <c r="AG20" s="2">
        <f>(Table2[[#This Row],[Close Price]]/Table2[[#This Row],[Current Month Low]])-1</f>
        <v>0.29820495533456937</v>
      </c>
      <c r="AH20" s="2">
        <f>(Table2[[#This Row],[Current Month High]]/Table2[[#This Row],[Close Price]])-1</f>
        <v>6.7220617352072631E-2</v>
      </c>
      <c r="AI20">
        <v>6.7220617352072596</v>
      </c>
      <c r="AJ20">
        <v>216.15187275525901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0.45</v>
      </c>
      <c r="AM20" t="s">
        <v>10436</v>
      </c>
      <c r="AN20">
        <v>17.100000000000001</v>
      </c>
      <c r="AO20" t="s">
        <v>10436</v>
      </c>
      <c r="AP20">
        <v>0.16997579750255201</v>
      </c>
      <c r="AQ20">
        <f>(Table2[[#This Row],[Sharpe Ratio]]-AVERAGE(Table2[Sharpe Ratio]))/_xlfn.STDEV.P(Table2[Sharpe Ratio])</f>
        <v>1.2917341066995902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10.743500495918887</v>
      </c>
      <c r="AS20">
        <f>_xlfn.RANK.AVG(Table2[[#This Row],[1Y Return vs Nifty Z-Score]],Table2[1Y Return vs Nifty Z-Score])</f>
        <v>34</v>
      </c>
      <c r="AT20">
        <f>_xlfn.RANK.AVG(Table2[[#This Row],[6M Return vs Nifty Z-Score]],Table2[6M Return vs Nifty Z-Score])</f>
        <v>15</v>
      </c>
      <c r="AU20">
        <f>_xlfn.RANK.AVG(Table2[[#This Row],[Sharpe Ratio Z-Score]],Table2[Sharpe Ratio Z-Score])</f>
        <v>79</v>
      </c>
      <c r="AV20">
        <f>(Table2[[#This Row],[Rank 1Y]]+Table2[[#This Row],[Rank 6M]]+Table2[[#This Row],[Rank Sharpe]])/3</f>
        <v>42.666666666666664</v>
      </c>
    </row>
    <row r="21" spans="1:48" x14ac:dyDescent="0.3">
      <c r="A21" t="s">
        <v>1259</v>
      </c>
      <c r="B21" t="s">
        <v>1260</v>
      </c>
      <c r="C21" t="s">
        <v>10394</v>
      </c>
      <c r="D21" t="s">
        <v>46</v>
      </c>
      <c r="E21">
        <v>9630.4119590399896</v>
      </c>
      <c r="F21">
        <v>560.6</v>
      </c>
      <c r="G21">
        <v>129.259024810949</v>
      </c>
      <c r="H21">
        <f>(Table2[[#This Row],[1Y Return vs Nifty]]-AVERAGE(Table2[1Y Return vs Nifty]))/_xlfn.STDEV.P(Table2[1Y Return vs Nifty])</f>
        <v>1.7054193328510017</v>
      </c>
      <c r="I21">
        <v>-1.4415482568868501</v>
      </c>
      <c r="J21">
        <f>(Table2[[#This Row],[1M Return vs Nifty]]-AVERAGE(Table2[1M Return vs Nifty]))/_xlfn.STDEV.P(Table2[1M Return vs Nifty])</f>
        <v>0.10118437696657198</v>
      </c>
      <c r="K21">
        <v>61.682185305190501</v>
      </c>
      <c r="L21">
        <f>(Table2[[#This Row],[6M Return vs Nifty]]-AVERAGE(Table2[6M Return vs Nifty]))/_xlfn.STDEV.P(Table2[6M Return vs Nifty])</f>
        <v>1.4559842341114861</v>
      </c>
      <c r="M21">
        <v>13.9331590823315</v>
      </c>
      <c r="N21">
        <f>(Table2[[#This Row],[1W Return vs Nifty]]-AVERAGE(Table2[1W Return vs Nifty]))/_xlfn.STDEV.P(Table2[1W Return vs Nifty])</f>
        <v>3.0473777440612064</v>
      </c>
      <c r="O21">
        <v>520.07000000000005</v>
      </c>
      <c r="P21">
        <v>512.43299668930501</v>
      </c>
      <c r="Q21">
        <v>413.97538165271601</v>
      </c>
      <c r="R21">
        <v>69.725897248586307</v>
      </c>
      <c r="S21" s="2">
        <f>(Table2[[#This Row],[Close Price]]-Table2[[#This Row],[20D EMA]])/Table2[[#This Row],[20D EMA]]</f>
        <v>7.793181687080579E-2</v>
      </c>
      <c r="T21" s="2">
        <f>(Table2[[#This Row],[Close Price]]-Table2[[#This Row],[50D EMA]])/Table2[[#This Row],[50D EMA]]</f>
        <v>9.3996685658201878E-2</v>
      </c>
      <c r="U21" s="2">
        <f>(Table2[[#This Row],[Close Price]]-Table2[[#This Row],[200D EMA]])/Table2[[#This Row],[200D EMA]]</f>
        <v>0.35418680637943689</v>
      </c>
      <c r="V21">
        <v>1.4446805516872001</v>
      </c>
      <c r="W21">
        <v>551.04999999999995</v>
      </c>
      <c r="X21">
        <v>569.5</v>
      </c>
      <c r="Y21">
        <v>551.04999999999995</v>
      </c>
      <c r="Z21">
        <v>615</v>
      </c>
      <c r="AA21">
        <v>466.6</v>
      </c>
      <c r="AB21">
        <v>615</v>
      </c>
      <c r="AC21" s="2">
        <f>(Table2[[#This Row],[Close Price]]/Table2[[#This Row],[Day Low]])-1</f>
        <v>1.73305507667183E-2</v>
      </c>
      <c r="AD21" s="2">
        <f>(Table2[[#This Row],[Day High]]/Table2[[#This Row],[Close Price]])-1</f>
        <v>1.5875847306457302E-2</v>
      </c>
      <c r="AE21" s="2">
        <f>(Table2[[#This Row],[Close Price]]/Table2[[#This Row],[Current Week Low]])-1</f>
        <v>1.73305507667183E-2</v>
      </c>
      <c r="AF21" s="2">
        <f>(Table2[[#This Row],[Current Week High]]/Table2[[#This Row],[Close Price]])-1</f>
        <v>9.7038886906885446E-2</v>
      </c>
      <c r="AG21" s="2">
        <f>(Table2[[#This Row],[Close Price]]/Table2[[#This Row],[Current Month Low]])-1</f>
        <v>0.20145735105015006</v>
      </c>
      <c r="AH21" s="2">
        <f>(Table2[[#This Row],[Current Month High]]/Table2[[#This Row],[Close Price]])-1</f>
        <v>9.7038886906885446E-2</v>
      </c>
      <c r="AI21">
        <v>9.7038886906885402</v>
      </c>
      <c r="AJ21">
        <v>198.191489361702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0.12</v>
      </c>
      <c r="AM21" t="s">
        <v>10436</v>
      </c>
      <c r="AN21">
        <v>9.91</v>
      </c>
      <c r="AO21" t="s">
        <v>10436</v>
      </c>
      <c r="AP21">
        <v>0.22277008296319301</v>
      </c>
      <c r="AQ21">
        <f>(Table2[[#This Row],[Sharpe Ratio]]-AVERAGE(Table2[Sharpe Ratio]))/_xlfn.STDEV.P(Table2[Sharpe Ratio])</f>
        <v>1.9045089500036383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8.2144746379939058</v>
      </c>
      <c r="AS21">
        <f>_xlfn.RANK.AVG(Table2[[#This Row],[1Y Return vs Nifty Z-Score]],Table2[1Y Return vs Nifty Z-Score])</f>
        <v>51</v>
      </c>
      <c r="AT21">
        <f>_xlfn.RANK.AVG(Table2[[#This Row],[6M Return vs Nifty Z-Score]],Table2[6M Return vs Nifty Z-Score])</f>
        <v>59</v>
      </c>
      <c r="AU21">
        <f>_xlfn.RANK.AVG(Table2[[#This Row],[Sharpe Ratio Z-Score]],Table2[Sharpe Ratio Z-Score])</f>
        <v>20</v>
      </c>
      <c r="AV21">
        <f>(Table2[[#This Row],[Rank 1Y]]+Table2[[#This Row],[Rank 6M]]+Table2[[#This Row],[Rank Sharpe]])/3</f>
        <v>43.333333333333336</v>
      </c>
    </row>
    <row r="22" spans="1:48" x14ac:dyDescent="0.3">
      <c r="A22" t="s">
        <v>1278</v>
      </c>
      <c r="B22" t="s">
        <v>1279</v>
      </c>
      <c r="C22" t="s">
        <v>10391</v>
      </c>
      <c r="D22" t="s">
        <v>549</v>
      </c>
      <c r="E22">
        <v>9398.7260600000009</v>
      </c>
      <c r="F22">
        <v>471.4</v>
      </c>
      <c r="G22">
        <v>95.194450717812202</v>
      </c>
      <c r="H22">
        <f>(Table2[[#This Row],[1Y Return vs Nifty]]-AVERAGE(Table2[1Y Return vs Nifty]))/_xlfn.STDEV.P(Table2[1Y Return vs Nifty])</f>
        <v>1.1507337696230862</v>
      </c>
      <c r="I22">
        <v>2.8602721764875798</v>
      </c>
      <c r="J22">
        <f>(Table2[[#This Row],[1M Return vs Nifty]]-AVERAGE(Table2[1M Return vs Nifty]))/_xlfn.STDEV.P(Table2[1M Return vs Nifty])</f>
        <v>0.52043362115797365</v>
      </c>
      <c r="K22">
        <v>62.769702194631897</v>
      </c>
      <c r="L22">
        <f>(Table2[[#This Row],[6M Return vs Nifty]]-AVERAGE(Table2[6M Return vs Nifty]))/_xlfn.STDEV.P(Table2[6M Return vs Nifty])</f>
        <v>1.4887184839113323</v>
      </c>
      <c r="M22">
        <v>-1.75026003575475</v>
      </c>
      <c r="N22">
        <f>(Table2[[#This Row],[1W Return vs Nifty]]-AVERAGE(Table2[1W Return vs Nifty]))/_xlfn.STDEV.P(Table2[1W Return vs Nifty])</f>
        <v>1.0280453026190631E-2</v>
      </c>
      <c r="O22">
        <v>451.56</v>
      </c>
      <c r="P22">
        <v>426.36391872199403</v>
      </c>
      <c r="Q22">
        <v>342.40494487118798</v>
      </c>
      <c r="R22">
        <v>73.503018843948894</v>
      </c>
      <c r="S22" s="2">
        <f>(Table2[[#This Row],[Close Price]]-Table2[[#This Row],[20D EMA]])/Table2[[#This Row],[20D EMA]]</f>
        <v>4.3936575427407157E-2</v>
      </c>
      <c r="T22" s="2">
        <f>(Table2[[#This Row],[Close Price]]-Table2[[#This Row],[50D EMA]])/Table2[[#This Row],[50D EMA]]</f>
        <v>0.10562826566797563</v>
      </c>
      <c r="U22" s="2">
        <f>(Table2[[#This Row],[Close Price]]-Table2[[#This Row],[200D EMA]])/Table2[[#This Row],[200D EMA]]</f>
        <v>0.37673245395839616</v>
      </c>
      <c r="V22">
        <v>1.1247399051342</v>
      </c>
      <c r="W22">
        <v>467.55</v>
      </c>
      <c r="X22">
        <v>475.8</v>
      </c>
      <c r="Y22">
        <v>458.65</v>
      </c>
      <c r="Z22">
        <v>475.8</v>
      </c>
      <c r="AA22">
        <v>441.1</v>
      </c>
      <c r="AB22">
        <v>475.8</v>
      </c>
      <c r="AC22" s="2">
        <f>(Table2[[#This Row],[Close Price]]/Table2[[#This Row],[Day Low]])-1</f>
        <v>8.2344134317184903E-3</v>
      </c>
      <c r="AD22" s="2">
        <f>(Table2[[#This Row],[Day High]]/Table2[[#This Row],[Close Price]])-1</f>
        <v>9.3338990241833564E-3</v>
      </c>
      <c r="AE22" s="2">
        <f>(Table2[[#This Row],[Close Price]]/Table2[[#This Row],[Current Week Low]])-1</f>
        <v>2.7798975253461311E-2</v>
      </c>
      <c r="AF22" s="2">
        <f>(Table2[[#This Row],[Current Week High]]/Table2[[#This Row],[Close Price]])-1</f>
        <v>9.3338990241833564E-3</v>
      </c>
      <c r="AG22" s="2">
        <f>(Table2[[#This Row],[Close Price]]/Table2[[#This Row],[Current Month Low]])-1</f>
        <v>6.8691906597143415E-2</v>
      </c>
      <c r="AH22" s="2">
        <f>(Table2[[#This Row],[Current Month High]]/Table2[[#This Row],[Close Price]])-1</f>
        <v>9.3338990241833564E-3</v>
      </c>
      <c r="AI22">
        <v>0.93338990241833497</v>
      </c>
      <c r="AJ22">
        <v>143.61757105943099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0.14000000000000001</v>
      </c>
      <c r="AM22" t="s">
        <v>10436</v>
      </c>
      <c r="AN22">
        <v>4.6500000000000004</v>
      </c>
      <c r="AO22" t="s">
        <v>10436</v>
      </c>
      <c r="AP22">
        <v>0.33693242857073902</v>
      </c>
      <c r="AQ22">
        <f>(Table2[[#This Row],[Sharpe Ratio]]-AVERAGE(Table2[Sharpe Ratio]))/_xlfn.STDEV.P(Table2[Sharpe Ratio])</f>
        <v>3.2295730706846508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6.3997393984032342</v>
      </c>
      <c r="AS22">
        <f>_xlfn.RANK.AVG(Table2[[#This Row],[1Y Return vs Nifty Z-Score]],Table2[1Y Return vs Nifty Z-Score])</f>
        <v>81</v>
      </c>
      <c r="AT22">
        <f>_xlfn.RANK.AVG(Table2[[#This Row],[6M Return vs Nifty Z-Score]],Table2[6M Return vs Nifty Z-Score])</f>
        <v>58</v>
      </c>
      <c r="AU22">
        <f>_xlfn.RANK.AVG(Table2[[#This Row],[Sharpe Ratio Z-Score]],Table2[Sharpe Ratio Z-Score])</f>
        <v>1</v>
      </c>
      <c r="AV22">
        <f>(Table2[[#This Row],[Rank 1Y]]+Table2[[#This Row],[Rank 6M]]+Table2[[#This Row],[Rank Sharpe]])/3</f>
        <v>46.666666666666664</v>
      </c>
    </row>
    <row r="23" spans="1:48" x14ac:dyDescent="0.3">
      <c r="A23" t="s">
        <v>823</v>
      </c>
      <c r="B23" t="s">
        <v>824</v>
      </c>
      <c r="C23" t="s">
        <v>10402</v>
      </c>
      <c r="D23" t="s">
        <v>327</v>
      </c>
      <c r="E23">
        <v>20114.758440000001</v>
      </c>
      <c r="F23">
        <v>1755.95</v>
      </c>
      <c r="G23">
        <v>88.650281537135498</v>
      </c>
      <c r="H23">
        <f>(Table2[[#This Row],[1Y Return vs Nifty]]-AVERAGE(Table2[1Y Return vs Nifty]))/_xlfn.STDEV.P(Table2[1Y Return vs Nifty])</f>
        <v>1.0441727376865744</v>
      </c>
      <c r="I23">
        <v>-3.5133912358787498</v>
      </c>
      <c r="J23">
        <f>(Table2[[#This Row],[1M Return vs Nifty]]-AVERAGE(Table2[1M Return vs Nifty]))/_xlfn.STDEV.P(Table2[1M Return vs Nifty])</f>
        <v>-0.10073446564403302</v>
      </c>
      <c r="K23">
        <v>104.70882623905401</v>
      </c>
      <c r="L23">
        <f>(Table2[[#This Row],[6M Return vs Nifty]]-AVERAGE(Table2[6M Return vs Nifty]))/_xlfn.STDEV.P(Table2[6M Return vs Nifty])</f>
        <v>2.7510857870637726</v>
      </c>
      <c r="M23">
        <v>0.33384962620957598</v>
      </c>
      <c r="N23">
        <f>(Table2[[#This Row],[1W Return vs Nifty]]-AVERAGE(Table2[1W Return vs Nifty]))/_xlfn.STDEV.P(Table2[1W Return vs Nifty])</f>
        <v>0.41386871148651311</v>
      </c>
      <c r="O23">
        <v>1808.99</v>
      </c>
      <c r="P23">
        <v>1876.92323732004</v>
      </c>
      <c r="Q23">
        <v>1468.6504254931599</v>
      </c>
      <c r="R23">
        <v>44.974043422226103</v>
      </c>
      <c r="S23" s="2">
        <f>(Table2[[#This Row],[Close Price]]-Table2[[#This Row],[20D EMA]])/Table2[[#This Row],[20D EMA]]</f>
        <v>-2.9320228414750751E-2</v>
      </c>
      <c r="T23" s="2">
        <f>(Table2[[#This Row],[Close Price]]-Table2[[#This Row],[50D EMA]])/Table2[[#This Row],[50D EMA]]</f>
        <v>-6.4452948801876034E-2</v>
      </c>
      <c r="U23" s="2">
        <f>(Table2[[#This Row],[Close Price]]-Table2[[#This Row],[200D EMA]])/Table2[[#This Row],[200D EMA]]</f>
        <v>0.19562148317927153</v>
      </c>
      <c r="V23">
        <v>0.41739807941350399</v>
      </c>
      <c r="W23">
        <v>1750.15</v>
      </c>
      <c r="X23">
        <v>1800</v>
      </c>
      <c r="Y23">
        <v>1750.15</v>
      </c>
      <c r="Z23">
        <v>1874.2</v>
      </c>
      <c r="AA23">
        <v>1670.25</v>
      </c>
      <c r="AB23">
        <v>1994.95</v>
      </c>
      <c r="AC23" s="2">
        <f>(Table2[[#This Row],[Close Price]]/Table2[[#This Row],[Day Low]])-1</f>
        <v>3.314001657000798E-3</v>
      </c>
      <c r="AD23" s="2">
        <f>(Table2[[#This Row],[Day High]]/Table2[[#This Row],[Close Price]])-1</f>
        <v>2.5086135710014501E-2</v>
      </c>
      <c r="AE23" s="2">
        <f>(Table2[[#This Row],[Close Price]]/Table2[[#This Row],[Current Week Low]])-1</f>
        <v>3.314001657000798E-3</v>
      </c>
      <c r="AF23" s="2">
        <f>(Table2[[#This Row],[Current Week High]]/Table2[[#This Row],[Close Price]])-1</f>
        <v>6.7342464193171692E-2</v>
      </c>
      <c r="AG23" s="2">
        <f>(Table2[[#This Row],[Close Price]]/Table2[[#This Row],[Current Month Low]])-1</f>
        <v>5.1309684179015047E-2</v>
      </c>
      <c r="AH23" s="2">
        <f>(Table2[[#This Row],[Current Month High]]/Table2[[#This Row],[Close Price]])-1</f>
        <v>0.13610865913038528</v>
      </c>
      <c r="AI23">
        <v>61.382727298613197</v>
      </c>
      <c r="AJ23">
        <v>170.85454265000701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-0.37</v>
      </c>
      <c r="AM23" t="s">
        <v>10435</v>
      </c>
      <c r="AN23">
        <v>-4.13</v>
      </c>
      <c r="AO23" t="s">
        <v>10435</v>
      </c>
      <c r="AP23">
        <v>0.19129379032479599</v>
      </c>
      <c r="AQ23">
        <f>(Table2[[#This Row],[Sharpe Ratio]]-AVERAGE(Table2[Sharpe Ratio]))/_xlfn.STDEV.P(Table2[Sharpe Ratio])</f>
        <v>1.5391686462000094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95</v>
      </c>
      <c r="AT23">
        <f>_xlfn.RANK.AVG(Table2[[#This Row],[6M Return vs Nifty Z-Score]],Table2[6M Return vs Nifty Z-Score])</f>
        <v>11</v>
      </c>
      <c r="AU23">
        <f>_xlfn.RANK.AVG(Table2[[#This Row],[Sharpe Ratio Z-Score]],Table2[Sharpe Ratio Z-Score])</f>
        <v>43</v>
      </c>
      <c r="AV23">
        <f>(Table2[[#This Row],[Rank 1Y]]+Table2[[#This Row],[Rank 6M]]+Table2[[#This Row],[Rank Sharpe]])/3</f>
        <v>49.666666666666664</v>
      </c>
    </row>
    <row r="24" spans="1:48" x14ac:dyDescent="0.3">
      <c r="A24" t="s">
        <v>829</v>
      </c>
      <c r="B24" t="s">
        <v>830</v>
      </c>
      <c r="C24" t="s">
        <v>10404</v>
      </c>
      <c r="D24" t="s">
        <v>273</v>
      </c>
      <c r="E24">
        <v>20020.61651616</v>
      </c>
      <c r="F24">
        <v>530.4</v>
      </c>
      <c r="G24">
        <v>197.79624398708401</v>
      </c>
      <c r="H24">
        <f>(Table2[[#This Row],[1Y Return vs Nifty]]-AVERAGE(Table2[1Y Return vs Nifty]))/_xlfn.STDEV.P(Table2[1Y Return vs Nifty])</f>
        <v>2.8214352242238805</v>
      </c>
      <c r="I24">
        <v>-0.41509877159646502</v>
      </c>
      <c r="J24">
        <f>(Table2[[#This Row],[1M Return vs Nifty]]-AVERAGE(Table2[1M Return vs Nifty]))/_xlfn.STDEV.P(Table2[1M Return vs Nifty])</f>
        <v>0.20122067033902263</v>
      </c>
      <c r="K24">
        <v>85.357654094799699</v>
      </c>
      <c r="L24">
        <f>(Table2[[#This Row],[6M Return vs Nifty]]-AVERAGE(Table2[6M Return vs Nifty]))/_xlfn.STDEV.P(Table2[6M Return vs Nifty])</f>
        <v>2.168615658057111</v>
      </c>
      <c r="M24">
        <v>0.46456521672995799</v>
      </c>
      <c r="N24">
        <f>(Table2[[#This Row],[1W Return vs Nifty]]-AVERAGE(Table2[1W Return vs Nifty]))/_xlfn.STDEV.P(Table2[1W Return vs Nifty])</f>
        <v>0.43918181208507306</v>
      </c>
      <c r="O24">
        <v>492.44</v>
      </c>
      <c r="P24">
        <v>432.66963718403201</v>
      </c>
      <c r="Q24">
        <v>317.88202231127502</v>
      </c>
      <c r="R24">
        <v>69.0928972188199</v>
      </c>
      <c r="S24" s="2">
        <f>(Table2[[#This Row],[Close Price]]-Table2[[#This Row],[20D EMA]])/Table2[[#This Row],[20D EMA]]</f>
        <v>7.7085533262935546E-2</v>
      </c>
      <c r="T24" s="2">
        <f>(Table2[[#This Row],[Close Price]]-Table2[[#This Row],[50D EMA]])/Table2[[#This Row],[50D EMA]]</f>
        <v>0.22587756204024842</v>
      </c>
      <c r="U24" s="2">
        <f>(Table2[[#This Row],[Close Price]]-Table2[[#This Row],[200D EMA]])/Table2[[#This Row],[200D EMA]]</f>
        <v>0.66854355632802676</v>
      </c>
      <c r="V24">
        <v>0.59382381831533704</v>
      </c>
      <c r="W24">
        <v>524.79999999999995</v>
      </c>
      <c r="X24">
        <v>537</v>
      </c>
      <c r="Y24">
        <v>515.54999999999995</v>
      </c>
      <c r="Z24">
        <v>537</v>
      </c>
      <c r="AA24">
        <v>460</v>
      </c>
      <c r="AB24">
        <v>541.95000000000005</v>
      </c>
      <c r="AC24" s="2">
        <f>(Table2[[#This Row],[Close Price]]/Table2[[#This Row],[Day Low]])-1</f>
        <v>1.0670731707317138E-2</v>
      </c>
      <c r="AD24" s="2">
        <f>(Table2[[#This Row],[Day High]]/Table2[[#This Row],[Close Price]])-1</f>
        <v>1.2443438914027105E-2</v>
      </c>
      <c r="AE24" s="2">
        <f>(Table2[[#This Row],[Close Price]]/Table2[[#This Row],[Current Week Low]])-1</f>
        <v>2.8804189700320171E-2</v>
      </c>
      <c r="AF24" s="2">
        <f>(Table2[[#This Row],[Current Week High]]/Table2[[#This Row],[Close Price]])-1</f>
        <v>1.2443438914027105E-2</v>
      </c>
      <c r="AG24" s="2">
        <f>(Table2[[#This Row],[Close Price]]/Table2[[#This Row],[Current Month Low]])-1</f>
        <v>0.15304347826086961</v>
      </c>
      <c r="AH24" s="2">
        <f>(Table2[[#This Row],[Current Month High]]/Table2[[#This Row],[Close Price]])-1</f>
        <v>2.1776018099547656E-2</v>
      </c>
      <c r="AI24">
        <v>2.1776018099547598</v>
      </c>
      <c r="AJ24">
        <v>230.36437246963499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0.98</v>
      </c>
      <c r="AM24" t="s">
        <v>10436</v>
      </c>
      <c r="AN24">
        <v>11.18</v>
      </c>
      <c r="AO24" t="s">
        <v>10436</v>
      </c>
      <c r="AP24">
        <v>0.14141307078797999</v>
      </c>
      <c r="AQ24">
        <f>(Table2[[#This Row],[Sharpe Ratio]]-AVERAGE(Table2[Sharpe Ratio]))/_xlfn.STDEV.P(Table2[Sharpe Ratio])</f>
        <v>0.96021109745445821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6.5906644621595456</v>
      </c>
      <c r="AS24">
        <f>_xlfn.RANK.AVG(Table2[[#This Row],[1Y Return vs Nifty Z-Score]],Table2[1Y Return vs Nifty Z-Score])</f>
        <v>16</v>
      </c>
      <c r="AT24">
        <f>_xlfn.RANK.AVG(Table2[[#This Row],[6M Return vs Nifty Z-Score]],Table2[6M Return vs Nifty Z-Score])</f>
        <v>23</v>
      </c>
      <c r="AU24">
        <f>_xlfn.RANK.AVG(Table2[[#This Row],[Sharpe Ratio Z-Score]],Table2[Sharpe Ratio Z-Score])</f>
        <v>117</v>
      </c>
      <c r="AV24">
        <f>(Table2[[#This Row],[Rank 1Y]]+Table2[[#This Row],[Rank 6M]]+Table2[[#This Row],[Rank Sharpe]])/3</f>
        <v>52</v>
      </c>
    </row>
    <row r="25" spans="1:48" x14ac:dyDescent="0.3">
      <c r="A25" t="s">
        <v>325</v>
      </c>
      <c r="B25" t="s">
        <v>326</v>
      </c>
      <c r="C25" t="s">
        <v>10402</v>
      </c>
      <c r="D25" t="s">
        <v>327</v>
      </c>
      <c r="E25">
        <v>85165.619399999996</v>
      </c>
      <c r="F25">
        <v>4222.6000000000004</v>
      </c>
      <c r="G25">
        <v>63.840555975084499</v>
      </c>
      <c r="H25">
        <f>(Table2[[#This Row],[1Y Return vs Nifty]]-AVERAGE(Table2[1Y Return vs Nifty]))/_xlfn.STDEV.P(Table2[1Y Return vs Nifty])</f>
        <v>0.64018716137229725</v>
      </c>
      <c r="I25">
        <v>-6.4752028579196503</v>
      </c>
      <c r="J25">
        <f>(Table2[[#This Row],[1M Return vs Nifty]]-AVERAGE(Table2[1M Return vs Nifty]))/_xlfn.STDEV.P(Table2[1M Return vs Nifty])</f>
        <v>-0.38938837465992249</v>
      </c>
      <c r="K25">
        <v>107.03864335718001</v>
      </c>
      <c r="L25">
        <f>(Table2[[#This Row],[6M Return vs Nifty]]-AVERAGE(Table2[6M Return vs Nifty]))/_xlfn.STDEV.P(Table2[6M Return vs Nifty])</f>
        <v>2.8212132639546081</v>
      </c>
      <c r="M25">
        <v>-0.63762912978270503</v>
      </c>
      <c r="N25">
        <f>(Table2[[#This Row],[1W Return vs Nifty]]-AVERAGE(Table2[1W Return vs Nifty]))/_xlfn.STDEV.P(Table2[1W Return vs Nifty])</f>
        <v>0.22574165348296144</v>
      </c>
      <c r="O25">
        <v>4345.97</v>
      </c>
      <c r="P25">
        <v>4408.1846216228096</v>
      </c>
      <c r="Q25">
        <v>3413.8862506660298</v>
      </c>
      <c r="R25">
        <v>44.165597968718998</v>
      </c>
      <c r="S25" s="2">
        <f>(Table2[[#This Row],[Close Price]]-Table2[[#This Row],[20D EMA]])/Table2[[#This Row],[20D EMA]]</f>
        <v>-2.8387218503579153E-2</v>
      </c>
      <c r="T25" s="2">
        <f>(Table2[[#This Row],[Close Price]]-Table2[[#This Row],[50D EMA]])/Table2[[#This Row],[50D EMA]]</f>
        <v>-4.2100011127594039E-2</v>
      </c>
      <c r="U25" s="2">
        <f>(Table2[[#This Row],[Close Price]]-Table2[[#This Row],[200D EMA]])/Table2[[#This Row],[200D EMA]]</f>
        <v>0.23688948311508479</v>
      </c>
      <c r="V25">
        <v>0.44475105084836197</v>
      </c>
      <c r="W25">
        <v>4211.3</v>
      </c>
      <c r="X25">
        <v>4320</v>
      </c>
      <c r="Y25">
        <v>4211.3</v>
      </c>
      <c r="Z25">
        <v>4425</v>
      </c>
      <c r="AA25">
        <v>3970</v>
      </c>
      <c r="AB25">
        <v>4925</v>
      </c>
      <c r="AC25" s="2">
        <f>(Table2[[#This Row],[Close Price]]/Table2[[#This Row],[Day Low]])-1</f>
        <v>2.6832569515351512E-3</v>
      </c>
      <c r="AD25" s="2">
        <f>(Table2[[#This Row],[Day High]]/Table2[[#This Row],[Close Price]])-1</f>
        <v>2.3066357220669742E-2</v>
      </c>
      <c r="AE25" s="2">
        <f>(Table2[[#This Row],[Close Price]]/Table2[[#This Row],[Current Week Low]])-1</f>
        <v>2.6832569515351512E-3</v>
      </c>
      <c r="AF25" s="2">
        <f>(Table2[[#This Row],[Current Week High]]/Table2[[#This Row],[Close Price]])-1</f>
        <v>4.7932553403116529E-2</v>
      </c>
      <c r="AG25" s="2">
        <f>(Table2[[#This Row],[Close Price]]/Table2[[#This Row],[Current Month Low]])-1</f>
        <v>6.3627204030226814E-2</v>
      </c>
      <c r="AH25" s="2">
        <f>(Table2[[#This Row],[Current Month High]]/Table2[[#This Row],[Close Price]])-1</f>
        <v>0.16634301141476815</v>
      </c>
      <c r="AI25">
        <v>38.777056789655603</v>
      </c>
      <c r="AJ25">
        <v>142.39954075774901</v>
      </c>
      <c r="AK25" t="str">
        <f>IF(AND(Table2[[#This Row],[20D EMA]]&gt;Table2[[#This Row],[50D EMA]],Table2[[#This Row],[50D EMA]]&gt;Table2[[#This Row],[200D EMA]]),"Uptrend","Downtrend/NoTrend")</f>
        <v>Downtrend/NoTrend</v>
      </c>
      <c r="AL25">
        <v>-0.28000000000000003</v>
      </c>
      <c r="AM25" t="s">
        <v>10435</v>
      </c>
      <c r="AN25">
        <v>-4.04</v>
      </c>
      <c r="AO25" t="s">
        <v>10435</v>
      </c>
      <c r="AP25">
        <v>0.25125563060158801</v>
      </c>
      <c r="AQ25">
        <f>(Table2[[#This Row],[Sharpe Ratio]]-AVERAGE(Table2[Sharpe Ratio]))/_xlfn.STDEV.P(Table2[Sharpe Ratio])</f>
        <v>2.2351361540323897</v>
      </c>
      <c r="AR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">
        <f>_xlfn.RANK.AVG(Table2[[#This Row],[1Y Return vs Nifty Z-Score]],Table2[1Y Return vs Nifty Z-Score])</f>
        <v>143</v>
      </c>
      <c r="AT25">
        <f>_xlfn.RANK.AVG(Table2[[#This Row],[6M Return vs Nifty Z-Score]],Table2[6M Return vs Nifty Z-Score])</f>
        <v>10</v>
      </c>
      <c r="AU25">
        <f>_xlfn.RANK.AVG(Table2[[#This Row],[Sharpe Ratio Z-Score]],Table2[Sharpe Ratio Z-Score])</f>
        <v>9</v>
      </c>
      <c r="AV25">
        <f>(Table2[[#This Row],[Rank 1Y]]+Table2[[#This Row],[Rank 6M]]+Table2[[#This Row],[Rank Sharpe]])/3</f>
        <v>54</v>
      </c>
    </row>
    <row r="26" spans="1:48" x14ac:dyDescent="0.3">
      <c r="A26" t="s">
        <v>990</v>
      </c>
      <c r="B26" t="s">
        <v>991</v>
      </c>
      <c r="C26" t="s">
        <v>10402</v>
      </c>
      <c r="D26" t="s">
        <v>138</v>
      </c>
      <c r="E26">
        <v>15358.95597632</v>
      </c>
      <c r="F26">
        <v>1709.2</v>
      </c>
      <c r="G26">
        <v>92.436404489968396</v>
      </c>
      <c r="H26">
        <f>(Table2[[#This Row],[1Y Return vs Nifty]]-AVERAGE(Table2[1Y Return vs Nifty]))/_xlfn.STDEV.P(Table2[1Y Return vs Nifty])</f>
        <v>1.1058235229510636</v>
      </c>
      <c r="I26">
        <v>-11.9397801271463</v>
      </c>
      <c r="J26">
        <f>(Table2[[#This Row],[1M Return vs Nifty]]-AVERAGE(Table2[1M Return vs Nifty]))/_xlfn.STDEV.P(Table2[1M Return vs Nifty])</f>
        <v>-0.92195823094089857</v>
      </c>
      <c r="K26">
        <v>74.704264703387295</v>
      </c>
      <c r="L26">
        <f>(Table2[[#This Row],[6M Return vs Nifty]]-AVERAGE(Table2[6M Return vs Nifty]))/_xlfn.STDEV.P(Table2[6M Return vs Nifty])</f>
        <v>1.8479487213508177</v>
      </c>
      <c r="M26">
        <v>-3.79404790057009</v>
      </c>
      <c r="N26">
        <f>(Table2[[#This Row],[1W Return vs Nifty]]-AVERAGE(Table2[1W Return vs Nifty]))/_xlfn.STDEV.P(Table2[1W Return vs Nifty])</f>
        <v>-0.3854994812435461</v>
      </c>
      <c r="O26">
        <v>1680.9</v>
      </c>
      <c r="P26">
        <v>1599.69816107926</v>
      </c>
      <c r="Q26">
        <v>1194.0413800028</v>
      </c>
      <c r="R26">
        <v>58.805568324017102</v>
      </c>
      <c r="S26" s="2">
        <f>(Table2[[#This Row],[Close Price]]-Table2[[#This Row],[20D EMA]])/Table2[[#This Row],[20D EMA]]</f>
        <v>1.6836218692367157E-2</v>
      </c>
      <c r="T26" s="2">
        <f>(Table2[[#This Row],[Close Price]]-Table2[[#This Row],[50D EMA]])/Table2[[#This Row],[50D EMA]]</f>
        <v>6.8451562666586446E-2</v>
      </c>
      <c r="U26" s="2">
        <f>(Table2[[#This Row],[Close Price]]-Table2[[#This Row],[200D EMA]])/Table2[[#This Row],[200D EMA]]</f>
        <v>0.43144117835848539</v>
      </c>
      <c r="V26">
        <v>0.60026694037464301</v>
      </c>
      <c r="W26">
        <v>1690</v>
      </c>
      <c r="X26">
        <v>1724</v>
      </c>
      <c r="Y26">
        <v>1687</v>
      </c>
      <c r="Z26">
        <v>1731</v>
      </c>
      <c r="AA26">
        <v>1576</v>
      </c>
      <c r="AB26">
        <v>1738</v>
      </c>
      <c r="AC26" s="2">
        <f>(Table2[[#This Row],[Close Price]]/Table2[[#This Row],[Day Low]])-1</f>
        <v>1.1360946745562206E-2</v>
      </c>
      <c r="AD26" s="2">
        <f>(Table2[[#This Row],[Day High]]/Table2[[#This Row],[Close Price]])-1</f>
        <v>8.65902176456812E-3</v>
      </c>
      <c r="AE26" s="2">
        <f>(Table2[[#This Row],[Close Price]]/Table2[[#This Row],[Current Week Low]])-1</f>
        <v>1.315945465323054E-2</v>
      </c>
      <c r="AF26" s="2">
        <f>(Table2[[#This Row],[Current Week High]]/Table2[[#This Row],[Close Price]])-1</f>
        <v>1.275450503159381E-2</v>
      </c>
      <c r="AG26" s="2">
        <f>(Table2[[#This Row],[Close Price]]/Table2[[#This Row],[Current Month Low]])-1</f>
        <v>8.4517766497461899E-2</v>
      </c>
      <c r="AH26" s="2">
        <f>(Table2[[#This Row],[Current Month High]]/Table2[[#This Row],[Close Price]])-1</f>
        <v>1.6849988298619278E-2</v>
      </c>
      <c r="AI26">
        <v>15.258600514860699</v>
      </c>
      <c r="AJ26">
        <v>162.953846153846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0.08</v>
      </c>
      <c r="AM26" t="s">
        <v>10436</v>
      </c>
      <c r="AN26">
        <v>5.09</v>
      </c>
      <c r="AO26" t="s">
        <v>10436</v>
      </c>
      <c r="AP26">
        <v>0.19505578843117599</v>
      </c>
      <c r="AQ26">
        <f>(Table2[[#This Row],[Sharpe Ratio]]-AVERAGE(Table2[Sharpe Ratio]))/_xlfn.STDEV.P(Table2[Sharpe Ratio])</f>
        <v>1.5828335576583856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3.2291480897758222</v>
      </c>
      <c r="AS26">
        <f>_xlfn.RANK.AVG(Table2[[#This Row],[1Y Return vs Nifty Z-Score]],Table2[1Y Return vs Nifty Z-Score])</f>
        <v>87</v>
      </c>
      <c r="AT26">
        <f>_xlfn.RANK.AVG(Table2[[#This Row],[6M Return vs Nifty Z-Score]],Table2[6M Return vs Nifty Z-Score])</f>
        <v>39</v>
      </c>
      <c r="AU26">
        <f>_xlfn.RANK.AVG(Table2[[#This Row],[Sharpe Ratio Z-Score]],Table2[Sharpe Ratio Z-Score])</f>
        <v>40</v>
      </c>
      <c r="AV26">
        <f>(Table2[[#This Row],[Rank 1Y]]+Table2[[#This Row],[Rank 6M]]+Table2[[#This Row],[Rank Sharpe]])/3</f>
        <v>55.333333333333336</v>
      </c>
    </row>
    <row r="27" spans="1:48" x14ac:dyDescent="0.3">
      <c r="A27" t="s">
        <v>434</v>
      </c>
      <c r="B27" t="s">
        <v>435</v>
      </c>
      <c r="C27" t="s">
        <v>10402</v>
      </c>
      <c r="D27" t="s">
        <v>161</v>
      </c>
      <c r="E27">
        <v>54244.941557625003</v>
      </c>
      <c r="F27">
        <v>12799.15</v>
      </c>
      <c r="G27">
        <v>174.090432687732</v>
      </c>
      <c r="H27">
        <f>(Table2[[#This Row],[1Y Return vs Nifty]]-AVERAGE(Table2[1Y Return vs Nifty]))/_xlfn.STDEV.P(Table2[1Y Return vs Nifty])</f>
        <v>2.4354250760739578</v>
      </c>
      <c r="I27">
        <v>1.0086011695431401</v>
      </c>
      <c r="J27">
        <f>(Table2[[#This Row],[1M Return vs Nifty]]-AVERAGE(Table2[1M Return vs Nifty]))/_xlfn.STDEV.P(Table2[1M Return vs Nifty])</f>
        <v>0.33997242288716756</v>
      </c>
      <c r="K27">
        <v>65.833831531155198</v>
      </c>
      <c r="L27">
        <f>(Table2[[#This Row],[6M Return vs Nifty]]-AVERAGE(Table2[6M Return vs Nifty]))/_xlfn.STDEV.P(Table2[6M Return vs Nifty])</f>
        <v>1.5809487527877195</v>
      </c>
      <c r="M27">
        <v>-3.66898516024873</v>
      </c>
      <c r="N27">
        <f>(Table2[[#This Row],[1W Return vs Nifty]]-AVERAGE(Table2[1W Return vs Nifty]))/_xlfn.STDEV.P(Table2[1W Return vs Nifty])</f>
        <v>-0.36128105623178336</v>
      </c>
      <c r="O27">
        <v>12428.72</v>
      </c>
      <c r="P27">
        <v>12034.2614786335</v>
      </c>
      <c r="Q27">
        <v>9514.5755359625491</v>
      </c>
      <c r="R27">
        <v>60.1427783820508</v>
      </c>
      <c r="S27" s="2">
        <f>(Table2[[#This Row],[Close Price]]-Table2[[#This Row],[20D EMA]])/Table2[[#This Row],[20D EMA]]</f>
        <v>2.980435636171708E-2</v>
      </c>
      <c r="T27" s="2">
        <f>(Table2[[#This Row],[Close Price]]-Table2[[#This Row],[50D EMA]])/Table2[[#This Row],[50D EMA]]</f>
        <v>6.3559240650083795E-2</v>
      </c>
      <c r="U27" s="2">
        <f>(Table2[[#This Row],[Close Price]]-Table2[[#This Row],[200D EMA]])/Table2[[#This Row],[200D EMA]]</f>
        <v>0.34521502841851831</v>
      </c>
      <c r="V27">
        <v>0.77576697821322005</v>
      </c>
      <c r="W27">
        <v>12619</v>
      </c>
      <c r="X27">
        <v>12900</v>
      </c>
      <c r="Y27">
        <v>12619</v>
      </c>
      <c r="Z27">
        <v>13040</v>
      </c>
      <c r="AA27">
        <v>11210</v>
      </c>
      <c r="AB27">
        <v>13533.15</v>
      </c>
      <c r="AC27" s="2">
        <f>(Table2[[#This Row],[Close Price]]/Table2[[#This Row],[Day Low]])-1</f>
        <v>1.4276091607892782E-2</v>
      </c>
      <c r="AD27" s="2">
        <f>(Table2[[#This Row],[Day High]]/Table2[[#This Row],[Close Price]])-1</f>
        <v>7.8794294933648423E-3</v>
      </c>
      <c r="AE27" s="2">
        <f>(Table2[[#This Row],[Close Price]]/Table2[[#This Row],[Current Week Low]])-1</f>
        <v>1.4276091607892782E-2</v>
      </c>
      <c r="AF27" s="2">
        <f>(Table2[[#This Row],[Current Week High]]/Table2[[#This Row],[Close Price]])-1</f>
        <v>1.8817655859959537E-2</v>
      </c>
      <c r="AG27" s="2">
        <f>(Table2[[#This Row],[Close Price]]/Table2[[#This Row],[Current Month Low]])-1</f>
        <v>0.14176181980374669</v>
      </c>
      <c r="AH27" s="2">
        <f>(Table2[[#This Row],[Current Month High]]/Table2[[#This Row],[Close Price]])-1</f>
        <v>5.7347558236289231E-2</v>
      </c>
      <c r="AI27">
        <v>12.3668368602602</v>
      </c>
      <c r="AJ27">
        <v>228.528709669139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-0.12</v>
      </c>
      <c r="AM27" t="s">
        <v>10435</v>
      </c>
      <c r="AN27">
        <v>10.11</v>
      </c>
      <c r="AO27" t="s">
        <v>10436</v>
      </c>
      <c r="AP27">
        <v>0.16209657246260301</v>
      </c>
      <c r="AQ27">
        <f>(Table2[[#This Row],[Sharpe Ratio]]-AVERAGE(Table2[Sharpe Ratio]))/_xlfn.STDEV.P(Table2[Sharpe Ratio])</f>
        <v>1.2002811994941014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5.1953463950111622</v>
      </c>
      <c r="AS27">
        <f>_xlfn.RANK.AVG(Table2[[#This Row],[1Y Return vs Nifty Z-Score]],Table2[1Y Return vs Nifty Z-Score])</f>
        <v>30</v>
      </c>
      <c r="AT27">
        <f>_xlfn.RANK.AVG(Table2[[#This Row],[6M Return vs Nifty Z-Score]],Table2[6M Return vs Nifty Z-Score])</f>
        <v>52</v>
      </c>
      <c r="AU27">
        <f>_xlfn.RANK.AVG(Table2[[#This Row],[Sharpe Ratio Z-Score]],Table2[Sharpe Ratio Z-Score])</f>
        <v>86</v>
      </c>
      <c r="AV27">
        <f>(Table2[[#This Row],[Rank 1Y]]+Table2[[#This Row],[Rank 6M]]+Table2[[#This Row],[Rank Sharpe]])/3</f>
        <v>56</v>
      </c>
    </row>
    <row r="28" spans="1:48" x14ac:dyDescent="0.3">
      <c r="A28" t="s">
        <v>1214</v>
      </c>
      <c r="B28" t="s">
        <v>1215</v>
      </c>
      <c r="C28" t="s">
        <v>10391</v>
      </c>
      <c r="D28" t="s">
        <v>400</v>
      </c>
      <c r="E28">
        <v>10130.5961129649</v>
      </c>
      <c r="F28">
        <v>327.85</v>
      </c>
      <c r="G28">
        <v>287.93283163546698</v>
      </c>
      <c r="H28">
        <f>(Table2[[#This Row],[1Y Return vs Nifty]]-AVERAGE(Table2[1Y Return vs Nifty]))/_xlfn.STDEV.P(Table2[1Y Return vs Nifty])</f>
        <v>4.2891613067660073</v>
      </c>
      <c r="I28">
        <v>10.8421799196971</v>
      </c>
      <c r="J28">
        <f>(Table2[[#This Row],[1M Return vs Nifty]]-AVERAGE(Table2[1M Return vs Nifty]))/_xlfn.STDEV.P(Table2[1M Return vs Nifty])</f>
        <v>1.298338891815936</v>
      </c>
      <c r="K28">
        <v>172.09763424750199</v>
      </c>
      <c r="L28">
        <f>(Table2[[#This Row],[6M Return vs Nifty]]-AVERAGE(Table2[6M Return vs Nifty]))/_xlfn.STDEV.P(Table2[6M Return vs Nifty])</f>
        <v>4.7794883769265475</v>
      </c>
      <c r="M28">
        <v>-2.6433653154069501</v>
      </c>
      <c r="N28">
        <f>(Table2[[#This Row],[1W Return vs Nifty]]-AVERAGE(Table2[1W Return vs Nifty]))/_xlfn.STDEV.P(Table2[1W Return vs Nifty])</f>
        <v>-0.16266956539885738</v>
      </c>
      <c r="O28">
        <v>303.83999999999997</v>
      </c>
      <c r="P28">
        <v>266.97178002963398</v>
      </c>
      <c r="Q28">
        <v>192.24467025963901</v>
      </c>
      <c r="R28">
        <v>63.9439451836788</v>
      </c>
      <c r="S28" s="2">
        <f>(Table2[[#This Row],[Close Price]]-Table2[[#This Row],[20D EMA]])/Table2[[#This Row],[20D EMA]]</f>
        <v>7.9021853607161824E-2</v>
      </c>
      <c r="T28" s="2">
        <f>(Table2[[#This Row],[Close Price]]-Table2[[#This Row],[50D EMA]])/Table2[[#This Row],[50D EMA]]</f>
        <v>0.22803241587409928</v>
      </c>
      <c r="U28" s="2">
        <f>(Table2[[#This Row],[Close Price]]-Table2[[#This Row],[200D EMA]])/Table2[[#This Row],[200D EMA]]</f>
        <v>0.70537887764179441</v>
      </c>
      <c r="V28">
        <v>0.80685404987495501</v>
      </c>
      <c r="W28">
        <v>314.10000000000002</v>
      </c>
      <c r="X28">
        <v>330</v>
      </c>
      <c r="Y28">
        <v>314.10000000000002</v>
      </c>
      <c r="Z28">
        <v>330</v>
      </c>
      <c r="AA28">
        <v>268.25</v>
      </c>
      <c r="AB28">
        <v>348</v>
      </c>
      <c r="AC28" s="2">
        <f>(Table2[[#This Row],[Close Price]]/Table2[[#This Row],[Day Low]])-1</f>
        <v>4.3775867558102588E-2</v>
      </c>
      <c r="AD28" s="2">
        <f>(Table2[[#This Row],[Day High]]/Table2[[#This Row],[Close Price]])-1</f>
        <v>6.5578770779319839E-3</v>
      </c>
      <c r="AE28" s="2">
        <f>(Table2[[#This Row],[Close Price]]/Table2[[#This Row],[Current Week Low]])-1</f>
        <v>4.3775867558102588E-2</v>
      </c>
      <c r="AF28" s="2">
        <f>(Table2[[#This Row],[Current Week High]]/Table2[[#This Row],[Close Price]])-1</f>
        <v>6.5578770779319839E-3</v>
      </c>
      <c r="AG28" s="2">
        <f>(Table2[[#This Row],[Close Price]]/Table2[[#This Row],[Current Month Low]])-1</f>
        <v>0.22218080149114638</v>
      </c>
      <c r="AH28" s="2">
        <f>(Table2[[#This Row],[Current Month High]]/Table2[[#This Row],[Close Price]])-1</f>
        <v>6.1461034009455462E-2</v>
      </c>
      <c r="AI28">
        <v>6.14610340094554</v>
      </c>
      <c r="AJ28">
        <v>325.77922077922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0.52</v>
      </c>
      <c r="AM28" t="s">
        <v>10436</v>
      </c>
      <c r="AN28">
        <v>3.21</v>
      </c>
      <c r="AO28" t="s">
        <v>10436</v>
      </c>
      <c r="AP28">
        <v>0.118945248517728</v>
      </c>
      <c r="AQ28">
        <f>(Table2[[#This Row],[Sharpe Ratio]]-AVERAGE(Table2[Sharpe Ratio]))/_xlfn.STDEV.P(Table2[Sharpe Ratio])</f>
        <v>0.69943067110886592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10.9037496812185</v>
      </c>
      <c r="AS28">
        <f>_xlfn.RANK.AVG(Table2[[#This Row],[1Y Return vs Nifty Z-Score]],Table2[1Y Return vs Nifty Z-Score])</f>
        <v>3</v>
      </c>
      <c r="AT28">
        <f>_xlfn.RANK.AVG(Table2[[#This Row],[6M Return vs Nifty Z-Score]],Table2[6M Return vs Nifty Z-Score])</f>
        <v>2</v>
      </c>
      <c r="AU28">
        <f>_xlfn.RANK.AVG(Table2[[#This Row],[Sharpe Ratio Z-Score]],Table2[Sharpe Ratio Z-Score])</f>
        <v>175</v>
      </c>
      <c r="AV28">
        <f>(Table2[[#This Row],[Rank 1Y]]+Table2[[#This Row],[Rank 6M]]+Table2[[#This Row],[Rank Sharpe]])/3</f>
        <v>60</v>
      </c>
    </row>
    <row r="29" spans="1:48" x14ac:dyDescent="0.3">
      <c r="A29" t="s">
        <v>976</v>
      </c>
      <c r="B29" t="s">
        <v>977</v>
      </c>
      <c r="C29" t="s">
        <v>10398</v>
      </c>
      <c r="D29" t="s">
        <v>125</v>
      </c>
      <c r="E29">
        <v>15591.10929115</v>
      </c>
      <c r="F29">
        <v>442.45</v>
      </c>
      <c r="G29">
        <v>71.575788646078706</v>
      </c>
      <c r="H29">
        <f>(Table2[[#This Row],[1Y Return vs Nifty]]-AVERAGE(Table2[1Y Return vs Nifty]))/_xlfn.STDEV.P(Table2[1Y Return vs Nifty])</f>
        <v>0.76614270331091938</v>
      </c>
      <c r="I29">
        <v>19.077326255430702</v>
      </c>
      <c r="J29">
        <f>(Table2[[#This Row],[1M Return vs Nifty]]-AVERAGE(Table2[1M Return vs Nifty]))/_xlfn.STDEV.P(Table2[1M Return vs Nifty])</f>
        <v>2.1009244321783527</v>
      </c>
      <c r="K29">
        <v>93.245684249262695</v>
      </c>
      <c r="L29">
        <f>(Table2[[#This Row],[6M Return vs Nifty]]-AVERAGE(Table2[6M Return vs Nifty]))/_xlfn.STDEV.P(Table2[6M Return vs Nifty])</f>
        <v>2.4060453035291398</v>
      </c>
      <c r="M29">
        <v>7.4985299435821799</v>
      </c>
      <c r="N29">
        <f>(Table2[[#This Row],[1W Return vs Nifty]]-AVERAGE(Table2[1W Return vs Nifty]))/_xlfn.STDEV.P(Table2[1W Return vs Nifty])</f>
        <v>1.8013105071298248</v>
      </c>
      <c r="O29">
        <v>385.41</v>
      </c>
      <c r="P29">
        <v>340.60906014648901</v>
      </c>
      <c r="Q29">
        <v>267.29729492407</v>
      </c>
      <c r="R29">
        <v>87.451589152967202</v>
      </c>
      <c r="S29" s="2">
        <f>(Table2[[#This Row],[Close Price]]-Table2[[#This Row],[20D EMA]])/Table2[[#This Row],[20D EMA]]</f>
        <v>0.14799823564515699</v>
      </c>
      <c r="T29" s="2">
        <f>(Table2[[#This Row],[Close Price]]-Table2[[#This Row],[50D EMA]])/Table2[[#This Row],[50D EMA]]</f>
        <v>0.29899656753026849</v>
      </c>
      <c r="U29" s="2">
        <f>(Table2[[#This Row],[Close Price]]-Table2[[#This Row],[200D EMA]])/Table2[[#This Row],[200D EMA]]</f>
        <v>0.65527301772988333</v>
      </c>
      <c r="V29">
        <v>0.64063193572080801</v>
      </c>
      <c r="W29">
        <v>429</v>
      </c>
      <c r="X29">
        <v>446.95</v>
      </c>
      <c r="Y29">
        <v>418.05</v>
      </c>
      <c r="Z29">
        <v>446.95</v>
      </c>
      <c r="AA29">
        <v>341.3</v>
      </c>
      <c r="AB29">
        <v>446.95</v>
      </c>
      <c r="AC29" s="2">
        <f>(Table2[[#This Row],[Close Price]]/Table2[[#This Row],[Day Low]])-1</f>
        <v>3.1351981351981362E-2</v>
      </c>
      <c r="AD29" s="2">
        <f>(Table2[[#This Row],[Day High]]/Table2[[#This Row],[Close Price]])-1</f>
        <v>1.0170640750367221E-2</v>
      </c>
      <c r="AE29" s="2">
        <f>(Table2[[#This Row],[Close Price]]/Table2[[#This Row],[Current Week Low]])-1</f>
        <v>5.8366224135868894E-2</v>
      </c>
      <c r="AF29" s="2">
        <f>(Table2[[#This Row],[Current Week High]]/Table2[[#This Row],[Close Price]])-1</f>
        <v>1.0170640750367221E-2</v>
      </c>
      <c r="AG29" s="2">
        <f>(Table2[[#This Row],[Close Price]]/Table2[[#This Row],[Current Month Low]])-1</f>
        <v>0.29636683269850561</v>
      </c>
      <c r="AH29" s="2">
        <f>(Table2[[#This Row],[Current Month High]]/Table2[[#This Row],[Close Price]])-1</f>
        <v>1.0170640750367221E-2</v>
      </c>
      <c r="AI29">
        <v>1.0170640750367199</v>
      </c>
      <c r="AJ29">
        <v>145.46463245492299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0.84</v>
      </c>
      <c r="AM29" t="s">
        <v>10436</v>
      </c>
      <c r="AN29">
        <v>24.34</v>
      </c>
      <c r="AO29" t="s">
        <v>10436</v>
      </c>
      <c r="AP29">
        <v>0.18875639008897399</v>
      </c>
      <c r="AQ29">
        <f>(Table2[[#This Row],[Sharpe Ratio]]-AVERAGE(Table2[Sharpe Ratio]))/_xlfn.STDEV.P(Table2[Sharpe Ratio])</f>
        <v>1.5097174467313728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8.5841403928796094</v>
      </c>
      <c r="AS29">
        <f>_xlfn.RANK.AVG(Table2[[#This Row],[1Y Return vs Nifty Z-Score]],Table2[1Y Return vs Nifty Z-Score])</f>
        <v>128</v>
      </c>
      <c r="AT29">
        <f>_xlfn.RANK.AVG(Table2[[#This Row],[6M Return vs Nifty Z-Score]],Table2[6M Return vs Nifty Z-Score])</f>
        <v>17</v>
      </c>
      <c r="AU29">
        <f>_xlfn.RANK.AVG(Table2[[#This Row],[Sharpe Ratio Z-Score]],Table2[Sharpe Ratio Z-Score])</f>
        <v>46</v>
      </c>
      <c r="AV29">
        <f>(Table2[[#This Row],[Rank 1Y]]+Table2[[#This Row],[Rank 6M]]+Table2[[#This Row],[Rank Sharpe]])/3</f>
        <v>63.666666666666664</v>
      </c>
    </row>
    <row r="30" spans="1:48" x14ac:dyDescent="0.3">
      <c r="A30" t="s">
        <v>481</v>
      </c>
      <c r="B30" t="s">
        <v>482</v>
      </c>
      <c r="C30" t="s">
        <v>10391</v>
      </c>
      <c r="D30" t="s">
        <v>400</v>
      </c>
      <c r="E30">
        <v>46404.470746899999</v>
      </c>
      <c r="F30">
        <v>775.25</v>
      </c>
      <c r="G30">
        <v>231.75488658611599</v>
      </c>
      <c r="H30">
        <f>(Table2[[#This Row],[1Y Return vs Nifty]]-AVERAGE(Table2[1Y Return vs Nifty]))/_xlfn.STDEV.P(Table2[1Y Return vs Nifty])</f>
        <v>3.3743958672954348</v>
      </c>
      <c r="I30">
        <v>7.2680373503817899</v>
      </c>
      <c r="J30">
        <f>(Table2[[#This Row],[1M Return vs Nifty]]-AVERAGE(Table2[1M Return vs Nifty]))/_xlfn.STDEV.P(Table2[1M Return vs Nifty])</f>
        <v>0.95000808767720046</v>
      </c>
      <c r="K30">
        <v>68.656057981944798</v>
      </c>
      <c r="L30">
        <f>(Table2[[#This Row],[6M Return vs Nifty]]-AVERAGE(Table2[6M Return vs Nifty]))/_xlfn.STDEV.P(Table2[6M Return vs Nifty])</f>
        <v>1.6658977467103186</v>
      </c>
      <c r="M30">
        <v>0.77783736465453102</v>
      </c>
      <c r="N30">
        <f>(Table2[[#This Row],[1W Return vs Nifty]]-AVERAGE(Table2[1W Return vs Nifty]))/_xlfn.STDEV.P(Table2[1W Return vs Nifty])</f>
        <v>0.49984702702670752</v>
      </c>
      <c r="O30">
        <v>750.26</v>
      </c>
      <c r="P30">
        <v>696.29012405884896</v>
      </c>
      <c r="Q30">
        <v>541.13762806860495</v>
      </c>
      <c r="R30">
        <v>58.279262880372102</v>
      </c>
      <c r="S30" s="2">
        <f>(Table2[[#This Row],[Close Price]]-Table2[[#This Row],[20D EMA]])/Table2[[#This Row],[20D EMA]]</f>
        <v>3.3308453069602548E-2</v>
      </c>
      <c r="T30" s="2">
        <f>(Table2[[#This Row],[Close Price]]-Table2[[#This Row],[50D EMA]])/Table2[[#This Row],[50D EMA]]</f>
        <v>0.11340082705880447</v>
      </c>
      <c r="U30" s="2">
        <f>(Table2[[#This Row],[Close Price]]-Table2[[#This Row],[200D EMA]])/Table2[[#This Row],[200D EMA]]</f>
        <v>0.43262999981534178</v>
      </c>
      <c r="V30">
        <v>1.1145401489455899</v>
      </c>
      <c r="W30">
        <v>773</v>
      </c>
      <c r="X30">
        <v>791</v>
      </c>
      <c r="Y30">
        <v>773</v>
      </c>
      <c r="Z30">
        <v>803</v>
      </c>
      <c r="AA30">
        <v>715</v>
      </c>
      <c r="AB30">
        <v>828.85</v>
      </c>
      <c r="AC30" s="2">
        <f>(Table2[[#This Row],[Close Price]]/Table2[[#This Row],[Day Low]])-1</f>
        <v>2.910737386804696E-3</v>
      </c>
      <c r="AD30" s="2">
        <f>(Table2[[#This Row],[Day High]]/Table2[[#This Row],[Close Price]])-1</f>
        <v>2.0316027088036037E-2</v>
      </c>
      <c r="AE30" s="2">
        <f>(Table2[[#This Row],[Close Price]]/Table2[[#This Row],[Current Week Low]])-1</f>
        <v>2.910737386804696E-3</v>
      </c>
      <c r="AF30" s="2">
        <f>(Table2[[#This Row],[Current Week High]]/Table2[[#This Row],[Close Price]])-1</f>
        <v>3.5794904869397071E-2</v>
      </c>
      <c r="AG30" s="2">
        <f>(Table2[[#This Row],[Close Price]]/Table2[[#This Row],[Current Month Low]])-1</f>
        <v>8.4265734265734249E-2</v>
      </c>
      <c r="AH30" s="2">
        <f>(Table2[[#This Row],[Current Month High]]/Table2[[#This Row],[Close Price]])-1</f>
        <v>6.9138987423411846E-2</v>
      </c>
      <c r="AI30">
        <v>6.9138987423411802</v>
      </c>
      <c r="AJ30">
        <v>266.65681347916001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0.34</v>
      </c>
      <c r="AM30" t="s">
        <v>10436</v>
      </c>
      <c r="AN30">
        <v>1.59</v>
      </c>
      <c r="AO30" t="s">
        <v>10436</v>
      </c>
      <c r="AP30">
        <v>0.13300850991492</v>
      </c>
      <c r="AQ30">
        <f>(Table2[[#This Row],[Sharpe Ratio]]-AVERAGE(Table2[Sharpe Ratio]))/_xlfn.STDEV.P(Table2[Sharpe Ratio])</f>
        <v>0.86266070109824355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7.3528094298079054</v>
      </c>
      <c r="AS30">
        <f>_xlfn.RANK.AVG(Table2[[#This Row],[1Y Return vs Nifty Z-Score]],Table2[1Y Return vs Nifty Z-Score])</f>
        <v>7</v>
      </c>
      <c r="AT30">
        <f>_xlfn.RANK.AVG(Table2[[#This Row],[6M Return vs Nifty Z-Score]],Table2[6M Return vs Nifty Z-Score])</f>
        <v>48</v>
      </c>
      <c r="AU30">
        <f>_xlfn.RANK.AVG(Table2[[#This Row],[Sharpe Ratio Z-Score]],Table2[Sharpe Ratio Z-Score])</f>
        <v>137</v>
      </c>
      <c r="AV30">
        <f>(Table2[[#This Row],[Rank 1Y]]+Table2[[#This Row],[Rank 6M]]+Table2[[#This Row],[Rank Sharpe]])/3</f>
        <v>64</v>
      </c>
    </row>
    <row r="31" spans="1:48" x14ac:dyDescent="0.3">
      <c r="A31" t="s">
        <v>1484</v>
      </c>
      <c r="B31" t="s">
        <v>1485</v>
      </c>
      <c r="C31" t="s">
        <v>10403</v>
      </c>
      <c r="D31" t="s">
        <v>130</v>
      </c>
      <c r="E31">
        <v>7249.3365656100004</v>
      </c>
      <c r="F31">
        <v>245.66</v>
      </c>
      <c r="G31">
        <v>158.35723489873499</v>
      </c>
      <c r="H31">
        <f>(Table2[[#This Row],[1Y Return vs Nifty]]-AVERAGE(Table2[1Y Return vs Nifty]))/_xlfn.STDEV.P(Table2[1Y Return vs Nifty])</f>
        <v>2.1792358264122607</v>
      </c>
      <c r="I31">
        <v>7.1913282268288699</v>
      </c>
      <c r="J31">
        <f>(Table2[[#This Row],[1M Return vs Nifty]]-AVERAGE(Table2[1M Return vs Nifty]))/_xlfn.STDEV.P(Table2[1M Return vs Nifty])</f>
        <v>0.94253212661135943</v>
      </c>
      <c r="K31">
        <v>54.998342972958397</v>
      </c>
      <c r="L31">
        <f>(Table2[[#This Row],[6M Return vs Nifty]]-AVERAGE(Table2[6M Return vs Nifty]))/_xlfn.STDEV.P(Table2[6M Return vs Nifty])</f>
        <v>1.2548006325966106</v>
      </c>
      <c r="M31">
        <v>0.78549156266326503</v>
      </c>
      <c r="N31">
        <f>(Table2[[#This Row],[1W Return vs Nifty]]-AVERAGE(Table2[1W Return vs Nifty]))/_xlfn.STDEV.P(Table2[1W Return vs Nifty])</f>
        <v>0.50132926402250155</v>
      </c>
      <c r="O31">
        <v>234.64</v>
      </c>
      <c r="P31">
        <v>222.708628090806</v>
      </c>
      <c r="Q31">
        <v>177.230974542773</v>
      </c>
      <c r="R31">
        <v>63.543303234663497</v>
      </c>
      <c r="S31" s="2">
        <f>(Table2[[#This Row],[Close Price]]-Table2[[#This Row],[20D EMA]])/Table2[[#This Row],[20D EMA]]</f>
        <v>4.6965564268666937E-2</v>
      </c>
      <c r="T31" s="2">
        <f>(Table2[[#This Row],[Close Price]]-Table2[[#This Row],[50D EMA]])/Table2[[#This Row],[50D EMA]]</f>
        <v>0.10305560276648072</v>
      </c>
      <c r="U31" s="2">
        <f>(Table2[[#This Row],[Close Price]]-Table2[[#This Row],[200D EMA]])/Table2[[#This Row],[200D EMA]]</f>
        <v>0.38610082483472613</v>
      </c>
      <c r="V31">
        <v>0.46235925048506299</v>
      </c>
      <c r="W31">
        <v>240.8</v>
      </c>
      <c r="X31">
        <v>248</v>
      </c>
      <c r="Y31">
        <v>230</v>
      </c>
      <c r="Z31">
        <v>248</v>
      </c>
      <c r="AA31">
        <v>224.54</v>
      </c>
      <c r="AB31">
        <v>250</v>
      </c>
      <c r="AC31" s="2">
        <f>(Table2[[#This Row],[Close Price]]/Table2[[#This Row],[Day Low]])-1</f>
        <v>2.0182724252491679E-2</v>
      </c>
      <c r="AD31" s="2">
        <f>(Table2[[#This Row],[Day High]]/Table2[[#This Row],[Close Price]])-1</f>
        <v>9.5253602540095184E-3</v>
      </c>
      <c r="AE31" s="2">
        <f>(Table2[[#This Row],[Close Price]]/Table2[[#This Row],[Current Week Low]])-1</f>
        <v>6.8086956521739017E-2</v>
      </c>
      <c r="AF31" s="2">
        <f>(Table2[[#This Row],[Current Week High]]/Table2[[#This Row],[Close Price]])-1</f>
        <v>9.5253602540095184E-3</v>
      </c>
      <c r="AG31" s="2">
        <f>(Table2[[#This Row],[Close Price]]/Table2[[#This Row],[Current Month Low]])-1</f>
        <v>9.4058964995101135E-2</v>
      </c>
      <c r="AH31" s="2">
        <f>(Table2[[#This Row],[Current Month High]]/Table2[[#This Row],[Close Price]])-1</f>
        <v>1.7666693804445188E-2</v>
      </c>
      <c r="AI31">
        <v>1.7666693804445099</v>
      </c>
      <c r="AJ31">
        <v>193.85167464114801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0.05</v>
      </c>
      <c r="AM31" t="s">
        <v>10436</v>
      </c>
      <c r="AN31">
        <v>3.58</v>
      </c>
      <c r="AO31" t="s">
        <v>10436</v>
      </c>
      <c r="AP31">
        <v>0.16646092389046999</v>
      </c>
      <c r="AQ31">
        <f>(Table2[[#This Row],[Sharpe Ratio]]-AVERAGE(Table2[Sharpe Ratio]))/_xlfn.STDEV.P(Table2[Sharpe Ratio])</f>
        <v>1.2509375297957734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6.128835379438506</v>
      </c>
      <c r="AS31">
        <f>_xlfn.RANK.AVG(Table2[[#This Row],[1Y Return vs Nifty Z-Score]],Table2[1Y Return vs Nifty Z-Score])</f>
        <v>35</v>
      </c>
      <c r="AT31">
        <f>_xlfn.RANK.AVG(Table2[[#This Row],[6M Return vs Nifty Z-Score]],Table2[6M Return vs Nifty Z-Score])</f>
        <v>78</v>
      </c>
      <c r="AU31">
        <f>_xlfn.RANK.AVG(Table2[[#This Row],[Sharpe Ratio Z-Score]],Table2[Sharpe Ratio Z-Score])</f>
        <v>82</v>
      </c>
      <c r="AV31">
        <f>(Table2[[#This Row],[Rank 1Y]]+Table2[[#This Row],[Rank 6M]]+Table2[[#This Row],[Rank Sharpe]])/3</f>
        <v>65</v>
      </c>
    </row>
    <row r="32" spans="1:48" x14ac:dyDescent="0.3">
      <c r="A32" t="s">
        <v>882</v>
      </c>
      <c r="B32" t="s">
        <v>883</v>
      </c>
      <c r="C32" t="s">
        <v>10391</v>
      </c>
      <c r="D32" t="s">
        <v>144</v>
      </c>
      <c r="E32">
        <v>18125.253938685</v>
      </c>
      <c r="F32">
        <v>69.349999999999994</v>
      </c>
      <c r="G32">
        <v>181.951406267132</v>
      </c>
      <c r="H32">
        <f>(Table2[[#This Row],[1Y Return vs Nifty]]-AVERAGE(Table2[1Y Return vs Nifty]))/_xlfn.STDEV.P(Table2[1Y Return vs Nifty])</f>
        <v>2.563428101900362</v>
      </c>
      <c r="I32">
        <v>-6.1097154949563901</v>
      </c>
      <c r="J32">
        <f>(Table2[[#This Row],[1M Return vs Nifty]]-AVERAGE(Table2[1M Return vs Nifty]))/_xlfn.STDEV.P(Table2[1M Return vs Nifty])</f>
        <v>-0.35376850092110662</v>
      </c>
      <c r="K32">
        <v>61.342473918879897</v>
      </c>
      <c r="L32">
        <f>(Table2[[#This Row],[6M Return vs Nifty]]-AVERAGE(Table2[6M Return vs Nifty]))/_xlfn.STDEV.P(Table2[6M Return vs Nifty])</f>
        <v>1.4457589240613078</v>
      </c>
      <c r="M32">
        <v>-5.6540609508595399</v>
      </c>
      <c r="N32">
        <f>(Table2[[#This Row],[1W Return vs Nifty]]-AVERAGE(Table2[1W Return vs Nifty]))/_xlfn.STDEV.P(Table2[1W Return vs Nifty])</f>
        <v>-0.74569138543166691</v>
      </c>
      <c r="O32">
        <v>71.430000000000007</v>
      </c>
      <c r="P32">
        <v>70.850556296319098</v>
      </c>
      <c r="Q32">
        <v>55.616090170062698</v>
      </c>
      <c r="R32">
        <v>40.560769648275503</v>
      </c>
      <c r="S32" s="2">
        <f>(Table2[[#This Row],[Close Price]]-Table2[[#This Row],[20D EMA]])/Table2[[#This Row],[20D EMA]]</f>
        <v>-2.9119417611647939E-2</v>
      </c>
      <c r="T32" s="2">
        <f>(Table2[[#This Row],[Close Price]]-Table2[[#This Row],[50D EMA]])/Table2[[#This Row],[50D EMA]]</f>
        <v>-2.117917451548736E-2</v>
      </c>
      <c r="U32" s="2">
        <f>(Table2[[#This Row],[Close Price]]-Table2[[#This Row],[200D EMA]])/Table2[[#This Row],[200D EMA]]</f>
        <v>0.24694130399928854</v>
      </c>
      <c r="V32">
        <v>0.44991939172039502</v>
      </c>
      <c r="W32">
        <v>69</v>
      </c>
      <c r="X32">
        <v>70.95</v>
      </c>
      <c r="Y32">
        <v>69</v>
      </c>
      <c r="Z32">
        <v>71.66</v>
      </c>
      <c r="AA32">
        <v>67.900000000000006</v>
      </c>
      <c r="AB32">
        <v>75.75</v>
      </c>
      <c r="AC32" s="2">
        <f>(Table2[[#This Row],[Close Price]]/Table2[[#This Row],[Day Low]])-1</f>
        <v>5.0724637681158757E-3</v>
      </c>
      <c r="AD32" s="2">
        <f>(Table2[[#This Row],[Day High]]/Table2[[#This Row],[Close Price]])-1</f>
        <v>2.3071377072819255E-2</v>
      </c>
      <c r="AE32" s="2">
        <f>(Table2[[#This Row],[Close Price]]/Table2[[#This Row],[Current Week Low]])-1</f>
        <v>5.0724637681158757E-3</v>
      </c>
      <c r="AF32" s="2">
        <f>(Table2[[#This Row],[Current Week High]]/Table2[[#This Row],[Close Price]])-1</f>
        <v>3.3309300648882489E-2</v>
      </c>
      <c r="AG32" s="2">
        <f>(Table2[[#This Row],[Close Price]]/Table2[[#This Row],[Current Month Low]])-1</f>
        <v>2.1354933726067671E-2</v>
      </c>
      <c r="AH32" s="2">
        <f>(Table2[[#This Row],[Current Month High]]/Table2[[#This Row],[Close Price]])-1</f>
        <v>9.228550829127613E-2</v>
      </c>
      <c r="AI32">
        <v>31.795241528478702</v>
      </c>
      <c r="AJ32">
        <v>239.950980392156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0.08</v>
      </c>
      <c r="AM32" t="s">
        <v>10436</v>
      </c>
      <c r="AN32">
        <v>-2.09</v>
      </c>
      <c r="AO32" t="s">
        <v>10435</v>
      </c>
      <c r="AP32">
        <v>0.14219410662238099</v>
      </c>
      <c r="AQ32">
        <f>(Table2[[#This Row],[Sharpe Ratio]]-AVERAGE(Table2[Sharpe Ratio]))/_xlfn.STDEV.P(Table2[Sharpe Ratio])</f>
        <v>0.96927645570041321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3.8790035953093094</v>
      </c>
      <c r="AS32">
        <f>_xlfn.RANK.AVG(Table2[[#This Row],[1Y Return vs Nifty Z-Score]],Table2[1Y Return vs Nifty Z-Score])</f>
        <v>21</v>
      </c>
      <c r="AT32">
        <f>_xlfn.RANK.AVG(Table2[[#This Row],[6M Return vs Nifty Z-Score]],Table2[6M Return vs Nifty Z-Score])</f>
        <v>60</v>
      </c>
      <c r="AU32">
        <f>_xlfn.RANK.AVG(Table2[[#This Row],[Sharpe Ratio Z-Score]],Table2[Sharpe Ratio Z-Score])</f>
        <v>115</v>
      </c>
      <c r="AV32">
        <f>(Table2[[#This Row],[Rank 1Y]]+Table2[[#This Row],[Rank 6M]]+Table2[[#This Row],[Rank Sharpe]])/3</f>
        <v>65.333333333333329</v>
      </c>
    </row>
    <row r="33" spans="1:48" x14ac:dyDescent="0.3">
      <c r="A33" t="s">
        <v>1425</v>
      </c>
      <c r="B33" t="s">
        <v>1426</v>
      </c>
      <c r="C33" t="s">
        <v>10394</v>
      </c>
      <c r="D33" t="s">
        <v>46</v>
      </c>
      <c r="E33">
        <v>7874.7991298500001</v>
      </c>
      <c r="F33">
        <v>576.85</v>
      </c>
      <c r="G33">
        <v>78.105005384388406</v>
      </c>
      <c r="H33">
        <f>(Table2[[#This Row],[1Y Return vs Nifty]]-AVERAGE(Table2[1Y Return vs Nifty]))/_xlfn.STDEV.P(Table2[1Y Return vs Nifty])</f>
        <v>0.87246025931571114</v>
      </c>
      <c r="I33">
        <v>-9.6003820155634703</v>
      </c>
      <c r="J33">
        <f>(Table2[[#This Row],[1M Return vs Nifty]]-AVERAGE(Table2[1M Return vs Nifty]))/_xlfn.STDEV.P(Table2[1M Return vs Nifty])</f>
        <v>-0.69396384918225729</v>
      </c>
      <c r="K33">
        <v>73.520468906690596</v>
      </c>
      <c r="L33">
        <f>(Table2[[#This Row],[6M Return vs Nifty]]-AVERAGE(Table2[6M Return vs Nifty]))/_xlfn.STDEV.P(Table2[6M Return vs Nifty])</f>
        <v>1.8123164772015037</v>
      </c>
      <c r="M33">
        <v>-3.6686600746242899</v>
      </c>
      <c r="N33">
        <f>(Table2[[#This Row],[1W Return vs Nifty]]-AVERAGE(Table2[1W Return vs Nifty]))/_xlfn.STDEV.P(Table2[1W Return vs Nifty])</f>
        <v>-0.36121810333472004</v>
      </c>
      <c r="O33">
        <v>575.39</v>
      </c>
      <c r="P33">
        <v>550.986434353748</v>
      </c>
      <c r="Q33">
        <v>433.529421568217</v>
      </c>
      <c r="R33">
        <v>49.495725085516</v>
      </c>
      <c r="S33" s="2">
        <f>(Table2[[#This Row],[Close Price]]-Table2[[#This Row],[20D EMA]])/Table2[[#This Row],[20D EMA]]</f>
        <v>2.5374094092702974E-3</v>
      </c>
      <c r="T33" s="2">
        <f>(Table2[[#This Row],[Close Price]]-Table2[[#This Row],[50D EMA]])/Table2[[#This Row],[50D EMA]]</f>
        <v>4.6940476268871129E-2</v>
      </c>
      <c r="U33" s="2">
        <f>(Table2[[#This Row],[Close Price]]-Table2[[#This Row],[200D EMA]])/Table2[[#This Row],[200D EMA]]</f>
        <v>0.33059020057588212</v>
      </c>
      <c r="V33">
        <v>0.577717720000819</v>
      </c>
      <c r="W33">
        <v>574</v>
      </c>
      <c r="X33">
        <v>592.54999999999995</v>
      </c>
      <c r="Y33">
        <v>571.5</v>
      </c>
      <c r="Z33">
        <v>592.54999999999995</v>
      </c>
      <c r="AA33">
        <v>531.79999999999995</v>
      </c>
      <c r="AB33">
        <v>598.6</v>
      </c>
      <c r="AC33" s="2">
        <f>(Table2[[#This Row],[Close Price]]/Table2[[#This Row],[Day Low]])-1</f>
        <v>4.9651567944251074E-3</v>
      </c>
      <c r="AD33" s="2">
        <f>(Table2[[#This Row],[Day High]]/Table2[[#This Row],[Close Price]])-1</f>
        <v>2.7216780792233664E-2</v>
      </c>
      <c r="AE33" s="2">
        <f>(Table2[[#This Row],[Close Price]]/Table2[[#This Row],[Current Week Low]])-1</f>
        <v>9.361329833770915E-3</v>
      </c>
      <c r="AF33" s="2">
        <f>(Table2[[#This Row],[Current Week High]]/Table2[[#This Row],[Close Price]])-1</f>
        <v>2.7216780792233664E-2</v>
      </c>
      <c r="AG33" s="2">
        <f>(Table2[[#This Row],[Close Price]]/Table2[[#This Row],[Current Month Low]])-1</f>
        <v>8.4712297856337049E-2</v>
      </c>
      <c r="AH33" s="2">
        <f>(Table2[[#This Row],[Current Month High]]/Table2[[#This Row],[Close Price]])-1</f>
        <v>3.7704775938285584E-2</v>
      </c>
      <c r="AI33">
        <v>7.3069255439022198</v>
      </c>
      <c r="AJ33">
        <v>139.108808290155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0.18</v>
      </c>
      <c r="AM33" t="s">
        <v>10436</v>
      </c>
      <c r="AN33">
        <v>5.79</v>
      </c>
      <c r="AO33" t="s">
        <v>10436</v>
      </c>
      <c r="AP33">
        <v>0.18938331778943401</v>
      </c>
      <c r="AQ33">
        <f>(Table2[[#This Row],[Sharpe Ratio]]-AVERAGE(Table2[Sharpe Ratio]))/_xlfn.STDEV.P(Table2[Sharpe Ratio])</f>
        <v>1.5169940964683741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3.1465888804686117</v>
      </c>
      <c r="AS33">
        <f>_xlfn.RANK.AVG(Table2[[#This Row],[1Y Return vs Nifty Z-Score]],Table2[1Y Return vs Nifty Z-Score])</f>
        <v>112</v>
      </c>
      <c r="AT33">
        <f>_xlfn.RANK.AVG(Table2[[#This Row],[6M Return vs Nifty Z-Score]],Table2[6M Return vs Nifty Z-Score])</f>
        <v>41</v>
      </c>
      <c r="AU33">
        <f>_xlfn.RANK.AVG(Table2[[#This Row],[Sharpe Ratio Z-Score]],Table2[Sharpe Ratio Z-Score])</f>
        <v>45</v>
      </c>
      <c r="AV33">
        <f>(Table2[[#This Row],[Rank 1Y]]+Table2[[#This Row],[Rank 6M]]+Table2[[#This Row],[Rank Sharpe]])/3</f>
        <v>66</v>
      </c>
    </row>
    <row r="34" spans="1:48" x14ac:dyDescent="0.3">
      <c r="A34" t="s">
        <v>872</v>
      </c>
      <c r="B34" t="s">
        <v>873</v>
      </c>
      <c r="C34" t="s">
        <v>10390</v>
      </c>
      <c r="D34" t="s">
        <v>284</v>
      </c>
      <c r="E34">
        <v>18420.474515104899</v>
      </c>
      <c r="F34">
        <v>1316.95</v>
      </c>
      <c r="G34">
        <v>174.36453372595901</v>
      </c>
      <c r="H34">
        <f>(Table2[[#This Row],[1Y Return vs Nifty]]-AVERAGE(Table2[1Y Return vs Nifty]))/_xlfn.STDEV.P(Table2[1Y Return vs Nifty])</f>
        <v>2.4398883606685224</v>
      </c>
      <c r="I34">
        <v>19.3157086569874</v>
      </c>
      <c r="J34">
        <f>(Table2[[#This Row],[1M Return vs Nifty]]-AVERAGE(Table2[1M Return vs Nifty]))/_xlfn.STDEV.P(Table2[1M Return vs Nifty])</f>
        <v>2.1241568388371266</v>
      </c>
      <c r="K34">
        <v>54.857011814967301</v>
      </c>
      <c r="L34">
        <f>(Table2[[#This Row],[6M Return vs Nifty]]-AVERAGE(Table2[6M Return vs Nifty]))/_xlfn.STDEV.P(Table2[6M Return vs Nifty])</f>
        <v>1.2505465658551196</v>
      </c>
      <c r="M34">
        <v>12.068817324538101</v>
      </c>
      <c r="N34">
        <f>(Table2[[#This Row],[1W Return vs Nifty]]-AVERAGE(Table2[1W Return vs Nifty]))/_xlfn.STDEV.P(Table2[1W Return vs Nifty])</f>
        <v>2.6863475847875753</v>
      </c>
      <c r="O34">
        <v>1178.72</v>
      </c>
      <c r="P34">
        <v>1098.3171831628899</v>
      </c>
      <c r="Q34">
        <v>897.85695033716195</v>
      </c>
      <c r="R34">
        <v>76.876692034462806</v>
      </c>
      <c r="S34" s="2">
        <f>(Table2[[#This Row],[Close Price]]-Table2[[#This Row],[20D EMA]])/Table2[[#This Row],[20D EMA]]</f>
        <v>0.11727127731776844</v>
      </c>
      <c r="T34" s="2">
        <f>(Table2[[#This Row],[Close Price]]-Table2[[#This Row],[50D EMA]])/Table2[[#This Row],[50D EMA]]</f>
        <v>0.19906163737464261</v>
      </c>
      <c r="U34" s="2">
        <f>(Table2[[#This Row],[Close Price]]-Table2[[#This Row],[200D EMA]])/Table2[[#This Row],[200D EMA]]</f>
        <v>0.46677040201722653</v>
      </c>
      <c r="V34">
        <v>1.4230836701852401</v>
      </c>
      <c r="W34">
        <v>1295.45</v>
      </c>
      <c r="X34">
        <v>1340</v>
      </c>
      <c r="Y34">
        <v>1295.45</v>
      </c>
      <c r="Z34">
        <v>1352</v>
      </c>
      <c r="AA34">
        <v>1035.25</v>
      </c>
      <c r="AB34">
        <v>1352</v>
      </c>
      <c r="AC34" s="2">
        <f>(Table2[[#This Row],[Close Price]]/Table2[[#This Row],[Day Low]])-1</f>
        <v>1.6596549461576959E-2</v>
      </c>
      <c r="AD34" s="2">
        <f>(Table2[[#This Row],[Day High]]/Table2[[#This Row],[Close Price]])-1</f>
        <v>1.7502562739663663E-2</v>
      </c>
      <c r="AE34" s="2">
        <f>(Table2[[#This Row],[Close Price]]/Table2[[#This Row],[Current Week Low]])-1</f>
        <v>1.6596549461576959E-2</v>
      </c>
      <c r="AF34" s="2">
        <f>(Table2[[#This Row],[Current Week High]]/Table2[[#This Row],[Close Price]])-1</f>
        <v>2.6614525988078563E-2</v>
      </c>
      <c r="AG34" s="2">
        <f>(Table2[[#This Row],[Close Price]]/Table2[[#This Row],[Current Month Low]])-1</f>
        <v>0.27210818642839896</v>
      </c>
      <c r="AH34" s="2">
        <f>(Table2[[#This Row],[Current Month High]]/Table2[[#This Row],[Close Price]])-1</f>
        <v>2.6614525988078563E-2</v>
      </c>
      <c r="AI34">
        <v>2.6614525988078501</v>
      </c>
      <c r="AJ34">
        <v>208.61796238795401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0.23</v>
      </c>
      <c r="AM34" t="s">
        <v>10436</v>
      </c>
      <c r="AN34">
        <v>20.149999999999999</v>
      </c>
      <c r="AO34" t="s">
        <v>10436</v>
      </c>
      <c r="AP34">
        <v>0.160518025096933</v>
      </c>
      <c r="AQ34">
        <f>(Table2[[#This Row],[Sharpe Ratio]]-AVERAGE(Table2[Sharpe Ratio]))/_xlfn.STDEV.P(Table2[Sharpe Ratio])</f>
        <v>1.1819592522188118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9.6828986023671568</v>
      </c>
      <c r="AS34">
        <f>_xlfn.RANK.AVG(Table2[[#This Row],[1Y Return vs Nifty Z-Score]],Table2[1Y Return vs Nifty Z-Score])</f>
        <v>29</v>
      </c>
      <c r="AT34">
        <f>_xlfn.RANK.AVG(Table2[[#This Row],[6M Return vs Nifty Z-Score]],Table2[6M Return vs Nifty Z-Score])</f>
        <v>80</v>
      </c>
      <c r="AU34">
        <f>_xlfn.RANK.AVG(Table2[[#This Row],[Sharpe Ratio Z-Score]],Table2[Sharpe Ratio Z-Score])</f>
        <v>90</v>
      </c>
      <c r="AV34">
        <f>(Table2[[#This Row],[Rank 1Y]]+Table2[[#This Row],[Rank 6M]]+Table2[[#This Row],[Rank Sharpe]])/3</f>
        <v>66.333333333333329</v>
      </c>
    </row>
    <row r="35" spans="1:48" x14ac:dyDescent="0.3">
      <c r="A35" t="s">
        <v>1020</v>
      </c>
      <c r="B35" t="s">
        <v>1021</v>
      </c>
      <c r="C35" t="s">
        <v>10402</v>
      </c>
      <c r="D35" t="s">
        <v>161</v>
      </c>
      <c r="E35">
        <v>14052.882022399999</v>
      </c>
      <c r="F35">
        <v>13890.2</v>
      </c>
      <c r="G35">
        <v>149.98473077134301</v>
      </c>
      <c r="H35">
        <f>(Table2[[#This Row],[1Y Return vs Nifty]]-AVERAGE(Table2[1Y Return vs Nifty]))/_xlfn.STDEV.P(Table2[1Y Return vs Nifty])</f>
        <v>2.0429033669242043</v>
      </c>
      <c r="I35">
        <v>-11.2320465753241</v>
      </c>
      <c r="J35">
        <f>(Table2[[#This Row],[1M Return vs Nifty]]-AVERAGE(Table2[1M Return vs Nifty]))/_xlfn.STDEV.P(Table2[1M Return vs Nifty])</f>
        <v>-0.85298353492886558</v>
      </c>
      <c r="K35">
        <v>34.0822112831883</v>
      </c>
      <c r="L35">
        <f>(Table2[[#This Row],[6M Return vs Nifty]]-AVERAGE(Table2[6M Return vs Nifty]))/_xlfn.STDEV.P(Table2[6M Return vs Nifty])</f>
        <v>0.62522523360569926</v>
      </c>
      <c r="M35">
        <v>-2.9830405825890298</v>
      </c>
      <c r="N35">
        <f>(Table2[[#This Row],[1W Return vs Nifty]]-AVERAGE(Table2[1W Return vs Nifty]))/_xlfn.STDEV.P(Table2[1W Return vs Nifty])</f>
        <v>-0.22844774973626433</v>
      </c>
      <c r="O35">
        <v>13731.19</v>
      </c>
      <c r="P35">
        <v>13326.2935757822</v>
      </c>
      <c r="Q35">
        <v>10498.9695699563</v>
      </c>
      <c r="R35">
        <v>58.4992013141744</v>
      </c>
      <c r="S35" s="2">
        <f>(Table2[[#This Row],[Close Price]]-Table2[[#This Row],[20D EMA]])/Table2[[#This Row],[20D EMA]]</f>
        <v>1.1580205357292428E-2</v>
      </c>
      <c r="T35" s="2">
        <f>(Table2[[#This Row],[Close Price]]-Table2[[#This Row],[50D EMA]])/Table2[[#This Row],[50D EMA]]</f>
        <v>4.2315323537715326E-2</v>
      </c>
      <c r="U35" s="2">
        <f>(Table2[[#This Row],[Close Price]]-Table2[[#This Row],[200D EMA]])/Table2[[#This Row],[200D EMA]]</f>
        <v>0.32300602525299216</v>
      </c>
      <c r="V35">
        <v>0.58926297544777295</v>
      </c>
      <c r="W35">
        <v>13649.7</v>
      </c>
      <c r="X35">
        <v>13954.8</v>
      </c>
      <c r="Y35">
        <v>13479.95</v>
      </c>
      <c r="Z35">
        <v>13954.8</v>
      </c>
      <c r="AA35">
        <v>13200</v>
      </c>
      <c r="AB35">
        <v>14400</v>
      </c>
      <c r="AC35" s="2">
        <f>(Table2[[#This Row],[Close Price]]/Table2[[#This Row],[Day Low]])-1</f>
        <v>1.7619434859374117E-2</v>
      </c>
      <c r="AD35" s="2">
        <f>(Table2[[#This Row],[Day High]]/Table2[[#This Row],[Close Price]])-1</f>
        <v>4.6507609681645246E-3</v>
      </c>
      <c r="AE35" s="2">
        <f>(Table2[[#This Row],[Close Price]]/Table2[[#This Row],[Current Week Low]])-1</f>
        <v>3.0434089147215015E-2</v>
      </c>
      <c r="AF35" s="2">
        <f>(Table2[[#This Row],[Current Week High]]/Table2[[#This Row],[Close Price]])-1</f>
        <v>4.6507609681645246E-3</v>
      </c>
      <c r="AG35" s="2">
        <f>(Table2[[#This Row],[Close Price]]/Table2[[#This Row],[Current Month Low]])-1</f>
        <v>5.2287878787878883E-2</v>
      </c>
      <c r="AH35" s="2">
        <f>(Table2[[#This Row],[Current Month High]]/Table2[[#This Row],[Close Price]])-1</f>
        <v>3.670213531842581E-2</v>
      </c>
      <c r="AI35">
        <v>6.5499416855048898</v>
      </c>
      <c r="AJ35">
        <v>229.77291342695301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0.01</v>
      </c>
      <c r="AM35" t="s">
        <v>10436</v>
      </c>
      <c r="AN35">
        <v>0.8</v>
      </c>
      <c r="AO35" t="s">
        <v>10436</v>
      </c>
      <c r="AP35">
        <v>0.2249525730304</v>
      </c>
      <c r="AQ35">
        <f>(Table2[[#This Row],[Sharpe Ratio]]-AVERAGE(Table2[Sharpe Ratio]))/_xlfn.STDEV.P(Table2[Sharpe Ratio])</f>
        <v>1.9298407638027368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3.5165380796675101</v>
      </c>
      <c r="AS35">
        <f>_xlfn.RANK.AVG(Table2[[#This Row],[1Y Return vs Nifty Z-Score]],Table2[1Y Return vs Nifty Z-Score])</f>
        <v>37</v>
      </c>
      <c r="AT35">
        <f>_xlfn.RANK.AVG(Table2[[#This Row],[6M Return vs Nifty Z-Score]],Table2[6M Return vs Nifty Z-Score])</f>
        <v>150</v>
      </c>
      <c r="AU35">
        <f>_xlfn.RANK.AVG(Table2[[#This Row],[Sharpe Ratio Z-Score]],Table2[Sharpe Ratio Z-Score])</f>
        <v>17</v>
      </c>
      <c r="AV35">
        <f>(Table2[[#This Row],[Rank 1Y]]+Table2[[#This Row],[Rank 6M]]+Table2[[#This Row],[Rank Sharpe]])/3</f>
        <v>68</v>
      </c>
    </row>
    <row r="36" spans="1:48" x14ac:dyDescent="0.3">
      <c r="A36" t="s">
        <v>649</v>
      </c>
      <c r="B36" t="s">
        <v>650</v>
      </c>
      <c r="C36" t="s">
        <v>10391</v>
      </c>
      <c r="D36" t="s">
        <v>441</v>
      </c>
      <c r="E36">
        <v>29927.54830083</v>
      </c>
      <c r="F36">
        <v>5879.35</v>
      </c>
      <c r="G36">
        <v>177.21584324423301</v>
      </c>
      <c r="H36">
        <f>(Table2[[#This Row],[1Y Return vs Nifty]]-AVERAGE(Table2[1Y Return vs Nifty]))/_xlfn.STDEV.P(Table2[1Y Return vs Nifty])</f>
        <v>2.4863172466354126</v>
      </c>
      <c r="I36">
        <v>15.517971509262001</v>
      </c>
      <c r="J36">
        <f>(Table2[[#This Row],[1M Return vs Nifty]]-AVERAGE(Table2[1M Return vs Nifty]))/_xlfn.STDEV.P(Table2[1M Return vs Nifty])</f>
        <v>1.7540348280556275</v>
      </c>
      <c r="K36">
        <v>57.487123805434599</v>
      </c>
      <c r="L36">
        <f>(Table2[[#This Row],[6M Return vs Nifty]]-AVERAGE(Table2[6M Return vs Nifty]))/_xlfn.STDEV.P(Table2[6M Return vs Nifty])</f>
        <v>1.3297129160363574</v>
      </c>
      <c r="M36">
        <v>2.8855192841887898</v>
      </c>
      <c r="N36">
        <f>(Table2[[#This Row],[1W Return vs Nifty]]-AVERAGE(Table2[1W Return vs Nifty]))/_xlfn.STDEV.P(Table2[1W Return vs Nifty])</f>
        <v>0.90800005794322625</v>
      </c>
      <c r="O36">
        <v>5424.62</v>
      </c>
      <c r="P36">
        <v>4924.2648355138499</v>
      </c>
      <c r="Q36">
        <v>3902.7030855488201</v>
      </c>
      <c r="R36">
        <v>81.838844964708301</v>
      </c>
      <c r="S36" s="2">
        <f>(Table2[[#This Row],[Close Price]]-Table2[[#This Row],[20D EMA]])/Table2[[#This Row],[20D EMA]]</f>
        <v>8.3827069914574753E-2</v>
      </c>
      <c r="T36" s="2">
        <f>(Table2[[#This Row],[Close Price]]-Table2[[#This Row],[50D EMA]])/Table2[[#This Row],[50D EMA]]</f>
        <v>0.19395487375050713</v>
      </c>
      <c r="U36" s="2">
        <f>(Table2[[#This Row],[Close Price]]-Table2[[#This Row],[200D EMA]])/Table2[[#This Row],[200D EMA]]</f>
        <v>0.50648150041709183</v>
      </c>
      <c r="V36">
        <v>1.0455950914257901</v>
      </c>
      <c r="W36">
        <v>5790</v>
      </c>
      <c r="X36">
        <v>6014.4</v>
      </c>
      <c r="Y36">
        <v>5745.8</v>
      </c>
      <c r="Z36">
        <v>6014.4</v>
      </c>
      <c r="AA36">
        <v>5125.6000000000004</v>
      </c>
      <c r="AB36">
        <v>6014.4</v>
      </c>
      <c r="AC36" s="2">
        <f>(Table2[[#This Row],[Close Price]]/Table2[[#This Row],[Day Low]])-1</f>
        <v>1.5431778929188233E-2</v>
      </c>
      <c r="AD36" s="2">
        <f>(Table2[[#This Row],[Day High]]/Table2[[#This Row],[Close Price]])-1</f>
        <v>2.2970226300526253E-2</v>
      </c>
      <c r="AE36" s="2">
        <f>(Table2[[#This Row],[Close Price]]/Table2[[#This Row],[Current Week Low]])-1</f>
        <v>2.3243064499286481E-2</v>
      </c>
      <c r="AF36" s="2">
        <f>(Table2[[#This Row],[Current Week High]]/Table2[[#This Row],[Close Price]])-1</f>
        <v>2.2970226300526253E-2</v>
      </c>
      <c r="AG36" s="2">
        <f>(Table2[[#This Row],[Close Price]]/Table2[[#This Row],[Current Month Low]])-1</f>
        <v>0.14705595442484776</v>
      </c>
      <c r="AH36" s="2">
        <f>(Table2[[#This Row],[Current Month High]]/Table2[[#This Row],[Close Price]])-1</f>
        <v>2.2970226300526253E-2</v>
      </c>
      <c r="AI36">
        <v>2.29702263005262</v>
      </c>
      <c r="AJ36">
        <v>231.23098591549299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0.4</v>
      </c>
      <c r="AM36" t="s">
        <v>10436</v>
      </c>
      <c r="AN36">
        <v>9.34</v>
      </c>
      <c r="AO36" t="s">
        <v>10436</v>
      </c>
      <c r="AP36">
        <v>0.14050128185573299</v>
      </c>
      <c r="AQ36">
        <f>(Table2[[#This Row],[Sharpe Ratio]]-AVERAGE(Table2[Sharpe Ratio]))/_xlfn.STDEV.P(Table2[Sharpe Ratio])</f>
        <v>0.94962810887512505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7.4276931575457494</v>
      </c>
      <c r="AS36">
        <f>_xlfn.RANK.AVG(Table2[[#This Row],[1Y Return vs Nifty Z-Score]],Table2[1Y Return vs Nifty Z-Score])</f>
        <v>25</v>
      </c>
      <c r="AT36">
        <f>_xlfn.RANK.AVG(Table2[[#This Row],[6M Return vs Nifty Z-Score]],Table2[6M Return vs Nifty Z-Score])</f>
        <v>68</v>
      </c>
      <c r="AU36">
        <f>_xlfn.RANK.AVG(Table2[[#This Row],[Sharpe Ratio Z-Score]],Table2[Sharpe Ratio Z-Score])</f>
        <v>119</v>
      </c>
      <c r="AV36">
        <f>(Table2[[#This Row],[Rank 1Y]]+Table2[[#This Row],[Rank 6M]]+Table2[[#This Row],[Rank Sharpe]])/3</f>
        <v>70.666666666666671</v>
      </c>
    </row>
    <row r="37" spans="1:48" x14ac:dyDescent="0.3">
      <c r="A37" t="s">
        <v>1435</v>
      </c>
      <c r="B37" t="s">
        <v>1436</v>
      </c>
      <c r="C37" t="s">
        <v>10402</v>
      </c>
      <c r="D37" t="s">
        <v>273</v>
      </c>
      <c r="E37">
        <v>7788.7762504699904</v>
      </c>
      <c r="F37">
        <v>3352.55</v>
      </c>
      <c r="G37">
        <v>132.80808960631501</v>
      </c>
      <c r="H37">
        <f>(Table2[[#This Row],[1Y Return vs Nifty]]-AVERAGE(Table2[1Y Return vs Nifty]))/_xlfn.STDEV.P(Table2[1Y Return vs Nifty])</f>
        <v>1.7632100159098159</v>
      </c>
      <c r="I37">
        <v>-9.0486650215800495</v>
      </c>
      <c r="J37">
        <f>(Table2[[#This Row],[1M Return vs Nifty]]-AVERAGE(Table2[1M Return vs Nifty]))/_xlfn.STDEV.P(Table2[1M Return vs Nifty])</f>
        <v>-0.64019430293607427</v>
      </c>
      <c r="K37">
        <v>77.946948280838498</v>
      </c>
      <c r="L37">
        <f>(Table2[[#This Row],[6M Return vs Nifty]]-AVERAGE(Table2[6M Return vs Nifty]))/_xlfn.STDEV.P(Table2[6M Return vs Nifty])</f>
        <v>1.9455534714716827</v>
      </c>
      <c r="M37">
        <v>-0.96637197198930203</v>
      </c>
      <c r="N37">
        <f>(Table2[[#This Row],[1W Return vs Nifty]]-AVERAGE(Table2[1W Return vs Nifty]))/_xlfn.STDEV.P(Table2[1W Return vs Nifty])</f>
        <v>0.16208053545791187</v>
      </c>
      <c r="O37">
        <v>3234.36</v>
      </c>
      <c r="P37">
        <v>2987.0930946685899</v>
      </c>
      <c r="Q37">
        <v>2207.99313555974</v>
      </c>
      <c r="R37">
        <v>59.452056216748403</v>
      </c>
      <c r="S37" s="2">
        <f>(Table2[[#This Row],[Close Price]]-Table2[[#This Row],[20D EMA]])/Table2[[#This Row],[20D EMA]]</f>
        <v>3.6542005218961421E-2</v>
      </c>
      <c r="T37" s="2">
        <f>(Table2[[#This Row],[Close Price]]-Table2[[#This Row],[50D EMA]])/Table2[[#This Row],[50D EMA]]</f>
        <v>0.12234533499598103</v>
      </c>
      <c r="U37" s="2">
        <f>(Table2[[#This Row],[Close Price]]-Table2[[#This Row],[200D EMA]])/Table2[[#This Row],[200D EMA]]</f>
        <v>0.51836975668409757</v>
      </c>
      <c r="V37">
        <v>0.55054270382300197</v>
      </c>
      <c r="W37">
        <v>3264.25</v>
      </c>
      <c r="X37">
        <v>3425.05</v>
      </c>
      <c r="Y37">
        <v>3190</v>
      </c>
      <c r="Z37">
        <v>3425.05</v>
      </c>
      <c r="AA37">
        <v>3113.4</v>
      </c>
      <c r="AB37">
        <v>3589.95</v>
      </c>
      <c r="AC37" s="2">
        <f>(Table2[[#This Row],[Close Price]]/Table2[[#This Row],[Day Low]])-1</f>
        <v>2.7050624186260253E-2</v>
      </c>
      <c r="AD37" s="2">
        <f>(Table2[[#This Row],[Day High]]/Table2[[#This Row],[Close Price]])-1</f>
        <v>2.1625329972707386E-2</v>
      </c>
      <c r="AE37" s="2">
        <f>(Table2[[#This Row],[Close Price]]/Table2[[#This Row],[Current Week Low]])-1</f>
        <v>5.0956112852664548E-2</v>
      </c>
      <c r="AF37" s="2">
        <f>(Table2[[#This Row],[Current Week High]]/Table2[[#This Row],[Close Price]])-1</f>
        <v>2.1625329972707386E-2</v>
      </c>
      <c r="AG37" s="2">
        <f>(Table2[[#This Row],[Close Price]]/Table2[[#This Row],[Current Month Low]])-1</f>
        <v>7.68131303398214E-2</v>
      </c>
      <c r="AH37" s="2">
        <f>(Table2[[#This Row],[Current Month High]]/Table2[[#This Row],[Close Price]])-1</f>
        <v>7.0811770145113417E-2</v>
      </c>
      <c r="AI37">
        <v>7.08117701451134</v>
      </c>
      <c r="AJ37">
        <v>167.13545816733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0.14000000000000001</v>
      </c>
      <c r="AM37" t="s">
        <v>10436</v>
      </c>
      <c r="AN37">
        <v>-1.22</v>
      </c>
      <c r="AO37" t="s">
        <v>10435</v>
      </c>
      <c r="AP37">
        <v>0.13231503242424</v>
      </c>
      <c r="AQ37">
        <f>(Table2[[#This Row],[Sharpe Ratio]]-AVERAGE(Table2[Sharpe Ratio]))/_xlfn.STDEV.P(Table2[Sharpe Ratio])</f>
        <v>0.85461161857011414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4.0852613384734511</v>
      </c>
      <c r="AS37">
        <f>_xlfn.RANK.AVG(Table2[[#This Row],[1Y Return vs Nifty Z-Score]],Table2[1Y Return vs Nifty Z-Score])</f>
        <v>45</v>
      </c>
      <c r="AT37">
        <f>_xlfn.RANK.AVG(Table2[[#This Row],[6M Return vs Nifty Z-Score]],Table2[6M Return vs Nifty Z-Score])</f>
        <v>35</v>
      </c>
      <c r="AU37">
        <f>_xlfn.RANK.AVG(Table2[[#This Row],[Sharpe Ratio Z-Score]],Table2[Sharpe Ratio Z-Score])</f>
        <v>139</v>
      </c>
      <c r="AV37">
        <f>(Table2[[#This Row],[Rank 1Y]]+Table2[[#This Row],[Rank 6M]]+Table2[[#This Row],[Rank Sharpe]])/3</f>
        <v>73</v>
      </c>
    </row>
    <row r="38" spans="1:48" x14ac:dyDescent="0.3">
      <c r="A38" t="s">
        <v>1488</v>
      </c>
      <c r="B38" t="s">
        <v>1489</v>
      </c>
      <c r="C38" t="s">
        <v>10397</v>
      </c>
      <c r="D38" t="s">
        <v>190</v>
      </c>
      <c r="E38">
        <v>7179.5512316249997</v>
      </c>
      <c r="F38">
        <v>2501.25</v>
      </c>
      <c r="G38">
        <v>114.761297444551</v>
      </c>
      <c r="H38">
        <f>(Table2[[#This Row],[1Y Return vs Nifty]]-AVERAGE(Table2[1Y Return vs Nifty]))/_xlfn.STDEV.P(Table2[1Y Return vs Nifty])</f>
        <v>1.4693476870477027</v>
      </c>
      <c r="I38">
        <v>-12.9815777496834</v>
      </c>
      <c r="J38">
        <f>(Table2[[#This Row],[1M Return vs Nifty]]-AVERAGE(Table2[1M Return vs Nifty]))/_xlfn.STDEV.P(Table2[1M Return vs Nifty])</f>
        <v>-1.023490331737227</v>
      </c>
      <c r="K38">
        <v>68.959853140868105</v>
      </c>
      <c r="L38">
        <f>(Table2[[#This Row],[6M Return vs Nifty]]-AVERAGE(Table2[6M Return vs Nifty]))/_xlfn.STDEV.P(Table2[6M Return vs Nifty])</f>
        <v>1.6750419785992485</v>
      </c>
      <c r="M38">
        <v>-0.14820846135365201</v>
      </c>
      <c r="N38">
        <f>(Table2[[#This Row],[1W Return vs Nifty]]-AVERAGE(Table2[1W Return vs Nifty]))/_xlfn.STDEV.P(Table2[1W Return vs Nifty])</f>
        <v>0.32051806512321873</v>
      </c>
      <c r="O38">
        <v>2543.7199999999998</v>
      </c>
      <c r="P38">
        <v>2478.4801217555701</v>
      </c>
      <c r="Q38">
        <v>1901.9716212757701</v>
      </c>
      <c r="R38">
        <v>41.984893413081103</v>
      </c>
      <c r="S38" s="2">
        <f>(Table2[[#This Row],[Close Price]]-Table2[[#This Row],[20D EMA]])/Table2[[#This Row],[20D EMA]]</f>
        <v>-1.6696020002201422E-2</v>
      </c>
      <c r="T38" s="2">
        <f>(Table2[[#This Row],[Close Price]]-Table2[[#This Row],[50D EMA]])/Table2[[#This Row],[50D EMA]]</f>
        <v>9.1870328289344796E-3</v>
      </c>
      <c r="U38" s="2">
        <f>(Table2[[#This Row],[Close Price]]-Table2[[#This Row],[200D EMA]])/Table2[[#This Row],[200D EMA]]</f>
        <v>0.31508271312810482</v>
      </c>
      <c r="V38">
        <v>0.30061002727535102</v>
      </c>
      <c r="W38">
        <v>2443.9499999999998</v>
      </c>
      <c r="X38">
        <v>2514.9</v>
      </c>
      <c r="Y38">
        <v>2443.9499999999998</v>
      </c>
      <c r="Z38">
        <v>2524.9499999999998</v>
      </c>
      <c r="AA38">
        <v>2372.1</v>
      </c>
      <c r="AB38">
        <v>2719.95</v>
      </c>
      <c r="AC38" s="2">
        <f>(Table2[[#This Row],[Close Price]]/Table2[[#This Row],[Day Low]])-1</f>
        <v>2.3445651506782239E-2</v>
      </c>
      <c r="AD38" s="2">
        <f>(Table2[[#This Row],[Day High]]/Table2[[#This Row],[Close Price]])-1</f>
        <v>5.4572713643179505E-3</v>
      </c>
      <c r="AE38" s="2">
        <f>(Table2[[#This Row],[Close Price]]/Table2[[#This Row],[Current Week Low]])-1</f>
        <v>2.3445651506782239E-2</v>
      </c>
      <c r="AF38" s="2">
        <f>(Table2[[#This Row],[Current Week High]]/Table2[[#This Row],[Close Price]])-1</f>
        <v>9.4752623688154625E-3</v>
      </c>
      <c r="AG38" s="2">
        <f>(Table2[[#This Row],[Close Price]]/Table2[[#This Row],[Current Month Low]])-1</f>
        <v>5.4445428101682181E-2</v>
      </c>
      <c r="AH38" s="2">
        <f>(Table2[[#This Row],[Current Month High]]/Table2[[#This Row],[Close Price]])-1</f>
        <v>8.7436281859070375E-2</v>
      </c>
      <c r="AI38">
        <v>18.024987506246799</v>
      </c>
      <c r="AJ38">
        <v>189.29562803608599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-0.09</v>
      </c>
      <c r="AM38" t="s">
        <v>10435</v>
      </c>
      <c r="AN38">
        <v>-4.22</v>
      </c>
      <c r="AO38" t="s">
        <v>10435</v>
      </c>
      <c r="AP38">
        <v>0.14746246067399801</v>
      </c>
      <c r="AQ38">
        <f>(Table2[[#This Row],[Sharpe Ratio]]-AVERAGE(Table2[Sharpe Ratio]))/_xlfn.STDEV.P(Table2[Sharpe Ratio])</f>
        <v>1.0304254001416941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3.4718427991746372</v>
      </c>
      <c r="AS38">
        <f>_xlfn.RANK.AVG(Table2[[#This Row],[1Y Return vs Nifty Z-Score]],Table2[1Y Return vs Nifty Z-Score])</f>
        <v>64</v>
      </c>
      <c r="AT38">
        <f>_xlfn.RANK.AVG(Table2[[#This Row],[6M Return vs Nifty Z-Score]],Table2[6M Return vs Nifty Z-Score])</f>
        <v>47</v>
      </c>
      <c r="AU38">
        <f>_xlfn.RANK.AVG(Table2[[#This Row],[Sharpe Ratio Z-Score]],Table2[Sharpe Ratio Z-Score])</f>
        <v>113</v>
      </c>
      <c r="AV38">
        <f>(Table2[[#This Row],[Rank 1Y]]+Table2[[#This Row],[Rank 6M]]+Table2[[#This Row],[Rank Sharpe]])/3</f>
        <v>74.666666666666671</v>
      </c>
    </row>
    <row r="39" spans="1:48" x14ac:dyDescent="0.3">
      <c r="A39" t="s">
        <v>322</v>
      </c>
      <c r="B39" t="s">
        <v>323</v>
      </c>
      <c r="C39" t="s">
        <v>10400</v>
      </c>
      <c r="D39" t="s">
        <v>324</v>
      </c>
      <c r="E39">
        <v>85810.763340574995</v>
      </c>
      <c r="F39">
        <v>14340.85</v>
      </c>
      <c r="G39">
        <v>161.44640786602599</v>
      </c>
      <c r="H39">
        <f>(Table2[[#This Row],[1Y Return vs Nifty]]-AVERAGE(Table2[1Y Return vs Nifty]))/_xlfn.STDEV.P(Table2[1Y Return vs Nifty])</f>
        <v>2.2295379274332592</v>
      </c>
      <c r="I39">
        <v>2.00710941973127</v>
      </c>
      <c r="J39">
        <f>(Table2[[#This Row],[1M Return vs Nifty]]-AVERAGE(Table2[1M Return vs Nifty]))/_xlfn.STDEV.P(Table2[1M Return vs Nifty])</f>
        <v>0.43728560359607876</v>
      </c>
      <c r="K39">
        <v>80.528942252066102</v>
      </c>
      <c r="L39">
        <f>(Table2[[#This Row],[6M Return vs Nifty]]-AVERAGE(Table2[6M Return vs Nifty]))/_xlfn.STDEV.P(Table2[6M Return vs Nifty])</f>
        <v>2.0232714696530953</v>
      </c>
      <c r="M39">
        <v>0.27885666671785803</v>
      </c>
      <c r="N39">
        <f>(Table2[[#This Row],[1W Return vs Nifty]]-AVERAGE(Table2[1W Return vs Nifty]))/_xlfn.STDEV.P(Table2[1W Return vs Nifty])</f>
        <v>0.40321931373461051</v>
      </c>
      <c r="O39">
        <v>13369.41</v>
      </c>
      <c r="P39">
        <v>12592.981494575501</v>
      </c>
      <c r="Q39">
        <v>9697.4331119551498</v>
      </c>
      <c r="R39">
        <v>74.385242837922902</v>
      </c>
      <c r="S39" s="2">
        <f>(Table2[[#This Row],[Close Price]]-Table2[[#This Row],[20D EMA]])/Table2[[#This Row],[20D EMA]]</f>
        <v>7.2661396426618716E-2</v>
      </c>
      <c r="T39" s="2">
        <f>(Table2[[#This Row],[Close Price]]-Table2[[#This Row],[50D EMA]])/Table2[[#This Row],[50D EMA]]</f>
        <v>0.1387970359662169</v>
      </c>
      <c r="U39" s="2">
        <f>(Table2[[#This Row],[Close Price]]-Table2[[#This Row],[200D EMA]])/Table2[[#This Row],[200D EMA]]</f>
        <v>0.47882948347644411</v>
      </c>
      <c r="V39">
        <v>1.12241154117581</v>
      </c>
      <c r="W39">
        <v>14175</v>
      </c>
      <c r="X39">
        <v>14498</v>
      </c>
      <c r="Y39">
        <v>14000</v>
      </c>
      <c r="Z39">
        <v>14498</v>
      </c>
      <c r="AA39">
        <v>12022</v>
      </c>
      <c r="AB39">
        <v>14498</v>
      </c>
      <c r="AC39" s="2">
        <f>(Table2[[#This Row],[Close Price]]/Table2[[#This Row],[Day Low]])-1</f>
        <v>1.1700176366842951E-2</v>
      </c>
      <c r="AD39" s="2">
        <f>(Table2[[#This Row],[Day High]]/Table2[[#This Row],[Close Price]])-1</f>
        <v>1.0958206800852022E-2</v>
      </c>
      <c r="AE39" s="2">
        <f>(Table2[[#This Row],[Close Price]]/Table2[[#This Row],[Current Week Low]])-1</f>
        <v>2.4346428571428547E-2</v>
      </c>
      <c r="AF39" s="2">
        <f>(Table2[[#This Row],[Current Week High]]/Table2[[#This Row],[Close Price]])-1</f>
        <v>1.0958206800852022E-2</v>
      </c>
      <c r="AG39" s="2">
        <f>(Table2[[#This Row],[Close Price]]/Table2[[#This Row],[Current Month Low]])-1</f>
        <v>0.19288387955415076</v>
      </c>
      <c r="AH39" s="2">
        <f>(Table2[[#This Row],[Current Month High]]/Table2[[#This Row],[Close Price]])-1</f>
        <v>1.0958206800852022E-2</v>
      </c>
      <c r="AI39">
        <v>1.0958206800851999</v>
      </c>
      <c r="AJ39">
        <v>202.968236698391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-0.01</v>
      </c>
      <c r="AM39" t="s">
        <v>10435</v>
      </c>
      <c r="AN39">
        <v>18.87</v>
      </c>
      <c r="AO39" t="s">
        <v>10436</v>
      </c>
      <c r="AP39">
        <v>0.122648459498924</v>
      </c>
      <c r="AQ39">
        <f>(Table2[[#This Row],[Sharpe Ratio]]-AVERAGE(Table2[Sharpe Ratio]))/_xlfn.STDEV.P(Table2[Sharpe Ratio])</f>
        <v>0.74241324978996115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5.835727564207005</v>
      </c>
      <c r="AS39">
        <f>_xlfn.RANK.AVG(Table2[[#This Row],[1Y Return vs Nifty Z-Score]],Table2[1Y Return vs Nifty Z-Score])</f>
        <v>33</v>
      </c>
      <c r="AT39">
        <f>_xlfn.RANK.AVG(Table2[[#This Row],[6M Return vs Nifty Z-Score]],Table2[6M Return vs Nifty Z-Score])</f>
        <v>31</v>
      </c>
      <c r="AU39">
        <f>_xlfn.RANK.AVG(Table2[[#This Row],[Sharpe Ratio Z-Score]],Table2[Sharpe Ratio Z-Score])</f>
        <v>167</v>
      </c>
      <c r="AV39">
        <f>(Table2[[#This Row],[Rank 1Y]]+Table2[[#This Row],[Rank 6M]]+Table2[[#This Row],[Rank Sharpe]])/3</f>
        <v>77</v>
      </c>
    </row>
    <row r="40" spans="1:48" x14ac:dyDescent="0.3">
      <c r="A40" t="s">
        <v>741</v>
      </c>
      <c r="B40" t="s">
        <v>742</v>
      </c>
      <c r="C40" t="s">
        <v>10402</v>
      </c>
      <c r="D40" t="s">
        <v>438</v>
      </c>
      <c r="E40">
        <v>23799.029500724999</v>
      </c>
      <c r="F40">
        <v>747.75</v>
      </c>
      <c r="G40">
        <v>79.678082619318403</v>
      </c>
      <c r="H40">
        <f>(Table2[[#This Row],[1Y Return vs Nifty]]-AVERAGE(Table2[1Y Return vs Nifty]))/_xlfn.STDEV.P(Table2[1Y Return vs Nifty])</f>
        <v>0.89807523485224539</v>
      </c>
      <c r="I40">
        <v>-1.1806242655716399</v>
      </c>
      <c r="J40">
        <f>(Table2[[#This Row],[1M Return vs Nifty]]-AVERAGE(Table2[1M Return vs Nifty]))/_xlfn.STDEV.P(Table2[1M Return vs Nifty])</f>
        <v>0.1266136546048523</v>
      </c>
      <c r="K40">
        <v>56.987356785474802</v>
      </c>
      <c r="L40">
        <f>(Table2[[#This Row],[6M Return vs Nifty]]-AVERAGE(Table2[6M Return vs Nifty]))/_xlfn.STDEV.P(Table2[6M Return vs Nifty])</f>
        <v>1.3146699326749756</v>
      </c>
      <c r="M40">
        <v>-1.27832133417302</v>
      </c>
      <c r="N40">
        <f>(Table2[[#This Row],[1W Return vs Nifty]]-AVERAGE(Table2[1W Return vs Nifty]))/_xlfn.STDEV.P(Table2[1W Return vs Nifty])</f>
        <v>0.10167147824310485</v>
      </c>
      <c r="O40">
        <v>701.66</v>
      </c>
      <c r="P40">
        <v>661.49681198820201</v>
      </c>
      <c r="Q40">
        <v>545.19212213659603</v>
      </c>
      <c r="R40">
        <v>70.397619830929401</v>
      </c>
      <c r="S40" s="2">
        <f>(Table2[[#This Row],[Close Price]]-Table2[[#This Row],[20D EMA]])/Table2[[#This Row],[20D EMA]]</f>
        <v>6.5687084912920843E-2</v>
      </c>
      <c r="T40" s="2">
        <f>(Table2[[#This Row],[Close Price]]-Table2[[#This Row],[50D EMA]])/Table2[[#This Row],[50D EMA]]</f>
        <v>0.13039093529801674</v>
      </c>
      <c r="U40" s="2">
        <f>(Table2[[#This Row],[Close Price]]-Table2[[#This Row],[200D EMA]])/Table2[[#This Row],[200D EMA]]</f>
        <v>0.37153485833504724</v>
      </c>
      <c r="V40">
        <v>0.66817675430837198</v>
      </c>
      <c r="W40">
        <v>720.2</v>
      </c>
      <c r="X40">
        <v>754.75</v>
      </c>
      <c r="Y40">
        <v>702.5</v>
      </c>
      <c r="Z40">
        <v>754.75</v>
      </c>
      <c r="AA40">
        <v>663.65</v>
      </c>
      <c r="AB40">
        <v>754.75</v>
      </c>
      <c r="AC40" s="2">
        <f>(Table2[[#This Row],[Close Price]]/Table2[[#This Row],[Day Low]])-1</f>
        <v>3.8253262982504754E-2</v>
      </c>
      <c r="AD40" s="2">
        <f>(Table2[[#This Row],[Day High]]/Table2[[#This Row],[Close Price]])-1</f>
        <v>9.3614175860916582E-3</v>
      </c>
      <c r="AE40" s="2">
        <f>(Table2[[#This Row],[Close Price]]/Table2[[#This Row],[Current Week Low]])-1</f>
        <v>6.4412811387900337E-2</v>
      </c>
      <c r="AF40" s="2">
        <f>(Table2[[#This Row],[Current Week High]]/Table2[[#This Row],[Close Price]])-1</f>
        <v>9.3614175860916582E-3</v>
      </c>
      <c r="AG40" s="2">
        <f>(Table2[[#This Row],[Close Price]]/Table2[[#This Row],[Current Month Low]])-1</f>
        <v>0.12672342349129817</v>
      </c>
      <c r="AH40" s="2">
        <f>(Table2[[#This Row],[Current Month High]]/Table2[[#This Row],[Close Price]])-1</f>
        <v>9.3614175860916582E-3</v>
      </c>
      <c r="AI40">
        <v>0.93614175860916504</v>
      </c>
      <c r="AJ40">
        <v>127.59092984325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0.39</v>
      </c>
      <c r="AM40" t="s">
        <v>10436</v>
      </c>
      <c r="AN40">
        <v>8.16</v>
      </c>
      <c r="AO40" t="s">
        <v>10436</v>
      </c>
      <c r="AP40">
        <v>0.18372589663786501</v>
      </c>
      <c r="AQ40">
        <f>(Table2[[#This Row],[Sharpe Ratio]]-AVERAGE(Table2[Sharpe Ratio]))/_xlfn.STDEV.P(Table2[Sharpe Ratio])</f>
        <v>1.451329312308312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3.8923596126834901</v>
      </c>
      <c r="AS40">
        <f>_xlfn.RANK.AVG(Table2[[#This Row],[1Y Return vs Nifty Z-Score]],Table2[1Y Return vs Nifty Z-Score])</f>
        <v>110</v>
      </c>
      <c r="AT40">
        <f>_xlfn.RANK.AVG(Table2[[#This Row],[6M Return vs Nifty Z-Score]],Table2[6M Return vs Nifty Z-Score])</f>
        <v>70</v>
      </c>
      <c r="AU40">
        <f>_xlfn.RANK.AVG(Table2[[#This Row],[Sharpe Ratio Z-Score]],Table2[Sharpe Ratio Z-Score])</f>
        <v>52</v>
      </c>
      <c r="AV40">
        <f>(Table2[[#This Row],[Rank 1Y]]+Table2[[#This Row],[Rank 6M]]+Table2[[#This Row],[Rank Sharpe]])/3</f>
        <v>77.333333333333329</v>
      </c>
    </row>
    <row r="41" spans="1:48" x14ac:dyDescent="0.3">
      <c r="A41" t="s">
        <v>1207</v>
      </c>
      <c r="B41" t="s">
        <v>1208</v>
      </c>
      <c r="C41" t="s">
        <v>10403</v>
      </c>
      <c r="D41" t="s">
        <v>130</v>
      </c>
      <c r="E41">
        <v>10227.08020875</v>
      </c>
      <c r="F41">
        <v>431.25</v>
      </c>
      <c r="G41">
        <v>255.790950727959</v>
      </c>
      <c r="H41">
        <f>(Table2[[#This Row],[1Y Return vs Nifty]]-AVERAGE(Table2[1Y Return vs Nifty]))/_xlfn.STDEV.P(Table2[1Y Return vs Nifty])</f>
        <v>3.7657836398196967</v>
      </c>
      <c r="I41">
        <v>-8.8377954563626506</v>
      </c>
      <c r="J41">
        <f>(Table2[[#This Row],[1M Return vs Nifty]]-AVERAGE(Table2[1M Return vs Nifty]))/_xlfn.STDEV.P(Table2[1M Return vs Nifty])</f>
        <v>-0.61964325781236695</v>
      </c>
      <c r="K41">
        <v>87.523393303703301</v>
      </c>
      <c r="L41">
        <f>(Table2[[#This Row],[6M Return vs Nifty]]-AVERAGE(Table2[6M Return vs Nifty]))/_xlfn.STDEV.P(Table2[6M Return vs Nifty])</f>
        <v>2.2338043911736949</v>
      </c>
      <c r="M41">
        <v>-7.6216977297417099</v>
      </c>
      <c r="N41">
        <f>(Table2[[#This Row],[1W Return vs Nifty]]-AVERAGE(Table2[1W Return vs Nifty]))/_xlfn.STDEV.P(Table2[1W Return vs Nifty])</f>
        <v>-1.1267246464756469</v>
      </c>
      <c r="O41">
        <v>447.14</v>
      </c>
      <c r="P41">
        <v>449.071034981781</v>
      </c>
      <c r="Q41">
        <v>357.77395982303</v>
      </c>
      <c r="R41">
        <v>36.699079350387301</v>
      </c>
      <c r="S41" s="2">
        <f>(Table2[[#This Row],[Close Price]]-Table2[[#This Row],[20D EMA]])/Table2[[#This Row],[20D EMA]]</f>
        <v>-3.5536968287337267E-2</v>
      </c>
      <c r="T41" s="2">
        <f>(Table2[[#This Row],[Close Price]]-Table2[[#This Row],[50D EMA]])/Table2[[#This Row],[50D EMA]]</f>
        <v>-3.9684222747753045E-2</v>
      </c>
      <c r="U41" s="2">
        <f>(Table2[[#This Row],[Close Price]]-Table2[[#This Row],[200D EMA]])/Table2[[#This Row],[200D EMA]]</f>
        <v>0.20537000572460426</v>
      </c>
      <c r="V41">
        <v>0.91981272619573595</v>
      </c>
      <c r="W41">
        <v>428</v>
      </c>
      <c r="X41">
        <v>442.9</v>
      </c>
      <c r="Y41">
        <v>428</v>
      </c>
      <c r="Z41">
        <v>455.2</v>
      </c>
      <c r="AA41">
        <v>421.1</v>
      </c>
      <c r="AB41">
        <v>470</v>
      </c>
      <c r="AC41" s="2">
        <f>(Table2[[#This Row],[Close Price]]/Table2[[#This Row],[Day Low]])-1</f>
        <v>7.5934579439251859E-3</v>
      </c>
      <c r="AD41" s="2">
        <f>(Table2[[#This Row],[Day High]]/Table2[[#This Row],[Close Price]])-1</f>
        <v>2.7014492753623109E-2</v>
      </c>
      <c r="AE41" s="2">
        <f>(Table2[[#This Row],[Close Price]]/Table2[[#This Row],[Current Week Low]])-1</f>
        <v>7.5934579439251859E-3</v>
      </c>
      <c r="AF41" s="2">
        <f>(Table2[[#This Row],[Current Week High]]/Table2[[#This Row],[Close Price]])-1</f>
        <v>5.5536231884057985E-2</v>
      </c>
      <c r="AG41" s="2">
        <f>(Table2[[#This Row],[Close Price]]/Table2[[#This Row],[Current Month Low]])-1</f>
        <v>2.4103538351935461E-2</v>
      </c>
      <c r="AH41" s="2">
        <f>(Table2[[#This Row],[Current Month High]]/Table2[[#This Row],[Close Price]])-1</f>
        <v>8.9855072463768115E-2</v>
      </c>
      <c r="AI41">
        <v>32.081159420289801</v>
      </c>
      <c r="AJ41">
        <v>303.22580645161202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-0.19</v>
      </c>
      <c r="AM41" t="s">
        <v>10435</v>
      </c>
      <c r="AN41">
        <v>-2.29</v>
      </c>
      <c r="AO41" t="s">
        <v>10435</v>
      </c>
      <c r="AP41">
        <v>0.10778743931259301</v>
      </c>
      <c r="AQ41">
        <f>(Table2[[#This Row],[Sharpe Ratio]]-AVERAGE(Table2[Sharpe Ratio]))/_xlfn.STDEV.P(Table2[Sharpe Ratio])</f>
        <v>0.56992376088862384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4</v>
      </c>
      <c r="AT41">
        <f>_xlfn.RANK.AVG(Table2[[#This Row],[6M Return vs Nifty Z-Score]],Table2[6M Return vs Nifty Z-Score])</f>
        <v>22</v>
      </c>
      <c r="AU41">
        <f>_xlfn.RANK.AVG(Table2[[#This Row],[Sharpe Ratio Z-Score]],Table2[Sharpe Ratio Z-Score])</f>
        <v>206</v>
      </c>
      <c r="AV41">
        <f>(Table2[[#This Row],[Rank 1Y]]+Table2[[#This Row],[Rank 6M]]+Table2[[#This Row],[Rank Sharpe]])/3</f>
        <v>77.333333333333329</v>
      </c>
    </row>
    <row r="42" spans="1:48" x14ac:dyDescent="0.3">
      <c r="A42" t="s">
        <v>335</v>
      </c>
      <c r="B42" t="s">
        <v>336</v>
      </c>
      <c r="C42" t="s">
        <v>10403</v>
      </c>
      <c r="D42" t="s">
        <v>130</v>
      </c>
      <c r="E42">
        <v>80505.634011959904</v>
      </c>
      <c r="F42">
        <v>1869.05</v>
      </c>
      <c r="G42">
        <v>174.72804578249799</v>
      </c>
      <c r="H42">
        <f>(Table2[[#This Row],[1Y Return vs Nifty]]-AVERAGE(Table2[1Y Return vs Nifty]))/_xlfn.STDEV.P(Table2[1Y Return vs Nifty])</f>
        <v>2.4458075566423272</v>
      </c>
      <c r="I42">
        <v>8.1992203421992293</v>
      </c>
      <c r="J42">
        <f>(Table2[[#This Row],[1M Return vs Nifty]]-AVERAGE(Table2[1M Return vs Nifty]))/_xlfn.STDEV.P(Table2[1M Return vs Nifty])</f>
        <v>1.0407598453504314</v>
      </c>
      <c r="K42">
        <v>45.103186981780603</v>
      </c>
      <c r="L42">
        <f>(Table2[[#This Row],[6M Return vs Nifty]]-AVERAGE(Table2[6M Return vs Nifty]))/_xlfn.STDEV.P(Table2[6M Return vs Nifty])</f>
        <v>0.95695651526061265</v>
      </c>
      <c r="M42">
        <v>1.0628195039802</v>
      </c>
      <c r="N42">
        <f>(Table2[[#This Row],[1W Return vs Nifty]]-AVERAGE(Table2[1W Return vs Nifty]))/_xlfn.STDEV.P(Table2[1W Return vs Nifty])</f>
        <v>0.55503387606916088</v>
      </c>
      <c r="O42">
        <v>1840.81</v>
      </c>
      <c r="P42">
        <v>1796.37766819904</v>
      </c>
      <c r="Q42">
        <v>1489.3357922303601</v>
      </c>
      <c r="R42">
        <v>52.930306390202198</v>
      </c>
      <c r="S42" s="2">
        <f>(Table2[[#This Row],[Close Price]]-Table2[[#This Row],[20D EMA]])/Table2[[#This Row],[20D EMA]]</f>
        <v>1.5341072679961544E-2</v>
      </c>
      <c r="T42" s="2">
        <f>(Table2[[#This Row],[Close Price]]-Table2[[#This Row],[50D EMA]])/Table2[[#This Row],[50D EMA]]</f>
        <v>4.0454929432415854E-2</v>
      </c>
      <c r="U42" s="2">
        <f>(Table2[[#This Row],[Close Price]]-Table2[[#This Row],[200D EMA]])/Table2[[#This Row],[200D EMA]]</f>
        <v>0.25495540344262962</v>
      </c>
      <c r="V42">
        <v>0.91537403761631397</v>
      </c>
      <c r="W42">
        <v>1847.4</v>
      </c>
      <c r="X42">
        <v>1928.8</v>
      </c>
      <c r="Y42">
        <v>1847.4</v>
      </c>
      <c r="Z42">
        <v>1928.8</v>
      </c>
      <c r="AA42">
        <v>1740.05</v>
      </c>
      <c r="AB42">
        <v>1972</v>
      </c>
      <c r="AC42" s="2">
        <f>(Table2[[#This Row],[Close Price]]/Table2[[#This Row],[Day Low]])-1</f>
        <v>1.1719172891631491E-2</v>
      </c>
      <c r="AD42" s="2">
        <f>(Table2[[#This Row],[Day High]]/Table2[[#This Row],[Close Price]])-1</f>
        <v>3.1968112142532368E-2</v>
      </c>
      <c r="AE42" s="2">
        <f>(Table2[[#This Row],[Close Price]]/Table2[[#This Row],[Current Week Low]])-1</f>
        <v>1.1719172891631491E-2</v>
      </c>
      <c r="AF42" s="2">
        <f>(Table2[[#This Row],[Current Week High]]/Table2[[#This Row],[Close Price]])-1</f>
        <v>3.1968112142532368E-2</v>
      </c>
      <c r="AG42" s="2">
        <f>(Table2[[#This Row],[Close Price]]/Table2[[#This Row],[Current Month Low]])-1</f>
        <v>7.4135800695382281E-2</v>
      </c>
      <c r="AH42" s="2">
        <f>(Table2[[#This Row],[Current Month High]]/Table2[[#This Row],[Close Price]])-1</f>
        <v>5.5081458494957269E-2</v>
      </c>
      <c r="AI42">
        <v>11.0082662315079</v>
      </c>
      <c r="AJ42">
        <v>215.82460290638701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0.03</v>
      </c>
      <c r="AM42" t="s">
        <v>10436</v>
      </c>
      <c r="AN42">
        <v>2.75</v>
      </c>
      <c r="AO42" t="s">
        <v>10436</v>
      </c>
      <c r="AP42">
        <v>0.15205029438746101</v>
      </c>
      <c r="AQ42">
        <f>(Table2[[#This Row],[Sharpe Ratio]]-AVERAGE(Table2[Sharpe Ratio]))/_xlfn.STDEV.P(Table2[Sharpe Ratio])</f>
        <v>1.0836756536557453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6.0822334469782779</v>
      </c>
      <c r="AS42">
        <f>_xlfn.RANK.AVG(Table2[[#This Row],[1Y Return vs Nifty Z-Score]],Table2[1Y Return vs Nifty Z-Score])</f>
        <v>28</v>
      </c>
      <c r="AT42">
        <f>_xlfn.RANK.AVG(Table2[[#This Row],[6M Return vs Nifty Z-Score]],Table2[6M Return vs Nifty Z-Score])</f>
        <v>109</v>
      </c>
      <c r="AU42">
        <f>_xlfn.RANK.AVG(Table2[[#This Row],[Sharpe Ratio Z-Score]],Table2[Sharpe Ratio Z-Score])</f>
        <v>102</v>
      </c>
      <c r="AV42">
        <f>(Table2[[#This Row],[Rank 1Y]]+Table2[[#This Row],[Rank 6M]]+Table2[[#This Row],[Rank Sharpe]])/3</f>
        <v>79.666666666666671</v>
      </c>
    </row>
    <row r="43" spans="1:48" x14ac:dyDescent="0.3">
      <c r="A43" t="s">
        <v>1290</v>
      </c>
      <c r="B43" t="s">
        <v>1291</v>
      </c>
      <c r="C43" t="s">
        <v>10402</v>
      </c>
      <c r="D43" t="s">
        <v>374</v>
      </c>
      <c r="E43">
        <v>9214.4547249299994</v>
      </c>
      <c r="F43">
        <v>406.05</v>
      </c>
      <c r="G43">
        <v>126.78107453816401</v>
      </c>
      <c r="H43">
        <f>(Table2[[#This Row],[1Y Return vs Nifty]]-AVERAGE(Table2[1Y Return vs Nifty]))/_xlfn.STDEV.P(Table2[1Y Return vs Nifty])</f>
        <v>1.665069988134332</v>
      </c>
      <c r="I43">
        <v>-2.7033105361713998</v>
      </c>
      <c r="J43">
        <f>(Table2[[#This Row],[1M Return vs Nifty]]-AVERAGE(Table2[1M Return vs Nifty]))/_xlfn.STDEV.P(Table2[1M Return vs Nifty])</f>
        <v>-2.1785163518016702E-2</v>
      </c>
      <c r="K43">
        <v>45.025360516817997</v>
      </c>
      <c r="L43">
        <f>(Table2[[#This Row],[6M Return vs Nifty]]-AVERAGE(Table2[6M Return vs Nifty]))/_xlfn.STDEV.P(Table2[6M Return vs Nifty])</f>
        <v>0.95461393927870453</v>
      </c>
      <c r="M43">
        <v>-4.9928044455962102</v>
      </c>
      <c r="N43">
        <f>(Table2[[#This Row],[1W Return vs Nifty]]-AVERAGE(Table2[1W Return vs Nifty]))/_xlfn.STDEV.P(Table2[1W Return vs Nifty])</f>
        <v>-0.61763892915964447</v>
      </c>
      <c r="O43">
        <v>407.64</v>
      </c>
      <c r="P43">
        <v>379.95274147346697</v>
      </c>
      <c r="Q43">
        <v>289.61367626249103</v>
      </c>
      <c r="R43">
        <v>45.2305950655918</v>
      </c>
      <c r="S43" s="2">
        <f>(Table2[[#This Row],[Close Price]]-Table2[[#This Row],[20D EMA]])/Table2[[#This Row],[20D EMA]]</f>
        <v>-3.9005004415660267E-3</v>
      </c>
      <c r="T43" s="2">
        <f>(Table2[[#This Row],[Close Price]]-Table2[[#This Row],[50D EMA]])/Table2[[#This Row],[50D EMA]]</f>
        <v>6.8685538168055241E-2</v>
      </c>
      <c r="U43" s="2">
        <f>(Table2[[#This Row],[Close Price]]-Table2[[#This Row],[200D EMA]])/Table2[[#This Row],[200D EMA]]</f>
        <v>0.4020401427174905</v>
      </c>
      <c r="V43">
        <v>0.92198283154843697</v>
      </c>
      <c r="W43">
        <v>403.9</v>
      </c>
      <c r="X43">
        <v>412.9</v>
      </c>
      <c r="Y43">
        <v>403.9</v>
      </c>
      <c r="Z43">
        <v>416.55</v>
      </c>
      <c r="AA43">
        <v>389.05</v>
      </c>
      <c r="AB43">
        <v>446.8</v>
      </c>
      <c r="AC43" s="2">
        <f>(Table2[[#This Row],[Close Price]]/Table2[[#This Row],[Day Low]])-1</f>
        <v>5.3230997771727129E-3</v>
      </c>
      <c r="AD43" s="2">
        <f>(Table2[[#This Row],[Day High]]/Table2[[#This Row],[Close Price]])-1</f>
        <v>1.6869843615318292E-2</v>
      </c>
      <c r="AE43" s="2">
        <f>(Table2[[#This Row],[Close Price]]/Table2[[#This Row],[Current Week Low]])-1</f>
        <v>5.3230997771727129E-3</v>
      </c>
      <c r="AF43" s="2">
        <f>(Table2[[#This Row],[Current Week High]]/Table2[[#This Row],[Close Price]])-1</f>
        <v>2.5858884373845648E-2</v>
      </c>
      <c r="AG43" s="2">
        <f>(Table2[[#This Row],[Close Price]]/Table2[[#This Row],[Current Month Low]])-1</f>
        <v>4.3696183009895861E-2</v>
      </c>
      <c r="AH43" s="2">
        <f>(Table2[[#This Row],[Current Month High]]/Table2[[#This Row],[Close Price]])-1</f>
        <v>0.10035709887944844</v>
      </c>
      <c r="AI43">
        <v>10.035709887944799</v>
      </c>
      <c r="AJ43">
        <v>189.828693790149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7.0000000000000007E-2</v>
      </c>
      <c r="AM43" t="s">
        <v>10436</v>
      </c>
      <c r="AN43">
        <v>-0.12</v>
      </c>
      <c r="AO43" t="s">
        <v>10435</v>
      </c>
      <c r="AP43">
        <v>0.17354148282677501</v>
      </c>
      <c r="AQ43">
        <f>(Table2[[#This Row],[Sharpe Ratio]]-AVERAGE(Table2[Sharpe Ratio]))/_xlfn.STDEV.P(Table2[Sharpe Ratio])</f>
        <v>1.333120447034686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3.3133802817700611</v>
      </c>
      <c r="AS43">
        <f>_xlfn.RANK.AVG(Table2[[#This Row],[1Y Return vs Nifty Z-Score]],Table2[1Y Return vs Nifty Z-Score])</f>
        <v>56</v>
      </c>
      <c r="AT43">
        <f>_xlfn.RANK.AVG(Table2[[#This Row],[6M Return vs Nifty Z-Score]],Table2[6M Return vs Nifty Z-Score])</f>
        <v>111</v>
      </c>
      <c r="AU43">
        <f>_xlfn.RANK.AVG(Table2[[#This Row],[Sharpe Ratio Z-Score]],Table2[Sharpe Ratio Z-Score])</f>
        <v>72</v>
      </c>
      <c r="AV43">
        <f>(Table2[[#This Row],[Rank 1Y]]+Table2[[#This Row],[Rank 6M]]+Table2[[#This Row],[Rank Sharpe]])/3</f>
        <v>79.666666666666671</v>
      </c>
    </row>
    <row r="44" spans="1:48" x14ac:dyDescent="0.3">
      <c r="A44" t="s">
        <v>1305</v>
      </c>
      <c r="B44" t="s">
        <v>1306</v>
      </c>
      <c r="C44" t="s">
        <v>10402</v>
      </c>
      <c r="D44" t="s">
        <v>261</v>
      </c>
      <c r="E44">
        <v>9125.7350162000002</v>
      </c>
      <c r="F44">
        <v>79.75</v>
      </c>
      <c r="G44">
        <v>67.448243656925797</v>
      </c>
      <c r="H44">
        <f>(Table2[[#This Row],[1Y Return vs Nifty]]-AVERAGE(Table2[1Y Return vs Nifty]))/_xlfn.STDEV.P(Table2[1Y Return vs Nifty])</f>
        <v>0.69893242172051728</v>
      </c>
      <c r="I44">
        <v>-6.6266250981455297</v>
      </c>
      <c r="J44">
        <f>(Table2[[#This Row],[1M Return vs Nifty]]-AVERAGE(Table2[1M Return vs Nifty]))/_xlfn.STDEV.P(Table2[1M Return vs Nifty])</f>
        <v>-0.40414576882634307</v>
      </c>
      <c r="K44">
        <v>53.011343422800998</v>
      </c>
      <c r="L44">
        <f>(Table2[[#This Row],[6M Return vs Nifty]]-AVERAGE(Table2[6M Return vs Nifty]))/_xlfn.STDEV.P(Table2[6M Return vs Nifty])</f>
        <v>1.1949919617993738</v>
      </c>
      <c r="M44">
        <v>-8.6436644563465208</v>
      </c>
      <c r="N44">
        <f>(Table2[[#This Row],[1W Return vs Nifty]]-AVERAGE(Table2[1W Return vs Nifty]))/_xlfn.STDEV.P(Table2[1W Return vs Nifty])</f>
        <v>-1.3246287102215459</v>
      </c>
      <c r="O44">
        <v>78.45</v>
      </c>
      <c r="P44">
        <v>77.839152902330895</v>
      </c>
      <c r="Q44">
        <v>64.592593105414494</v>
      </c>
      <c r="R44">
        <v>56.624645886890598</v>
      </c>
      <c r="S44" s="2">
        <f>(Table2[[#This Row],[Close Price]]-Table2[[#This Row],[20D EMA]])/Table2[[#This Row],[20D EMA]]</f>
        <v>1.6571064372211564E-2</v>
      </c>
      <c r="T44" s="2">
        <f>(Table2[[#This Row],[Close Price]]-Table2[[#This Row],[50D EMA]])/Table2[[#This Row],[50D EMA]]</f>
        <v>2.4548662548611638E-2</v>
      </c>
      <c r="U44" s="2">
        <f>(Table2[[#This Row],[Close Price]]-Table2[[#This Row],[200D EMA]])/Table2[[#This Row],[200D EMA]]</f>
        <v>0.23466168744531998</v>
      </c>
      <c r="V44">
        <v>0.69618998436182</v>
      </c>
      <c r="W44">
        <v>77.599999999999994</v>
      </c>
      <c r="X44">
        <v>81.5</v>
      </c>
      <c r="Y44">
        <v>76.36</v>
      </c>
      <c r="Z44">
        <v>81.5</v>
      </c>
      <c r="AA44">
        <v>72.56</v>
      </c>
      <c r="AB44">
        <v>83.95</v>
      </c>
      <c r="AC44" s="2">
        <f>(Table2[[#This Row],[Close Price]]/Table2[[#This Row],[Day Low]])-1</f>
        <v>2.7706185567010433E-2</v>
      </c>
      <c r="AD44" s="2">
        <f>(Table2[[#This Row],[Day High]]/Table2[[#This Row],[Close Price]])-1</f>
        <v>2.1943573667711602E-2</v>
      </c>
      <c r="AE44" s="2">
        <f>(Table2[[#This Row],[Close Price]]/Table2[[#This Row],[Current Week Low]])-1</f>
        <v>4.4394971189104293E-2</v>
      </c>
      <c r="AF44" s="2">
        <f>(Table2[[#This Row],[Current Week High]]/Table2[[#This Row],[Close Price]])-1</f>
        <v>2.1943573667711602E-2</v>
      </c>
      <c r="AG44" s="2">
        <f>(Table2[[#This Row],[Close Price]]/Table2[[#This Row],[Current Month Low]])-1</f>
        <v>9.9090407938257963E-2</v>
      </c>
      <c r="AH44" s="2">
        <f>(Table2[[#This Row],[Current Month High]]/Table2[[#This Row],[Close Price]])-1</f>
        <v>5.2664576802507801E-2</v>
      </c>
      <c r="AI44">
        <v>17.115987460814999</v>
      </c>
      <c r="AJ44">
        <v>101.96799226490199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0.03</v>
      </c>
      <c r="AM44" t="s">
        <v>10436</v>
      </c>
      <c r="AN44">
        <v>5.8</v>
      </c>
      <c r="AO44" t="s">
        <v>10436</v>
      </c>
      <c r="AP44">
        <v>0.22434013706860501</v>
      </c>
      <c r="AQ44">
        <f>(Table2[[#This Row],[Sharpe Ratio]]-AVERAGE(Table2[Sharpe Ratio]))/_xlfn.STDEV.P(Table2[Sharpe Ratio])</f>
        <v>1.9227323173629707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2.0878822218349722</v>
      </c>
      <c r="AS44">
        <f>_xlfn.RANK.AVG(Table2[[#This Row],[1Y Return vs Nifty Z-Score]],Table2[1Y Return vs Nifty Z-Score])</f>
        <v>137</v>
      </c>
      <c r="AT44">
        <f>_xlfn.RANK.AVG(Table2[[#This Row],[6M Return vs Nifty Z-Score]],Table2[6M Return vs Nifty Z-Score])</f>
        <v>88</v>
      </c>
      <c r="AU44">
        <f>_xlfn.RANK.AVG(Table2[[#This Row],[Sharpe Ratio Z-Score]],Table2[Sharpe Ratio Z-Score])</f>
        <v>18</v>
      </c>
      <c r="AV44">
        <f>(Table2[[#This Row],[Rank 1Y]]+Table2[[#This Row],[Rank 6M]]+Table2[[#This Row],[Rank Sharpe]])/3</f>
        <v>81</v>
      </c>
    </row>
    <row r="45" spans="1:48" x14ac:dyDescent="0.3">
      <c r="A45" t="s">
        <v>521</v>
      </c>
      <c r="B45" t="s">
        <v>522</v>
      </c>
      <c r="C45" t="s">
        <v>10400</v>
      </c>
      <c r="D45" t="s">
        <v>324</v>
      </c>
      <c r="E45">
        <v>41657.556048799997</v>
      </c>
      <c r="F45">
        <v>2026</v>
      </c>
      <c r="G45">
        <v>90.372723511979103</v>
      </c>
      <c r="H45">
        <f>(Table2[[#This Row],[1Y Return vs Nifty]]-AVERAGE(Table2[1Y Return vs Nifty]))/_xlfn.STDEV.P(Table2[1Y Return vs Nifty])</f>
        <v>1.0722198723529675</v>
      </c>
      <c r="I45">
        <v>11.7416171136577</v>
      </c>
      <c r="J45">
        <f>(Table2[[#This Row],[1M Return vs Nifty]]-AVERAGE(Table2[1M Return vs Nifty]))/_xlfn.STDEV.P(Table2[1M Return vs Nifty])</f>
        <v>1.3859967496009995</v>
      </c>
      <c r="K45">
        <v>42.706510305430797</v>
      </c>
      <c r="L45">
        <f>(Table2[[#This Row],[6M Return vs Nifty]]-AVERAGE(Table2[6M Return vs Nifty]))/_xlfn.STDEV.P(Table2[6M Return vs Nifty])</f>
        <v>0.88481656619426008</v>
      </c>
      <c r="M45">
        <v>0.141055973066843</v>
      </c>
      <c r="N45">
        <f>(Table2[[#This Row],[1W Return vs Nifty]]-AVERAGE(Table2[1W Return vs Nifty]))/_xlfn.STDEV.P(Table2[1W Return vs Nifty])</f>
        <v>0.37653418147874862</v>
      </c>
      <c r="O45">
        <v>1845.78</v>
      </c>
      <c r="P45">
        <v>1757.4547105548299</v>
      </c>
      <c r="Q45">
        <v>1465.7030084952801</v>
      </c>
      <c r="R45">
        <v>80.5326724081755</v>
      </c>
      <c r="S45" s="2">
        <f>(Table2[[#This Row],[Close Price]]-Table2[[#This Row],[20D EMA]])/Table2[[#This Row],[20D EMA]]</f>
        <v>9.7638938551723412E-2</v>
      </c>
      <c r="T45" s="2">
        <f>(Table2[[#This Row],[Close Price]]-Table2[[#This Row],[50D EMA]])/Table2[[#This Row],[50D EMA]]</f>
        <v>0.15280353333281066</v>
      </c>
      <c r="U45" s="2">
        <f>(Table2[[#This Row],[Close Price]]-Table2[[#This Row],[200D EMA]])/Table2[[#This Row],[200D EMA]]</f>
        <v>0.38227184378909884</v>
      </c>
      <c r="V45">
        <v>1.0275651543494</v>
      </c>
      <c r="W45">
        <v>1985</v>
      </c>
      <c r="X45">
        <v>2050</v>
      </c>
      <c r="Y45">
        <v>1907.85</v>
      </c>
      <c r="Z45">
        <v>2050</v>
      </c>
      <c r="AA45">
        <v>1650</v>
      </c>
      <c r="AB45">
        <v>2050</v>
      </c>
      <c r="AC45" s="2">
        <f>(Table2[[#This Row],[Close Price]]/Table2[[#This Row],[Day Low]])-1</f>
        <v>2.0654911838790868E-2</v>
      </c>
      <c r="AD45" s="2">
        <f>(Table2[[#This Row],[Day High]]/Table2[[#This Row],[Close Price]])-1</f>
        <v>1.1846001974333609E-2</v>
      </c>
      <c r="AE45" s="2">
        <f>(Table2[[#This Row],[Close Price]]/Table2[[#This Row],[Current Week Low]])-1</f>
        <v>6.1928348664727295E-2</v>
      </c>
      <c r="AF45" s="2">
        <f>(Table2[[#This Row],[Current Week High]]/Table2[[#This Row],[Close Price]])-1</f>
        <v>1.1846001974333609E-2</v>
      </c>
      <c r="AG45" s="2">
        <f>(Table2[[#This Row],[Close Price]]/Table2[[#This Row],[Current Month Low]])-1</f>
        <v>0.22787878787878779</v>
      </c>
      <c r="AH45" s="2">
        <f>(Table2[[#This Row],[Current Month High]]/Table2[[#This Row],[Close Price]])-1</f>
        <v>1.1846001974333609E-2</v>
      </c>
      <c r="AI45">
        <v>1.18460019743336</v>
      </c>
      <c r="AJ45">
        <v>148.89434889434801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0.03</v>
      </c>
      <c r="AM45" t="s">
        <v>10436</v>
      </c>
      <c r="AN45">
        <v>17.489999999999998</v>
      </c>
      <c r="AO45" t="s">
        <v>10436</v>
      </c>
      <c r="AP45">
        <v>0.18450641716501801</v>
      </c>
      <c r="AQ45">
        <f>(Table2[[#This Row],[Sharpe Ratio]]-AVERAGE(Table2[Sharpe Ratio]))/_xlfn.STDEV.P(Table2[Sharpe Ratio])</f>
        <v>1.4603886894653024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5.1799560590922784</v>
      </c>
      <c r="AS45">
        <f>_xlfn.RANK.AVG(Table2[[#This Row],[1Y Return vs Nifty Z-Score]],Table2[1Y Return vs Nifty Z-Score])</f>
        <v>89</v>
      </c>
      <c r="AT45">
        <f>_xlfn.RANK.AVG(Table2[[#This Row],[6M Return vs Nifty Z-Score]],Table2[6M Return vs Nifty Z-Score])</f>
        <v>118</v>
      </c>
      <c r="AU45">
        <f>_xlfn.RANK.AVG(Table2[[#This Row],[Sharpe Ratio Z-Score]],Table2[Sharpe Ratio Z-Score])</f>
        <v>50</v>
      </c>
      <c r="AV45">
        <f>(Table2[[#This Row],[Rank 1Y]]+Table2[[#This Row],[Rank 6M]]+Table2[[#This Row],[Rank Sharpe]])/3</f>
        <v>85.666666666666671</v>
      </c>
    </row>
    <row r="46" spans="1:48" x14ac:dyDescent="0.3">
      <c r="A46" t="s">
        <v>1091</v>
      </c>
      <c r="B46" t="s">
        <v>1092</v>
      </c>
      <c r="C46" t="s">
        <v>10391</v>
      </c>
      <c r="D46" t="s">
        <v>400</v>
      </c>
      <c r="E46">
        <v>12358.351935256</v>
      </c>
      <c r="F46">
        <v>137.41999999999999</v>
      </c>
      <c r="G46">
        <v>128.41565280490801</v>
      </c>
      <c r="H46">
        <f>(Table2[[#This Row],[1Y Return vs Nifty]]-AVERAGE(Table2[1Y Return vs Nifty]))/_xlfn.STDEV.P(Table2[1Y Return vs Nifty])</f>
        <v>1.6916864068234381</v>
      </c>
      <c r="I46">
        <v>29.756925335487601</v>
      </c>
      <c r="J46">
        <f>(Table2[[#This Row],[1M Return vs Nifty]]-AVERAGE(Table2[1M Return vs Nifty]))/_xlfn.STDEV.P(Table2[1M Return vs Nifty])</f>
        <v>3.1417428280008104</v>
      </c>
      <c r="K46">
        <v>101.950931147304</v>
      </c>
      <c r="L46">
        <f>(Table2[[#This Row],[6M Return vs Nifty]]-AVERAGE(Table2[6M Return vs Nifty]))/_xlfn.STDEV.P(Table2[6M Return vs Nifty])</f>
        <v>2.6680731665411739</v>
      </c>
      <c r="M46">
        <v>5.00543892932766</v>
      </c>
      <c r="N46">
        <f>(Table2[[#This Row],[1W Return vs Nifty]]-AVERAGE(Table2[1W Return vs Nifty]))/_xlfn.STDEV.P(Table2[1W Return vs Nifty])</f>
        <v>1.3185229269035001</v>
      </c>
      <c r="O46">
        <v>120.77</v>
      </c>
      <c r="P46">
        <v>102.812649304648</v>
      </c>
      <c r="Q46">
        <v>79.632126343968906</v>
      </c>
      <c r="R46">
        <v>71.271675970263701</v>
      </c>
      <c r="S46" s="2">
        <f>(Table2[[#This Row],[Close Price]]-Table2[[#This Row],[20D EMA]])/Table2[[#This Row],[20D EMA]]</f>
        <v>0.13786536391487947</v>
      </c>
      <c r="T46" s="2">
        <f>(Table2[[#This Row],[Close Price]]-Table2[[#This Row],[50D EMA]])/Table2[[#This Row],[50D EMA]]</f>
        <v>0.33660596171202289</v>
      </c>
      <c r="U46" s="2">
        <f>(Table2[[#This Row],[Close Price]]-Table2[[#This Row],[200D EMA]])/Table2[[#This Row],[200D EMA]]</f>
        <v>0.72568542759260068</v>
      </c>
      <c r="V46">
        <v>0.99750733331323704</v>
      </c>
      <c r="W46">
        <v>134.51</v>
      </c>
      <c r="X46">
        <v>141.85</v>
      </c>
      <c r="Y46">
        <v>130.80000000000001</v>
      </c>
      <c r="Z46">
        <v>143.30000000000001</v>
      </c>
      <c r="AA46">
        <v>105.6</v>
      </c>
      <c r="AB46">
        <v>143.30000000000001</v>
      </c>
      <c r="AC46" s="2">
        <f>(Table2[[#This Row],[Close Price]]/Table2[[#This Row],[Day Low]])-1</f>
        <v>2.1634079250613336E-2</v>
      </c>
      <c r="AD46" s="2">
        <f>(Table2[[#This Row],[Day High]]/Table2[[#This Row],[Close Price]])-1</f>
        <v>3.2236937854752012E-2</v>
      </c>
      <c r="AE46" s="2">
        <f>(Table2[[#This Row],[Close Price]]/Table2[[#This Row],[Current Week Low]])-1</f>
        <v>5.0611620795106838E-2</v>
      </c>
      <c r="AF46" s="2">
        <f>(Table2[[#This Row],[Current Week High]]/Table2[[#This Row],[Close Price]])-1</f>
        <v>4.2788531509242E-2</v>
      </c>
      <c r="AG46" s="2">
        <f>(Table2[[#This Row],[Close Price]]/Table2[[#This Row],[Current Month Low]])-1</f>
        <v>0.30132575757575752</v>
      </c>
      <c r="AH46" s="2">
        <f>(Table2[[#This Row],[Current Month High]]/Table2[[#This Row],[Close Price]])-1</f>
        <v>4.2788531509242E-2</v>
      </c>
      <c r="AI46">
        <v>4.2788531509242</v>
      </c>
      <c r="AJ46">
        <v>163.25670498084199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1.01</v>
      </c>
      <c r="AM46" t="s">
        <v>10436</v>
      </c>
      <c r="AN46">
        <v>16.239999999999998</v>
      </c>
      <c r="AO46" t="s">
        <v>10436</v>
      </c>
      <c r="AP46">
        <v>0.112339200221235</v>
      </c>
      <c r="AQ46">
        <f>(Table2[[#This Row],[Sharpe Ratio]]-AVERAGE(Table2[Sharpe Ratio]))/_xlfn.STDEV.P(Table2[Sharpe Ratio])</f>
        <v>0.62275532311575144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9.4427806513846733</v>
      </c>
      <c r="AS46">
        <f>_xlfn.RANK.AVG(Table2[[#This Row],[1Y Return vs Nifty Z-Score]],Table2[1Y Return vs Nifty Z-Score])</f>
        <v>55</v>
      </c>
      <c r="AT46">
        <f>_xlfn.RANK.AVG(Table2[[#This Row],[6M Return vs Nifty Z-Score]],Table2[6M Return vs Nifty Z-Score])</f>
        <v>12</v>
      </c>
      <c r="AU46">
        <f>_xlfn.RANK.AVG(Table2[[#This Row],[Sharpe Ratio Z-Score]],Table2[Sharpe Ratio Z-Score])</f>
        <v>191</v>
      </c>
      <c r="AV46">
        <f>(Table2[[#This Row],[Rank 1Y]]+Table2[[#This Row],[Rank 6M]]+Table2[[#This Row],[Rank Sharpe]])/3</f>
        <v>86</v>
      </c>
    </row>
    <row r="47" spans="1:48" x14ac:dyDescent="0.3">
      <c r="A47" t="s">
        <v>640</v>
      </c>
      <c r="B47" t="s">
        <v>641</v>
      </c>
      <c r="C47" t="s">
        <v>10408</v>
      </c>
      <c r="D47" t="s">
        <v>642</v>
      </c>
      <c r="E47">
        <v>30617.063903999999</v>
      </c>
      <c r="F47">
        <v>2772.2</v>
      </c>
      <c r="G47">
        <v>123.476312940689</v>
      </c>
      <c r="H47">
        <f>(Table2[[#This Row],[1Y Return vs Nifty]]-AVERAGE(Table2[1Y Return vs Nifty]))/_xlfn.STDEV.P(Table2[1Y Return vs Nifty])</f>
        <v>1.6112573808486086</v>
      </c>
      <c r="I47">
        <v>15.1139127426624</v>
      </c>
      <c r="J47">
        <f>(Table2[[#This Row],[1M Return vs Nifty]]-AVERAGE(Table2[1M Return vs Nifty]))/_xlfn.STDEV.P(Table2[1M Return vs Nifty])</f>
        <v>1.7146558406875028</v>
      </c>
      <c r="K47">
        <v>74.519517664619997</v>
      </c>
      <c r="L47">
        <f>(Table2[[#This Row],[6M Return vs Nifty]]-AVERAGE(Table2[6M Return vs Nifty]))/_xlfn.STDEV.P(Table2[6M Return vs Nifty])</f>
        <v>1.8423878369401883</v>
      </c>
      <c r="M47">
        <v>-2.2273423899631801</v>
      </c>
      <c r="N47">
        <f>(Table2[[#This Row],[1W Return vs Nifty]]-AVERAGE(Table2[1W Return vs Nifty]))/_xlfn.STDEV.P(Table2[1W Return vs Nifty])</f>
        <v>-8.2106641564433105E-2</v>
      </c>
      <c r="O47">
        <v>2622.96</v>
      </c>
      <c r="P47">
        <v>2439.7807746494</v>
      </c>
      <c r="Q47">
        <v>1953.0924851688401</v>
      </c>
      <c r="R47">
        <v>60.407925057970701</v>
      </c>
      <c r="S47" s="2">
        <f>(Table2[[#This Row],[Close Price]]-Table2[[#This Row],[20D EMA]])/Table2[[#This Row],[20D EMA]]</f>
        <v>5.6897550858571913E-2</v>
      </c>
      <c r="T47" s="2">
        <f>(Table2[[#This Row],[Close Price]]-Table2[[#This Row],[50D EMA]])/Table2[[#This Row],[50D EMA]]</f>
        <v>0.13624962898495213</v>
      </c>
      <c r="U47" s="2">
        <f>(Table2[[#This Row],[Close Price]]-Table2[[#This Row],[200D EMA]])/Table2[[#This Row],[200D EMA]]</f>
        <v>0.41939002942830428</v>
      </c>
      <c r="V47">
        <v>1.9378553774506</v>
      </c>
      <c r="W47">
        <v>2765</v>
      </c>
      <c r="X47">
        <v>2888</v>
      </c>
      <c r="Y47">
        <v>2760.5</v>
      </c>
      <c r="Z47">
        <v>2888</v>
      </c>
      <c r="AA47">
        <v>2282</v>
      </c>
      <c r="AB47">
        <v>2936.45</v>
      </c>
      <c r="AC47" s="2">
        <f>(Table2[[#This Row],[Close Price]]/Table2[[#This Row],[Day Low]])-1</f>
        <v>2.6039783001807759E-3</v>
      </c>
      <c r="AD47" s="2">
        <f>(Table2[[#This Row],[Day High]]/Table2[[#This Row],[Close Price]])-1</f>
        <v>4.1771877930885326E-2</v>
      </c>
      <c r="AE47" s="2">
        <f>(Table2[[#This Row],[Close Price]]/Table2[[#This Row],[Current Week Low]])-1</f>
        <v>4.2383626154680609E-3</v>
      </c>
      <c r="AF47" s="2">
        <f>(Table2[[#This Row],[Current Week High]]/Table2[[#This Row],[Close Price]])-1</f>
        <v>4.1771877930885326E-2</v>
      </c>
      <c r="AG47" s="2">
        <f>(Table2[[#This Row],[Close Price]]/Table2[[#This Row],[Current Month Low]])-1</f>
        <v>0.21481156879929886</v>
      </c>
      <c r="AH47" s="2">
        <f>(Table2[[#This Row],[Current Month High]]/Table2[[#This Row],[Close Price]])-1</f>
        <v>5.9248971935646821E-2</v>
      </c>
      <c r="AI47">
        <v>5.9248971935646804</v>
      </c>
      <c r="AJ47">
        <v>164.91471164412999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0.05</v>
      </c>
      <c r="AM47" t="s">
        <v>10436</v>
      </c>
      <c r="AN47">
        <v>15.12</v>
      </c>
      <c r="AO47" t="s">
        <v>10436</v>
      </c>
      <c r="AP47">
        <v>0.12523701394345799</v>
      </c>
      <c r="AQ47">
        <f>(Table2[[#This Row],[Sharpe Ratio]]-AVERAGE(Table2[Sharpe Ratio]))/_xlfn.STDEV.P(Table2[Sharpe Ratio])</f>
        <v>0.77245818799290078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5.8586526049047674</v>
      </c>
      <c r="AS47">
        <f>_xlfn.RANK.AVG(Table2[[#This Row],[1Y Return vs Nifty Z-Score]],Table2[1Y Return vs Nifty Z-Score])</f>
        <v>57</v>
      </c>
      <c r="AT47">
        <f>_xlfn.RANK.AVG(Table2[[#This Row],[6M Return vs Nifty Z-Score]],Table2[6M Return vs Nifty Z-Score])</f>
        <v>40</v>
      </c>
      <c r="AU47">
        <f>_xlfn.RANK.AVG(Table2[[#This Row],[Sharpe Ratio Z-Score]],Table2[Sharpe Ratio Z-Score])</f>
        <v>163</v>
      </c>
      <c r="AV47">
        <f>(Table2[[#This Row],[Rank 1Y]]+Table2[[#This Row],[Rank 6M]]+Table2[[#This Row],[Rank Sharpe]])/3</f>
        <v>86.666666666666671</v>
      </c>
    </row>
    <row r="48" spans="1:48" x14ac:dyDescent="0.3">
      <c r="A48" t="s">
        <v>461</v>
      </c>
      <c r="B48" t="s">
        <v>462</v>
      </c>
      <c r="C48" t="s">
        <v>10395</v>
      </c>
      <c r="D48" t="s">
        <v>54</v>
      </c>
      <c r="E48">
        <v>47901.439481000001</v>
      </c>
      <c r="F48">
        <v>1697.5</v>
      </c>
      <c r="G48">
        <v>84.241138422975695</v>
      </c>
      <c r="H48">
        <f>(Table2[[#This Row],[1Y Return vs Nifty]]-AVERAGE(Table2[1Y Return vs Nifty]))/_xlfn.STDEV.P(Table2[1Y Return vs Nifty])</f>
        <v>0.97237709377382808</v>
      </c>
      <c r="I48">
        <v>-3.23392954232563</v>
      </c>
      <c r="J48">
        <f>(Table2[[#This Row],[1M Return vs Nifty]]-AVERAGE(Table2[1M Return vs Nifty]))/_xlfn.STDEV.P(Table2[1M Return vs Nifty])</f>
        <v>-7.3498530156440187E-2</v>
      </c>
      <c r="K48">
        <v>59.945519313307798</v>
      </c>
      <c r="L48">
        <f>(Table2[[#This Row],[6M Return vs Nifty]]-AVERAGE(Table2[6M Return vs Nifty]))/_xlfn.STDEV.P(Table2[6M Return vs Nifty])</f>
        <v>1.4037106014450664</v>
      </c>
      <c r="M48">
        <v>-4.0272402362286801</v>
      </c>
      <c r="N48">
        <f>(Table2[[#This Row],[1W Return vs Nifty]]-AVERAGE(Table2[1W Return vs Nifty]))/_xlfn.STDEV.P(Table2[1W Return vs Nifty])</f>
        <v>-0.43065722430877457</v>
      </c>
      <c r="O48">
        <v>1680.27</v>
      </c>
      <c r="P48">
        <v>1579.96075159361</v>
      </c>
      <c r="Q48">
        <v>1221.29013574493</v>
      </c>
      <c r="R48">
        <v>52.107481915561003</v>
      </c>
      <c r="S48" s="2">
        <f>(Table2[[#This Row],[Close Price]]-Table2[[#This Row],[20D EMA]])/Table2[[#This Row],[20D EMA]]</f>
        <v>1.0254304367750431E-2</v>
      </c>
      <c r="T48" s="2">
        <f>(Table2[[#This Row],[Close Price]]-Table2[[#This Row],[50D EMA]])/Table2[[#This Row],[50D EMA]]</f>
        <v>7.4393777369365255E-2</v>
      </c>
      <c r="U48" s="2">
        <f>(Table2[[#This Row],[Close Price]]-Table2[[#This Row],[200D EMA]])/Table2[[#This Row],[200D EMA]]</f>
        <v>0.38992361464100761</v>
      </c>
      <c r="V48">
        <v>1.37123561494477</v>
      </c>
      <c r="W48">
        <v>1691.65</v>
      </c>
      <c r="X48">
        <v>1726.65</v>
      </c>
      <c r="Y48">
        <v>1691.65</v>
      </c>
      <c r="Z48">
        <v>1764</v>
      </c>
      <c r="AA48">
        <v>1610</v>
      </c>
      <c r="AB48">
        <v>1769.6</v>
      </c>
      <c r="AC48" s="2">
        <f>(Table2[[#This Row],[Close Price]]/Table2[[#This Row],[Day Low]])-1</f>
        <v>3.4581621493807724E-3</v>
      </c>
      <c r="AD48" s="2">
        <f>(Table2[[#This Row],[Day High]]/Table2[[#This Row],[Close Price]])-1</f>
        <v>1.7172312223858732E-2</v>
      </c>
      <c r="AE48" s="2">
        <f>(Table2[[#This Row],[Close Price]]/Table2[[#This Row],[Current Week Low]])-1</f>
        <v>3.4581621493807724E-3</v>
      </c>
      <c r="AF48" s="2">
        <f>(Table2[[#This Row],[Current Week High]]/Table2[[#This Row],[Close Price]])-1</f>
        <v>3.9175257731958846E-2</v>
      </c>
      <c r="AG48" s="2">
        <f>(Table2[[#This Row],[Close Price]]/Table2[[#This Row],[Current Month Low]])-1</f>
        <v>5.4347826086956541E-2</v>
      </c>
      <c r="AH48" s="2">
        <f>(Table2[[#This Row],[Current Month High]]/Table2[[#This Row],[Close Price]])-1</f>
        <v>4.2474226804123605E-2</v>
      </c>
      <c r="AI48">
        <v>4.2474226804123596</v>
      </c>
      <c r="AJ48">
        <v>135.078244010524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0.12</v>
      </c>
      <c r="AM48" t="s">
        <v>10436</v>
      </c>
      <c r="AN48">
        <v>-0.31</v>
      </c>
      <c r="AO48" t="s">
        <v>10435</v>
      </c>
      <c r="AP48">
        <v>0.15375973723172801</v>
      </c>
      <c r="AQ48">
        <f>(Table2[[#This Row],[Sharpe Ratio]]-AVERAGE(Table2[Sharpe Ratio]))/_xlfn.STDEV.P(Table2[Sharpe Ratio])</f>
        <v>1.1035168838550604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2.9754488246087401</v>
      </c>
      <c r="AS48">
        <f>_xlfn.RANK.AVG(Table2[[#This Row],[1Y Return vs Nifty Z-Score]],Table2[1Y Return vs Nifty Z-Score])</f>
        <v>101</v>
      </c>
      <c r="AT48">
        <f>_xlfn.RANK.AVG(Table2[[#This Row],[6M Return vs Nifty Z-Score]],Table2[6M Return vs Nifty Z-Score])</f>
        <v>63</v>
      </c>
      <c r="AU48">
        <f>_xlfn.RANK.AVG(Table2[[#This Row],[Sharpe Ratio Z-Score]],Table2[Sharpe Ratio Z-Score])</f>
        <v>98</v>
      </c>
      <c r="AV48">
        <f>(Table2[[#This Row],[Rank 1Y]]+Table2[[#This Row],[Rank 6M]]+Table2[[#This Row],[Rank Sharpe]])/3</f>
        <v>87.333333333333329</v>
      </c>
    </row>
    <row r="49" spans="1:48" x14ac:dyDescent="0.3">
      <c r="A49" t="s">
        <v>1157</v>
      </c>
      <c r="B49" t="s">
        <v>1158</v>
      </c>
      <c r="C49" t="s">
        <v>10393</v>
      </c>
      <c r="D49" t="s">
        <v>116</v>
      </c>
      <c r="E49">
        <v>11182.12054113</v>
      </c>
      <c r="F49">
        <v>1902.45</v>
      </c>
      <c r="G49">
        <v>61.243624862454098</v>
      </c>
      <c r="H49">
        <f>(Table2[[#This Row],[1Y Return vs Nifty]]-AVERAGE(Table2[1Y Return vs Nifty]))/_xlfn.STDEV.P(Table2[1Y Return vs Nifty])</f>
        <v>0.59790040936609168</v>
      </c>
      <c r="I49">
        <v>24.5503268684852</v>
      </c>
      <c r="J49">
        <f>(Table2[[#This Row],[1M Return vs Nifty]]-AVERAGE(Table2[1M Return vs Nifty]))/_xlfn.STDEV.P(Table2[1M Return vs Nifty])</f>
        <v>2.6343152154571161</v>
      </c>
      <c r="K49">
        <v>63.257720216751601</v>
      </c>
      <c r="L49">
        <f>(Table2[[#This Row],[6M Return vs Nifty]]-AVERAGE(Table2[6M Return vs Nifty]))/_xlfn.STDEV.P(Table2[6M Return vs Nifty])</f>
        <v>1.5034078225303391</v>
      </c>
      <c r="M49">
        <v>8.6534195576907909</v>
      </c>
      <c r="N49">
        <f>(Table2[[#This Row],[1W Return vs Nifty]]-AVERAGE(Table2[1W Return vs Nifty]))/_xlfn.STDEV.P(Table2[1W Return vs Nifty])</f>
        <v>2.0249551149825122</v>
      </c>
      <c r="O49">
        <v>1806.67</v>
      </c>
      <c r="P49">
        <v>1634.6290670518599</v>
      </c>
      <c r="Q49">
        <v>1334.55813448668</v>
      </c>
      <c r="R49">
        <v>53.9384426612827</v>
      </c>
      <c r="S49" s="2">
        <f>(Table2[[#This Row],[Close Price]]-Table2[[#This Row],[20D EMA]])/Table2[[#This Row],[20D EMA]]</f>
        <v>5.3014662334571319E-2</v>
      </c>
      <c r="T49" s="2">
        <f>(Table2[[#This Row],[Close Price]]-Table2[[#This Row],[50D EMA]])/Table2[[#This Row],[50D EMA]]</f>
        <v>0.16384202284569022</v>
      </c>
      <c r="U49" s="2">
        <f>(Table2[[#This Row],[Close Price]]-Table2[[#This Row],[200D EMA]])/Table2[[#This Row],[200D EMA]]</f>
        <v>0.42552800873807722</v>
      </c>
      <c r="V49">
        <v>2.01009576529469</v>
      </c>
      <c r="W49">
        <v>1880.05</v>
      </c>
      <c r="X49">
        <v>2025</v>
      </c>
      <c r="Y49">
        <v>1880.05</v>
      </c>
      <c r="Z49">
        <v>2098</v>
      </c>
      <c r="AA49">
        <v>1568.95</v>
      </c>
      <c r="AB49">
        <v>2200</v>
      </c>
      <c r="AC49" s="2">
        <f>(Table2[[#This Row],[Close Price]]/Table2[[#This Row],[Day Low]])-1</f>
        <v>1.191457673998042E-2</v>
      </c>
      <c r="AD49" s="2">
        <f>(Table2[[#This Row],[Day High]]/Table2[[#This Row],[Close Price]])-1</f>
        <v>6.4416936056138185E-2</v>
      </c>
      <c r="AE49" s="2">
        <f>(Table2[[#This Row],[Close Price]]/Table2[[#This Row],[Current Week Low]])-1</f>
        <v>1.191457673998042E-2</v>
      </c>
      <c r="AF49" s="2">
        <f>(Table2[[#This Row],[Current Week High]]/Table2[[#This Row],[Close Price]])-1</f>
        <v>0.10278850955347041</v>
      </c>
      <c r="AG49" s="2">
        <f>(Table2[[#This Row],[Close Price]]/Table2[[#This Row],[Current Month Low]])-1</f>
        <v>0.21256254182733669</v>
      </c>
      <c r="AH49" s="2">
        <f>(Table2[[#This Row],[Current Month High]]/Table2[[#This Row],[Close Price]])-1</f>
        <v>0.15640358485111294</v>
      </c>
      <c r="AI49">
        <v>15.6403584851112</v>
      </c>
      <c r="AJ49">
        <v>97.534004776243293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0.16</v>
      </c>
      <c r="AM49" t="s">
        <v>10436</v>
      </c>
      <c r="AN49">
        <v>5.33</v>
      </c>
      <c r="AO49" t="s">
        <v>10436</v>
      </c>
      <c r="AP49">
        <v>0.168716050552147</v>
      </c>
      <c r="AQ49">
        <f>(Table2[[#This Row],[Sharpe Ratio]]-AVERAGE(Table2[Sharpe Ratio]))/_xlfn.STDEV.P(Table2[Sharpe Ratio])</f>
        <v>1.2771124249512373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8.0376909872872968</v>
      </c>
      <c r="AS49">
        <f>_xlfn.RANK.AVG(Table2[[#This Row],[1Y Return vs Nifty Z-Score]],Table2[1Y Return vs Nifty Z-Score])</f>
        <v>152</v>
      </c>
      <c r="AT49">
        <f>_xlfn.RANK.AVG(Table2[[#This Row],[6M Return vs Nifty Z-Score]],Table2[6M Return vs Nifty Z-Score])</f>
        <v>54</v>
      </c>
      <c r="AU49">
        <f>_xlfn.RANK.AVG(Table2[[#This Row],[Sharpe Ratio Z-Score]],Table2[Sharpe Ratio Z-Score])</f>
        <v>81</v>
      </c>
      <c r="AV49">
        <f>(Table2[[#This Row],[Rank 1Y]]+Table2[[#This Row],[Rank 6M]]+Table2[[#This Row],[Rank Sharpe]])/3</f>
        <v>95.666666666666671</v>
      </c>
    </row>
    <row r="50" spans="1:48" x14ac:dyDescent="0.3">
      <c r="A50" t="s">
        <v>68</v>
      </c>
      <c r="B50" t="s">
        <v>69</v>
      </c>
      <c r="C50" t="s">
        <v>10397</v>
      </c>
      <c r="D50" t="s">
        <v>60</v>
      </c>
      <c r="E50">
        <v>368371.34717423999</v>
      </c>
      <c r="F50">
        <v>3074.3</v>
      </c>
      <c r="G50">
        <v>61.569608528109796</v>
      </c>
      <c r="H50">
        <f>(Table2[[#This Row],[1Y Return vs Nifty]]-AVERAGE(Table2[1Y Return vs Nifty]))/_xlfn.STDEV.P(Table2[1Y Return vs Nifty])</f>
        <v>0.60320851721716739</v>
      </c>
      <c r="I50">
        <v>5.6533074773612304</v>
      </c>
      <c r="J50">
        <f>(Table2[[#This Row],[1M Return vs Nifty]]-AVERAGE(Table2[1M Return vs Nifty]))/_xlfn.STDEV.P(Table2[1M Return vs Nifty])</f>
        <v>0.79263883219060727</v>
      </c>
      <c r="K50">
        <v>47.540042241113198</v>
      </c>
      <c r="L50">
        <f>(Table2[[#This Row],[6M Return vs Nifty]]-AVERAGE(Table2[6M Return vs Nifty]))/_xlfn.STDEV.P(Table2[6M Return vs Nifty])</f>
        <v>1.0303058393580402</v>
      </c>
      <c r="M50">
        <v>7.8389835524685099</v>
      </c>
      <c r="N50">
        <f>(Table2[[#This Row],[1W Return vs Nifty]]-AVERAGE(Table2[1W Return vs Nifty]))/_xlfn.STDEV.P(Table2[1W Return vs Nifty])</f>
        <v>1.8672394174960192</v>
      </c>
      <c r="O50">
        <v>2827.35</v>
      </c>
      <c r="P50">
        <v>2774.5147489271999</v>
      </c>
      <c r="Q50">
        <v>2362.1069217844802</v>
      </c>
      <c r="R50">
        <v>86.378198891367404</v>
      </c>
      <c r="S50" s="2">
        <f>(Table2[[#This Row],[Close Price]]-Table2[[#This Row],[20D EMA]])/Table2[[#This Row],[20D EMA]]</f>
        <v>8.7343271968451125E-2</v>
      </c>
      <c r="T50" s="2">
        <f>(Table2[[#This Row],[Close Price]]-Table2[[#This Row],[50D EMA]])/Table2[[#This Row],[50D EMA]]</f>
        <v>0.1080496152304528</v>
      </c>
      <c r="U50" s="2">
        <f>(Table2[[#This Row],[Close Price]]-Table2[[#This Row],[200D EMA]])/Table2[[#This Row],[200D EMA]]</f>
        <v>0.3015075531286644</v>
      </c>
      <c r="V50">
        <v>1.1914886273199801</v>
      </c>
      <c r="W50">
        <v>3020</v>
      </c>
      <c r="X50">
        <v>3098.55</v>
      </c>
      <c r="Y50">
        <v>2956.15</v>
      </c>
      <c r="Z50">
        <v>3098.55</v>
      </c>
      <c r="AA50">
        <v>2635.6</v>
      </c>
      <c r="AB50">
        <v>3098.55</v>
      </c>
      <c r="AC50" s="2">
        <f>(Table2[[#This Row],[Close Price]]/Table2[[#This Row],[Day Low]])-1</f>
        <v>1.7980132450331254E-2</v>
      </c>
      <c r="AD50" s="2">
        <f>(Table2[[#This Row],[Day High]]/Table2[[#This Row],[Close Price]])-1</f>
        <v>7.8879744982598421E-3</v>
      </c>
      <c r="AE50" s="2">
        <f>(Table2[[#This Row],[Close Price]]/Table2[[#This Row],[Current Week Low]])-1</f>
        <v>3.99675253285523E-2</v>
      </c>
      <c r="AF50" s="2">
        <f>(Table2[[#This Row],[Current Week High]]/Table2[[#This Row],[Close Price]])-1</f>
        <v>7.8879744982598421E-3</v>
      </c>
      <c r="AG50" s="2">
        <f>(Table2[[#This Row],[Close Price]]/Table2[[#This Row],[Current Month Low]])-1</f>
        <v>0.16645166186067706</v>
      </c>
      <c r="AH50" s="2">
        <f>(Table2[[#This Row],[Current Month High]]/Table2[[#This Row],[Close Price]])-1</f>
        <v>7.8879744982598421E-3</v>
      </c>
      <c r="AI50">
        <v>0.78879744982598399</v>
      </c>
      <c r="AJ50">
        <v>112.02068965517201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0.01</v>
      </c>
      <c r="AM50" t="s">
        <v>10436</v>
      </c>
      <c r="AN50">
        <v>13.94</v>
      </c>
      <c r="AO50" t="s">
        <v>10436</v>
      </c>
      <c r="AP50">
        <v>0.19933022197679101</v>
      </c>
      <c r="AQ50">
        <f>(Table2[[#This Row],[Sharpe Ratio]]-AVERAGE(Table2[Sharpe Ratio]))/_xlfn.STDEV.P(Table2[Sharpe Ratio])</f>
        <v>1.6324462254551779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5.9258388317170123</v>
      </c>
      <c r="AS50">
        <f>_xlfn.RANK.AVG(Table2[[#This Row],[1Y Return vs Nifty Z-Score]],Table2[1Y Return vs Nifty Z-Score])</f>
        <v>150</v>
      </c>
      <c r="AT50">
        <f>_xlfn.RANK.AVG(Table2[[#This Row],[6M Return vs Nifty Z-Score]],Table2[6M Return vs Nifty Z-Score])</f>
        <v>104</v>
      </c>
      <c r="AU50">
        <f>_xlfn.RANK.AVG(Table2[[#This Row],[Sharpe Ratio Z-Score]],Table2[Sharpe Ratio Z-Score])</f>
        <v>34</v>
      </c>
      <c r="AV50">
        <f>(Table2[[#This Row],[Rank 1Y]]+Table2[[#This Row],[Rank 6M]]+Table2[[#This Row],[Rank Sharpe]])/3</f>
        <v>96</v>
      </c>
    </row>
    <row r="51" spans="1:48" x14ac:dyDescent="0.3">
      <c r="A51" t="s">
        <v>695</v>
      </c>
      <c r="B51" t="s">
        <v>696</v>
      </c>
      <c r="C51" t="s">
        <v>10389</v>
      </c>
      <c r="D51" t="s">
        <v>452</v>
      </c>
      <c r="E51">
        <v>26533.845000000001</v>
      </c>
      <c r="F51">
        <v>755.95</v>
      </c>
      <c r="G51">
        <v>101.07300937787799</v>
      </c>
      <c r="H51">
        <f>(Table2[[#This Row],[1Y Return vs Nifty]]-AVERAGE(Table2[1Y Return vs Nifty]))/_xlfn.STDEV.P(Table2[1Y Return vs Nifty])</f>
        <v>1.2464564289586071</v>
      </c>
      <c r="I51">
        <v>-8.7455330669580995</v>
      </c>
      <c r="J51">
        <f>(Table2[[#This Row],[1M Return vs Nifty]]-AVERAGE(Table2[1M Return vs Nifty]))/_xlfn.STDEV.P(Table2[1M Return vs Nifty])</f>
        <v>-0.61065149778327421</v>
      </c>
      <c r="K51">
        <v>75.671380182250303</v>
      </c>
      <c r="L51">
        <f>(Table2[[#This Row],[6M Return vs Nifty]]-AVERAGE(Table2[6M Return vs Nifty]))/_xlfn.STDEV.P(Table2[6M Return vs Nifty])</f>
        <v>1.8770588896413174</v>
      </c>
      <c r="M51">
        <v>-6.2319275709496003</v>
      </c>
      <c r="N51">
        <f>(Table2[[#This Row],[1W Return vs Nifty]]-AVERAGE(Table2[1W Return vs Nifty]))/_xlfn.STDEV.P(Table2[1W Return vs Nifty])</f>
        <v>-0.85759537353788018</v>
      </c>
      <c r="O51">
        <v>789.94</v>
      </c>
      <c r="P51">
        <v>790.66041592690999</v>
      </c>
      <c r="Q51">
        <v>643.57832093154298</v>
      </c>
      <c r="R51">
        <v>34.993655300049603</v>
      </c>
      <c r="S51" s="2">
        <f>(Table2[[#This Row],[Close Price]]-Table2[[#This Row],[20D EMA]])/Table2[[#This Row],[20D EMA]]</f>
        <v>-4.3028584449451866E-2</v>
      </c>
      <c r="T51" s="2">
        <f>(Table2[[#This Row],[Close Price]]-Table2[[#This Row],[50D EMA]])/Table2[[#This Row],[50D EMA]]</f>
        <v>-4.3900535840305219E-2</v>
      </c>
      <c r="U51" s="2">
        <f>(Table2[[#This Row],[Close Price]]-Table2[[#This Row],[200D EMA]])/Table2[[#This Row],[200D EMA]]</f>
        <v>0.17460451263461682</v>
      </c>
      <c r="V51">
        <v>0.487593984565378</v>
      </c>
      <c r="W51">
        <v>753</v>
      </c>
      <c r="X51">
        <v>772.9</v>
      </c>
      <c r="Y51">
        <v>744</v>
      </c>
      <c r="Z51">
        <v>775.2</v>
      </c>
      <c r="AA51">
        <v>741</v>
      </c>
      <c r="AB51">
        <v>868</v>
      </c>
      <c r="AC51" s="2">
        <f>(Table2[[#This Row],[Close Price]]/Table2[[#This Row],[Day Low]])-1</f>
        <v>3.9176626826029626E-3</v>
      </c>
      <c r="AD51" s="2">
        <f>(Table2[[#This Row],[Day High]]/Table2[[#This Row],[Close Price]])-1</f>
        <v>2.2422117864937974E-2</v>
      </c>
      <c r="AE51" s="2">
        <f>(Table2[[#This Row],[Close Price]]/Table2[[#This Row],[Current Week Low]])-1</f>
        <v>1.6061827956989294E-2</v>
      </c>
      <c r="AF51" s="2">
        <f>(Table2[[#This Row],[Current Week High]]/Table2[[#This Row],[Close Price]])-1</f>
        <v>2.5464647132746876E-2</v>
      </c>
      <c r="AG51" s="2">
        <f>(Table2[[#This Row],[Close Price]]/Table2[[#This Row],[Current Month Low]])-1</f>
        <v>2.017543859649118E-2</v>
      </c>
      <c r="AH51" s="2">
        <f>(Table2[[#This Row],[Current Month High]]/Table2[[#This Row],[Close Price]])-1</f>
        <v>0.14822408889476812</v>
      </c>
      <c r="AI51">
        <v>28.3153647728024</v>
      </c>
      <c r="AJ51">
        <v>169.98214285714201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-0.21</v>
      </c>
      <c r="AM51" t="s">
        <v>10435</v>
      </c>
      <c r="AN51">
        <v>-7.47</v>
      </c>
      <c r="AO51" t="s">
        <v>10435</v>
      </c>
      <c r="AP51">
        <v>0.113886457508212</v>
      </c>
      <c r="AQ51">
        <f>(Table2[[#This Row],[Sharpe Ratio]]-AVERAGE(Table2[Sharpe Ratio]))/_xlfn.STDEV.P(Table2[Sharpe Ratio])</f>
        <v>0.64071409144277458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76</v>
      </c>
      <c r="AT51">
        <f>_xlfn.RANK.AVG(Table2[[#This Row],[6M Return vs Nifty Z-Score]],Table2[6M Return vs Nifty Z-Score])</f>
        <v>36</v>
      </c>
      <c r="AU51">
        <f>_xlfn.RANK.AVG(Table2[[#This Row],[Sharpe Ratio Z-Score]],Table2[Sharpe Ratio Z-Score])</f>
        <v>186</v>
      </c>
      <c r="AV51">
        <f>(Table2[[#This Row],[Rank 1Y]]+Table2[[#This Row],[Rank 6M]]+Table2[[#This Row],[Rank Sharpe]])/3</f>
        <v>99.333333333333329</v>
      </c>
    </row>
    <row r="52" spans="1:48" x14ac:dyDescent="0.3">
      <c r="A52" t="s">
        <v>136</v>
      </c>
      <c r="B52" t="s">
        <v>137</v>
      </c>
      <c r="C52" t="s">
        <v>10402</v>
      </c>
      <c r="D52" t="s">
        <v>138</v>
      </c>
      <c r="E52">
        <v>213299.34623021999</v>
      </c>
      <c r="F52">
        <v>291.8</v>
      </c>
      <c r="G52">
        <v>81.766899532802299</v>
      </c>
      <c r="H52">
        <f>(Table2[[#This Row],[1Y Return vs Nifty]]-AVERAGE(Table2[1Y Return vs Nifty]))/_xlfn.STDEV.P(Table2[1Y Return vs Nifty])</f>
        <v>0.93208818281889116</v>
      </c>
      <c r="I52">
        <v>-11.7387487041788</v>
      </c>
      <c r="J52">
        <f>(Table2[[#This Row],[1M Return vs Nifty]]-AVERAGE(Table2[1M Return vs Nifty]))/_xlfn.STDEV.P(Table2[1M Return vs Nifty])</f>
        <v>-0.90236599703825437</v>
      </c>
      <c r="K52">
        <v>28.9443775679715</v>
      </c>
      <c r="L52">
        <f>(Table2[[#This Row],[6M Return vs Nifty]]-AVERAGE(Table2[6M Return vs Nifty]))/_xlfn.STDEV.P(Table2[6M Return vs Nifty])</f>
        <v>0.47057647927658913</v>
      </c>
      <c r="M52">
        <v>-3.5182928113948</v>
      </c>
      <c r="N52">
        <f>(Table2[[#This Row],[1W Return vs Nifty]]-AVERAGE(Table2[1W Return vs Nifty]))/_xlfn.STDEV.P(Table2[1W Return vs Nifty])</f>
        <v>-0.33209945233291227</v>
      </c>
      <c r="O52">
        <v>289.07</v>
      </c>
      <c r="P52">
        <v>293.511944044568</v>
      </c>
      <c r="Q52">
        <v>250.271183388802</v>
      </c>
      <c r="R52">
        <v>57.562721390359997</v>
      </c>
      <c r="S52" s="2">
        <f>(Table2[[#This Row],[Close Price]]-Table2[[#This Row],[20D EMA]])/Table2[[#This Row],[20D EMA]]</f>
        <v>9.4440792887536523E-3</v>
      </c>
      <c r="T52" s="2">
        <f>(Table2[[#This Row],[Close Price]]-Table2[[#This Row],[50D EMA]])/Table2[[#This Row],[50D EMA]]</f>
        <v>-5.8326213951553447E-3</v>
      </c>
      <c r="U52" s="2">
        <f>(Table2[[#This Row],[Close Price]]-Table2[[#This Row],[200D EMA]])/Table2[[#This Row],[200D EMA]]</f>
        <v>0.1659352708884668</v>
      </c>
      <c r="V52">
        <v>0.74888373863007895</v>
      </c>
      <c r="W52">
        <v>284.55</v>
      </c>
      <c r="X52">
        <v>293.39999999999998</v>
      </c>
      <c r="Y52">
        <v>278.64999999999998</v>
      </c>
      <c r="Z52">
        <v>293.39999999999998</v>
      </c>
      <c r="AA52">
        <v>267.10000000000002</v>
      </c>
      <c r="AB52">
        <v>301.95</v>
      </c>
      <c r="AC52" s="2">
        <f>(Table2[[#This Row],[Close Price]]/Table2[[#This Row],[Day Low]])-1</f>
        <v>2.5478826216833506E-2</v>
      </c>
      <c r="AD52" s="2">
        <f>(Table2[[#This Row],[Day High]]/Table2[[#This Row],[Close Price]])-1</f>
        <v>5.4832076764905757E-3</v>
      </c>
      <c r="AE52" s="2">
        <f>(Table2[[#This Row],[Close Price]]/Table2[[#This Row],[Current Week Low]])-1</f>
        <v>4.7191817692445737E-2</v>
      </c>
      <c r="AF52" s="2">
        <f>(Table2[[#This Row],[Current Week High]]/Table2[[#This Row],[Close Price]])-1</f>
        <v>5.4832076764905757E-3</v>
      </c>
      <c r="AG52" s="2">
        <f>(Table2[[#This Row],[Close Price]]/Table2[[#This Row],[Current Month Low]])-1</f>
        <v>9.2474728566080078E-2</v>
      </c>
      <c r="AH52" s="2">
        <f>(Table2[[#This Row],[Current Month High]]/Table2[[#This Row],[Close Price]])-1</f>
        <v>3.4784098697738131E-2</v>
      </c>
      <c r="AI52">
        <v>16.6895133653186</v>
      </c>
      <c r="AJ52">
        <v>129.763779527559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-0.13</v>
      </c>
      <c r="AM52" t="s">
        <v>10435</v>
      </c>
      <c r="AN52">
        <v>2.89</v>
      </c>
      <c r="AO52" t="s">
        <v>10436</v>
      </c>
      <c r="AP52">
        <v>0.19866614663273299</v>
      </c>
      <c r="AQ52">
        <f>(Table2[[#This Row],[Sharpe Ratio]]-AVERAGE(Table2[Sharpe Ratio]))/_xlfn.STDEV.P(Table2[Sharpe Ratio])</f>
        <v>1.6247384089491548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106</v>
      </c>
      <c r="AT52">
        <f>_xlfn.RANK.AVG(Table2[[#This Row],[6M Return vs Nifty Z-Score]],Table2[6M Return vs Nifty Z-Score])</f>
        <v>175</v>
      </c>
      <c r="AU52">
        <f>_xlfn.RANK.AVG(Table2[[#This Row],[Sharpe Ratio Z-Score]],Table2[Sharpe Ratio Z-Score])</f>
        <v>37</v>
      </c>
      <c r="AV52">
        <f>(Table2[[#This Row],[Rank 1Y]]+Table2[[#This Row],[Rank 6M]]+Table2[[#This Row],[Rank Sharpe]])/3</f>
        <v>106</v>
      </c>
    </row>
    <row r="53" spans="1:48" x14ac:dyDescent="0.3">
      <c r="A53" t="s">
        <v>1353</v>
      </c>
      <c r="B53" t="s">
        <v>1354</v>
      </c>
      <c r="C53" t="s">
        <v>10402</v>
      </c>
      <c r="D53" t="s">
        <v>1001</v>
      </c>
      <c r="E53">
        <v>8498.5276660799991</v>
      </c>
      <c r="F53">
        <v>895.1</v>
      </c>
      <c r="G53">
        <v>83.525862213722206</v>
      </c>
      <c r="H53">
        <f>(Table2[[#This Row],[1Y Return vs Nifty]]-AVERAGE(Table2[1Y Return vs Nifty]))/_xlfn.STDEV.P(Table2[1Y Return vs Nifty])</f>
        <v>0.96072999711826668</v>
      </c>
      <c r="I53">
        <v>-1.5924858740892001</v>
      </c>
      <c r="J53">
        <f>(Table2[[#This Row],[1M Return vs Nifty]]-AVERAGE(Table2[1M Return vs Nifty]))/_xlfn.STDEV.P(Table2[1M Return vs Nifty])</f>
        <v>8.6474213464350219E-2</v>
      </c>
      <c r="K53">
        <v>46.513069727585297</v>
      </c>
      <c r="L53">
        <f>(Table2[[#This Row],[6M Return vs Nifty]]-AVERAGE(Table2[6M Return vs Nifty]))/_xlfn.STDEV.P(Table2[6M Return vs Nifty])</f>
        <v>0.99939397479594927</v>
      </c>
      <c r="M53">
        <v>-3.02390198825249</v>
      </c>
      <c r="N53">
        <f>(Table2[[#This Row],[1W Return vs Nifty]]-AVERAGE(Table2[1W Return vs Nifty]))/_xlfn.STDEV.P(Table2[1W Return vs Nifty])</f>
        <v>-0.23636056922504942</v>
      </c>
      <c r="O53">
        <v>896.33</v>
      </c>
      <c r="P53">
        <v>884.51773125442605</v>
      </c>
      <c r="Q53">
        <v>752.22416306544505</v>
      </c>
      <c r="R53">
        <v>47.675271543624099</v>
      </c>
      <c r="S53" s="2">
        <f>(Table2[[#This Row],[Close Price]]-Table2[[#This Row],[20D EMA]])/Table2[[#This Row],[20D EMA]]</f>
        <v>-1.3722624479823482E-3</v>
      </c>
      <c r="T53" s="2">
        <f>(Table2[[#This Row],[Close Price]]-Table2[[#This Row],[50D EMA]])/Table2[[#This Row],[50D EMA]]</f>
        <v>1.1963885371258936E-2</v>
      </c>
      <c r="U53" s="2">
        <f>(Table2[[#This Row],[Close Price]]-Table2[[#This Row],[200D EMA]])/Table2[[#This Row],[200D EMA]]</f>
        <v>0.18993784559154672</v>
      </c>
      <c r="V53">
        <v>1.11506737212246</v>
      </c>
      <c r="W53">
        <v>890</v>
      </c>
      <c r="X53">
        <v>911.25</v>
      </c>
      <c r="Y53">
        <v>890</v>
      </c>
      <c r="Z53">
        <v>929</v>
      </c>
      <c r="AA53">
        <v>847</v>
      </c>
      <c r="AB53">
        <v>943</v>
      </c>
      <c r="AC53" s="2">
        <f>(Table2[[#This Row],[Close Price]]/Table2[[#This Row],[Day Low]])-1</f>
        <v>5.7303370786516705E-3</v>
      </c>
      <c r="AD53" s="2">
        <f>(Table2[[#This Row],[Day High]]/Table2[[#This Row],[Close Price]])-1</f>
        <v>1.8042676795888779E-2</v>
      </c>
      <c r="AE53" s="2">
        <f>(Table2[[#This Row],[Close Price]]/Table2[[#This Row],[Current Week Low]])-1</f>
        <v>5.7303370786516705E-3</v>
      </c>
      <c r="AF53" s="2">
        <f>(Table2[[#This Row],[Current Week High]]/Table2[[#This Row],[Close Price]])-1</f>
        <v>3.7872863367221621E-2</v>
      </c>
      <c r="AG53" s="2">
        <f>(Table2[[#This Row],[Close Price]]/Table2[[#This Row],[Current Month Low]])-1</f>
        <v>5.6788665879575095E-2</v>
      </c>
      <c r="AH53" s="2">
        <f>(Table2[[#This Row],[Current Month High]]/Table2[[#This Row],[Close Price]])-1</f>
        <v>5.3513573902357336E-2</v>
      </c>
      <c r="AI53">
        <v>18.310803262205301</v>
      </c>
      <c r="AJ53">
        <v>120.903257650542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</v>
      </c>
      <c r="AM53">
        <v>0</v>
      </c>
      <c r="AN53">
        <v>3.29</v>
      </c>
      <c r="AO53" t="s">
        <v>10436</v>
      </c>
      <c r="AP53">
        <v>0.149201238542642</v>
      </c>
      <c r="AQ53">
        <f>(Table2[[#This Row],[Sharpe Ratio]]-AVERAGE(Table2[Sharpe Ratio]))/_xlfn.STDEV.P(Table2[Sharpe Ratio])</f>
        <v>1.0506071172859333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2.8608447334394502</v>
      </c>
      <c r="AS53">
        <f>_xlfn.RANK.AVG(Table2[[#This Row],[1Y Return vs Nifty Z-Score]],Table2[1Y Return vs Nifty Z-Score])</f>
        <v>104</v>
      </c>
      <c r="AT53">
        <f>_xlfn.RANK.AVG(Table2[[#This Row],[6M Return vs Nifty Z-Score]],Table2[6M Return vs Nifty Z-Score])</f>
        <v>108</v>
      </c>
      <c r="AU53">
        <f>_xlfn.RANK.AVG(Table2[[#This Row],[Sharpe Ratio Z-Score]],Table2[Sharpe Ratio Z-Score])</f>
        <v>107</v>
      </c>
      <c r="AV53">
        <f>(Table2[[#This Row],[Rank 1Y]]+Table2[[#This Row],[Rank 6M]]+Table2[[#This Row],[Rank Sharpe]])/3</f>
        <v>106.33333333333333</v>
      </c>
    </row>
    <row r="54" spans="1:48" x14ac:dyDescent="0.3">
      <c r="A54" t="s">
        <v>988</v>
      </c>
      <c r="B54" t="s">
        <v>989</v>
      </c>
      <c r="C54" t="s">
        <v>10395</v>
      </c>
      <c r="D54" t="s">
        <v>54</v>
      </c>
      <c r="E54">
        <v>15373.170604659999</v>
      </c>
      <c r="F54">
        <v>1002.1</v>
      </c>
      <c r="G54">
        <v>305.08158061355402</v>
      </c>
      <c r="H54">
        <f>(Table2[[#This Row],[1Y Return vs Nifty]]-AVERAGE(Table2[1Y Return vs Nifty]))/_xlfn.STDEV.P(Table2[1Y Return vs Nifty])</f>
        <v>4.5684004793902391</v>
      </c>
      <c r="I54">
        <v>-7.1879790497866702</v>
      </c>
      <c r="J54">
        <f>(Table2[[#This Row],[1M Return vs Nifty]]-AVERAGE(Table2[1M Return vs Nifty]))/_xlfn.STDEV.P(Table2[1M Return vs Nifty])</f>
        <v>-0.45885451913203501</v>
      </c>
      <c r="K54">
        <v>71.218196955741504</v>
      </c>
      <c r="L54">
        <f>(Table2[[#This Row],[6M Return vs Nifty]]-AVERAGE(Table2[6M Return vs Nifty]))/_xlfn.STDEV.P(Table2[6M Return vs Nifty])</f>
        <v>1.7430181096255684</v>
      </c>
      <c r="M54">
        <v>-0.65302820184472399</v>
      </c>
      <c r="N54">
        <f>(Table2[[#This Row],[1W Return vs Nifty]]-AVERAGE(Table2[1W Return vs Nifty]))/_xlfn.STDEV.P(Table2[1W Return vs Nifty])</f>
        <v>0.22275962005696717</v>
      </c>
      <c r="O54">
        <v>1006.02</v>
      </c>
      <c r="P54">
        <v>944.95621628768902</v>
      </c>
      <c r="Q54">
        <v>684.13309304198697</v>
      </c>
      <c r="R54">
        <v>47.650630311046903</v>
      </c>
      <c r="S54" s="2">
        <f>(Table2[[#This Row],[Close Price]]-Table2[[#This Row],[20D EMA]])/Table2[[#This Row],[20D EMA]]</f>
        <v>-3.896542812270093E-3</v>
      </c>
      <c r="T54" s="2">
        <f>(Table2[[#This Row],[Close Price]]-Table2[[#This Row],[50D EMA]])/Table2[[#This Row],[50D EMA]]</f>
        <v>6.0472414200102742E-2</v>
      </c>
      <c r="U54" s="2">
        <f>(Table2[[#This Row],[Close Price]]-Table2[[#This Row],[200D EMA]])/Table2[[#This Row],[200D EMA]]</f>
        <v>0.46477346322216084</v>
      </c>
      <c r="V54">
        <v>0.32498767946656199</v>
      </c>
      <c r="W54">
        <v>992.05</v>
      </c>
      <c r="X54">
        <v>1015</v>
      </c>
      <c r="Y54">
        <v>992.05</v>
      </c>
      <c r="Z54">
        <v>1044</v>
      </c>
      <c r="AA54">
        <v>955.55</v>
      </c>
      <c r="AB54">
        <v>1097.7</v>
      </c>
      <c r="AC54" s="2">
        <f>(Table2[[#This Row],[Close Price]]/Table2[[#This Row],[Day Low]])-1</f>
        <v>1.0130537775313808E-2</v>
      </c>
      <c r="AD54" s="2">
        <f>(Table2[[#This Row],[Day High]]/Table2[[#This Row],[Close Price]])-1</f>
        <v>1.2872966769783334E-2</v>
      </c>
      <c r="AE54" s="2">
        <f>(Table2[[#This Row],[Close Price]]/Table2[[#This Row],[Current Week Low]])-1</f>
        <v>1.0130537775313808E-2</v>
      </c>
      <c r="AF54" s="2">
        <f>(Table2[[#This Row],[Current Week High]]/Table2[[#This Row],[Close Price]])-1</f>
        <v>4.1812194391777302E-2</v>
      </c>
      <c r="AG54" s="2">
        <f>(Table2[[#This Row],[Close Price]]/Table2[[#This Row],[Current Month Low]])-1</f>
        <v>4.8715399508136858E-2</v>
      </c>
      <c r="AH54" s="2">
        <f>(Table2[[#This Row],[Current Month High]]/Table2[[#This Row],[Close Price]])-1</f>
        <v>9.5399660712503831E-2</v>
      </c>
      <c r="AI54">
        <v>9.5399660712503795</v>
      </c>
      <c r="AJ54">
        <v>369.91793669402102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-0.03</v>
      </c>
      <c r="AM54" t="s">
        <v>10435</v>
      </c>
      <c r="AN54">
        <v>-3.14</v>
      </c>
      <c r="AO54" t="s">
        <v>10435</v>
      </c>
      <c r="AP54">
        <v>8.1953443853372998E-2</v>
      </c>
      <c r="AQ54">
        <f>(Table2[[#This Row],[Sharpe Ratio]]-AVERAGE(Table2[Sharpe Ratio]))/_xlfn.STDEV.P(Table2[Sharpe Ratio])</f>
        <v>0.27007269971188214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6.3453963896526222</v>
      </c>
      <c r="AS54">
        <f>_xlfn.RANK.AVG(Table2[[#This Row],[1Y Return vs Nifty Z-Score]],Table2[1Y Return vs Nifty Z-Score])</f>
        <v>2</v>
      </c>
      <c r="AT54">
        <f>_xlfn.RANK.AVG(Table2[[#This Row],[6M Return vs Nifty Z-Score]],Table2[6M Return vs Nifty Z-Score])</f>
        <v>43</v>
      </c>
      <c r="AU54">
        <f>_xlfn.RANK.AVG(Table2[[#This Row],[Sharpe Ratio Z-Score]],Table2[Sharpe Ratio Z-Score])</f>
        <v>275</v>
      </c>
      <c r="AV54">
        <f>(Table2[[#This Row],[Rank 1Y]]+Table2[[#This Row],[Rank 6M]]+Table2[[#This Row],[Rank Sharpe]])/3</f>
        <v>106.66666666666667</v>
      </c>
    </row>
    <row r="55" spans="1:48" x14ac:dyDescent="0.3">
      <c r="A55" t="s">
        <v>1382</v>
      </c>
      <c r="B55" t="s">
        <v>1383</v>
      </c>
      <c r="C55" t="s">
        <v>10396</v>
      </c>
      <c r="D55" t="s">
        <v>57</v>
      </c>
      <c r="E55">
        <v>8216.2619658000003</v>
      </c>
      <c r="F55">
        <v>15.3</v>
      </c>
      <c r="G55">
        <v>111.007644146899</v>
      </c>
      <c r="H55">
        <f>(Table2[[#This Row],[1Y Return vs Nifty]]-AVERAGE(Table2[1Y Return vs Nifty]))/_xlfn.STDEV.P(Table2[1Y Return vs Nifty])</f>
        <v>1.4082256167151126</v>
      </c>
      <c r="I55">
        <v>-11.2575956913802</v>
      </c>
      <c r="J55">
        <f>(Table2[[#This Row],[1M Return vs Nifty]]-AVERAGE(Table2[1M Return vs Nifty]))/_xlfn.STDEV.P(Table2[1M Return vs Nifty])</f>
        <v>-0.85547351510404357</v>
      </c>
      <c r="K55">
        <v>60.512337261004099</v>
      </c>
      <c r="L55">
        <f>(Table2[[#This Row],[6M Return vs Nifty]]-AVERAGE(Table2[6M Return vs Nifty]))/_xlfn.STDEV.P(Table2[6M Return vs Nifty])</f>
        <v>1.420771817202789</v>
      </c>
      <c r="M55">
        <v>-4.0543193574289704</v>
      </c>
      <c r="N55">
        <f>(Table2[[#This Row],[1W Return vs Nifty]]-AVERAGE(Table2[1W Return vs Nifty]))/_xlfn.STDEV.P(Table2[1W Return vs Nifty])</f>
        <v>-0.43590110161778362</v>
      </c>
      <c r="O55">
        <v>15.42</v>
      </c>
      <c r="P55">
        <v>15.660150108377501</v>
      </c>
      <c r="Q55">
        <v>13.104361542665499</v>
      </c>
      <c r="R55">
        <v>49.782467030435299</v>
      </c>
      <c r="S55" s="2">
        <f>(Table2[[#This Row],[Close Price]]-Table2[[#This Row],[20D EMA]])/Table2[[#This Row],[20D EMA]]</f>
        <v>-7.782101167315124E-3</v>
      </c>
      <c r="T55" s="2">
        <f>(Table2[[#This Row],[Close Price]]-Table2[[#This Row],[50D EMA]])/Table2[[#This Row],[50D EMA]]</f>
        <v>-2.2997870766566609E-2</v>
      </c>
      <c r="U55" s="2">
        <f>(Table2[[#This Row],[Close Price]]-Table2[[#This Row],[200D EMA]])/Table2[[#This Row],[200D EMA]]</f>
        <v>0.16755020457775746</v>
      </c>
      <c r="V55">
        <v>0.75972204230180596</v>
      </c>
      <c r="W55">
        <v>15.08</v>
      </c>
      <c r="X55">
        <v>15.78</v>
      </c>
      <c r="Y55">
        <v>14.5</v>
      </c>
      <c r="Z55">
        <v>15.78</v>
      </c>
      <c r="AA55">
        <v>14.23</v>
      </c>
      <c r="AB55">
        <v>16.29</v>
      </c>
      <c r="AC55" s="2">
        <f>(Table2[[#This Row],[Close Price]]/Table2[[#This Row],[Day Low]])-1</f>
        <v>1.458885941644561E-2</v>
      </c>
      <c r="AD55" s="2">
        <f>(Table2[[#This Row],[Day High]]/Table2[[#This Row],[Close Price]])-1</f>
        <v>3.1372549019607732E-2</v>
      </c>
      <c r="AE55" s="2">
        <f>(Table2[[#This Row],[Close Price]]/Table2[[#This Row],[Current Week Low]])-1</f>
        <v>5.5172413793103559E-2</v>
      </c>
      <c r="AF55" s="2">
        <f>(Table2[[#This Row],[Current Week High]]/Table2[[#This Row],[Close Price]])-1</f>
        <v>3.1372549019607732E-2</v>
      </c>
      <c r="AG55" s="2">
        <f>(Table2[[#This Row],[Close Price]]/Table2[[#This Row],[Current Month Low]])-1</f>
        <v>7.5193253689388673E-2</v>
      </c>
      <c r="AH55" s="2">
        <f>(Table2[[#This Row],[Current Month High]]/Table2[[#This Row],[Close Price]])-1</f>
        <v>6.4705882352941169E-2</v>
      </c>
      <c r="AI55">
        <v>37.908496732026101</v>
      </c>
      <c r="AJ55">
        <v>144.79999999999899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-0.12</v>
      </c>
      <c r="AM55" t="s">
        <v>10435</v>
      </c>
      <c r="AN55">
        <v>-0.46</v>
      </c>
      <c r="AO55" t="s">
        <v>10435</v>
      </c>
      <c r="AP55">
        <v>0.10940395842358</v>
      </c>
      <c r="AQ55">
        <f>(Table2[[#This Row],[Sharpe Ratio]]-AVERAGE(Table2[Sharpe Ratio]))/_xlfn.STDEV.P(Table2[Sharpe Ratio])</f>
        <v>0.58868644015002869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65</v>
      </c>
      <c r="AT55">
        <f>_xlfn.RANK.AVG(Table2[[#This Row],[6M Return vs Nifty Z-Score]],Table2[6M Return vs Nifty Z-Score])</f>
        <v>61</v>
      </c>
      <c r="AU55">
        <f>_xlfn.RANK.AVG(Table2[[#This Row],[Sharpe Ratio Z-Score]],Table2[Sharpe Ratio Z-Score])</f>
        <v>198</v>
      </c>
      <c r="AV55">
        <f>(Table2[[#This Row],[Rank 1Y]]+Table2[[#This Row],[Rank 6M]]+Table2[[#This Row],[Rank Sharpe]])/3</f>
        <v>108</v>
      </c>
    </row>
    <row r="56" spans="1:48" x14ac:dyDescent="0.3">
      <c r="A56" t="s">
        <v>1333</v>
      </c>
      <c r="B56" t="s">
        <v>1334</v>
      </c>
      <c r="C56" t="s">
        <v>10407</v>
      </c>
      <c r="D56" t="s">
        <v>1211</v>
      </c>
      <c r="E56">
        <v>8710.4445426000002</v>
      </c>
      <c r="F56">
        <v>681.4</v>
      </c>
      <c r="G56">
        <v>96.310554864175103</v>
      </c>
      <c r="H56">
        <f>(Table2[[#This Row],[1Y Return vs Nifty]]-AVERAGE(Table2[1Y Return vs Nifty]))/_xlfn.STDEV.P(Table2[1Y Return vs Nifty])</f>
        <v>1.1689076899942514</v>
      </c>
      <c r="I56">
        <v>-17.594557014296601</v>
      </c>
      <c r="J56">
        <f>(Table2[[#This Row],[1M Return vs Nifty]]-AVERAGE(Table2[1M Return vs Nifty]))/_xlfn.STDEV.P(Table2[1M Return vs Nifty])</f>
        <v>-1.4730646689539564</v>
      </c>
      <c r="K56">
        <v>26.847528171348099</v>
      </c>
      <c r="L56">
        <f>(Table2[[#This Row],[6M Return vs Nifty]]-AVERAGE(Table2[6M Return vs Nifty]))/_xlfn.STDEV.P(Table2[6M Return vs Nifty])</f>
        <v>0.40746132896661613</v>
      </c>
      <c r="M56">
        <v>-1.84691852205083</v>
      </c>
      <c r="N56">
        <f>(Table2[[#This Row],[1W Return vs Nifty]]-AVERAGE(Table2[1W Return vs Nifty]))/_xlfn.STDEV.P(Table2[1W Return vs Nifty])</f>
        <v>-8.4374824364172926E-3</v>
      </c>
      <c r="O56">
        <v>696.23</v>
      </c>
      <c r="P56">
        <v>662.42684758970995</v>
      </c>
      <c r="Q56">
        <v>515.40163685415405</v>
      </c>
      <c r="R56">
        <v>36.521393172139199</v>
      </c>
      <c r="S56" s="2">
        <f>(Table2[[#This Row],[Close Price]]-Table2[[#This Row],[20D EMA]])/Table2[[#This Row],[20D EMA]]</f>
        <v>-2.1300432328397283E-2</v>
      </c>
      <c r="T56" s="2">
        <f>(Table2[[#This Row],[Close Price]]-Table2[[#This Row],[50D EMA]])/Table2[[#This Row],[50D EMA]]</f>
        <v>2.8641883219747619E-2</v>
      </c>
      <c r="U56" s="2">
        <f>(Table2[[#This Row],[Close Price]]-Table2[[#This Row],[200D EMA]])/Table2[[#This Row],[200D EMA]]</f>
        <v>0.32207573914403259</v>
      </c>
      <c r="V56">
        <v>0.498134729131811</v>
      </c>
      <c r="W56">
        <v>675.45</v>
      </c>
      <c r="X56">
        <v>702</v>
      </c>
      <c r="Y56">
        <v>674.8</v>
      </c>
      <c r="Z56">
        <v>702</v>
      </c>
      <c r="AA56">
        <v>662.35</v>
      </c>
      <c r="AB56">
        <v>756.25</v>
      </c>
      <c r="AC56" s="2">
        <f>(Table2[[#This Row],[Close Price]]/Table2[[#This Row],[Day Low]])-1</f>
        <v>8.8089421866901496E-3</v>
      </c>
      <c r="AD56" s="2">
        <f>(Table2[[#This Row],[Day High]]/Table2[[#This Row],[Close Price]])-1</f>
        <v>3.0231875550337683E-2</v>
      </c>
      <c r="AE56" s="2">
        <f>(Table2[[#This Row],[Close Price]]/Table2[[#This Row],[Current Week Low]])-1</f>
        <v>9.7806757557794555E-3</v>
      </c>
      <c r="AF56" s="2">
        <f>(Table2[[#This Row],[Current Week High]]/Table2[[#This Row],[Close Price]])-1</f>
        <v>3.0231875550337683E-2</v>
      </c>
      <c r="AG56" s="2">
        <f>(Table2[[#This Row],[Close Price]]/Table2[[#This Row],[Current Month Low]])-1</f>
        <v>2.8761228957499663E-2</v>
      </c>
      <c r="AH56" s="2">
        <f>(Table2[[#This Row],[Current Month High]]/Table2[[#This Row],[Close Price]])-1</f>
        <v>0.1098473730554741</v>
      </c>
      <c r="AI56">
        <v>15.1966539477546</v>
      </c>
      <c r="AJ56">
        <v>138.75262789067901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0.47</v>
      </c>
      <c r="AM56" t="s">
        <v>10436</v>
      </c>
      <c r="AN56">
        <v>-5.62</v>
      </c>
      <c r="AO56" t="s">
        <v>10435</v>
      </c>
      <c r="AP56">
        <v>0.18306376358809001</v>
      </c>
      <c r="AQ56">
        <f>(Table2[[#This Row],[Sharpe Ratio]]-AVERAGE(Table2[Sharpe Ratio]))/_xlfn.STDEV.P(Table2[Sharpe Ratio])</f>
        <v>1.4436440397019654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1.5385109072724594</v>
      </c>
      <c r="AS56">
        <f>_xlfn.RANK.AVG(Table2[[#This Row],[1Y Return vs Nifty Z-Score]],Table2[1Y Return vs Nifty Z-Score])</f>
        <v>80</v>
      </c>
      <c r="AT56">
        <f>_xlfn.RANK.AVG(Table2[[#This Row],[6M Return vs Nifty Z-Score]],Table2[6M Return vs Nifty Z-Score])</f>
        <v>192</v>
      </c>
      <c r="AU56">
        <f>_xlfn.RANK.AVG(Table2[[#This Row],[Sharpe Ratio Z-Score]],Table2[Sharpe Ratio Z-Score])</f>
        <v>54</v>
      </c>
      <c r="AV56">
        <f>(Table2[[#This Row],[Rank 1Y]]+Table2[[#This Row],[Rank 6M]]+Table2[[#This Row],[Rank Sharpe]])/3</f>
        <v>108.66666666666667</v>
      </c>
    </row>
    <row r="57" spans="1:48" x14ac:dyDescent="0.3">
      <c r="A57" t="s">
        <v>902</v>
      </c>
      <c r="B57" t="s">
        <v>903</v>
      </c>
      <c r="C57" t="s">
        <v>10402</v>
      </c>
      <c r="D57" t="s">
        <v>261</v>
      </c>
      <c r="E57">
        <v>17519.498715869999</v>
      </c>
      <c r="F57">
        <v>1207.3499999999999</v>
      </c>
      <c r="G57">
        <v>117.037328748012</v>
      </c>
      <c r="H57">
        <f>(Table2[[#This Row],[1Y Return vs Nifty]]-AVERAGE(Table2[1Y Return vs Nifty]))/_xlfn.STDEV.P(Table2[1Y Return vs Nifty])</f>
        <v>1.5064091134443118</v>
      </c>
      <c r="I57">
        <v>-10.8720510558356</v>
      </c>
      <c r="J57">
        <f>(Table2[[#This Row],[1M Return vs Nifty]]-AVERAGE(Table2[1M Return vs Nifty]))/_xlfn.STDEV.P(Table2[1M Return vs Nifty])</f>
        <v>-0.81789888837158142</v>
      </c>
      <c r="K57">
        <v>24.271538281558399</v>
      </c>
      <c r="L57">
        <f>(Table2[[#This Row],[6M Return vs Nifty]]-AVERAGE(Table2[6M Return vs Nifty]))/_xlfn.STDEV.P(Table2[6M Return vs Nifty])</f>
        <v>0.329924053589157</v>
      </c>
      <c r="M57">
        <v>-5.4945688870277296</v>
      </c>
      <c r="N57">
        <f>(Table2[[#This Row],[1W Return vs Nifty]]-AVERAGE(Table2[1W Return vs Nifty]))/_xlfn.STDEV.P(Table2[1W Return vs Nifty])</f>
        <v>-0.71480571494374567</v>
      </c>
      <c r="O57">
        <v>1275.9000000000001</v>
      </c>
      <c r="P57">
        <v>1273.42515886725</v>
      </c>
      <c r="Q57">
        <v>1058.1266954938901</v>
      </c>
      <c r="R57">
        <v>22.648037897296401</v>
      </c>
      <c r="S57" s="2">
        <f>(Table2[[#This Row],[Close Price]]-Table2[[#This Row],[20D EMA]])/Table2[[#This Row],[20D EMA]]</f>
        <v>-5.3726781095697292E-2</v>
      </c>
      <c r="T57" s="2">
        <f>(Table2[[#This Row],[Close Price]]-Table2[[#This Row],[50D EMA]])/Table2[[#This Row],[50D EMA]]</f>
        <v>-5.1887744173380379E-2</v>
      </c>
      <c r="U57" s="2">
        <f>(Table2[[#This Row],[Close Price]]-Table2[[#This Row],[200D EMA]])/Table2[[#This Row],[200D EMA]]</f>
        <v>0.14102593303957658</v>
      </c>
      <c r="V57">
        <v>0.88506609297811001</v>
      </c>
      <c r="W57">
        <v>1203</v>
      </c>
      <c r="X57">
        <v>1249.25</v>
      </c>
      <c r="Y57">
        <v>1203</v>
      </c>
      <c r="Z57">
        <v>1249.25</v>
      </c>
      <c r="AA57">
        <v>1203</v>
      </c>
      <c r="AB57">
        <v>1404.85</v>
      </c>
      <c r="AC57" s="2">
        <f>(Table2[[#This Row],[Close Price]]/Table2[[#This Row],[Day Low]])-1</f>
        <v>3.6159600997505148E-3</v>
      </c>
      <c r="AD57" s="2">
        <f>(Table2[[#This Row],[Day High]]/Table2[[#This Row],[Close Price]])-1</f>
        <v>3.4704104029486205E-2</v>
      </c>
      <c r="AE57" s="2">
        <f>(Table2[[#This Row],[Close Price]]/Table2[[#This Row],[Current Week Low]])-1</f>
        <v>3.6159600997505148E-3</v>
      </c>
      <c r="AF57" s="2">
        <f>(Table2[[#This Row],[Current Week High]]/Table2[[#This Row],[Close Price]])-1</f>
        <v>3.4704104029486205E-2</v>
      </c>
      <c r="AG57" s="2">
        <f>(Table2[[#This Row],[Close Price]]/Table2[[#This Row],[Current Month Low]])-1</f>
        <v>3.6159600997505148E-3</v>
      </c>
      <c r="AH57" s="2">
        <f>(Table2[[#This Row],[Current Month High]]/Table2[[#This Row],[Close Price]])-1</f>
        <v>0.16358139727502374</v>
      </c>
      <c r="AI57">
        <v>20.097734708245302</v>
      </c>
      <c r="AJ57">
        <v>154.36637522384899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-0.16</v>
      </c>
      <c r="AM57" t="s">
        <v>10435</v>
      </c>
      <c r="AN57">
        <v>-8.89</v>
      </c>
      <c r="AO57" t="s">
        <v>10435</v>
      </c>
      <c r="AP57">
        <v>0.18127810513689899</v>
      </c>
      <c r="AQ57">
        <f>(Table2[[#This Row],[Sharpe Ratio]]-AVERAGE(Table2[Sharpe Ratio]))/_xlfn.STDEV.P(Table2[Sharpe Ratio])</f>
        <v>1.4229181871200818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1.726546750838224</v>
      </c>
      <c r="AS57">
        <f>_xlfn.RANK.AVG(Table2[[#This Row],[1Y Return vs Nifty Z-Score]],Table2[1Y Return vs Nifty Z-Score])</f>
        <v>59</v>
      </c>
      <c r="AT57">
        <f>_xlfn.RANK.AVG(Table2[[#This Row],[6M Return vs Nifty Z-Score]],Table2[6M Return vs Nifty Z-Score])</f>
        <v>216</v>
      </c>
      <c r="AU57">
        <f>_xlfn.RANK.AVG(Table2[[#This Row],[Sharpe Ratio Z-Score]],Table2[Sharpe Ratio Z-Score])</f>
        <v>56</v>
      </c>
      <c r="AV57">
        <f>(Table2[[#This Row],[Rank 1Y]]+Table2[[#This Row],[Rank 6M]]+Table2[[#This Row],[Rank Sharpe]])/3</f>
        <v>110.33333333333333</v>
      </c>
    </row>
    <row r="58" spans="1:48" x14ac:dyDescent="0.3">
      <c r="A58" t="s">
        <v>1267</v>
      </c>
      <c r="B58" t="s">
        <v>1268</v>
      </c>
      <c r="C58" t="s">
        <v>10404</v>
      </c>
      <c r="D58" t="s">
        <v>273</v>
      </c>
      <c r="E58">
        <v>9520.8032041200004</v>
      </c>
      <c r="F58">
        <v>2291.4</v>
      </c>
      <c r="G58">
        <v>105.72437376254</v>
      </c>
      <c r="H58">
        <f>(Table2[[#This Row],[1Y Return vs Nifty]]-AVERAGE(Table2[1Y Return vs Nifty]))/_xlfn.STDEV.P(Table2[1Y Return vs Nifty])</f>
        <v>1.3221962478810556</v>
      </c>
      <c r="I58">
        <v>1.6015032242359299</v>
      </c>
      <c r="J58">
        <f>(Table2[[#This Row],[1M Return vs Nifty]]-AVERAGE(Table2[1M Return vs Nifty]))/_xlfn.STDEV.P(Table2[1M Return vs Nifty])</f>
        <v>0.39775580602910293</v>
      </c>
      <c r="K58">
        <v>93.599835654939596</v>
      </c>
      <c r="L58">
        <f>(Table2[[#This Row],[6M Return vs Nifty]]-AVERAGE(Table2[6M Return vs Nifty]))/_xlfn.STDEV.P(Table2[6M Return vs Nifty])</f>
        <v>2.4167052580484198</v>
      </c>
      <c r="M58">
        <v>1.7424540784332001</v>
      </c>
      <c r="N58">
        <f>(Table2[[#This Row],[1W Return vs Nifty]]-AVERAGE(Table2[1W Return vs Nifty]))/_xlfn.STDEV.P(Table2[1W Return vs Nifty])</f>
        <v>0.68664524916474978</v>
      </c>
      <c r="O58">
        <v>2005.6</v>
      </c>
      <c r="P58">
        <v>1854.3485891770899</v>
      </c>
      <c r="Q58">
        <v>1454.7997423269601</v>
      </c>
      <c r="R58">
        <v>75.238717249308294</v>
      </c>
      <c r="S58" s="2">
        <f>(Table2[[#This Row],[Close Price]]-Table2[[#This Row],[20D EMA]])/Table2[[#This Row],[20D EMA]]</f>
        <v>0.1425009972078182</v>
      </c>
      <c r="T58" s="2">
        <f>(Table2[[#This Row],[Close Price]]-Table2[[#This Row],[50D EMA]])/Table2[[#This Row],[50D EMA]]</f>
        <v>0.23568999559940443</v>
      </c>
      <c r="U58" s="2">
        <f>(Table2[[#This Row],[Close Price]]-Table2[[#This Row],[200D EMA]])/Table2[[#This Row],[200D EMA]]</f>
        <v>0.57506214314754645</v>
      </c>
      <c r="V58">
        <v>1.5611053409978899</v>
      </c>
      <c r="W58">
        <v>2098.9499999999998</v>
      </c>
      <c r="X58">
        <v>2367</v>
      </c>
      <c r="Y58">
        <v>1980.45</v>
      </c>
      <c r="Z58">
        <v>2367</v>
      </c>
      <c r="AA58">
        <v>1785.2</v>
      </c>
      <c r="AB58">
        <v>2367</v>
      </c>
      <c r="AC58" s="2">
        <f>(Table2[[#This Row],[Close Price]]/Table2[[#This Row],[Day Low]])-1</f>
        <v>9.1688701493604086E-2</v>
      </c>
      <c r="AD58" s="2">
        <f>(Table2[[#This Row],[Day High]]/Table2[[#This Row],[Close Price]])-1</f>
        <v>3.2992930086410022E-2</v>
      </c>
      <c r="AE58" s="2">
        <f>(Table2[[#This Row],[Close Price]]/Table2[[#This Row],[Current Week Low]])-1</f>
        <v>0.15700977050670306</v>
      </c>
      <c r="AF58" s="2">
        <f>(Table2[[#This Row],[Current Week High]]/Table2[[#This Row],[Close Price]])-1</f>
        <v>3.2992930086410022E-2</v>
      </c>
      <c r="AG58" s="2">
        <f>(Table2[[#This Row],[Close Price]]/Table2[[#This Row],[Current Month Low]])-1</f>
        <v>0.28355366345507504</v>
      </c>
      <c r="AH58" s="2">
        <f>(Table2[[#This Row],[Current Month High]]/Table2[[#This Row],[Close Price]])-1</f>
        <v>3.2992930086410022E-2</v>
      </c>
      <c r="AI58">
        <v>3.2992930086409999</v>
      </c>
      <c r="AJ58">
        <v>162.74509803921501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0.46</v>
      </c>
      <c r="AM58" t="s">
        <v>10436</v>
      </c>
      <c r="AN58">
        <v>24.37</v>
      </c>
      <c r="AO58" t="s">
        <v>10436</v>
      </c>
      <c r="AP58">
        <v>9.1490962124051001E-2</v>
      </c>
      <c r="AQ58">
        <f>(Table2[[#This Row],[Sharpe Ratio]]-AVERAGE(Table2[Sharpe Ratio]))/_xlfn.STDEV.P(Table2[Sharpe Ratio])</f>
        <v>0.38077315171783394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5.2040757128411617</v>
      </c>
      <c r="AS58">
        <f>_xlfn.RANK.AVG(Table2[[#This Row],[1Y Return vs Nifty Z-Score]],Table2[1Y Return vs Nifty Z-Score])</f>
        <v>71</v>
      </c>
      <c r="AT58">
        <f>_xlfn.RANK.AVG(Table2[[#This Row],[6M Return vs Nifty Z-Score]],Table2[6M Return vs Nifty Z-Score])</f>
        <v>16</v>
      </c>
      <c r="AU58">
        <f>_xlfn.RANK.AVG(Table2[[#This Row],[Sharpe Ratio Z-Score]],Table2[Sharpe Ratio Z-Score])</f>
        <v>249</v>
      </c>
      <c r="AV58">
        <f>(Table2[[#This Row],[Rank 1Y]]+Table2[[#This Row],[Rank 6M]]+Table2[[#This Row],[Rank Sharpe]])/3</f>
        <v>112</v>
      </c>
    </row>
    <row r="59" spans="1:48" x14ac:dyDescent="0.3">
      <c r="A59" t="s">
        <v>630</v>
      </c>
      <c r="B59" t="s">
        <v>631</v>
      </c>
      <c r="C59" t="s">
        <v>10394</v>
      </c>
      <c r="D59" t="s">
        <v>46</v>
      </c>
      <c r="E59">
        <v>31359.599999999999</v>
      </c>
      <c r="F59">
        <v>174.22</v>
      </c>
      <c r="G59">
        <v>170.353450118898</v>
      </c>
      <c r="H59">
        <f>(Table2[[#This Row],[1Y Return vs Nifty]]-AVERAGE(Table2[1Y Return vs Nifty]))/_xlfn.STDEV.P(Table2[1Y Return vs Nifty])</f>
        <v>2.3745744611418833</v>
      </c>
      <c r="I59">
        <v>-6.4763798565426303</v>
      </c>
      <c r="J59">
        <f>(Table2[[#This Row],[1M Return vs Nifty]]-AVERAGE(Table2[1M Return vs Nifty]))/_xlfn.STDEV.P(Table2[1M Return vs Nifty])</f>
        <v>-0.38950308325614152</v>
      </c>
      <c r="K59">
        <v>34.364942398351097</v>
      </c>
      <c r="L59">
        <f>(Table2[[#This Row],[6M Return vs Nifty]]-AVERAGE(Table2[6M Return vs Nifty]))/_xlfn.STDEV.P(Table2[6M Return vs Nifty])</f>
        <v>0.63373543794347476</v>
      </c>
      <c r="M59">
        <v>-1.2850664292751799</v>
      </c>
      <c r="N59">
        <f>(Table2[[#This Row],[1W Return vs Nifty]]-AVERAGE(Table2[1W Return vs Nifty]))/_xlfn.STDEV.P(Table2[1W Return vs Nifty])</f>
        <v>0.10036528920943173</v>
      </c>
      <c r="O59">
        <v>177.93</v>
      </c>
      <c r="P59">
        <v>176.22070372761399</v>
      </c>
      <c r="Q59">
        <v>142.68614730281999</v>
      </c>
      <c r="R59">
        <v>42.883354865476598</v>
      </c>
      <c r="S59" s="2">
        <f>(Table2[[#This Row],[Close Price]]-Table2[[#This Row],[20D EMA]])/Table2[[#This Row],[20D EMA]]</f>
        <v>-2.0850896419940469E-2</v>
      </c>
      <c r="T59" s="2">
        <f>(Table2[[#This Row],[Close Price]]-Table2[[#This Row],[50D EMA]])/Table2[[#This Row],[50D EMA]]</f>
        <v>-1.1353397672877881E-2</v>
      </c>
      <c r="U59" s="2">
        <f>(Table2[[#This Row],[Close Price]]-Table2[[#This Row],[200D EMA]])/Table2[[#This Row],[200D EMA]]</f>
        <v>0.2210015007992075</v>
      </c>
      <c r="V59">
        <v>0.33780072099131198</v>
      </c>
      <c r="W59">
        <v>173.6</v>
      </c>
      <c r="X59">
        <v>177.52</v>
      </c>
      <c r="Y59">
        <v>173.6</v>
      </c>
      <c r="Z59">
        <v>178.5</v>
      </c>
      <c r="AA59">
        <v>169.21</v>
      </c>
      <c r="AB59">
        <v>192</v>
      </c>
      <c r="AC59" s="2">
        <f>(Table2[[#This Row],[Close Price]]/Table2[[#This Row],[Day Low]])-1</f>
        <v>3.5714285714285587E-3</v>
      </c>
      <c r="AD59" s="2">
        <f>(Table2[[#This Row],[Day High]]/Table2[[#This Row],[Close Price]])-1</f>
        <v>1.8941568132246678E-2</v>
      </c>
      <c r="AE59" s="2">
        <f>(Table2[[#This Row],[Close Price]]/Table2[[#This Row],[Current Week Low]])-1</f>
        <v>3.5714285714285587E-3</v>
      </c>
      <c r="AF59" s="2">
        <f>(Table2[[#This Row],[Current Week High]]/Table2[[#This Row],[Close Price]])-1</f>
        <v>2.4566639880610808E-2</v>
      </c>
      <c r="AG59" s="2">
        <f>(Table2[[#This Row],[Close Price]]/Table2[[#This Row],[Current Month Low]])-1</f>
        <v>2.9608179185627304E-2</v>
      </c>
      <c r="AH59" s="2">
        <f>(Table2[[#This Row],[Current Month High]]/Table2[[#This Row],[Close Price]])-1</f>
        <v>0.10205487314889217</v>
      </c>
      <c r="AI59">
        <v>20.393755022385399</v>
      </c>
      <c r="AJ59">
        <v>207.26631393298001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-0.08</v>
      </c>
      <c r="AM59" t="s">
        <v>10435</v>
      </c>
      <c r="AN59">
        <v>-2.5099999999999998</v>
      </c>
      <c r="AO59" t="s">
        <v>10435</v>
      </c>
      <c r="AP59">
        <v>0.12539130627071299</v>
      </c>
      <c r="AQ59">
        <f>(Table2[[#This Row],[Sharpe Ratio]]-AVERAGE(Table2[Sharpe Ratio]))/_xlfn.STDEV.P(Table2[Sharpe Ratio])</f>
        <v>0.77424903440424553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3.4934211394428933</v>
      </c>
      <c r="AS59">
        <f>_xlfn.RANK.AVG(Table2[[#This Row],[1Y Return vs Nifty Z-Score]],Table2[1Y Return vs Nifty Z-Score])</f>
        <v>31</v>
      </c>
      <c r="AT59">
        <f>_xlfn.RANK.AVG(Table2[[#This Row],[6M Return vs Nifty Z-Score]],Table2[6M Return vs Nifty Z-Score])</f>
        <v>147</v>
      </c>
      <c r="AU59">
        <f>_xlfn.RANK.AVG(Table2[[#This Row],[Sharpe Ratio Z-Score]],Table2[Sharpe Ratio Z-Score])</f>
        <v>162</v>
      </c>
      <c r="AV59">
        <f>(Table2[[#This Row],[Rank 1Y]]+Table2[[#This Row],[Rank 6M]]+Table2[[#This Row],[Rank Sharpe]])/3</f>
        <v>113.33333333333333</v>
      </c>
    </row>
    <row r="60" spans="1:48" x14ac:dyDescent="0.3">
      <c r="A60" t="s">
        <v>1100</v>
      </c>
      <c r="B60" t="s">
        <v>1101</v>
      </c>
      <c r="C60" t="s">
        <v>10403</v>
      </c>
      <c r="D60" t="s">
        <v>473</v>
      </c>
      <c r="E60">
        <v>12293.38033432</v>
      </c>
      <c r="F60">
        <v>1847.2</v>
      </c>
      <c r="G60">
        <v>39.4793805026409</v>
      </c>
      <c r="H60">
        <f>(Table2[[#This Row],[1Y Return vs Nifty]]-AVERAGE(Table2[1Y Return vs Nifty]))/_xlfn.STDEV.P(Table2[1Y Return vs Nifty])</f>
        <v>0.24350548553860571</v>
      </c>
      <c r="I60">
        <v>-15.7554071208131</v>
      </c>
      <c r="J60">
        <f>(Table2[[#This Row],[1M Return vs Nifty]]-AVERAGE(Table2[1M Return vs Nifty]))/_xlfn.STDEV.P(Table2[1M Return vs Nifty])</f>
        <v>-1.2938237604270473</v>
      </c>
      <c r="K60">
        <v>56.4464790497886</v>
      </c>
      <c r="L60">
        <f>(Table2[[#This Row],[6M Return vs Nifty]]-AVERAGE(Table2[6M Return vs Nifty]))/_xlfn.STDEV.P(Table2[6M Return vs Nifty])</f>
        <v>1.2983895170942832</v>
      </c>
      <c r="M60">
        <v>-2.7097365856423301</v>
      </c>
      <c r="N60">
        <f>(Table2[[#This Row],[1W Return vs Nifty]]-AVERAGE(Table2[1W Return vs Nifty]))/_xlfn.STDEV.P(Table2[1W Return vs Nifty])</f>
        <v>-0.1755223753325004</v>
      </c>
      <c r="O60">
        <v>1902.66</v>
      </c>
      <c r="P60">
        <v>1883.0531806399599</v>
      </c>
      <c r="Q60">
        <v>1530.6915714747599</v>
      </c>
      <c r="R60">
        <v>38.5899713555158</v>
      </c>
      <c r="S60" s="2">
        <f>(Table2[[#This Row],[Close Price]]-Table2[[#This Row],[20D EMA]])/Table2[[#This Row],[20D EMA]]</f>
        <v>-2.9148665552437131E-2</v>
      </c>
      <c r="T60" s="2">
        <f>(Table2[[#This Row],[Close Price]]-Table2[[#This Row],[50D EMA]])/Table2[[#This Row],[50D EMA]]</f>
        <v>-1.9039919322817577E-2</v>
      </c>
      <c r="U60" s="2">
        <f>(Table2[[#This Row],[Close Price]]-Table2[[#This Row],[200D EMA]])/Table2[[#This Row],[200D EMA]]</f>
        <v>0.20677479018212463</v>
      </c>
      <c r="V60">
        <v>0.29662609894671299</v>
      </c>
      <c r="W60">
        <v>1843.1</v>
      </c>
      <c r="X60">
        <v>1860</v>
      </c>
      <c r="Y60">
        <v>1841.1</v>
      </c>
      <c r="Z60">
        <v>1875</v>
      </c>
      <c r="AA60">
        <v>1805</v>
      </c>
      <c r="AB60">
        <v>2182</v>
      </c>
      <c r="AC60" s="2">
        <f>(Table2[[#This Row],[Close Price]]/Table2[[#This Row],[Day Low]])-1</f>
        <v>2.2245130486679976E-3</v>
      </c>
      <c r="AD60" s="2">
        <f>(Table2[[#This Row],[Day High]]/Table2[[#This Row],[Close Price]])-1</f>
        <v>6.9294066695539946E-3</v>
      </c>
      <c r="AE60" s="2">
        <f>(Table2[[#This Row],[Close Price]]/Table2[[#This Row],[Current Week Low]])-1</f>
        <v>3.3132366520016721E-3</v>
      </c>
      <c r="AF60" s="2">
        <f>(Table2[[#This Row],[Current Week High]]/Table2[[#This Row],[Close Price]])-1</f>
        <v>1.5049805110437298E-2</v>
      </c>
      <c r="AG60" s="2">
        <f>(Table2[[#This Row],[Close Price]]/Table2[[#This Row],[Current Month Low]])-1</f>
        <v>2.3379501385041523E-2</v>
      </c>
      <c r="AH60" s="2">
        <f>(Table2[[#This Row],[Current Month High]]/Table2[[#This Row],[Close Price]])-1</f>
        <v>0.18124729320051958</v>
      </c>
      <c r="AI60">
        <v>28.8436552620181</v>
      </c>
      <c r="AJ60">
        <v>105.615385895914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-0.5</v>
      </c>
      <c r="AM60" t="s">
        <v>10435</v>
      </c>
      <c r="AN60">
        <v>-7.58</v>
      </c>
      <c r="AO60" t="s">
        <v>10435</v>
      </c>
      <c r="AP60">
        <v>0.19896474750221901</v>
      </c>
      <c r="AQ60">
        <f>(Table2[[#This Row],[Sharpe Ratio]]-AVERAGE(Table2[Sharpe Ratio]))/_xlfn.STDEV.P(Table2[Sharpe Ratio])</f>
        <v>1.6282042215728745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1.7007530884462156</v>
      </c>
      <c r="AS60">
        <f>_xlfn.RANK.AVG(Table2[[#This Row],[1Y Return vs Nifty Z-Score]],Table2[1Y Return vs Nifty Z-Score])</f>
        <v>238</v>
      </c>
      <c r="AT60">
        <f>_xlfn.RANK.AVG(Table2[[#This Row],[6M Return vs Nifty Z-Score]],Table2[6M Return vs Nifty Z-Score])</f>
        <v>73</v>
      </c>
      <c r="AU60">
        <f>_xlfn.RANK.AVG(Table2[[#This Row],[Sharpe Ratio Z-Score]],Table2[Sharpe Ratio Z-Score])</f>
        <v>35</v>
      </c>
      <c r="AV60">
        <f>(Table2[[#This Row],[Rank 1Y]]+Table2[[#This Row],[Rank 6M]]+Table2[[#This Row],[Rank Sharpe]])/3</f>
        <v>115.33333333333333</v>
      </c>
    </row>
    <row r="61" spans="1:48" x14ac:dyDescent="0.3">
      <c r="A61" t="s">
        <v>1071</v>
      </c>
      <c r="B61" t="s">
        <v>1072</v>
      </c>
      <c r="C61" t="s">
        <v>10395</v>
      </c>
      <c r="D61" t="s">
        <v>54</v>
      </c>
      <c r="E61">
        <v>12832.7687637</v>
      </c>
      <c r="F61">
        <v>1395.5</v>
      </c>
      <c r="G61">
        <v>128.577859692294</v>
      </c>
      <c r="H61">
        <f>(Table2[[#This Row],[1Y Return vs Nifty]]-AVERAGE(Table2[1Y Return vs Nifty]))/_xlfn.STDEV.P(Table2[1Y Return vs Nifty])</f>
        <v>1.6943276792034523</v>
      </c>
      <c r="I61">
        <v>-1.1483485131675799</v>
      </c>
      <c r="J61">
        <f>(Table2[[#This Row],[1M Return vs Nifty]]-AVERAGE(Table2[1M Return vs Nifty]))/_xlfn.STDEV.P(Table2[1M Return vs Nifty])</f>
        <v>0.12975920310244415</v>
      </c>
      <c r="K61">
        <v>63.240918085907403</v>
      </c>
      <c r="L61">
        <f>(Table2[[#This Row],[6M Return vs Nifty]]-AVERAGE(Table2[6M Return vs Nifty]))/_xlfn.STDEV.P(Table2[6M Return vs Nifty])</f>
        <v>1.5029020785243712</v>
      </c>
      <c r="M61">
        <v>-5.6862091106758097</v>
      </c>
      <c r="N61">
        <f>(Table2[[#This Row],[1W Return vs Nifty]]-AVERAGE(Table2[1W Return vs Nifty]))/_xlfn.STDEV.P(Table2[1W Return vs Nifty])</f>
        <v>-0.75191688309608606</v>
      </c>
      <c r="O61">
        <v>1332.69</v>
      </c>
      <c r="P61">
        <v>1230.67612038482</v>
      </c>
      <c r="Q61">
        <v>936.14001537518095</v>
      </c>
      <c r="R61">
        <v>61.551223556914302</v>
      </c>
      <c r="S61" s="2">
        <f>(Table2[[#This Row],[Close Price]]-Table2[[#This Row],[20D EMA]])/Table2[[#This Row],[20D EMA]]</f>
        <v>4.7130240340964476E-2</v>
      </c>
      <c r="T61" s="2">
        <f>(Table2[[#This Row],[Close Price]]-Table2[[#This Row],[50D EMA]])/Table2[[#This Row],[50D EMA]]</f>
        <v>0.13392953424954829</v>
      </c>
      <c r="U61" s="2">
        <f>(Table2[[#This Row],[Close Price]]-Table2[[#This Row],[200D EMA]])/Table2[[#This Row],[200D EMA]]</f>
        <v>0.49069581160967607</v>
      </c>
      <c r="V61">
        <v>0.77059181637672802</v>
      </c>
      <c r="W61">
        <v>1344.05</v>
      </c>
      <c r="X61">
        <v>1410.95</v>
      </c>
      <c r="Y61">
        <v>1278</v>
      </c>
      <c r="Z61">
        <v>1410.95</v>
      </c>
      <c r="AA61">
        <v>1250.55</v>
      </c>
      <c r="AB61">
        <v>1431</v>
      </c>
      <c r="AC61" s="2">
        <f>(Table2[[#This Row],[Close Price]]/Table2[[#This Row],[Day Low]])-1</f>
        <v>3.8279825899334208E-2</v>
      </c>
      <c r="AD61" s="2">
        <f>(Table2[[#This Row],[Day High]]/Table2[[#This Row],[Close Price]])-1</f>
        <v>1.1071300609100776E-2</v>
      </c>
      <c r="AE61" s="2">
        <f>(Table2[[#This Row],[Close Price]]/Table2[[#This Row],[Current Week Low]])-1</f>
        <v>9.1940532081377091E-2</v>
      </c>
      <c r="AF61" s="2">
        <f>(Table2[[#This Row],[Current Week High]]/Table2[[#This Row],[Close Price]])-1</f>
        <v>1.1071300609100776E-2</v>
      </c>
      <c r="AG61" s="2">
        <f>(Table2[[#This Row],[Close Price]]/Table2[[#This Row],[Current Month Low]])-1</f>
        <v>0.1159090000399825</v>
      </c>
      <c r="AH61" s="2">
        <f>(Table2[[#This Row],[Current Month High]]/Table2[[#This Row],[Close Price]])-1</f>
        <v>2.5438910784665092E-2</v>
      </c>
      <c r="AI61">
        <v>2.5438910784664999</v>
      </c>
      <c r="AJ61">
        <v>198.82226980728001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0.31</v>
      </c>
      <c r="AM61" t="s">
        <v>10436</v>
      </c>
      <c r="AN61">
        <v>2.63</v>
      </c>
      <c r="AO61" t="s">
        <v>10436</v>
      </c>
      <c r="AP61">
        <v>9.2675271682141999E-2</v>
      </c>
      <c r="AQ61">
        <f>(Table2[[#This Row],[Sharpe Ratio]]-AVERAGE(Table2[Sharpe Ratio]))/_xlfn.STDEV.P(Table2[Sharpe Ratio])</f>
        <v>0.39451924369636315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2.9695913214305447</v>
      </c>
      <c r="AS61">
        <f>_xlfn.RANK.AVG(Table2[[#This Row],[1Y Return vs Nifty Z-Score]],Table2[1Y Return vs Nifty Z-Score])</f>
        <v>53</v>
      </c>
      <c r="AT61">
        <f>_xlfn.RANK.AVG(Table2[[#This Row],[6M Return vs Nifty Z-Score]],Table2[6M Return vs Nifty Z-Score])</f>
        <v>55</v>
      </c>
      <c r="AU61">
        <f>_xlfn.RANK.AVG(Table2[[#This Row],[Sharpe Ratio Z-Score]],Table2[Sharpe Ratio Z-Score])</f>
        <v>241</v>
      </c>
      <c r="AV61">
        <f>(Table2[[#This Row],[Rank 1Y]]+Table2[[#This Row],[Rank 6M]]+Table2[[#This Row],[Rank Sharpe]])/3</f>
        <v>116.33333333333333</v>
      </c>
    </row>
    <row r="62" spans="1:48" x14ac:dyDescent="0.3">
      <c r="A62" t="s">
        <v>1201</v>
      </c>
      <c r="B62" t="s">
        <v>1202</v>
      </c>
      <c r="C62" t="s">
        <v>592</v>
      </c>
      <c r="D62" t="s">
        <v>473</v>
      </c>
      <c r="E62">
        <v>10385.46520832</v>
      </c>
      <c r="F62">
        <v>396.8</v>
      </c>
      <c r="G62">
        <v>106.18289481105199</v>
      </c>
      <c r="H62">
        <f>(Table2[[#This Row],[1Y Return vs Nifty]]-AVERAGE(Table2[1Y Return vs Nifty]))/_xlfn.STDEV.P(Table2[1Y Return vs Nifty])</f>
        <v>1.3296625090282033</v>
      </c>
      <c r="I62">
        <v>-7.4094430480469198</v>
      </c>
      <c r="J62">
        <f>(Table2[[#This Row],[1M Return vs Nifty]]-AVERAGE(Table2[1M Return vs Nifty]))/_xlfn.STDEV.P(Table2[1M Return vs Nifty])</f>
        <v>-0.48043808249183412</v>
      </c>
      <c r="K62">
        <v>26.5038192656848</v>
      </c>
      <c r="L62">
        <f>(Table2[[#This Row],[6M Return vs Nifty]]-AVERAGE(Table2[6M Return vs Nifty]))/_xlfn.STDEV.P(Table2[6M Return vs Nifty])</f>
        <v>0.39711569361543236</v>
      </c>
      <c r="M62">
        <v>-2.9597478639985</v>
      </c>
      <c r="N62">
        <f>(Table2[[#This Row],[1W Return vs Nifty]]-AVERAGE(Table2[1W Return vs Nifty]))/_xlfn.STDEV.P(Table2[1W Return vs Nifty])</f>
        <v>-0.22393711006008818</v>
      </c>
      <c r="O62">
        <v>398.32</v>
      </c>
      <c r="P62">
        <v>391.60969809783802</v>
      </c>
      <c r="Q62">
        <v>330.752818052034</v>
      </c>
      <c r="R62">
        <v>46.607476756434203</v>
      </c>
      <c r="S62" s="2">
        <f>(Table2[[#This Row],[Close Price]]-Table2[[#This Row],[20D EMA]])/Table2[[#This Row],[20D EMA]]</f>
        <v>-3.816027314721786E-3</v>
      </c>
      <c r="T62" s="2">
        <f>(Table2[[#This Row],[Close Price]]-Table2[[#This Row],[50D EMA]])/Table2[[#This Row],[50D EMA]]</f>
        <v>1.3253762425631423E-2</v>
      </c>
      <c r="U62" s="2">
        <f>(Table2[[#This Row],[Close Price]]-Table2[[#This Row],[200D EMA]])/Table2[[#This Row],[200D EMA]]</f>
        <v>0.1996874352785574</v>
      </c>
      <c r="V62">
        <v>0.39105280977566398</v>
      </c>
      <c r="W62">
        <v>395</v>
      </c>
      <c r="X62">
        <v>404.2</v>
      </c>
      <c r="Y62">
        <v>395</v>
      </c>
      <c r="Z62">
        <v>408.35</v>
      </c>
      <c r="AA62">
        <v>385.15</v>
      </c>
      <c r="AB62">
        <v>416</v>
      </c>
      <c r="AC62" s="2">
        <f>(Table2[[#This Row],[Close Price]]/Table2[[#This Row],[Day Low]])-1</f>
        <v>4.5569620253165244E-3</v>
      </c>
      <c r="AD62" s="2">
        <f>(Table2[[#This Row],[Day High]]/Table2[[#This Row],[Close Price]])-1</f>
        <v>1.8649193548387011E-2</v>
      </c>
      <c r="AE62" s="2">
        <f>(Table2[[#This Row],[Close Price]]/Table2[[#This Row],[Current Week Low]])-1</f>
        <v>4.5569620253165244E-3</v>
      </c>
      <c r="AF62" s="2">
        <f>(Table2[[#This Row],[Current Week High]]/Table2[[#This Row],[Close Price]])-1</f>
        <v>2.9107862903225756E-2</v>
      </c>
      <c r="AG62" s="2">
        <f>(Table2[[#This Row],[Close Price]]/Table2[[#This Row],[Current Month Low]])-1</f>
        <v>3.0247955342074695E-2</v>
      </c>
      <c r="AH62" s="2">
        <f>(Table2[[#This Row],[Current Month High]]/Table2[[#This Row],[Close Price]])-1</f>
        <v>4.8387096774193505E-2</v>
      </c>
      <c r="AI62">
        <v>6.1743951612903203</v>
      </c>
      <c r="AJ62">
        <v>142.61693671660001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-0.12</v>
      </c>
      <c r="AM62" t="s">
        <v>10435</v>
      </c>
      <c r="AN62">
        <v>0.67</v>
      </c>
      <c r="AO62" t="s">
        <v>10436</v>
      </c>
      <c r="AP62">
        <v>0.166264049713161</v>
      </c>
      <c r="AQ62">
        <f>(Table2[[#This Row],[Sharpe Ratio]]-AVERAGE(Table2[Sharpe Ratio]))/_xlfn.STDEV.P(Table2[Sharpe Ratio])</f>
        <v>1.2486524426485845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2.2710554527402982</v>
      </c>
      <c r="AS62">
        <f>_xlfn.RANK.AVG(Table2[[#This Row],[1Y Return vs Nifty Z-Score]],Table2[1Y Return vs Nifty Z-Score])</f>
        <v>70</v>
      </c>
      <c r="AT62">
        <f>_xlfn.RANK.AVG(Table2[[#This Row],[6M Return vs Nifty Z-Score]],Table2[6M Return vs Nifty Z-Score])</f>
        <v>196</v>
      </c>
      <c r="AU62">
        <f>_xlfn.RANK.AVG(Table2[[#This Row],[Sharpe Ratio Z-Score]],Table2[Sharpe Ratio Z-Score])</f>
        <v>83</v>
      </c>
      <c r="AV62">
        <f>(Table2[[#This Row],[Rank 1Y]]+Table2[[#This Row],[Rank 6M]]+Table2[[#This Row],[Rank Sharpe]])/3</f>
        <v>116.33333333333333</v>
      </c>
    </row>
    <row r="63" spans="1:48" x14ac:dyDescent="0.3">
      <c r="A63" t="s">
        <v>78</v>
      </c>
      <c r="B63" t="s">
        <v>79</v>
      </c>
      <c r="C63" t="s">
        <v>10397</v>
      </c>
      <c r="D63" t="s">
        <v>80</v>
      </c>
      <c r="E63">
        <v>347498.39337891998</v>
      </c>
      <c r="F63">
        <v>12443.65</v>
      </c>
      <c r="G63">
        <v>116.752525083821</v>
      </c>
      <c r="H63">
        <f>(Table2[[#This Row],[1Y Return vs Nifty]]-AVERAGE(Table2[1Y Return vs Nifty]))/_xlfn.STDEV.P(Table2[1Y Return vs Nifty])</f>
        <v>1.5017715541884928</v>
      </c>
      <c r="I63">
        <v>14.4131226920206</v>
      </c>
      <c r="J63">
        <f>(Table2[[#This Row],[1M Return vs Nifty]]-AVERAGE(Table2[1M Return vs Nifty]))/_xlfn.STDEV.P(Table2[1M Return vs Nifty])</f>
        <v>1.6463578483331445</v>
      </c>
      <c r="K63">
        <v>21.476858360142401</v>
      </c>
      <c r="L63">
        <f>(Table2[[#This Row],[6M Return vs Nifty]]-AVERAGE(Table2[6M Return vs Nifty]))/_xlfn.STDEV.P(Table2[6M Return vs Nifty])</f>
        <v>0.245804209983568</v>
      </c>
      <c r="M63">
        <v>3.41246091812034</v>
      </c>
      <c r="N63">
        <f>(Table2[[#This Row],[1W Return vs Nifty]]-AVERAGE(Table2[1W Return vs Nifty]))/_xlfn.STDEV.P(Table2[1W Return vs Nifty])</f>
        <v>1.010042412158036</v>
      </c>
      <c r="O63">
        <v>11438.62</v>
      </c>
      <c r="P63">
        <v>10674.367382476999</v>
      </c>
      <c r="Q63">
        <v>8910.9723997634501</v>
      </c>
      <c r="R63">
        <v>85.731390131355695</v>
      </c>
      <c r="S63" s="2">
        <f>(Table2[[#This Row],[Close Price]]-Table2[[#This Row],[20D EMA]])/Table2[[#This Row],[20D EMA]]</f>
        <v>8.7862871570171822E-2</v>
      </c>
      <c r="T63" s="2">
        <f>(Table2[[#This Row],[Close Price]]-Table2[[#This Row],[50D EMA]])/Table2[[#This Row],[50D EMA]]</f>
        <v>0.16575058306756874</v>
      </c>
      <c r="U63" s="2">
        <f>(Table2[[#This Row],[Close Price]]-Table2[[#This Row],[200D EMA]])/Table2[[#This Row],[200D EMA]]</f>
        <v>0.39644131322080267</v>
      </c>
      <c r="V63">
        <v>1.59608332326473</v>
      </c>
      <c r="W63">
        <v>12230.55</v>
      </c>
      <c r="X63">
        <v>12477.5</v>
      </c>
      <c r="Y63">
        <v>12000</v>
      </c>
      <c r="Z63">
        <v>12477.5</v>
      </c>
      <c r="AA63">
        <v>10780</v>
      </c>
      <c r="AB63">
        <v>12477.5</v>
      </c>
      <c r="AC63" s="2">
        <f>(Table2[[#This Row],[Close Price]]/Table2[[#This Row],[Day Low]])-1</f>
        <v>1.7423582749753752E-2</v>
      </c>
      <c r="AD63" s="2">
        <f>(Table2[[#This Row],[Day High]]/Table2[[#This Row],[Close Price]])-1</f>
        <v>2.7202629453577654E-3</v>
      </c>
      <c r="AE63" s="2">
        <f>(Table2[[#This Row],[Close Price]]/Table2[[#This Row],[Current Week Low]])-1</f>
        <v>3.6970833333333397E-2</v>
      </c>
      <c r="AF63" s="2">
        <f>(Table2[[#This Row],[Current Week High]]/Table2[[#This Row],[Close Price]])-1</f>
        <v>2.7202629453577654E-3</v>
      </c>
      <c r="AG63" s="2">
        <f>(Table2[[#This Row],[Close Price]]/Table2[[#This Row],[Current Month Low]])-1</f>
        <v>0.15432745825602967</v>
      </c>
      <c r="AH63" s="2">
        <f>(Table2[[#This Row],[Current Month High]]/Table2[[#This Row],[Close Price]])-1</f>
        <v>2.7202629453577654E-3</v>
      </c>
      <c r="AI63">
        <v>0.27202629453577598</v>
      </c>
      <c r="AJ63">
        <v>153.794066958321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0.22</v>
      </c>
      <c r="AM63" t="s">
        <v>10436</v>
      </c>
      <c r="AN63">
        <v>14.9</v>
      </c>
      <c r="AO63" t="s">
        <v>10436</v>
      </c>
      <c r="AP63">
        <v>0.18125106206271799</v>
      </c>
      <c r="AQ63">
        <f>(Table2[[#This Row],[Sharpe Ratio]]-AVERAGE(Table2[Sharpe Ratio]))/_xlfn.STDEV.P(Table2[Sharpe Ratio])</f>
        <v>1.4226043024751975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5.8265803271384389</v>
      </c>
      <c r="AS63">
        <f>_xlfn.RANK.AVG(Table2[[#This Row],[1Y Return vs Nifty Z-Score]],Table2[1Y Return vs Nifty Z-Score])</f>
        <v>60</v>
      </c>
      <c r="AT63">
        <f>_xlfn.RANK.AVG(Table2[[#This Row],[6M Return vs Nifty Z-Score]],Table2[6M Return vs Nifty Z-Score])</f>
        <v>240</v>
      </c>
      <c r="AU63">
        <f>_xlfn.RANK.AVG(Table2[[#This Row],[Sharpe Ratio Z-Score]],Table2[Sharpe Ratio Z-Score])</f>
        <v>57</v>
      </c>
      <c r="AV63">
        <f>(Table2[[#This Row],[Rank 1Y]]+Table2[[#This Row],[Rank 6M]]+Table2[[#This Row],[Rank Sharpe]])/3</f>
        <v>119</v>
      </c>
    </row>
    <row r="64" spans="1:48" x14ac:dyDescent="0.3">
      <c r="A64" t="s">
        <v>922</v>
      </c>
      <c r="B64" t="s">
        <v>923</v>
      </c>
      <c r="C64" t="s">
        <v>10397</v>
      </c>
      <c r="D64" t="s">
        <v>535</v>
      </c>
      <c r="E64">
        <v>16939.383150059999</v>
      </c>
      <c r="F64">
        <v>611.1</v>
      </c>
      <c r="G64">
        <v>105.609215103629</v>
      </c>
      <c r="H64">
        <f>(Table2[[#This Row],[1Y Return vs Nifty]]-AVERAGE(Table2[1Y Return vs Nifty]))/_xlfn.STDEV.P(Table2[1Y Return vs Nifty])</f>
        <v>1.3203210785217094</v>
      </c>
      <c r="I64">
        <v>-12.2186812582749</v>
      </c>
      <c r="J64">
        <f>(Table2[[#This Row],[1M Return vs Nifty]]-AVERAGE(Table2[1M Return vs Nifty]))/_xlfn.STDEV.P(Table2[1M Return vs Nifty])</f>
        <v>-0.94913953481928282</v>
      </c>
      <c r="K64">
        <v>17.416743706758499</v>
      </c>
      <c r="L64">
        <f>(Table2[[#This Row],[6M Return vs Nifty]]-AVERAGE(Table2[6M Return vs Nifty]))/_xlfn.STDEV.P(Table2[6M Return vs Nifty])</f>
        <v>0.12359479092051988</v>
      </c>
      <c r="M64">
        <v>-7.1577605525041399</v>
      </c>
      <c r="N64">
        <f>(Table2[[#This Row],[1W Return vs Nifty]]-AVERAGE(Table2[1W Return vs Nifty]))/_xlfn.STDEV.P(Table2[1W Return vs Nifty])</f>
        <v>-1.0368831180697802</v>
      </c>
      <c r="O64">
        <v>620.67999999999995</v>
      </c>
      <c r="P64">
        <v>609.29428148230102</v>
      </c>
      <c r="Q64">
        <v>510.00366768752002</v>
      </c>
      <c r="R64">
        <v>42.609354149044997</v>
      </c>
      <c r="S64" s="2">
        <f>(Table2[[#This Row],[Close Price]]-Table2[[#This Row],[20D EMA]])/Table2[[#This Row],[20D EMA]]</f>
        <v>-1.5434684539537166E-2</v>
      </c>
      <c r="T64" s="2">
        <f>(Table2[[#This Row],[Close Price]]-Table2[[#This Row],[50D EMA]])/Table2[[#This Row],[50D EMA]]</f>
        <v>2.9636229529448805E-3</v>
      </c>
      <c r="U64" s="2">
        <f>(Table2[[#This Row],[Close Price]]-Table2[[#This Row],[200D EMA]])/Table2[[#This Row],[200D EMA]]</f>
        <v>0.19822667701758934</v>
      </c>
      <c r="V64">
        <v>0.44883441325669499</v>
      </c>
      <c r="W64">
        <v>608</v>
      </c>
      <c r="X64">
        <v>618</v>
      </c>
      <c r="Y64">
        <v>608</v>
      </c>
      <c r="Z64">
        <v>619.75</v>
      </c>
      <c r="AA64">
        <v>592.5</v>
      </c>
      <c r="AB64">
        <v>647.85</v>
      </c>
      <c r="AC64" s="2">
        <f>(Table2[[#This Row],[Close Price]]/Table2[[#This Row],[Day Low]])-1</f>
        <v>5.0986842105262831E-3</v>
      </c>
      <c r="AD64" s="2">
        <f>(Table2[[#This Row],[Day High]]/Table2[[#This Row],[Close Price]])-1</f>
        <v>1.1291114383897849E-2</v>
      </c>
      <c r="AE64" s="2">
        <f>(Table2[[#This Row],[Close Price]]/Table2[[#This Row],[Current Week Low]])-1</f>
        <v>5.0986842105262831E-3</v>
      </c>
      <c r="AF64" s="2">
        <f>(Table2[[#This Row],[Current Week High]]/Table2[[#This Row],[Close Price]])-1</f>
        <v>1.4154802814596579E-2</v>
      </c>
      <c r="AG64" s="2">
        <f>(Table2[[#This Row],[Close Price]]/Table2[[#This Row],[Current Month Low]])-1</f>
        <v>3.1392405063291218E-2</v>
      </c>
      <c r="AH64" s="2">
        <f>(Table2[[#This Row],[Current Month High]]/Table2[[#This Row],[Close Price]])-1</f>
        <v>6.0137457044673548E-2</v>
      </c>
      <c r="AI64">
        <v>18.474881361479301</v>
      </c>
      <c r="AJ64">
        <v>149.27595349785801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0.01</v>
      </c>
      <c r="AM64" t="s">
        <v>10436</v>
      </c>
      <c r="AN64">
        <v>-0.13</v>
      </c>
      <c r="AO64" t="s">
        <v>10435</v>
      </c>
      <c r="AP64">
        <v>0.23548956089446499</v>
      </c>
      <c r="AQ64">
        <f>(Table2[[#This Row],[Sharpe Ratio]]-AVERAGE(Table2[Sharpe Ratio]))/_xlfn.STDEV.P(Table2[Sharpe Ratio])</f>
        <v>2.052141899824603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1.5100351163777694</v>
      </c>
      <c r="AS64">
        <f>_xlfn.RANK.AVG(Table2[[#This Row],[1Y Return vs Nifty Z-Score]],Table2[1Y Return vs Nifty Z-Score])</f>
        <v>73</v>
      </c>
      <c r="AT64">
        <f>_xlfn.RANK.AVG(Table2[[#This Row],[6M Return vs Nifty Z-Score]],Table2[6M Return vs Nifty Z-Score])</f>
        <v>274</v>
      </c>
      <c r="AU64">
        <f>_xlfn.RANK.AVG(Table2[[#This Row],[Sharpe Ratio Z-Score]],Table2[Sharpe Ratio Z-Score])</f>
        <v>16</v>
      </c>
      <c r="AV64">
        <f>(Table2[[#This Row],[Rank 1Y]]+Table2[[#This Row],[Rank 6M]]+Table2[[#This Row],[Rank Sharpe]])/3</f>
        <v>121</v>
      </c>
    </row>
    <row r="65" spans="1:48" x14ac:dyDescent="0.3">
      <c r="A65" t="s">
        <v>1052</v>
      </c>
      <c r="B65" t="s">
        <v>1053</v>
      </c>
      <c r="C65" t="s">
        <v>10402</v>
      </c>
      <c r="D65" t="s">
        <v>261</v>
      </c>
      <c r="E65">
        <v>13423.28485104</v>
      </c>
      <c r="F65">
        <v>1690.4</v>
      </c>
      <c r="G65">
        <v>75.510658306439893</v>
      </c>
      <c r="H65">
        <f>(Table2[[#This Row],[1Y Return vs Nifty]]-AVERAGE(Table2[1Y Return vs Nifty]))/_xlfn.STDEV.P(Table2[1Y Return vs Nifty])</f>
        <v>0.83021558406434781</v>
      </c>
      <c r="I65">
        <v>-14.431829654065099</v>
      </c>
      <c r="J65">
        <f>(Table2[[#This Row],[1M Return vs Nifty]]-AVERAGE(Table2[1M Return vs Nifty]))/_xlfn.STDEV.P(Table2[1M Return vs Nifty])</f>
        <v>-1.1648298005077142</v>
      </c>
      <c r="K65">
        <v>46.785624697082199</v>
      </c>
      <c r="L65">
        <f>(Table2[[#This Row],[6M Return vs Nifty]]-AVERAGE(Table2[6M Return vs Nifty]))/_xlfn.STDEV.P(Table2[6M Return vs Nifty])</f>
        <v>1.0075978772293948</v>
      </c>
      <c r="M65">
        <v>2.7591314240129399</v>
      </c>
      <c r="N65">
        <f>(Table2[[#This Row],[1W Return vs Nifty]]-AVERAGE(Table2[1W Return vs Nifty]))/_xlfn.STDEV.P(Table2[1W Return vs Nifty])</f>
        <v>0.88352502320305759</v>
      </c>
      <c r="O65">
        <v>1707.9</v>
      </c>
      <c r="P65">
        <v>1824.04726551415</v>
      </c>
      <c r="Q65">
        <v>1547.1088238782299</v>
      </c>
      <c r="R65">
        <v>53.506935631550597</v>
      </c>
      <c r="S65" s="2">
        <f>(Table2[[#This Row],[Close Price]]-Table2[[#This Row],[20D EMA]])/Table2[[#This Row],[20D EMA]]</f>
        <v>-1.0246501551613092E-2</v>
      </c>
      <c r="T65" s="2">
        <f>(Table2[[#This Row],[Close Price]]-Table2[[#This Row],[50D EMA]])/Table2[[#This Row],[50D EMA]]</f>
        <v>-7.3269628501911835E-2</v>
      </c>
      <c r="U65" s="2">
        <f>(Table2[[#This Row],[Close Price]]-Table2[[#This Row],[200D EMA]])/Table2[[#This Row],[200D EMA]]</f>
        <v>9.261867937807608E-2</v>
      </c>
      <c r="V65">
        <v>0.87867549040436099</v>
      </c>
      <c r="W65">
        <v>1683.15</v>
      </c>
      <c r="X65">
        <v>1728.85</v>
      </c>
      <c r="Y65">
        <v>1683.15</v>
      </c>
      <c r="Z65">
        <v>1739.3</v>
      </c>
      <c r="AA65">
        <v>1577.35</v>
      </c>
      <c r="AB65">
        <v>1816.7</v>
      </c>
      <c r="AC65" s="2">
        <f>(Table2[[#This Row],[Close Price]]/Table2[[#This Row],[Day Low]])-1</f>
        <v>4.307399815821622E-3</v>
      </c>
      <c r="AD65" s="2">
        <f>(Table2[[#This Row],[Day High]]/Table2[[#This Row],[Close Price]])-1</f>
        <v>2.2746095598674687E-2</v>
      </c>
      <c r="AE65" s="2">
        <f>(Table2[[#This Row],[Close Price]]/Table2[[#This Row],[Current Week Low]])-1</f>
        <v>4.307399815821622E-3</v>
      </c>
      <c r="AF65" s="2">
        <f>(Table2[[#This Row],[Current Week High]]/Table2[[#This Row],[Close Price]])-1</f>
        <v>2.8928064363464179E-2</v>
      </c>
      <c r="AG65" s="2">
        <f>(Table2[[#This Row],[Close Price]]/Table2[[#This Row],[Current Month Low]])-1</f>
        <v>7.1670840333470709E-2</v>
      </c>
      <c r="AH65" s="2">
        <f>(Table2[[#This Row],[Current Month High]]/Table2[[#This Row],[Close Price]])-1</f>
        <v>7.4716043539990507E-2</v>
      </c>
      <c r="AI65">
        <v>58.778987221959198</v>
      </c>
      <c r="AJ65">
        <v>110.445066915655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-0.37</v>
      </c>
      <c r="AM65" t="s">
        <v>10435</v>
      </c>
      <c r="AN65">
        <v>2.64</v>
      </c>
      <c r="AO65" t="s">
        <v>10436</v>
      </c>
      <c r="AP65">
        <v>0.13126521254274301</v>
      </c>
      <c r="AQ65">
        <f>(Table2[[#This Row],[Sharpe Ratio]]-AVERAGE(Table2[Sharpe Ratio]))/_xlfn.STDEV.P(Table2[Sharpe Ratio])</f>
        <v>0.84242652679798691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115</v>
      </c>
      <c r="AT65">
        <f>_xlfn.RANK.AVG(Table2[[#This Row],[6M Return vs Nifty Z-Score]],Table2[6M Return vs Nifty Z-Score])</f>
        <v>107</v>
      </c>
      <c r="AU65">
        <f>_xlfn.RANK.AVG(Table2[[#This Row],[Sharpe Ratio Z-Score]],Table2[Sharpe Ratio Z-Score])</f>
        <v>142</v>
      </c>
      <c r="AV65">
        <f>(Table2[[#This Row],[Rank 1Y]]+Table2[[#This Row],[Rank 6M]]+Table2[[#This Row],[Rank Sharpe]])/3</f>
        <v>121.33333333333333</v>
      </c>
    </row>
    <row r="66" spans="1:48" x14ac:dyDescent="0.3">
      <c r="A66" t="s">
        <v>1579</v>
      </c>
      <c r="B66" t="s">
        <v>1580</v>
      </c>
      <c r="C66" t="s">
        <v>10392</v>
      </c>
      <c r="D66" t="s">
        <v>1012</v>
      </c>
      <c r="E66">
        <v>6269.7213727750004</v>
      </c>
      <c r="F66">
        <v>730.25</v>
      </c>
      <c r="G66">
        <v>116.19737628975599</v>
      </c>
      <c r="H66">
        <f>(Table2[[#This Row],[1Y Return vs Nifty]]-AVERAGE(Table2[1Y Return vs Nifty]))/_xlfn.STDEV.P(Table2[1Y Return vs Nifty])</f>
        <v>1.4927318691283089</v>
      </c>
      <c r="I66">
        <v>21.535645310815902</v>
      </c>
      <c r="J66">
        <f>(Table2[[#This Row],[1M Return vs Nifty]]-AVERAGE(Table2[1M Return vs Nifty]))/_xlfn.STDEV.P(Table2[1M Return vs Nifty])</f>
        <v>2.3405086784094546</v>
      </c>
      <c r="K66">
        <v>158.95351567291999</v>
      </c>
      <c r="L66">
        <f>(Table2[[#This Row],[6M Return vs Nifty]]-AVERAGE(Table2[6M Return vs Nifty]))/_xlfn.STDEV.P(Table2[6M Return vs Nifty])</f>
        <v>4.3838505114399942</v>
      </c>
      <c r="M66">
        <v>13.9775061493003</v>
      </c>
      <c r="N66">
        <f>(Table2[[#This Row],[1W Return vs Nifty]]-AVERAGE(Table2[1W Return vs Nifty]))/_xlfn.STDEV.P(Table2[1W Return vs Nifty])</f>
        <v>3.0559655625682671</v>
      </c>
      <c r="O66">
        <v>627.70000000000005</v>
      </c>
      <c r="P66">
        <v>545.22318384726896</v>
      </c>
      <c r="Q66">
        <v>392.049368809398</v>
      </c>
      <c r="R66">
        <v>75.8578415317359</v>
      </c>
      <c r="S66" s="2">
        <f>(Table2[[#This Row],[Close Price]]-Table2[[#This Row],[20D EMA]])/Table2[[#This Row],[20D EMA]]</f>
        <v>0.16337422335510585</v>
      </c>
      <c r="T66" s="2">
        <f>(Table2[[#This Row],[Close Price]]-Table2[[#This Row],[50D EMA]])/Table2[[#This Row],[50D EMA]]</f>
        <v>0.33935977345483131</v>
      </c>
      <c r="U66" s="2">
        <f>(Table2[[#This Row],[Close Price]]-Table2[[#This Row],[200D EMA]])/Table2[[#This Row],[200D EMA]]</f>
        <v>0.86264806959815421</v>
      </c>
      <c r="V66">
        <v>0.825882600198245</v>
      </c>
      <c r="W66">
        <v>724.15</v>
      </c>
      <c r="X66">
        <v>775.35</v>
      </c>
      <c r="Y66">
        <v>672.45</v>
      </c>
      <c r="Z66">
        <v>788.1</v>
      </c>
      <c r="AA66">
        <v>549.9</v>
      </c>
      <c r="AB66">
        <v>788.1</v>
      </c>
      <c r="AC66" s="2">
        <f>(Table2[[#This Row],[Close Price]]/Table2[[#This Row],[Day Low]])-1</f>
        <v>8.4236691293240185E-3</v>
      </c>
      <c r="AD66" s="2">
        <f>(Table2[[#This Row],[Day High]]/Table2[[#This Row],[Close Price]])-1</f>
        <v>6.175967134542959E-2</v>
      </c>
      <c r="AE66" s="2">
        <f>(Table2[[#This Row],[Close Price]]/Table2[[#This Row],[Current Week Low]])-1</f>
        <v>8.5954346048033203E-2</v>
      </c>
      <c r="AF66" s="2">
        <f>(Table2[[#This Row],[Current Week High]]/Table2[[#This Row],[Close Price]])-1</f>
        <v>7.921944539541248E-2</v>
      </c>
      <c r="AG66" s="2">
        <f>(Table2[[#This Row],[Close Price]]/Table2[[#This Row],[Current Month Low]])-1</f>
        <v>0.32796872158574297</v>
      </c>
      <c r="AH66" s="2">
        <f>(Table2[[#This Row],[Current Month High]]/Table2[[#This Row],[Close Price]])-1</f>
        <v>7.921944539541248E-2</v>
      </c>
      <c r="AI66">
        <v>7.92194453954124</v>
      </c>
      <c r="AJ66">
        <v>238.39202965708901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0.8</v>
      </c>
      <c r="AM66" t="s">
        <v>10436</v>
      </c>
      <c r="AN66">
        <v>24</v>
      </c>
      <c r="AO66" t="s">
        <v>10436</v>
      </c>
      <c r="AP66">
        <v>7.4626613413195E-2</v>
      </c>
      <c r="AQ66">
        <f>(Table2[[#This Row],[Sharpe Ratio]]-AVERAGE(Table2[Sharpe Ratio]))/_xlfn.STDEV.P(Table2[Sharpe Ratio])</f>
        <v>0.18503134844210226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11.458087969988128</v>
      </c>
      <c r="AS66">
        <f>_xlfn.RANK.AVG(Table2[[#This Row],[1Y Return vs Nifty Z-Score]],Table2[1Y Return vs Nifty Z-Score])</f>
        <v>61</v>
      </c>
      <c r="AT66">
        <f>_xlfn.RANK.AVG(Table2[[#This Row],[6M Return vs Nifty Z-Score]],Table2[6M Return vs Nifty Z-Score])</f>
        <v>3</v>
      </c>
      <c r="AU66">
        <f>_xlfn.RANK.AVG(Table2[[#This Row],[Sharpe Ratio Z-Score]],Table2[Sharpe Ratio Z-Score])</f>
        <v>301</v>
      </c>
      <c r="AV66">
        <f>(Table2[[#This Row],[Rank 1Y]]+Table2[[#This Row],[Rank 6M]]+Table2[[#This Row],[Rank Sharpe]])/3</f>
        <v>121.66666666666667</v>
      </c>
    </row>
    <row r="67" spans="1:48" x14ac:dyDescent="0.3">
      <c r="A67" t="s">
        <v>1641</v>
      </c>
      <c r="B67" t="s">
        <v>1642</v>
      </c>
      <c r="C67" t="s">
        <v>10393</v>
      </c>
      <c r="D67" t="s">
        <v>116</v>
      </c>
      <c r="E67">
        <v>5687.46684</v>
      </c>
      <c r="F67">
        <v>612.9</v>
      </c>
      <c r="G67">
        <v>130.18555900672899</v>
      </c>
      <c r="H67">
        <f>(Table2[[#This Row],[1Y Return vs Nifty]]-AVERAGE(Table2[1Y Return vs Nifty]))/_xlfn.STDEV.P(Table2[1Y Return vs Nifty])</f>
        <v>1.7205064183619194</v>
      </c>
      <c r="I67">
        <v>6.7918262796103201</v>
      </c>
      <c r="J67">
        <f>(Table2[[#This Row],[1M Return vs Nifty]]-AVERAGE(Table2[1M Return vs Nifty]))/_xlfn.STDEV.P(Table2[1M Return vs Nifty])</f>
        <v>0.90359724031881672</v>
      </c>
      <c r="K67">
        <v>63.215350202982698</v>
      </c>
      <c r="L67">
        <f>(Table2[[#This Row],[6M Return vs Nifty]]-AVERAGE(Table2[6M Return vs Nifty]))/_xlfn.STDEV.P(Table2[6M Return vs Nifty])</f>
        <v>1.5021324854498761</v>
      </c>
      <c r="M67">
        <v>5.3777464213589097</v>
      </c>
      <c r="N67">
        <f>(Table2[[#This Row],[1W Return vs Nifty]]-AVERAGE(Table2[1W Return vs Nifty]))/_xlfn.STDEV.P(Table2[1W Return vs Nifty])</f>
        <v>1.3906203481970609</v>
      </c>
      <c r="O67">
        <v>576.41</v>
      </c>
      <c r="P67">
        <v>557.620878163621</v>
      </c>
      <c r="Q67">
        <v>442.05894174505198</v>
      </c>
      <c r="R67">
        <v>76.936877746384397</v>
      </c>
      <c r="S67" s="2">
        <f>(Table2[[#This Row],[Close Price]]-Table2[[#This Row],[20D EMA]])/Table2[[#This Row],[20D EMA]]</f>
        <v>6.330563314307526E-2</v>
      </c>
      <c r="T67" s="2">
        <f>(Table2[[#This Row],[Close Price]]-Table2[[#This Row],[50D EMA]])/Table2[[#This Row],[50D EMA]]</f>
        <v>9.9133881102921317E-2</v>
      </c>
      <c r="U67" s="2">
        <f>(Table2[[#This Row],[Close Price]]-Table2[[#This Row],[200D EMA]])/Table2[[#This Row],[200D EMA]]</f>
        <v>0.38646669509849418</v>
      </c>
      <c r="V67">
        <v>0.88073252626354404</v>
      </c>
      <c r="W67">
        <v>605.25</v>
      </c>
      <c r="X67">
        <v>622</v>
      </c>
      <c r="Y67">
        <v>600</v>
      </c>
      <c r="Z67">
        <v>622</v>
      </c>
      <c r="AA67">
        <v>544.04999999999995</v>
      </c>
      <c r="AB67">
        <v>622</v>
      </c>
      <c r="AC67" s="2">
        <f>(Table2[[#This Row],[Close Price]]/Table2[[#This Row],[Day Low]])-1</f>
        <v>1.2639405204460941E-2</v>
      </c>
      <c r="AD67" s="2">
        <f>(Table2[[#This Row],[Day High]]/Table2[[#This Row],[Close Price]])-1</f>
        <v>1.4847446565508182E-2</v>
      </c>
      <c r="AE67" s="2">
        <f>(Table2[[#This Row],[Close Price]]/Table2[[#This Row],[Current Week Low]])-1</f>
        <v>2.1499999999999853E-2</v>
      </c>
      <c r="AF67" s="2">
        <f>(Table2[[#This Row],[Current Week High]]/Table2[[#This Row],[Close Price]])-1</f>
        <v>1.4847446565508182E-2</v>
      </c>
      <c r="AG67" s="2">
        <f>(Table2[[#This Row],[Close Price]]/Table2[[#This Row],[Current Month Low]])-1</f>
        <v>0.12655086848635233</v>
      </c>
      <c r="AH67" s="2">
        <f>(Table2[[#This Row],[Current Month High]]/Table2[[#This Row],[Close Price]])-1</f>
        <v>1.4847446565508182E-2</v>
      </c>
      <c r="AI67">
        <v>18.6735193343122</v>
      </c>
      <c r="AJ67">
        <v>192.83325370281801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</v>
      </c>
      <c r="AM67" t="s">
        <v>10437</v>
      </c>
      <c r="AN67">
        <v>9.5299999999999994</v>
      </c>
      <c r="AO67" t="s">
        <v>10436</v>
      </c>
      <c r="AP67">
        <v>8.4437350135509001E-2</v>
      </c>
      <c r="AQ67">
        <f>(Table2[[#This Row],[Sharpe Ratio]]-AVERAGE(Table2[Sharpe Ratio]))/_xlfn.STDEV.P(Table2[Sharpe Ratio])</f>
        <v>0.29890300339981746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5.815759495727491</v>
      </c>
      <c r="AS67">
        <f>_xlfn.RANK.AVG(Table2[[#This Row],[1Y Return vs Nifty Z-Score]],Table2[1Y Return vs Nifty Z-Score])</f>
        <v>48</v>
      </c>
      <c r="AT67">
        <f>_xlfn.RANK.AVG(Table2[[#This Row],[6M Return vs Nifty Z-Score]],Table2[6M Return vs Nifty Z-Score])</f>
        <v>56</v>
      </c>
      <c r="AU67">
        <f>_xlfn.RANK.AVG(Table2[[#This Row],[Sharpe Ratio Z-Score]],Table2[Sharpe Ratio Z-Score])</f>
        <v>265</v>
      </c>
      <c r="AV67">
        <f>(Table2[[#This Row],[Rank 1Y]]+Table2[[#This Row],[Rank 6M]]+Table2[[#This Row],[Rank Sharpe]])/3</f>
        <v>123</v>
      </c>
    </row>
    <row r="68" spans="1:48" x14ac:dyDescent="0.3">
      <c r="A68" t="s">
        <v>547</v>
      </c>
      <c r="B68" t="s">
        <v>548</v>
      </c>
      <c r="C68" t="s">
        <v>10391</v>
      </c>
      <c r="D68" t="s">
        <v>549</v>
      </c>
      <c r="E68">
        <v>39335.461405239999</v>
      </c>
      <c r="F68">
        <v>1078.55</v>
      </c>
      <c r="G68">
        <v>75.404536647174297</v>
      </c>
      <c r="H68">
        <f>(Table2[[#This Row],[1Y Return vs Nifty]]-AVERAGE(Table2[1Y Return vs Nifty]))/_xlfn.STDEV.P(Table2[1Y Return vs Nifty])</f>
        <v>0.8284875673811074</v>
      </c>
      <c r="I68">
        <v>-6.0916133546062099</v>
      </c>
      <c r="J68">
        <f>(Table2[[#This Row],[1M Return vs Nifty]]-AVERAGE(Table2[1M Return vs Nifty]))/_xlfn.STDEV.P(Table2[1M Return vs Nifty])</f>
        <v>-0.35200429230812497</v>
      </c>
      <c r="K68">
        <v>48.459581645527898</v>
      </c>
      <c r="L68">
        <f>(Table2[[#This Row],[6M Return vs Nifty]]-AVERAGE(Table2[6M Return vs Nifty]))/_xlfn.STDEV.P(Table2[6M Return vs Nifty])</f>
        <v>1.0579839681826637</v>
      </c>
      <c r="M68">
        <v>-4.7130823046400296</v>
      </c>
      <c r="N68">
        <f>(Table2[[#This Row],[1W Return vs Nifty]]-AVERAGE(Table2[1W Return vs Nifty]))/_xlfn.STDEV.P(Table2[1W Return vs Nifty])</f>
        <v>-0.56347067986757327</v>
      </c>
      <c r="O68">
        <v>1082.18</v>
      </c>
      <c r="P68">
        <v>1045.01494214784</v>
      </c>
      <c r="Q68">
        <v>850.29007904155696</v>
      </c>
      <c r="R68">
        <v>47.1059063622954</v>
      </c>
      <c r="S68" s="2">
        <f>(Table2[[#This Row],[Close Price]]-Table2[[#This Row],[20D EMA]])/Table2[[#This Row],[20D EMA]]</f>
        <v>-3.3543403130718631E-3</v>
      </c>
      <c r="T68" s="2">
        <f>(Table2[[#This Row],[Close Price]]-Table2[[#This Row],[50D EMA]])/Table2[[#This Row],[50D EMA]]</f>
        <v>3.2090505599120633E-2</v>
      </c>
      <c r="U68" s="2">
        <f>(Table2[[#This Row],[Close Price]]-Table2[[#This Row],[200D EMA]])/Table2[[#This Row],[200D EMA]]</f>
        <v>0.26844946987472385</v>
      </c>
      <c r="V68">
        <v>0.55209679968331205</v>
      </c>
      <c r="W68">
        <v>1065.2</v>
      </c>
      <c r="X68">
        <v>1088</v>
      </c>
      <c r="Y68">
        <v>1065.2</v>
      </c>
      <c r="Z68">
        <v>1093.3499999999999</v>
      </c>
      <c r="AA68">
        <v>1038.6500000000001</v>
      </c>
      <c r="AB68">
        <v>1134.8</v>
      </c>
      <c r="AC68" s="2">
        <f>(Table2[[#This Row],[Close Price]]/Table2[[#This Row],[Day Low]])-1</f>
        <v>1.2532857679308895E-2</v>
      </c>
      <c r="AD68" s="2">
        <f>(Table2[[#This Row],[Day High]]/Table2[[#This Row],[Close Price]])-1</f>
        <v>8.7617634787446885E-3</v>
      </c>
      <c r="AE68" s="2">
        <f>(Table2[[#This Row],[Close Price]]/Table2[[#This Row],[Current Week Low]])-1</f>
        <v>1.2532857679308895E-2</v>
      </c>
      <c r="AF68" s="2">
        <f>(Table2[[#This Row],[Current Week High]]/Table2[[#This Row],[Close Price]])-1</f>
        <v>1.3722126929674117E-2</v>
      </c>
      <c r="AG68" s="2">
        <f>(Table2[[#This Row],[Close Price]]/Table2[[#This Row],[Current Month Low]])-1</f>
        <v>3.8415250565637882E-2</v>
      </c>
      <c r="AH68" s="2">
        <f>(Table2[[#This Row],[Current Month High]]/Table2[[#This Row],[Close Price]])-1</f>
        <v>5.2153354040146427E-2</v>
      </c>
      <c r="AI68">
        <v>12.651244726716399</v>
      </c>
      <c r="AJ68">
        <v>121.218336580863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0.06</v>
      </c>
      <c r="AM68" t="s">
        <v>10436</v>
      </c>
      <c r="AN68">
        <v>-1.04</v>
      </c>
      <c r="AO68" t="s">
        <v>10435</v>
      </c>
      <c r="AP68">
        <v>0.12668750144751001</v>
      </c>
      <c r="AQ68">
        <f>(Table2[[#This Row],[Sharpe Ratio]]-AVERAGE(Table2[Sharpe Ratio]))/_xlfn.STDEV.P(Table2[Sharpe Ratio])</f>
        <v>0.7892937648977647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1.7602903282858373</v>
      </c>
      <c r="AS68">
        <f>_xlfn.RANK.AVG(Table2[[#This Row],[1Y Return vs Nifty Z-Score]],Table2[1Y Return vs Nifty Z-Score])</f>
        <v>117</v>
      </c>
      <c r="AT68">
        <f>_xlfn.RANK.AVG(Table2[[#This Row],[6M Return vs Nifty Z-Score]],Table2[6M Return vs Nifty Z-Score])</f>
        <v>98</v>
      </c>
      <c r="AU68">
        <f>_xlfn.RANK.AVG(Table2[[#This Row],[Sharpe Ratio Z-Score]],Table2[Sharpe Ratio Z-Score])</f>
        <v>155</v>
      </c>
      <c r="AV68">
        <f>(Table2[[#This Row],[Rank 1Y]]+Table2[[#This Row],[Rank 6M]]+Table2[[#This Row],[Rank Sharpe]])/3</f>
        <v>123.33333333333333</v>
      </c>
    </row>
    <row r="69" spans="1:48" x14ac:dyDescent="0.3">
      <c r="A69" t="s">
        <v>302</v>
      </c>
      <c r="B69" t="s">
        <v>303</v>
      </c>
      <c r="C69" t="s">
        <v>10389</v>
      </c>
      <c r="D69" t="s">
        <v>67</v>
      </c>
      <c r="E69">
        <v>96392.777694659904</v>
      </c>
      <c r="F69">
        <v>592.6</v>
      </c>
      <c r="G69">
        <v>187.78372674822501</v>
      </c>
      <c r="H69">
        <f>(Table2[[#This Row],[1Y Return vs Nifty]]-AVERAGE(Table2[1Y Return vs Nifty]))/_xlfn.STDEV.P(Table2[1Y Return vs Nifty])</f>
        <v>2.6583978485390727</v>
      </c>
      <c r="I69">
        <v>-21.1002625657474</v>
      </c>
      <c r="J69">
        <f>(Table2[[#This Row],[1M Return vs Nifty]]-AVERAGE(Table2[1M Return vs Nifty]))/_xlfn.STDEV.P(Table2[1M Return vs Nifty])</f>
        <v>-1.8147256995726702</v>
      </c>
      <c r="K69">
        <v>27.981106693937999</v>
      </c>
      <c r="L69">
        <f>(Table2[[#This Row],[6M Return vs Nifty]]-AVERAGE(Table2[6M Return vs Nifty]))/_xlfn.STDEV.P(Table2[6M Return vs Nifty])</f>
        <v>0.44158203356115239</v>
      </c>
      <c r="M69">
        <v>-7.3230773016810602</v>
      </c>
      <c r="N69">
        <f>(Table2[[#This Row],[1W Return vs Nifty]]-AVERAGE(Table2[1W Return vs Nifty]))/_xlfn.STDEV.P(Table2[1W Return vs Nifty])</f>
        <v>-1.0688967400553671</v>
      </c>
      <c r="O69">
        <v>615.4</v>
      </c>
      <c r="P69">
        <v>606.389034707988</v>
      </c>
      <c r="Q69">
        <v>462.85324686616201</v>
      </c>
      <c r="R69">
        <v>43.559734680953397</v>
      </c>
      <c r="S69" s="2">
        <f>(Table2[[#This Row],[Close Price]]-Table2[[#This Row],[20D EMA]])/Table2[[#This Row],[20D EMA]]</f>
        <v>-3.7049073773155597E-2</v>
      </c>
      <c r="T69" s="2">
        <f>(Table2[[#This Row],[Close Price]]-Table2[[#This Row],[50D EMA]])/Table2[[#This Row],[50D EMA]]</f>
        <v>-2.273958452205227E-2</v>
      </c>
      <c r="U69" s="2">
        <f>(Table2[[#This Row],[Close Price]]-Table2[[#This Row],[200D EMA]])/Table2[[#This Row],[200D EMA]]</f>
        <v>0.28031941876245581</v>
      </c>
      <c r="V69">
        <v>0.77571587501338102</v>
      </c>
      <c r="W69">
        <v>581</v>
      </c>
      <c r="X69">
        <v>594.9</v>
      </c>
      <c r="Y69">
        <v>557.15</v>
      </c>
      <c r="Z69">
        <v>594.9</v>
      </c>
      <c r="AA69">
        <v>553.85</v>
      </c>
      <c r="AB69">
        <v>734.7</v>
      </c>
      <c r="AC69" s="2">
        <f>(Table2[[#This Row],[Close Price]]/Table2[[#This Row],[Day Low]])-1</f>
        <v>1.9965576592082757E-2</v>
      </c>
      <c r="AD69" s="2">
        <f>(Table2[[#This Row],[Day High]]/Table2[[#This Row],[Close Price]])-1</f>
        <v>3.8812014849813892E-3</v>
      </c>
      <c r="AE69" s="2">
        <f>(Table2[[#This Row],[Close Price]]/Table2[[#This Row],[Current Week Low]])-1</f>
        <v>6.3627389392443723E-2</v>
      </c>
      <c r="AF69" s="2">
        <f>(Table2[[#This Row],[Current Week High]]/Table2[[#This Row],[Close Price]])-1</f>
        <v>3.8812014849813892E-3</v>
      </c>
      <c r="AG69" s="2">
        <f>(Table2[[#This Row],[Close Price]]/Table2[[#This Row],[Current Month Low]])-1</f>
        <v>6.9964791911167223E-2</v>
      </c>
      <c r="AH69" s="2">
        <f>(Table2[[#This Row],[Current Month High]]/Table2[[#This Row],[Close Price]])-1</f>
        <v>0.23979075261559224</v>
      </c>
      <c r="AI69">
        <v>29.581505231184501</v>
      </c>
      <c r="AJ69">
        <v>222.065217391304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0.18</v>
      </c>
      <c r="AM69" t="s">
        <v>10436</v>
      </c>
      <c r="AN69">
        <v>-5.48</v>
      </c>
      <c r="AO69" t="s">
        <v>10435</v>
      </c>
      <c r="AP69">
        <v>0.120098814499448</v>
      </c>
      <c r="AQ69">
        <f>(Table2[[#This Row],[Sharpe Ratio]]-AVERAGE(Table2[Sharpe Ratio]))/_xlfn.STDEV.P(Table2[Sharpe Ratio])</f>
        <v>0.71281992730433685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0.92917736977652488</v>
      </c>
      <c r="AS69">
        <f>_xlfn.RANK.AVG(Table2[[#This Row],[1Y Return vs Nifty Z-Score]],Table2[1Y Return vs Nifty Z-Score])</f>
        <v>19</v>
      </c>
      <c r="AT69">
        <f>_xlfn.RANK.AVG(Table2[[#This Row],[6M Return vs Nifty Z-Score]],Table2[6M Return vs Nifty Z-Score])</f>
        <v>185</v>
      </c>
      <c r="AU69">
        <f>_xlfn.RANK.AVG(Table2[[#This Row],[Sharpe Ratio Z-Score]],Table2[Sharpe Ratio Z-Score])</f>
        <v>171</v>
      </c>
      <c r="AV69">
        <f>(Table2[[#This Row],[Rank 1Y]]+Table2[[#This Row],[Rank 6M]]+Table2[[#This Row],[Rank Sharpe]])/3</f>
        <v>125</v>
      </c>
    </row>
    <row r="70" spans="1:48" x14ac:dyDescent="0.3">
      <c r="A70" t="s">
        <v>616</v>
      </c>
      <c r="B70" t="s">
        <v>617</v>
      </c>
      <c r="C70" t="s">
        <v>10403</v>
      </c>
      <c r="D70" t="s">
        <v>130</v>
      </c>
      <c r="E70">
        <v>32389.041254200001</v>
      </c>
      <c r="F70">
        <v>1326.2</v>
      </c>
      <c r="G70">
        <v>93.139898185167795</v>
      </c>
      <c r="H70">
        <f>(Table2[[#This Row],[1Y Return vs Nifty]]-AVERAGE(Table2[1Y Return vs Nifty]))/_xlfn.STDEV.P(Table2[1Y Return vs Nifty])</f>
        <v>1.1172787607439114</v>
      </c>
      <c r="I70">
        <v>12.389511942569399</v>
      </c>
      <c r="J70">
        <f>(Table2[[#This Row],[1M Return vs Nifty]]-AVERAGE(Table2[1M Return vs Nifty]))/_xlfn.STDEV.P(Table2[1M Return vs Nifty])</f>
        <v>1.4491396495764119</v>
      </c>
      <c r="K70">
        <v>28.285593394282699</v>
      </c>
      <c r="L70">
        <f>(Table2[[#This Row],[6M Return vs Nifty]]-AVERAGE(Table2[6M Return vs Nifty]))/_xlfn.STDEV.P(Table2[6M Return vs Nifty])</f>
        <v>0.4507470808414149</v>
      </c>
      <c r="M70">
        <v>-2.4677954090788501</v>
      </c>
      <c r="N70">
        <f>(Table2[[#This Row],[1W Return vs Nifty]]-AVERAGE(Table2[1W Return vs Nifty]))/_xlfn.STDEV.P(Table2[1W Return vs Nifty])</f>
        <v>-0.1286704174527678</v>
      </c>
      <c r="O70">
        <v>1299.57</v>
      </c>
      <c r="P70">
        <v>1261.6817128784201</v>
      </c>
      <c r="Q70">
        <v>1096.46061727847</v>
      </c>
      <c r="R70">
        <v>57.362259702796301</v>
      </c>
      <c r="S70" s="2">
        <f>(Table2[[#This Row],[Close Price]]-Table2[[#This Row],[20D EMA]])/Table2[[#This Row],[20D EMA]]</f>
        <v>2.0491393307017023E-2</v>
      </c>
      <c r="T70" s="2">
        <f>(Table2[[#This Row],[Close Price]]-Table2[[#This Row],[50D EMA]])/Table2[[#This Row],[50D EMA]]</f>
        <v>5.1136737945093123E-2</v>
      </c>
      <c r="U70" s="2">
        <f>(Table2[[#This Row],[Close Price]]-Table2[[#This Row],[200D EMA]])/Table2[[#This Row],[200D EMA]]</f>
        <v>0.20952816644866579</v>
      </c>
      <c r="V70">
        <v>0.82935619205122002</v>
      </c>
      <c r="W70">
        <v>1318.35</v>
      </c>
      <c r="X70">
        <v>1338.8</v>
      </c>
      <c r="Y70">
        <v>1318.35</v>
      </c>
      <c r="Z70">
        <v>1352.45</v>
      </c>
      <c r="AA70">
        <v>1207.3499999999999</v>
      </c>
      <c r="AB70">
        <v>1376</v>
      </c>
      <c r="AC70" s="2">
        <f>(Table2[[#This Row],[Close Price]]/Table2[[#This Row],[Day Low]])-1</f>
        <v>5.9544127128607904E-3</v>
      </c>
      <c r="AD70" s="2">
        <f>(Table2[[#This Row],[Day High]]/Table2[[#This Row],[Close Price]])-1</f>
        <v>9.5008294374905322E-3</v>
      </c>
      <c r="AE70" s="2">
        <f>(Table2[[#This Row],[Close Price]]/Table2[[#This Row],[Current Week Low]])-1</f>
        <v>5.9544127128607904E-3</v>
      </c>
      <c r="AF70" s="2">
        <f>(Table2[[#This Row],[Current Week High]]/Table2[[#This Row],[Close Price]])-1</f>
        <v>1.979339466143859E-2</v>
      </c>
      <c r="AG70" s="2">
        <f>(Table2[[#This Row],[Close Price]]/Table2[[#This Row],[Current Month Low]])-1</f>
        <v>9.843872944879295E-2</v>
      </c>
      <c r="AH70" s="2">
        <f>(Table2[[#This Row],[Current Month High]]/Table2[[#This Row],[Close Price]])-1</f>
        <v>3.755089730055805E-2</v>
      </c>
      <c r="AI70">
        <v>9.5686925049012199</v>
      </c>
      <c r="AJ70">
        <v>134.72566371681401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-0.02</v>
      </c>
      <c r="AM70" t="s">
        <v>10435</v>
      </c>
      <c r="AN70">
        <v>0.56000000000000005</v>
      </c>
      <c r="AO70" t="s">
        <v>10436</v>
      </c>
      <c r="AP70">
        <v>0.147986929926158</v>
      </c>
      <c r="AQ70">
        <f>(Table2[[#This Row],[Sharpe Ratio]]-AVERAGE(Table2[Sharpe Ratio]))/_xlfn.STDEV.P(Table2[Sharpe Ratio])</f>
        <v>1.0365128310256622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3.9250079047346329</v>
      </c>
      <c r="AS70">
        <f>_xlfn.RANK.AVG(Table2[[#This Row],[1Y Return vs Nifty Z-Score]],Table2[1Y Return vs Nifty Z-Score])</f>
        <v>85</v>
      </c>
      <c r="AT70">
        <f>_xlfn.RANK.AVG(Table2[[#This Row],[6M Return vs Nifty Z-Score]],Table2[6M Return vs Nifty Z-Score])</f>
        <v>183</v>
      </c>
      <c r="AU70">
        <f>_xlfn.RANK.AVG(Table2[[#This Row],[Sharpe Ratio Z-Score]],Table2[Sharpe Ratio Z-Score])</f>
        <v>111</v>
      </c>
      <c r="AV70">
        <f>(Table2[[#This Row],[Rank 1Y]]+Table2[[#This Row],[Rank 6M]]+Table2[[#This Row],[Rank Sharpe]])/3</f>
        <v>126.33333333333333</v>
      </c>
    </row>
    <row r="71" spans="1:48" x14ac:dyDescent="0.3">
      <c r="A71" t="s">
        <v>377</v>
      </c>
      <c r="B71" t="s">
        <v>378</v>
      </c>
      <c r="C71" t="s">
        <v>10397</v>
      </c>
      <c r="D71" t="s">
        <v>190</v>
      </c>
      <c r="E71">
        <v>66353.244747424993</v>
      </c>
      <c r="F71">
        <v>1155.6500000000001</v>
      </c>
      <c r="G71">
        <v>60.6465452641052</v>
      </c>
      <c r="H71">
        <f>(Table2[[#This Row],[1Y Return vs Nifty]]-AVERAGE(Table2[1Y Return vs Nifty]))/_xlfn.STDEV.P(Table2[1Y Return vs Nifty])</f>
        <v>0.58817795012158336</v>
      </c>
      <c r="I71">
        <v>-3.4760851417036198</v>
      </c>
      <c r="J71">
        <f>(Table2[[#This Row],[1M Return vs Nifty]]-AVERAGE(Table2[1M Return vs Nifty]))/_xlfn.STDEV.P(Table2[1M Return vs Nifty])</f>
        <v>-9.7098667258467275E-2</v>
      </c>
      <c r="K71">
        <v>54.117678712128203</v>
      </c>
      <c r="L71">
        <f>(Table2[[#This Row],[6M Return vs Nifty]]-AVERAGE(Table2[6M Return vs Nifty]))/_xlfn.STDEV.P(Table2[6M Return vs Nifty])</f>
        <v>1.2282926452874474</v>
      </c>
      <c r="M71">
        <v>4.3728059882665002</v>
      </c>
      <c r="N71">
        <f>(Table2[[#This Row],[1W Return vs Nifty]]-AVERAGE(Table2[1W Return vs Nifty]))/_xlfn.STDEV.P(Table2[1W Return vs Nifty])</f>
        <v>1.1960134296408385</v>
      </c>
      <c r="O71">
        <v>1093.46</v>
      </c>
      <c r="P71">
        <v>1068.2684586651501</v>
      </c>
      <c r="Q71">
        <v>883.32775860534002</v>
      </c>
      <c r="R71">
        <v>70.023978337056406</v>
      </c>
      <c r="S71" s="2">
        <f>(Table2[[#This Row],[Close Price]]-Table2[[#This Row],[20D EMA]])/Table2[[#This Row],[20D EMA]]</f>
        <v>5.6874508441095289E-2</v>
      </c>
      <c r="T71" s="2">
        <f>(Table2[[#This Row],[Close Price]]-Table2[[#This Row],[50D EMA]])/Table2[[#This Row],[50D EMA]]</f>
        <v>8.1797361539661301E-2</v>
      </c>
      <c r="U71" s="2">
        <f>(Table2[[#This Row],[Close Price]]-Table2[[#This Row],[200D EMA]])/Table2[[#This Row],[200D EMA]]</f>
        <v>0.3082912755109401</v>
      </c>
      <c r="V71">
        <v>0.82752173956493402</v>
      </c>
      <c r="W71">
        <v>1130.3</v>
      </c>
      <c r="X71">
        <v>1162.2</v>
      </c>
      <c r="Y71">
        <v>1105.8</v>
      </c>
      <c r="Z71">
        <v>1162.2</v>
      </c>
      <c r="AA71">
        <v>1006.75</v>
      </c>
      <c r="AB71">
        <v>1255</v>
      </c>
      <c r="AC71" s="2">
        <f>(Table2[[#This Row],[Close Price]]/Table2[[#This Row],[Day Low]])-1</f>
        <v>2.2427674068831394E-2</v>
      </c>
      <c r="AD71" s="2">
        <f>(Table2[[#This Row],[Day High]]/Table2[[#This Row],[Close Price]])-1</f>
        <v>5.667805996625308E-3</v>
      </c>
      <c r="AE71" s="2">
        <f>(Table2[[#This Row],[Close Price]]/Table2[[#This Row],[Current Week Low]])-1</f>
        <v>4.5080484716947034E-2</v>
      </c>
      <c r="AF71" s="2">
        <f>(Table2[[#This Row],[Current Week High]]/Table2[[#This Row],[Close Price]])-1</f>
        <v>5.667805996625308E-3</v>
      </c>
      <c r="AG71" s="2">
        <f>(Table2[[#This Row],[Close Price]]/Table2[[#This Row],[Current Month Low]])-1</f>
        <v>0.1479016637695556</v>
      </c>
      <c r="AH71" s="2">
        <f>(Table2[[#This Row],[Current Month High]]/Table2[[#This Row],[Close Price]])-1</f>
        <v>8.596893523125515E-2</v>
      </c>
      <c r="AI71">
        <v>8.5968935231255106</v>
      </c>
      <c r="AJ71">
        <v>110.654393000364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-0.06</v>
      </c>
      <c r="AM71" t="s">
        <v>10435</v>
      </c>
      <c r="AN71">
        <v>4.9000000000000004</v>
      </c>
      <c r="AO71" t="s">
        <v>10436</v>
      </c>
      <c r="AP71">
        <v>0.13071058226267199</v>
      </c>
      <c r="AQ71">
        <f>(Table2[[#This Row],[Sharpe Ratio]]-AVERAGE(Table2[Sharpe Ratio]))/_xlfn.STDEV.P(Table2[Sharpe Ratio])</f>
        <v>0.83598902167793798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3.7513743794693397</v>
      </c>
      <c r="AS71">
        <f>_xlfn.RANK.AVG(Table2[[#This Row],[1Y Return vs Nifty Z-Score]],Table2[1Y Return vs Nifty Z-Score])</f>
        <v>155</v>
      </c>
      <c r="AT71">
        <f>_xlfn.RANK.AVG(Table2[[#This Row],[6M Return vs Nifty Z-Score]],Table2[6M Return vs Nifty Z-Score])</f>
        <v>83</v>
      </c>
      <c r="AU71">
        <f>_xlfn.RANK.AVG(Table2[[#This Row],[Sharpe Ratio Z-Score]],Table2[Sharpe Ratio Z-Score])</f>
        <v>144</v>
      </c>
      <c r="AV71">
        <f>(Table2[[#This Row],[Rank 1Y]]+Table2[[#This Row],[Rank 6M]]+Table2[[#This Row],[Rank Sharpe]])/3</f>
        <v>127.33333333333333</v>
      </c>
    </row>
    <row r="72" spans="1:48" x14ac:dyDescent="0.3">
      <c r="A72" t="s">
        <v>104</v>
      </c>
      <c r="B72" t="s">
        <v>105</v>
      </c>
      <c r="C72" t="s">
        <v>10402</v>
      </c>
      <c r="D72" t="s">
        <v>106</v>
      </c>
      <c r="E72">
        <v>294424.84987500001</v>
      </c>
      <c r="F72">
        <v>4402.45</v>
      </c>
      <c r="G72">
        <v>96.552576516734803</v>
      </c>
      <c r="H72">
        <f>(Table2[[#This Row],[1Y Return vs Nifty]]-AVERAGE(Table2[1Y Return vs Nifty]))/_xlfn.STDEV.P(Table2[1Y Return vs Nifty])</f>
        <v>1.1728486145540706</v>
      </c>
      <c r="I72">
        <v>-12.828485397390001</v>
      </c>
      <c r="J72">
        <f>(Table2[[#This Row],[1M Return vs Nifty]]-AVERAGE(Table2[1M Return vs Nifty]))/_xlfn.STDEV.P(Table2[1M Return vs Nifty])</f>
        <v>-1.008570170846145</v>
      </c>
      <c r="K72">
        <v>15.980602882305201</v>
      </c>
      <c r="L72">
        <f>(Table2[[#This Row],[6M Return vs Nifty]]-AVERAGE(Table2[6M Return vs Nifty]))/_xlfn.STDEV.P(Table2[6M Return vs Nifty])</f>
        <v>8.0366963424839219E-2</v>
      </c>
      <c r="M72">
        <v>-5.4103423505257702</v>
      </c>
      <c r="N72">
        <f>(Table2[[#This Row],[1W Return vs Nifty]]-AVERAGE(Table2[1W Return vs Nifty]))/_xlfn.STDEV.P(Table2[1W Return vs Nifty])</f>
        <v>-0.69849522907855788</v>
      </c>
      <c r="O72">
        <v>4560.28</v>
      </c>
      <c r="P72">
        <v>4687.9796206049105</v>
      </c>
      <c r="Q72">
        <v>4036.9241148154001</v>
      </c>
      <c r="R72">
        <v>39.270650878835397</v>
      </c>
      <c r="S72" s="2">
        <f>(Table2[[#This Row],[Close Price]]-Table2[[#This Row],[20D EMA]])/Table2[[#This Row],[20D EMA]]</f>
        <v>-3.460971694720498E-2</v>
      </c>
      <c r="T72" s="2">
        <f>(Table2[[#This Row],[Close Price]]-Table2[[#This Row],[50D EMA]])/Table2[[#This Row],[50D EMA]]</f>
        <v>-6.0906753807105397E-2</v>
      </c>
      <c r="U72" s="2">
        <f>(Table2[[#This Row],[Close Price]]-Table2[[#This Row],[200D EMA]])/Table2[[#This Row],[200D EMA]]</f>
        <v>9.0545641876975044E-2</v>
      </c>
      <c r="V72">
        <v>0.75287592478932497</v>
      </c>
      <c r="W72">
        <v>4362</v>
      </c>
      <c r="X72">
        <v>4444</v>
      </c>
      <c r="Y72">
        <v>4354</v>
      </c>
      <c r="Z72">
        <v>4460.8</v>
      </c>
      <c r="AA72">
        <v>4172</v>
      </c>
      <c r="AB72">
        <v>4950</v>
      </c>
      <c r="AC72" s="2">
        <f>(Table2[[#This Row],[Close Price]]/Table2[[#This Row],[Day Low]])-1</f>
        <v>9.2732691425951863E-3</v>
      </c>
      <c r="AD72" s="2">
        <f>(Table2[[#This Row],[Day High]]/Table2[[#This Row],[Close Price]])-1</f>
        <v>9.4379266090471869E-3</v>
      </c>
      <c r="AE72" s="2">
        <f>(Table2[[#This Row],[Close Price]]/Table2[[#This Row],[Current Week Low]])-1</f>
        <v>1.112769866789165E-2</v>
      </c>
      <c r="AF72" s="2">
        <f>(Table2[[#This Row],[Current Week High]]/Table2[[#This Row],[Close Price]])-1</f>
        <v>1.3253983577326434E-2</v>
      </c>
      <c r="AG72" s="2">
        <f>(Table2[[#This Row],[Close Price]]/Table2[[#This Row],[Current Month Low]])-1</f>
        <v>5.5237296260786106E-2</v>
      </c>
      <c r="AH72" s="2">
        <f>(Table2[[#This Row],[Current Month High]]/Table2[[#This Row],[Close Price]])-1</f>
        <v>0.12437392815364179</v>
      </c>
      <c r="AI72">
        <v>28.899817147270198</v>
      </c>
      <c r="AJ72">
        <v>149.035524380586</v>
      </c>
      <c r="AK72" t="str">
        <f>IF(AND(Table2[[#This Row],[20D EMA]]&gt;Table2[[#This Row],[50D EMA]],Table2[[#This Row],[50D EMA]]&gt;Table2[[#This Row],[200D EMA]]),"Uptrend","Downtrend/NoTrend")</f>
        <v>Downtrend/NoTrend</v>
      </c>
      <c r="AL72">
        <v>0</v>
      </c>
      <c r="AM72">
        <v>0</v>
      </c>
      <c r="AN72">
        <v>-6.4</v>
      </c>
      <c r="AO72" t="s">
        <v>10435</v>
      </c>
      <c r="AP72">
        <v>0.239467457947736</v>
      </c>
      <c r="AQ72">
        <f>(Table2[[#This Row],[Sharpe Ratio]]-AVERAGE(Table2[Sharpe Ratio]))/_xlfn.STDEV.P(Table2[Sharpe Ratio])</f>
        <v>2.0983127158936075</v>
      </c>
      <c r="AR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">
        <f>_xlfn.RANK.AVG(Table2[[#This Row],[1Y Return vs Nifty Z-Score]],Table2[1Y Return vs Nifty Z-Score])</f>
        <v>78</v>
      </c>
      <c r="AT72">
        <f>_xlfn.RANK.AVG(Table2[[#This Row],[6M Return vs Nifty Z-Score]],Table2[6M Return vs Nifty Z-Score])</f>
        <v>291</v>
      </c>
      <c r="AU72">
        <f>_xlfn.RANK.AVG(Table2[[#This Row],[Sharpe Ratio Z-Score]],Table2[Sharpe Ratio Z-Score])</f>
        <v>14</v>
      </c>
      <c r="AV72">
        <f>(Table2[[#This Row],[Rank 1Y]]+Table2[[#This Row],[Rank 6M]]+Table2[[#This Row],[Rank Sharpe]])/3</f>
        <v>127.66666666666667</v>
      </c>
    </row>
    <row r="73" spans="1:48" x14ac:dyDescent="0.3">
      <c r="A73" t="s">
        <v>647</v>
      </c>
      <c r="B73" t="s">
        <v>648</v>
      </c>
      <c r="C73" t="s">
        <v>10395</v>
      </c>
      <c r="D73" t="s">
        <v>54</v>
      </c>
      <c r="E73">
        <v>30193.949431159999</v>
      </c>
      <c r="F73">
        <v>1186.0999999999999</v>
      </c>
      <c r="G73">
        <v>93.152872531339</v>
      </c>
      <c r="H73">
        <f>(Table2[[#This Row],[1Y Return vs Nifty]]-AVERAGE(Table2[1Y Return vs Nifty]))/_xlfn.STDEV.P(Table2[1Y Return vs Nifty])</f>
        <v>1.1174900266324503</v>
      </c>
      <c r="I73">
        <v>10.3575751173763</v>
      </c>
      <c r="J73">
        <f>(Table2[[#This Row],[1M Return vs Nifty]]-AVERAGE(Table2[1M Return vs Nifty]))/_xlfn.STDEV.P(Table2[1M Return vs Nifty])</f>
        <v>1.251110003429921</v>
      </c>
      <c r="K73">
        <v>67.255473383635206</v>
      </c>
      <c r="L73">
        <f>(Table2[[#This Row],[6M Return vs Nifty]]-AVERAGE(Table2[6M Return vs Nifty]))/_xlfn.STDEV.P(Table2[6M Return vs Nifty])</f>
        <v>1.6237401613412921</v>
      </c>
      <c r="M73">
        <v>3.0487529686387398</v>
      </c>
      <c r="N73">
        <f>(Table2[[#This Row],[1W Return vs Nifty]]-AVERAGE(Table2[1W Return vs Nifty]))/_xlfn.STDEV.P(Table2[1W Return vs Nifty])</f>
        <v>0.93961029402222618</v>
      </c>
      <c r="O73">
        <v>1153.72</v>
      </c>
      <c r="P73">
        <v>1049.4337333132901</v>
      </c>
      <c r="Q73">
        <v>810.58904519975101</v>
      </c>
      <c r="R73">
        <v>53.0193013635377</v>
      </c>
      <c r="S73" s="2">
        <f>(Table2[[#This Row],[Close Price]]-Table2[[#This Row],[20D EMA]])/Table2[[#This Row],[20D EMA]]</f>
        <v>2.8065735187047015E-2</v>
      </c>
      <c r="T73" s="2">
        <f>(Table2[[#This Row],[Close Price]]-Table2[[#This Row],[50D EMA]])/Table2[[#This Row],[50D EMA]]</f>
        <v>0.1302285817087514</v>
      </c>
      <c r="U73" s="2">
        <f>(Table2[[#This Row],[Close Price]]-Table2[[#This Row],[200D EMA]])/Table2[[#This Row],[200D EMA]]</f>
        <v>0.46325688340349191</v>
      </c>
      <c r="V73">
        <v>0.93225013179499605</v>
      </c>
      <c r="W73">
        <v>1180</v>
      </c>
      <c r="X73">
        <v>1261.25</v>
      </c>
      <c r="Y73">
        <v>1180</v>
      </c>
      <c r="Z73">
        <v>1287.9000000000001</v>
      </c>
      <c r="AA73">
        <v>1061.5</v>
      </c>
      <c r="AB73">
        <v>1287.9000000000001</v>
      </c>
      <c r="AC73" s="2">
        <f>(Table2[[#This Row],[Close Price]]/Table2[[#This Row],[Day Low]])-1</f>
        <v>5.1694915254236751E-3</v>
      </c>
      <c r="AD73" s="2">
        <f>(Table2[[#This Row],[Day High]]/Table2[[#This Row],[Close Price]])-1</f>
        <v>6.3358907343394444E-2</v>
      </c>
      <c r="AE73" s="2">
        <f>(Table2[[#This Row],[Close Price]]/Table2[[#This Row],[Current Week Low]])-1</f>
        <v>5.1694915254236751E-3</v>
      </c>
      <c r="AF73" s="2">
        <f>(Table2[[#This Row],[Current Week High]]/Table2[[#This Row],[Close Price]])-1</f>
        <v>8.5827501896973413E-2</v>
      </c>
      <c r="AG73" s="2">
        <f>(Table2[[#This Row],[Close Price]]/Table2[[#This Row],[Current Month Low]])-1</f>
        <v>0.11738106453132358</v>
      </c>
      <c r="AH73" s="2">
        <f>(Table2[[#This Row],[Current Month High]]/Table2[[#This Row],[Close Price]])-1</f>
        <v>8.5827501896973413E-2</v>
      </c>
      <c r="AI73">
        <v>8.5827501896973395</v>
      </c>
      <c r="AJ73">
        <v>128.97683397683301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0.28999999999999998</v>
      </c>
      <c r="AM73" t="s">
        <v>10436</v>
      </c>
      <c r="AN73">
        <v>-1.17</v>
      </c>
      <c r="AO73" t="s">
        <v>10435</v>
      </c>
      <c r="AP73">
        <v>8.9129351345111005E-2</v>
      </c>
      <c r="AQ73">
        <f>(Table2[[#This Row],[Sharpe Ratio]]-AVERAGE(Table2[Sharpe Ratio]))/_xlfn.STDEV.P(Table2[Sharpe Ratio])</f>
        <v>0.35336231241233806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5.2853127978382277</v>
      </c>
      <c r="AS73">
        <f>_xlfn.RANK.AVG(Table2[[#This Row],[1Y Return vs Nifty Z-Score]],Table2[1Y Return vs Nifty Z-Score])</f>
        <v>84</v>
      </c>
      <c r="AT73">
        <f>_xlfn.RANK.AVG(Table2[[#This Row],[6M Return vs Nifty Z-Score]],Table2[6M Return vs Nifty Z-Score])</f>
        <v>50</v>
      </c>
      <c r="AU73">
        <f>_xlfn.RANK.AVG(Table2[[#This Row],[Sharpe Ratio Z-Score]],Table2[Sharpe Ratio Z-Score])</f>
        <v>255</v>
      </c>
      <c r="AV73">
        <f>(Table2[[#This Row],[Rank 1Y]]+Table2[[#This Row],[Rank 6M]]+Table2[[#This Row],[Rank Sharpe]])/3</f>
        <v>129.66666666666666</v>
      </c>
    </row>
    <row r="74" spans="1:48" x14ac:dyDescent="0.3">
      <c r="A74" t="s">
        <v>310</v>
      </c>
      <c r="B74" t="s">
        <v>311</v>
      </c>
      <c r="C74" t="s">
        <v>10396</v>
      </c>
      <c r="D74" t="s">
        <v>92</v>
      </c>
      <c r="E74">
        <v>92052.532639519995</v>
      </c>
      <c r="F74">
        <v>1915.3</v>
      </c>
      <c r="G74">
        <v>134.886800990334</v>
      </c>
      <c r="H74">
        <f>(Table2[[#This Row],[1Y Return vs Nifty]]-AVERAGE(Table2[1Y Return vs Nifty]))/_xlfn.STDEV.P(Table2[1Y Return vs Nifty])</f>
        <v>1.7970584119496524</v>
      </c>
      <c r="I74">
        <v>5.93096571099887</v>
      </c>
      <c r="J74">
        <f>(Table2[[#This Row],[1M Return vs Nifty]]-AVERAGE(Table2[1M Return vs Nifty]))/_xlfn.STDEV.P(Table2[1M Return vs Nifty])</f>
        <v>0.81969900506369653</v>
      </c>
      <c r="K74">
        <v>18.925645214326899</v>
      </c>
      <c r="L74">
        <f>(Table2[[#This Row],[6M Return vs Nifty]]-AVERAGE(Table2[6M Return vs Nifty]))/_xlfn.STDEV.P(Table2[6M Return vs Nifty])</f>
        <v>0.16901271440442983</v>
      </c>
      <c r="M74">
        <v>0.61308475496591097</v>
      </c>
      <c r="N74">
        <f>(Table2[[#This Row],[1W Return vs Nifty]]-AVERAGE(Table2[1W Return vs Nifty]))/_xlfn.STDEV.P(Table2[1W Return vs Nifty])</f>
        <v>0.46794265076737346</v>
      </c>
      <c r="O74">
        <v>1786.46</v>
      </c>
      <c r="P74">
        <v>1707.5360124198</v>
      </c>
      <c r="Q74">
        <v>1399.7051228410601</v>
      </c>
      <c r="R74">
        <v>66.094193127836604</v>
      </c>
      <c r="S74" s="2">
        <f>(Table2[[#This Row],[Close Price]]-Table2[[#This Row],[20D EMA]])/Table2[[#This Row],[20D EMA]]</f>
        <v>7.2120282569998723E-2</v>
      </c>
      <c r="T74" s="2">
        <f>(Table2[[#This Row],[Close Price]]-Table2[[#This Row],[50D EMA]])/Table2[[#This Row],[50D EMA]]</f>
        <v>0.12167473252044118</v>
      </c>
      <c r="U74" s="2">
        <f>(Table2[[#This Row],[Close Price]]-Table2[[#This Row],[200D EMA]])/Table2[[#This Row],[200D EMA]]</f>
        <v>0.36835964143105226</v>
      </c>
      <c r="V74">
        <v>1.4871063005932701</v>
      </c>
      <c r="W74">
        <v>1865</v>
      </c>
      <c r="X74">
        <v>1930</v>
      </c>
      <c r="Y74">
        <v>1850</v>
      </c>
      <c r="Z74">
        <v>1930</v>
      </c>
      <c r="AA74">
        <v>1659.8</v>
      </c>
      <c r="AB74">
        <v>1969.9</v>
      </c>
      <c r="AC74" s="2">
        <f>(Table2[[#This Row],[Close Price]]/Table2[[#This Row],[Day Low]])-1</f>
        <v>2.6970509383378083E-2</v>
      </c>
      <c r="AD74" s="2">
        <f>(Table2[[#This Row],[Day High]]/Table2[[#This Row],[Close Price]])-1</f>
        <v>7.6750378530778818E-3</v>
      </c>
      <c r="AE74" s="2">
        <f>(Table2[[#This Row],[Close Price]]/Table2[[#This Row],[Current Week Low]])-1</f>
        <v>3.5297297297297359E-2</v>
      </c>
      <c r="AF74" s="2">
        <f>(Table2[[#This Row],[Current Week High]]/Table2[[#This Row],[Close Price]])-1</f>
        <v>7.6750378530778818E-3</v>
      </c>
      <c r="AG74" s="2">
        <f>(Table2[[#This Row],[Close Price]]/Table2[[#This Row],[Current Month Low]])-1</f>
        <v>0.1539342089408362</v>
      </c>
      <c r="AH74" s="2">
        <f>(Table2[[#This Row],[Current Month High]]/Table2[[#This Row],[Close Price]])-1</f>
        <v>2.8507283454289212E-2</v>
      </c>
      <c r="AI74">
        <v>2.8507283454289198</v>
      </c>
      <c r="AJ74">
        <v>176.79745646361701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0.23</v>
      </c>
      <c r="AM74" t="s">
        <v>10436</v>
      </c>
      <c r="AN74">
        <v>13.01</v>
      </c>
      <c r="AO74" t="s">
        <v>10436</v>
      </c>
      <c r="AP74">
        <v>0.15823322220351699</v>
      </c>
      <c r="AQ74">
        <f>(Table2[[#This Row],[Sharpe Ratio]]-AVERAGE(Table2[Sharpe Ratio]))/_xlfn.STDEV.P(Table2[Sharpe Ratio])</f>
        <v>1.1554399097790433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4.409152691964195</v>
      </c>
      <c r="AS74">
        <f>_xlfn.RANK.AVG(Table2[[#This Row],[1Y Return vs Nifty Z-Score]],Table2[1Y Return vs Nifty Z-Score])</f>
        <v>41</v>
      </c>
      <c r="AT74">
        <f>_xlfn.RANK.AVG(Table2[[#This Row],[6M Return vs Nifty Z-Score]],Table2[6M Return vs Nifty Z-Score])</f>
        <v>258</v>
      </c>
      <c r="AU74">
        <f>_xlfn.RANK.AVG(Table2[[#This Row],[Sharpe Ratio Z-Score]],Table2[Sharpe Ratio Z-Score])</f>
        <v>92</v>
      </c>
      <c r="AV74">
        <f>(Table2[[#This Row],[Rank 1Y]]+Table2[[#This Row],[Rank 6M]]+Table2[[#This Row],[Rank Sharpe]])/3</f>
        <v>130.33333333333334</v>
      </c>
    </row>
    <row r="75" spans="1:48" x14ac:dyDescent="0.3">
      <c r="A75" t="s">
        <v>805</v>
      </c>
      <c r="B75" t="s">
        <v>806</v>
      </c>
      <c r="C75" t="s">
        <v>10398</v>
      </c>
      <c r="D75" t="s">
        <v>125</v>
      </c>
      <c r="E75">
        <v>21014.62394148</v>
      </c>
      <c r="F75">
        <v>1151.8</v>
      </c>
      <c r="G75">
        <v>132.022208048061</v>
      </c>
      <c r="H75">
        <f>(Table2[[#This Row],[1Y Return vs Nifty]]-AVERAGE(Table2[1Y Return vs Nifty]))/_xlfn.STDEV.P(Table2[1Y Return vs Nifty])</f>
        <v>1.7504132272701369</v>
      </c>
      <c r="I75">
        <v>16.651758467973799</v>
      </c>
      <c r="J75">
        <f>(Table2[[#This Row],[1M Return vs Nifty]]-AVERAGE(Table2[1M Return vs Nifty]))/_xlfn.STDEV.P(Table2[1M Return vs Nifty])</f>
        <v>1.8645320775052341</v>
      </c>
      <c r="K75">
        <v>9.9816392008103296</v>
      </c>
      <c r="L75">
        <f>(Table2[[#This Row],[6M Return vs Nifty]]-AVERAGE(Table2[6M Return vs Nifty]))/_xlfn.STDEV.P(Table2[6M Return vs Nifty])</f>
        <v>-0.10020179610139379</v>
      </c>
      <c r="M75">
        <v>-2.1912976041640699</v>
      </c>
      <c r="N75">
        <f>(Table2[[#This Row],[1W Return vs Nifty]]-AVERAGE(Table2[1W Return vs Nifty]))/_xlfn.STDEV.P(Table2[1W Return vs Nifty])</f>
        <v>-7.5126561488643287E-2</v>
      </c>
      <c r="O75">
        <v>1064.94</v>
      </c>
      <c r="P75">
        <v>999.08610371073905</v>
      </c>
      <c r="Q75">
        <v>872.69848671006503</v>
      </c>
      <c r="R75">
        <v>68.151943432655699</v>
      </c>
      <c r="S75" s="2">
        <f>(Table2[[#This Row],[Close Price]]-Table2[[#This Row],[20D EMA]])/Table2[[#This Row],[20D EMA]]</f>
        <v>8.1563280560407056E-2</v>
      </c>
      <c r="T75" s="2">
        <f>(Table2[[#This Row],[Close Price]]-Table2[[#This Row],[50D EMA]])/Table2[[#This Row],[50D EMA]]</f>
        <v>0.15285358861669793</v>
      </c>
      <c r="U75" s="2">
        <f>(Table2[[#This Row],[Close Price]]-Table2[[#This Row],[200D EMA]])/Table2[[#This Row],[200D EMA]]</f>
        <v>0.31981436606141417</v>
      </c>
      <c r="V75">
        <v>1.5799419418760301</v>
      </c>
      <c r="W75">
        <v>1100</v>
      </c>
      <c r="X75">
        <v>1163.9000000000001</v>
      </c>
      <c r="Y75">
        <v>1100</v>
      </c>
      <c r="Z75">
        <v>1163.9000000000001</v>
      </c>
      <c r="AA75">
        <v>895.3</v>
      </c>
      <c r="AB75">
        <v>1176</v>
      </c>
      <c r="AC75" s="2">
        <f>(Table2[[#This Row],[Close Price]]/Table2[[#This Row],[Day Low]])-1</f>
        <v>4.7090909090909072E-2</v>
      </c>
      <c r="AD75" s="2">
        <f>(Table2[[#This Row],[Day High]]/Table2[[#This Row],[Close Price]])-1</f>
        <v>1.0505296058343605E-2</v>
      </c>
      <c r="AE75" s="2">
        <f>(Table2[[#This Row],[Close Price]]/Table2[[#This Row],[Current Week Low]])-1</f>
        <v>4.7090909090909072E-2</v>
      </c>
      <c r="AF75" s="2">
        <f>(Table2[[#This Row],[Current Week High]]/Table2[[#This Row],[Close Price]])-1</f>
        <v>1.0505296058343605E-2</v>
      </c>
      <c r="AG75" s="2">
        <f>(Table2[[#This Row],[Close Price]]/Table2[[#This Row],[Current Month Low]])-1</f>
        <v>0.28649614654305822</v>
      </c>
      <c r="AH75" s="2">
        <f>(Table2[[#This Row],[Current Month High]]/Table2[[#This Row],[Close Price]])-1</f>
        <v>2.1010592116686988E-2</v>
      </c>
      <c r="AI75">
        <v>14.0823059558951</v>
      </c>
      <c r="AJ75">
        <v>185.063729736418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0.28000000000000003</v>
      </c>
      <c r="AM75" t="s">
        <v>10436</v>
      </c>
      <c r="AN75">
        <v>3.85</v>
      </c>
      <c r="AO75" t="s">
        <v>10436</v>
      </c>
      <c r="AP75">
        <v>0.24278277126150999</v>
      </c>
      <c r="AQ75">
        <f>(Table2[[#This Row],[Sharpe Ratio]]-AVERAGE(Table2[Sharpe Ratio]))/_xlfn.STDEV.P(Table2[Sharpe Ratio])</f>
        <v>2.1367930282726095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5.5764099754579437</v>
      </c>
      <c r="AS75">
        <f>_xlfn.RANK.AVG(Table2[[#This Row],[1Y Return vs Nifty Z-Score]],Table2[1Y Return vs Nifty Z-Score])</f>
        <v>46</v>
      </c>
      <c r="AT75">
        <f>_xlfn.RANK.AVG(Table2[[#This Row],[6M Return vs Nifty Z-Score]],Table2[6M Return vs Nifty Z-Score])</f>
        <v>345</v>
      </c>
      <c r="AU75">
        <f>_xlfn.RANK.AVG(Table2[[#This Row],[Sharpe Ratio Z-Score]],Table2[Sharpe Ratio Z-Score])</f>
        <v>11</v>
      </c>
      <c r="AV75">
        <f>(Table2[[#This Row],[Rank 1Y]]+Table2[[#This Row],[Rank 6M]]+Table2[[#This Row],[Rank Sharpe]])/3</f>
        <v>134</v>
      </c>
    </row>
    <row r="76" spans="1:48" x14ac:dyDescent="0.3">
      <c r="A76" t="s">
        <v>865</v>
      </c>
      <c r="B76" t="s">
        <v>866</v>
      </c>
      <c r="C76" t="s">
        <v>10395</v>
      </c>
      <c r="D76" t="s">
        <v>54</v>
      </c>
      <c r="E76">
        <v>18831.069644039999</v>
      </c>
      <c r="F76">
        <v>1189.2</v>
      </c>
      <c r="G76">
        <v>149.38498160192401</v>
      </c>
      <c r="H76">
        <f>(Table2[[#This Row],[1Y Return vs Nifty]]-AVERAGE(Table2[1Y Return vs Nifty]))/_xlfn.STDEV.P(Table2[1Y Return vs Nifty])</f>
        <v>2.0331374381054532</v>
      </c>
      <c r="I76">
        <v>28.386612411245601</v>
      </c>
      <c r="J76">
        <f>(Table2[[#This Row],[1M Return vs Nifty]]-AVERAGE(Table2[1M Return vs Nifty]))/_xlfn.STDEV.P(Table2[1M Return vs Nifty])</f>
        <v>3.008194097482666</v>
      </c>
      <c r="K76">
        <v>92.340810252267801</v>
      </c>
      <c r="L76">
        <f>(Table2[[#This Row],[6M Return vs Nifty]]-AVERAGE(Table2[6M Return vs Nifty]))/_xlfn.STDEV.P(Table2[6M Return vs Nifty])</f>
        <v>2.3788086033522524</v>
      </c>
      <c r="M76">
        <v>-0.80835357148802101</v>
      </c>
      <c r="N76">
        <f>(Table2[[#This Row],[1W Return vs Nifty]]-AVERAGE(Table2[1W Return vs Nifty]))/_xlfn.STDEV.P(Table2[1W Return vs Nifty])</f>
        <v>0.19268083074318434</v>
      </c>
      <c r="O76">
        <v>1085.6400000000001</v>
      </c>
      <c r="P76">
        <v>957.44649477593498</v>
      </c>
      <c r="Q76">
        <v>730.75587841369099</v>
      </c>
      <c r="R76">
        <v>67.3348096519602</v>
      </c>
      <c r="S76" s="2">
        <f>(Table2[[#This Row],[Close Price]]-Table2[[#This Row],[20D EMA]])/Table2[[#This Row],[20D EMA]]</f>
        <v>9.5390737260970429E-2</v>
      </c>
      <c r="T76" s="2">
        <f>(Table2[[#This Row],[Close Price]]-Table2[[#This Row],[50D EMA]])/Table2[[#This Row],[50D EMA]]</f>
        <v>0.24205374032760008</v>
      </c>
      <c r="U76" s="2">
        <f>(Table2[[#This Row],[Close Price]]-Table2[[#This Row],[200D EMA]])/Table2[[#This Row],[200D EMA]]</f>
        <v>0.62735605026057351</v>
      </c>
      <c r="V76">
        <v>1.8031825658299101</v>
      </c>
      <c r="W76">
        <v>1176.95</v>
      </c>
      <c r="X76">
        <v>1229.9000000000001</v>
      </c>
      <c r="Y76">
        <v>1176.95</v>
      </c>
      <c r="Z76">
        <v>1229.9000000000001</v>
      </c>
      <c r="AA76">
        <v>904.05</v>
      </c>
      <c r="AB76">
        <v>1247.1500000000001</v>
      </c>
      <c r="AC76" s="2">
        <f>(Table2[[#This Row],[Close Price]]/Table2[[#This Row],[Day Low]])-1</f>
        <v>1.0408258634606371E-2</v>
      </c>
      <c r="AD76" s="2">
        <f>(Table2[[#This Row],[Day High]]/Table2[[#This Row],[Close Price]])-1</f>
        <v>3.4224688866464792E-2</v>
      </c>
      <c r="AE76" s="2">
        <f>(Table2[[#This Row],[Close Price]]/Table2[[#This Row],[Current Week Low]])-1</f>
        <v>1.0408258634606371E-2</v>
      </c>
      <c r="AF76" s="2">
        <f>(Table2[[#This Row],[Current Week High]]/Table2[[#This Row],[Close Price]])-1</f>
        <v>3.4224688866464792E-2</v>
      </c>
      <c r="AG76" s="2">
        <f>(Table2[[#This Row],[Close Price]]/Table2[[#This Row],[Current Month Low]])-1</f>
        <v>0.31541397046623532</v>
      </c>
      <c r="AH76" s="2">
        <f>(Table2[[#This Row],[Current Month High]]/Table2[[#This Row],[Close Price]])-1</f>
        <v>4.8730238816010907E-2</v>
      </c>
      <c r="AI76">
        <v>4.8730238816010898</v>
      </c>
      <c r="AJ76">
        <v>273.082352941176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0.4</v>
      </c>
      <c r="AM76" t="s">
        <v>10436</v>
      </c>
      <c r="AN76">
        <v>24.96</v>
      </c>
      <c r="AO76" t="s">
        <v>10436</v>
      </c>
      <c r="AP76">
        <v>5.8364264157894002E-2</v>
      </c>
      <c r="AQ76">
        <f>(Table2[[#This Row],[Sharpe Ratio]]-AVERAGE(Table2[Sharpe Ratio]))/_xlfn.STDEV.P(Table2[Sharpe Ratio])</f>
        <v>-3.7231432557153542E-3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7.609097826427841</v>
      </c>
      <c r="AS76">
        <f>_xlfn.RANK.AVG(Table2[[#This Row],[1Y Return vs Nifty Z-Score]],Table2[1Y Return vs Nifty Z-Score])</f>
        <v>39</v>
      </c>
      <c r="AT76">
        <f>_xlfn.RANK.AVG(Table2[[#This Row],[6M Return vs Nifty Z-Score]],Table2[6M Return vs Nifty Z-Score])</f>
        <v>18</v>
      </c>
      <c r="AU76">
        <f>_xlfn.RANK.AVG(Table2[[#This Row],[Sharpe Ratio Z-Score]],Table2[Sharpe Ratio Z-Score])</f>
        <v>348</v>
      </c>
      <c r="AV76">
        <f>(Table2[[#This Row],[Rank 1Y]]+Table2[[#This Row],[Rank 6M]]+Table2[[#This Row],[Rank Sharpe]])/3</f>
        <v>135</v>
      </c>
    </row>
    <row r="77" spans="1:48" x14ac:dyDescent="0.3">
      <c r="A77" t="s">
        <v>657</v>
      </c>
      <c r="B77" t="s">
        <v>658</v>
      </c>
      <c r="C77" t="s">
        <v>10404</v>
      </c>
      <c r="D77" t="s">
        <v>164</v>
      </c>
      <c r="E77">
        <v>28998.132377000002</v>
      </c>
      <c r="F77">
        <v>6699.25</v>
      </c>
      <c r="G77">
        <v>129.401134990961</v>
      </c>
      <c r="H77">
        <f>(Table2[[#This Row],[1Y Return vs Nifty]]-AVERAGE(Table2[1Y Return vs Nifty]))/_xlfn.STDEV.P(Table2[1Y Return vs Nifty])</f>
        <v>1.7077333634044105</v>
      </c>
      <c r="I77">
        <v>-3.4617319523040702</v>
      </c>
      <c r="J77">
        <f>(Table2[[#This Row],[1M Return vs Nifty]]-AVERAGE(Table2[1M Return vs Nifty]))/_xlfn.STDEV.P(Table2[1M Return vs Nifty])</f>
        <v>-9.569982602353061E-2</v>
      </c>
      <c r="K77">
        <v>91.907867741687198</v>
      </c>
      <c r="L77">
        <f>(Table2[[#This Row],[6M Return vs Nifty]]-AVERAGE(Table2[6M Return vs Nifty]))/_xlfn.STDEV.P(Table2[6M Return vs Nifty])</f>
        <v>2.3657770371964406</v>
      </c>
      <c r="M77">
        <v>-3.8593886876180701</v>
      </c>
      <c r="N77">
        <f>(Table2[[#This Row],[1W Return vs Nifty]]-AVERAGE(Table2[1W Return vs Nifty]))/_xlfn.STDEV.P(Table2[1W Return vs Nifty])</f>
        <v>-0.39815273789908401</v>
      </c>
      <c r="O77">
        <v>6743.55</v>
      </c>
      <c r="P77">
        <v>6397.1753008631804</v>
      </c>
      <c r="Q77">
        <v>4844.7075428177004</v>
      </c>
      <c r="R77">
        <v>44.7654392296295</v>
      </c>
      <c r="S77" s="2">
        <f>(Table2[[#This Row],[Close Price]]-Table2[[#This Row],[20D EMA]])/Table2[[#This Row],[20D EMA]]</f>
        <v>-6.5692402369672024E-3</v>
      </c>
      <c r="T77" s="2">
        <f>(Table2[[#This Row],[Close Price]]-Table2[[#This Row],[50D EMA]])/Table2[[#This Row],[50D EMA]]</f>
        <v>4.7220012729065002E-2</v>
      </c>
      <c r="U77" s="2">
        <f>(Table2[[#This Row],[Close Price]]-Table2[[#This Row],[200D EMA]])/Table2[[#This Row],[200D EMA]]</f>
        <v>0.38279760765573284</v>
      </c>
      <c r="V77">
        <v>0.30997923972888902</v>
      </c>
      <c r="W77">
        <v>6670.05</v>
      </c>
      <c r="X77">
        <v>6745</v>
      </c>
      <c r="Y77">
        <v>6668.55</v>
      </c>
      <c r="Z77">
        <v>6811.7</v>
      </c>
      <c r="AA77">
        <v>6454.15</v>
      </c>
      <c r="AB77">
        <v>7300</v>
      </c>
      <c r="AC77" s="2">
        <f>(Table2[[#This Row],[Close Price]]/Table2[[#This Row],[Day Low]])-1</f>
        <v>4.3777782775240581E-3</v>
      </c>
      <c r="AD77" s="2">
        <f>(Table2[[#This Row],[Day High]]/Table2[[#This Row],[Close Price]])-1</f>
        <v>6.8291226629846324E-3</v>
      </c>
      <c r="AE77" s="2">
        <f>(Table2[[#This Row],[Close Price]]/Table2[[#This Row],[Current Week Low]])-1</f>
        <v>4.603699454903909E-3</v>
      </c>
      <c r="AF77" s="2">
        <f>(Table2[[#This Row],[Current Week High]]/Table2[[#This Row],[Close Price]])-1</f>
        <v>1.6785461059073858E-2</v>
      </c>
      <c r="AG77" s="2">
        <f>(Table2[[#This Row],[Close Price]]/Table2[[#This Row],[Current Month Low]])-1</f>
        <v>3.7975566108627845E-2</v>
      </c>
      <c r="AH77" s="2">
        <f>(Table2[[#This Row],[Current Month High]]/Table2[[#This Row],[Close Price]])-1</f>
        <v>8.967421726312641E-2</v>
      </c>
      <c r="AI77">
        <v>18.6685076687688</v>
      </c>
      <c r="AJ77">
        <v>175.689300411522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0.22</v>
      </c>
      <c r="AM77" t="s">
        <v>10436</v>
      </c>
      <c r="AN77">
        <v>-1.17</v>
      </c>
      <c r="AO77" t="s">
        <v>10435</v>
      </c>
      <c r="AP77">
        <v>6.0918562288150999E-2</v>
      </c>
      <c r="AQ77">
        <f>(Table2[[#This Row],[Sharpe Ratio]]-AVERAGE(Table2[Sharpe Ratio]))/_xlfn.STDEV.P(Table2[Sharpe Ratio])</f>
        <v>2.5924187376061895E-2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3.6055820240542977</v>
      </c>
      <c r="AS77">
        <f>_xlfn.RANK.AVG(Table2[[#This Row],[1Y Return vs Nifty Z-Score]],Table2[1Y Return vs Nifty Z-Score])</f>
        <v>50</v>
      </c>
      <c r="AT77">
        <f>_xlfn.RANK.AVG(Table2[[#This Row],[6M Return vs Nifty Z-Score]],Table2[6M Return vs Nifty Z-Score])</f>
        <v>19</v>
      </c>
      <c r="AU77">
        <f>_xlfn.RANK.AVG(Table2[[#This Row],[Sharpe Ratio Z-Score]],Table2[Sharpe Ratio Z-Score])</f>
        <v>339</v>
      </c>
      <c r="AV77">
        <f>(Table2[[#This Row],[Rank 1Y]]+Table2[[#This Row],[Rank 6M]]+Table2[[#This Row],[Rank Sharpe]])/3</f>
        <v>136</v>
      </c>
    </row>
    <row r="78" spans="1:48" x14ac:dyDescent="0.3">
      <c r="A78" t="s">
        <v>775</v>
      </c>
      <c r="B78" t="s">
        <v>776</v>
      </c>
      <c r="C78" t="s">
        <v>10402</v>
      </c>
      <c r="D78" t="s">
        <v>777</v>
      </c>
      <c r="E78">
        <v>22233.085316375</v>
      </c>
      <c r="F78">
        <v>523.75</v>
      </c>
      <c r="G78">
        <v>49.755910443709702</v>
      </c>
      <c r="H78">
        <f>(Table2[[#This Row],[1Y Return vs Nifty]]-AVERAGE(Table2[1Y Return vs Nifty]))/_xlfn.STDEV.P(Table2[1Y Return vs Nifty])</f>
        <v>0.41084187385818693</v>
      </c>
      <c r="I78">
        <v>-7.7705692938459503</v>
      </c>
      <c r="J78">
        <f>(Table2[[#This Row],[1M Return vs Nifty]]-AVERAGE(Table2[1M Return vs Nifty]))/_xlfn.STDEV.P(Table2[1M Return vs Nifty])</f>
        <v>-0.51563292801218952</v>
      </c>
      <c r="K78">
        <v>25.784693485653499</v>
      </c>
      <c r="L78">
        <f>(Table2[[#This Row],[6M Return vs Nifty]]-AVERAGE(Table2[6M Return vs Nifty]))/_xlfn.STDEV.P(Table2[6M Return vs Nifty])</f>
        <v>0.37547001330499091</v>
      </c>
      <c r="M78">
        <v>-3.6568189800477602</v>
      </c>
      <c r="N78">
        <f>(Table2[[#This Row],[1W Return vs Nifty]]-AVERAGE(Table2[1W Return vs Nifty]))/_xlfn.STDEV.P(Table2[1W Return vs Nifty])</f>
        <v>-0.35892507296994486</v>
      </c>
      <c r="O78">
        <v>539.77</v>
      </c>
      <c r="P78">
        <v>560.26837467666098</v>
      </c>
      <c r="Q78">
        <v>485.96770990782397</v>
      </c>
      <c r="R78">
        <v>43.167415391185301</v>
      </c>
      <c r="S78" s="2">
        <f>(Table2[[#This Row],[Close Price]]-Table2[[#This Row],[20D EMA]])/Table2[[#This Row],[20D EMA]]</f>
        <v>-2.9679307853344911E-2</v>
      </c>
      <c r="T78" s="2">
        <f>(Table2[[#This Row],[Close Price]]-Table2[[#This Row],[50D EMA]])/Table2[[#This Row],[50D EMA]]</f>
        <v>-6.518014638562504E-2</v>
      </c>
      <c r="U78" s="2">
        <f>(Table2[[#This Row],[Close Price]]-Table2[[#This Row],[200D EMA]])/Table2[[#This Row],[200D EMA]]</f>
        <v>7.7746503156233132E-2</v>
      </c>
      <c r="V78">
        <v>0.82161918021834202</v>
      </c>
      <c r="W78">
        <v>522</v>
      </c>
      <c r="X78">
        <v>542</v>
      </c>
      <c r="Y78">
        <v>522</v>
      </c>
      <c r="Z78">
        <v>542</v>
      </c>
      <c r="AA78">
        <v>489.6</v>
      </c>
      <c r="AB78">
        <v>577.45000000000005</v>
      </c>
      <c r="AC78" s="2">
        <f>(Table2[[#This Row],[Close Price]]/Table2[[#This Row],[Day Low]])-1</f>
        <v>3.3524904214559115E-3</v>
      </c>
      <c r="AD78" s="2">
        <f>(Table2[[#This Row],[Day High]]/Table2[[#This Row],[Close Price]])-1</f>
        <v>3.4844868735083523E-2</v>
      </c>
      <c r="AE78" s="2">
        <f>(Table2[[#This Row],[Close Price]]/Table2[[#This Row],[Current Week Low]])-1</f>
        <v>3.3524904214559115E-3</v>
      </c>
      <c r="AF78" s="2">
        <f>(Table2[[#This Row],[Current Week High]]/Table2[[#This Row],[Close Price]])-1</f>
        <v>3.4844868735083523E-2</v>
      </c>
      <c r="AG78" s="2">
        <f>(Table2[[#This Row],[Close Price]]/Table2[[#This Row],[Current Month Low]])-1</f>
        <v>6.9750816993463971E-2</v>
      </c>
      <c r="AH78" s="2">
        <f>(Table2[[#This Row],[Current Month High]]/Table2[[#This Row],[Close Price]])-1</f>
        <v>0.10252983293556084</v>
      </c>
      <c r="AI78">
        <v>42.835322195704002</v>
      </c>
      <c r="AJ78">
        <v>96.308095952023905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-0.32</v>
      </c>
      <c r="AM78" t="s">
        <v>10435</v>
      </c>
      <c r="AN78">
        <v>-4.28</v>
      </c>
      <c r="AO78" t="s">
        <v>10435</v>
      </c>
      <c r="AP78">
        <v>0.24107840885581</v>
      </c>
      <c r="AQ78">
        <f>(Table2[[#This Row],[Sharpe Ratio]]-AVERAGE(Table2[Sharpe Ratio]))/_xlfn.STDEV.P(Table2[Sharpe Ratio])</f>
        <v>2.1170107659127044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194</v>
      </c>
      <c r="AT78">
        <f>_xlfn.RANK.AVG(Table2[[#This Row],[6M Return vs Nifty Z-Score]],Table2[6M Return vs Nifty Z-Score])</f>
        <v>203</v>
      </c>
      <c r="AU78">
        <f>_xlfn.RANK.AVG(Table2[[#This Row],[Sharpe Ratio Z-Score]],Table2[Sharpe Ratio Z-Score])</f>
        <v>12</v>
      </c>
      <c r="AV78">
        <f>(Table2[[#This Row],[Rank 1Y]]+Table2[[#This Row],[Rank 6M]]+Table2[[#This Row],[Rank Sharpe]])/3</f>
        <v>136.33333333333334</v>
      </c>
    </row>
    <row r="79" spans="1:48" x14ac:dyDescent="0.3">
      <c r="A79" t="s">
        <v>540</v>
      </c>
      <c r="B79" t="s">
        <v>541</v>
      </c>
      <c r="C79" t="s">
        <v>10402</v>
      </c>
      <c r="D79" t="s">
        <v>215</v>
      </c>
      <c r="E79">
        <v>39813.026253825003</v>
      </c>
      <c r="F79">
        <v>9911.5499999999993</v>
      </c>
      <c r="G79">
        <v>50.384960463486799</v>
      </c>
      <c r="H79">
        <f>(Table2[[#This Row],[1Y Return vs Nifty]]-AVERAGE(Table2[1Y Return vs Nifty]))/_xlfn.STDEV.P(Table2[1Y Return vs Nifty])</f>
        <v>0.42108491883401977</v>
      </c>
      <c r="I79">
        <v>5.0779730130216203</v>
      </c>
      <c r="J79">
        <f>(Table2[[#This Row],[1M Return vs Nifty]]-AVERAGE(Table2[1M Return vs Nifty]))/_xlfn.STDEV.P(Table2[1M Return vs Nifty])</f>
        <v>0.73656756118629019</v>
      </c>
      <c r="K79">
        <v>23.187742951732599</v>
      </c>
      <c r="L79">
        <f>(Table2[[#This Row],[6M Return vs Nifty]]-AVERAGE(Table2[6M Return vs Nifty]))/_xlfn.STDEV.P(Table2[6M Return vs Nifty])</f>
        <v>0.29730182270440469</v>
      </c>
      <c r="M79">
        <v>-9.5380934895592997</v>
      </c>
      <c r="N79">
        <f>(Table2[[#This Row],[1W Return vs Nifty]]-AVERAGE(Table2[1W Return vs Nifty]))/_xlfn.STDEV.P(Table2[1W Return vs Nifty])</f>
        <v>-1.4978350737919071</v>
      </c>
      <c r="O79">
        <v>9541.7900000000009</v>
      </c>
      <c r="P79">
        <v>9055.9327306861796</v>
      </c>
      <c r="Q79">
        <v>7524.9755457276597</v>
      </c>
      <c r="R79">
        <v>57.341539180490003</v>
      </c>
      <c r="S79" s="2">
        <f>(Table2[[#This Row],[Close Price]]-Table2[[#This Row],[20D EMA]])/Table2[[#This Row],[20D EMA]]</f>
        <v>3.8751638843445346E-2</v>
      </c>
      <c r="T79" s="2">
        <f>(Table2[[#This Row],[Close Price]]-Table2[[#This Row],[50D EMA]])/Table2[[#This Row],[50D EMA]]</f>
        <v>9.4481407355704636E-2</v>
      </c>
      <c r="U79" s="2">
        <f>(Table2[[#This Row],[Close Price]]-Table2[[#This Row],[200D EMA]])/Table2[[#This Row],[200D EMA]]</f>
        <v>0.31715378206475747</v>
      </c>
      <c r="V79">
        <v>1.2465506814149601</v>
      </c>
      <c r="W79">
        <v>9762.2000000000007</v>
      </c>
      <c r="X79">
        <v>9980</v>
      </c>
      <c r="Y79">
        <v>9370.85</v>
      </c>
      <c r="Z79">
        <v>9980</v>
      </c>
      <c r="AA79">
        <v>8716.4</v>
      </c>
      <c r="AB79">
        <v>10624.8</v>
      </c>
      <c r="AC79" s="2">
        <f>(Table2[[#This Row],[Close Price]]/Table2[[#This Row],[Day Low]])-1</f>
        <v>1.5298805597098841E-2</v>
      </c>
      <c r="AD79" s="2">
        <f>(Table2[[#This Row],[Day High]]/Table2[[#This Row],[Close Price]])-1</f>
        <v>6.9060843157731089E-3</v>
      </c>
      <c r="AE79" s="2">
        <f>(Table2[[#This Row],[Close Price]]/Table2[[#This Row],[Current Week Low]])-1</f>
        <v>5.7700208625684812E-2</v>
      </c>
      <c r="AF79" s="2">
        <f>(Table2[[#This Row],[Current Week High]]/Table2[[#This Row],[Close Price]])-1</f>
        <v>6.9060843157731089E-3</v>
      </c>
      <c r="AG79" s="2">
        <f>(Table2[[#This Row],[Close Price]]/Table2[[#This Row],[Current Month Low]])-1</f>
        <v>0.13711509338717809</v>
      </c>
      <c r="AH79" s="2">
        <f>(Table2[[#This Row],[Current Month High]]/Table2[[#This Row],[Close Price]])-1</f>
        <v>7.1961499462747991E-2</v>
      </c>
      <c r="AI79">
        <v>7.1961499462747902</v>
      </c>
      <c r="AJ79">
        <v>118.044724076864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0.08</v>
      </c>
      <c r="AM79" t="s">
        <v>10436</v>
      </c>
      <c r="AN79">
        <v>10.83</v>
      </c>
      <c r="AO79" t="s">
        <v>10436</v>
      </c>
      <c r="AP79">
        <v>0.28317701348370899</v>
      </c>
      <c r="AQ79">
        <f>(Table2[[#This Row],[Sharpe Ratio]]-AVERAGE(Table2[Sharpe Ratio]))/_xlfn.STDEV.P(Table2[Sharpe Ratio])</f>
        <v>2.6056425492410717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2.5627617781738801</v>
      </c>
      <c r="AS79">
        <f>_xlfn.RANK.AVG(Table2[[#This Row],[1Y Return vs Nifty Z-Score]],Table2[1Y Return vs Nifty Z-Score])</f>
        <v>188</v>
      </c>
      <c r="AT79">
        <f>_xlfn.RANK.AVG(Table2[[#This Row],[6M Return vs Nifty Z-Score]],Table2[6M Return vs Nifty Z-Score])</f>
        <v>224</v>
      </c>
      <c r="AU79">
        <f>_xlfn.RANK.AVG(Table2[[#This Row],[Sharpe Ratio Z-Score]],Table2[Sharpe Ratio Z-Score])</f>
        <v>3</v>
      </c>
      <c r="AV79">
        <f>(Table2[[#This Row],[Rank 1Y]]+Table2[[#This Row],[Rank 6M]]+Table2[[#This Row],[Rank Sharpe]])/3</f>
        <v>138.33333333333334</v>
      </c>
    </row>
    <row r="80" spans="1:48" x14ac:dyDescent="0.3">
      <c r="A80" t="s">
        <v>634</v>
      </c>
      <c r="B80" t="s">
        <v>635</v>
      </c>
      <c r="C80" t="s">
        <v>10391</v>
      </c>
      <c r="D80" t="s">
        <v>441</v>
      </c>
      <c r="E80">
        <v>31302.974999999999</v>
      </c>
      <c r="F80">
        <v>1497.75</v>
      </c>
      <c r="G80">
        <v>96.483453496479896</v>
      </c>
      <c r="H80">
        <f>(Table2[[#This Row],[1Y Return vs Nifty]]-AVERAGE(Table2[1Y Return vs Nifty]))/_xlfn.STDEV.P(Table2[1Y Return vs Nifty])</f>
        <v>1.171723059855595</v>
      </c>
      <c r="I80">
        <v>-9.7929458333183703</v>
      </c>
      <c r="J80">
        <f>(Table2[[#This Row],[1M Return vs Nifty]]-AVERAGE(Table2[1M Return vs Nifty]))/_xlfn.STDEV.P(Table2[1M Return vs Nifty])</f>
        <v>-0.71273084243609341</v>
      </c>
      <c r="K80">
        <v>50.054631018243498</v>
      </c>
      <c r="L80">
        <f>(Table2[[#This Row],[6M Return vs Nifty]]-AVERAGE(Table2[6M Return vs Nifty]))/_xlfn.STDEV.P(Table2[6M Return vs Nifty])</f>
        <v>1.1059949417284449</v>
      </c>
      <c r="M80">
        <v>2.7221368146569098</v>
      </c>
      <c r="N80">
        <f>(Table2[[#This Row],[1W Return vs Nifty]]-AVERAGE(Table2[1W Return vs Nifty]))/_xlfn.STDEV.P(Table2[1W Return vs Nifty])</f>
        <v>0.87636100960295393</v>
      </c>
      <c r="O80">
        <v>1444.24</v>
      </c>
      <c r="P80">
        <v>1355.2660015654601</v>
      </c>
      <c r="Q80">
        <v>1098.6995734152699</v>
      </c>
      <c r="R80">
        <v>61.947210591170602</v>
      </c>
      <c r="S80" s="2">
        <f>(Table2[[#This Row],[Close Price]]-Table2[[#This Row],[20D EMA]])/Table2[[#This Row],[20D EMA]]</f>
        <v>3.705062870437046E-2</v>
      </c>
      <c r="T80" s="2">
        <f>(Table2[[#This Row],[Close Price]]-Table2[[#This Row],[50D EMA]])/Table2[[#This Row],[50D EMA]]</f>
        <v>0.10513360349182924</v>
      </c>
      <c r="U80" s="2">
        <f>(Table2[[#This Row],[Close Price]]-Table2[[#This Row],[200D EMA]])/Table2[[#This Row],[200D EMA]]</f>
        <v>0.36320249524107445</v>
      </c>
      <c r="V80">
        <v>0.92515454482363402</v>
      </c>
      <c r="W80">
        <v>1492</v>
      </c>
      <c r="X80">
        <v>1528</v>
      </c>
      <c r="Y80">
        <v>1492</v>
      </c>
      <c r="Z80">
        <v>1559.8</v>
      </c>
      <c r="AA80">
        <v>1348.4</v>
      </c>
      <c r="AB80">
        <v>1581</v>
      </c>
      <c r="AC80" s="2">
        <f>(Table2[[#This Row],[Close Price]]/Table2[[#This Row],[Day Low]])-1</f>
        <v>3.8538873994637957E-3</v>
      </c>
      <c r="AD80" s="2">
        <f>(Table2[[#This Row],[Day High]]/Table2[[#This Row],[Close Price]])-1</f>
        <v>2.0196962109831462E-2</v>
      </c>
      <c r="AE80" s="2">
        <f>(Table2[[#This Row],[Close Price]]/Table2[[#This Row],[Current Week Low]])-1</f>
        <v>3.8538873994637957E-3</v>
      </c>
      <c r="AF80" s="2">
        <f>(Table2[[#This Row],[Current Week High]]/Table2[[#This Row],[Close Price]])-1</f>
        <v>4.1428809881488782E-2</v>
      </c>
      <c r="AG80" s="2">
        <f>(Table2[[#This Row],[Close Price]]/Table2[[#This Row],[Current Month Low]])-1</f>
        <v>0.11076090180955189</v>
      </c>
      <c r="AH80" s="2">
        <f>(Table2[[#This Row],[Current Month High]]/Table2[[#This Row],[Close Price]])-1</f>
        <v>5.5583375062593809E-2</v>
      </c>
      <c r="AI80">
        <v>11.1266900350525</v>
      </c>
      <c r="AJ80">
        <v>137.361331220285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0.23</v>
      </c>
      <c r="AM80" t="s">
        <v>10436</v>
      </c>
      <c r="AN80">
        <v>6.87</v>
      </c>
      <c r="AO80" t="s">
        <v>10436</v>
      </c>
      <c r="AP80">
        <v>9.2747998735041998E-2</v>
      </c>
      <c r="AQ80">
        <f>(Table2[[#This Row],[Sharpe Ratio]]-AVERAGE(Table2[Sharpe Ratio]))/_xlfn.STDEV.P(Table2[Sharpe Ratio])</f>
        <v>0.39536337498928475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2.8367115437401855</v>
      </c>
      <c r="AS80">
        <f>_xlfn.RANK.AVG(Table2[[#This Row],[1Y Return vs Nifty Z-Score]],Table2[1Y Return vs Nifty Z-Score])</f>
        <v>79</v>
      </c>
      <c r="AT80">
        <f>_xlfn.RANK.AVG(Table2[[#This Row],[6M Return vs Nifty Z-Score]],Table2[6M Return vs Nifty Z-Score])</f>
        <v>96</v>
      </c>
      <c r="AU80">
        <f>_xlfn.RANK.AVG(Table2[[#This Row],[Sharpe Ratio Z-Score]],Table2[Sharpe Ratio Z-Score])</f>
        <v>240</v>
      </c>
      <c r="AV80">
        <f>(Table2[[#This Row],[Rank 1Y]]+Table2[[#This Row],[Rank 6M]]+Table2[[#This Row],[Rank Sharpe]])/3</f>
        <v>138.33333333333334</v>
      </c>
    </row>
    <row r="81" spans="1:48" x14ac:dyDescent="0.3">
      <c r="A81" t="s">
        <v>25</v>
      </c>
      <c r="B81" t="s">
        <v>26</v>
      </c>
      <c r="C81" t="s">
        <v>10392</v>
      </c>
      <c r="D81" t="s">
        <v>27</v>
      </c>
      <c r="E81">
        <v>1052440.5841790801</v>
      </c>
      <c r="F81">
        <v>1756.65</v>
      </c>
      <c r="G81">
        <v>61.104148038438801</v>
      </c>
      <c r="H81">
        <f>(Table2[[#This Row],[1Y Return vs Nifty]]-AVERAGE(Table2[1Y Return vs Nifty]))/_xlfn.STDEV.P(Table2[1Y Return vs Nifty])</f>
        <v>0.59562925868401828</v>
      </c>
      <c r="I81">
        <v>11.091718032439999</v>
      </c>
      <c r="J81">
        <f>(Table2[[#This Row],[1M Return vs Nifty]]-AVERAGE(Table2[1M Return vs Nifty]))/_xlfn.STDEV.P(Table2[1M Return vs Nifty])</f>
        <v>1.32265851807294</v>
      </c>
      <c r="K81">
        <v>27.412054111740101</v>
      </c>
      <c r="L81">
        <f>(Table2[[#This Row],[6M Return vs Nifty]]-AVERAGE(Table2[6M Return vs Nifty]))/_xlfn.STDEV.P(Table2[6M Return vs Nifty])</f>
        <v>0.42445355532254614</v>
      </c>
      <c r="M81">
        <v>3.6363027862064601</v>
      </c>
      <c r="N81">
        <f>(Table2[[#This Row],[1W Return vs Nifty]]-AVERAGE(Table2[1W Return vs Nifty]))/_xlfn.STDEV.P(Table2[1W Return vs Nifty])</f>
        <v>1.0533894352826421</v>
      </c>
      <c r="O81">
        <v>1627.07</v>
      </c>
      <c r="P81">
        <v>1547.64344394727</v>
      </c>
      <c r="Q81">
        <v>1327.53041434786</v>
      </c>
      <c r="R81">
        <v>88.925262424613507</v>
      </c>
      <c r="S81" s="2">
        <f>(Table2[[#This Row],[Close Price]]-Table2[[#This Row],[20D EMA]])/Table2[[#This Row],[20D EMA]]</f>
        <v>7.9640089240168008E-2</v>
      </c>
      <c r="T81" s="2">
        <f>(Table2[[#This Row],[Close Price]]-Table2[[#This Row],[50D EMA]])/Table2[[#This Row],[50D EMA]]</f>
        <v>0.13504826119358482</v>
      </c>
      <c r="U81" s="2">
        <f>(Table2[[#This Row],[Close Price]]-Table2[[#This Row],[200D EMA]])/Table2[[#This Row],[200D EMA]]</f>
        <v>0.32324651926181452</v>
      </c>
      <c r="V81">
        <v>1.0932580783857599</v>
      </c>
      <c r="W81">
        <v>1746.1</v>
      </c>
      <c r="X81">
        <v>1767.55</v>
      </c>
      <c r="Y81">
        <v>1719</v>
      </c>
      <c r="Z81">
        <v>1767.55</v>
      </c>
      <c r="AA81">
        <v>1523.25</v>
      </c>
      <c r="AB81">
        <v>1767.55</v>
      </c>
      <c r="AC81" s="2">
        <f>(Table2[[#This Row],[Close Price]]/Table2[[#This Row],[Day Low]])-1</f>
        <v>6.0420365385718267E-3</v>
      </c>
      <c r="AD81" s="2">
        <f>(Table2[[#This Row],[Day High]]/Table2[[#This Row],[Close Price]])-1</f>
        <v>6.2049924572338266E-3</v>
      </c>
      <c r="AE81" s="2">
        <f>(Table2[[#This Row],[Close Price]]/Table2[[#This Row],[Current Week Low]])-1</f>
        <v>2.1902268760907617E-2</v>
      </c>
      <c r="AF81" s="2">
        <f>(Table2[[#This Row],[Current Week High]]/Table2[[#This Row],[Close Price]])-1</f>
        <v>6.2049924572338266E-3</v>
      </c>
      <c r="AG81" s="2">
        <f>(Table2[[#This Row],[Close Price]]/Table2[[#This Row],[Current Month Low]])-1</f>
        <v>0.15322501230920738</v>
      </c>
      <c r="AH81" s="2">
        <f>(Table2[[#This Row],[Current Month High]]/Table2[[#This Row],[Close Price]])-1</f>
        <v>6.2049924572338266E-3</v>
      </c>
      <c r="AI81">
        <v>0.620499245723382</v>
      </c>
      <c r="AJ81">
        <v>96.1751074878552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0.13</v>
      </c>
      <c r="AM81" t="s">
        <v>10436</v>
      </c>
      <c r="AN81">
        <v>14.12</v>
      </c>
      <c r="AO81" t="s">
        <v>10436</v>
      </c>
      <c r="AP81">
        <v>0.17230757425190099</v>
      </c>
      <c r="AQ81">
        <f>(Table2[[#This Row],[Sharpe Ratio]]-AVERAGE(Table2[Sharpe Ratio]))/_xlfn.STDEV.P(Table2[Sharpe Ratio])</f>
        <v>1.3187986671863039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4.7149294345484503</v>
      </c>
      <c r="AS81">
        <f>_xlfn.RANK.AVG(Table2[[#This Row],[1Y Return vs Nifty Z-Score]],Table2[1Y Return vs Nifty Z-Score])</f>
        <v>153</v>
      </c>
      <c r="AT81">
        <f>_xlfn.RANK.AVG(Table2[[#This Row],[6M Return vs Nifty Z-Score]],Table2[6M Return vs Nifty Z-Score])</f>
        <v>189</v>
      </c>
      <c r="AU81">
        <f>_xlfn.RANK.AVG(Table2[[#This Row],[Sharpe Ratio Z-Score]],Table2[Sharpe Ratio Z-Score])</f>
        <v>74</v>
      </c>
      <c r="AV81">
        <f>(Table2[[#This Row],[Rank 1Y]]+Table2[[#This Row],[Rank 6M]]+Table2[[#This Row],[Rank Sharpe]])/3</f>
        <v>138.66666666666666</v>
      </c>
    </row>
    <row r="82" spans="1:48" x14ac:dyDescent="0.3">
      <c r="A82" t="s">
        <v>200</v>
      </c>
      <c r="B82" t="s">
        <v>201</v>
      </c>
      <c r="C82" t="s">
        <v>10397</v>
      </c>
      <c r="D82" t="s">
        <v>80</v>
      </c>
      <c r="E82">
        <v>136288.24039317999</v>
      </c>
      <c r="F82">
        <v>2868.7</v>
      </c>
      <c r="G82">
        <v>57.434919487770799</v>
      </c>
      <c r="H82">
        <f>(Table2[[#This Row],[1Y Return vs Nifty]]-AVERAGE(Table2[1Y Return vs Nifty]))/_xlfn.STDEV.P(Table2[1Y Return vs Nifty])</f>
        <v>0.53588190650299428</v>
      </c>
      <c r="I82">
        <v>-2.2340858468701001</v>
      </c>
      <c r="J82">
        <f>(Table2[[#This Row],[1M Return vs Nifty]]-AVERAGE(Table2[1M Return vs Nifty]))/_xlfn.STDEV.P(Table2[1M Return vs Nifty])</f>
        <v>2.3944801131205676E-2</v>
      </c>
      <c r="K82">
        <v>20.328301537965899</v>
      </c>
      <c r="L82">
        <f>(Table2[[#This Row],[6M Return vs Nifty]]-AVERAGE(Table2[6M Return vs Nifty]))/_xlfn.STDEV.P(Table2[6M Return vs Nifty])</f>
        <v>0.2112326586895413</v>
      </c>
      <c r="M82">
        <v>-2.01780515188082</v>
      </c>
      <c r="N82">
        <f>(Table2[[#This Row],[1W Return vs Nifty]]-AVERAGE(Table2[1W Return vs Nifty]))/_xlfn.STDEV.P(Table2[1W Return vs Nifty])</f>
        <v>-4.1529712939410858E-2</v>
      </c>
      <c r="O82">
        <v>2780.75</v>
      </c>
      <c r="P82">
        <v>2665.2950314801101</v>
      </c>
      <c r="Q82">
        <v>2266.7699063740001</v>
      </c>
      <c r="R82">
        <v>70.627693958475007</v>
      </c>
      <c r="S82" s="2">
        <f>(Table2[[#This Row],[Close Price]]-Table2[[#This Row],[20D EMA]])/Table2[[#This Row],[20D EMA]]</f>
        <v>3.162815787107788E-2</v>
      </c>
      <c r="T82" s="2">
        <f>(Table2[[#This Row],[Close Price]]-Table2[[#This Row],[50D EMA]])/Table2[[#This Row],[50D EMA]]</f>
        <v>7.6316117396929783E-2</v>
      </c>
      <c r="U82" s="2">
        <f>(Table2[[#This Row],[Close Price]]-Table2[[#This Row],[200D EMA]])/Table2[[#This Row],[200D EMA]]</f>
        <v>0.26554529947367572</v>
      </c>
      <c r="V82">
        <v>0.67269120284225004</v>
      </c>
      <c r="W82">
        <v>2828.05</v>
      </c>
      <c r="X82">
        <v>2885.9</v>
      </c>
      <c r="Y82">
        <v>2813.45</v>
      </c>
      <c r="Z82">
        <v>2885.9</v>
      </c>
      <c r="AA82">
        <v>2716.05</v>
      </c>
      <c r="AB82">
        <v>2885.9</v>
      </c>
      <c r="AC82" s="2">
        <f>(Table2[[#This Row],[Close Price]]/Table2[[#This Row],[Day Low]])-1</f>
        <v>1.4373861848269831E-2</v>
      </c>
      <c r="AD82" s="2">
        <f>(Table2[[#This Row],[Day High]]/Table2[[#This Row],[Close Price]])-1</f>
        <v>5.9957472025657932E-3</v>
      </c>
      <c r="AE82" s="2">
        <f>(Table2[[#This Row],[Close Price]]/Table2[[#This Row],[Current Week Low]])-1</f>
        <v>1.9637811228207402E-2</v>
      </c>
      <c r="AF82" s="2">
        <f>(Table2[[#This Row],[Current Week High]]/Table2[[#This Row],[Close Price]])-1</f>
        <v>5.9957472025657932E-3</v>
      </c>
      <c r="AG82" s="2">
        <f>(Table2[[#This Row],[Close Price]]/Table2[[#This Row],[Current Month Low]])-1</f>
        <v>5.6202941772058645E-2</v>
      </c>
      <c r="AH82" s="2">
        <f>(Table2[[#This Row],[Current Month High]]/Table2[[#This Row],[Close Price]])-1</f>
        <v>5.9957472025657932E-3</v>
      </c>
      <c r="AI82">
        <v>0.59957472025657899</v>
      </c>
      <c r="AJ82">
        <v>92.620694285906097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0.11</v>
      </c>
      <c r="AM82" t="s">
        <v>10436</v>
      </c>
      <c r="AN82">
        <v>4.2300000000000004</v>
      </c>
      <c r="AO82" t="s">
        <v>10436</v>
      </c>
      <c r="AP82">
        <v>0.26161345878552</v>
      </c>
      <c r="AQ82">
        <f>(Table2[[#This Row],[Sharpe Ratio]]-AVERAGE(Table2[Sharpe Ratio]))/_xlfn.STDEV.P(Table2[Sharpe Ratio])</f>
        <v>2.3553578122478607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3.0848874656321912</v>
      </c>
      <c r="AS82">
        <f>_xlfn.RANK.AVG(Table2[[#This Row],[1Y Return vs Nifty Z-Score]],Table2[1Y Return vs Nifty Z-Score])</f>
        <v>164</v>
      </c>
      <c r="AT82">
        <f>_xlfn.RANK.AVG(Table2[[#This Row],[6M Return vs Nifty Z-Score]],Table2[6M Return vs Nifty Z-Score])</f>
        <v>248</v>
      </c>
      <c r="AU82">
        <f>_xlfn.RANK.AVG(Table2[[#This Row],[Sharpe Ratio Z-Score]],Table2[Sharpe Ratio Z-Score])</f>
        <v>6</v>
      </c>
      <c r="AV82">
        <f>(Table2[[#This Row],[Rank 1Y]]+Table2[[#This Row],[Rank 6M]]+Table2[[#This Row],[Rank Sharpe]])/3</f>
        <v>139.33333333333334</v>
      </c>
    </row>
    <row r="83" spans="1:48" x14ac:dyDescent="0.3">
      <c r="A83" t="s">
        <v>229</v>
      </c>
      <c r="B83" t="s">
        <v>230</v>
      </c>
      <c r="C83" t="s">
        <v>10402</v>
      </c>
      <c r="D83" t="s">
        <v>161</v>
      </c>
      <c r="E83">
        <v>119504.84162938999</v>
      </c>
      <c r="F83">
        <v>781.85</v>
      </c>
      <c r="G83">
        <v>48.113673116204097</v>
      </c>
      <c r="H83">
        <f>(Table2[[#This Row],[1Y Return vs Nifty]]-AVERAGE(Table2[1Y Return vs Nifty]))/_xlfn.STDEV.P(Table2[1Y Return vs Nifty])</f>
        <v>0.38410073996140698</v>
      </c>
      <c r="I83">
        <v>-2.7026107183072399</v>
      </c>
      <c r="J83">
        <f>(Table2[[#This Row],[1M Return vs Nifty]]-AVERAGE(Table2[1M Return vs Nifty]))/_xlfn.STDEV.P(Table2[1M Return vs Nifty])</f>
        <v>-2.1716960273561292E-2</v>
      </c>
      <c r="K83">
        <v>26.8315180523281</v>
      </c>
      <c r="L83">
        <f>(Table2[[#This Row],[6M Return vs Nifty]]-AVERAGE(Table2[6M Return vs Nifty]))/_xlfn.STDEV.P(Table2[6M Return vs Nifty])</f>
        <v>0.40697942451031377</v>
      </c>
      <c r="M83">
        <v>5.13059980873581</v>
      </c>
      <c r="N83">
        <f>(Table2[[#This Row],[1W Return vs Nifty]]-AVERAGE(Table2[1W Return vs Nifty]))/_xlfn.STDEV.P(Table2[1W Return vs Nifty])</f>
        <v>1.3427603565693114</v>
      </c>
      <c r="O83">
        <v>725.84</v>
      </c>
      <c r="P83">
        <v>709.88289230820396</v>
      </c>
      <c r="Q83">
        <v>603.49999069319699</v>
      </c>
      <c r="R83">
        <v>78.649841655933599</v>
      </c>
      <c r="S83" s="2">
        <f>(Table2[[#This Row],[Close Price]]-Table2[[#This Row],[20D EMA]])/Table2[[#This Row],[20D EMA]]</f>
        <v>7.716576656012343E-2</v>
      </c>
      <c r="T83" s="2">
        <f>(Table2[[#This Row],[Close Price]]-Table2[[#This Row],[50D EMA]])/Table2[[#This Row],[50D EMA]]</f>
        <v>0.10137884497792729</v>
      </c>
      <c r="U83" s="2">
        <f>(Table2[[#This Row],[Close Price]]-Table2[[#This Row],[200D EMA]])/Table2[[#This Row],[200D EMA]]</f>
        <v>0.29552611774184984</v>
      </c>
      <c r="V83">
        <v>1.2792966775744701</v>
      </c>
      <c r="W83">
        <v>766.1</v>
      </c>
      <c r="X83">
        <v>788.95</v>
      </c>
      <c r="Y83">
        <v>743.1</v>
      </c>
      <c r="Z83">
        <v>788.95</v>
      </c>
      <c r="AA83">
        <v>658.75</v>
      </c>
      <c r="AB83">
        <v>788.95</v>
      </c>
      <c r="AC83" s="2">
        <f>(Table2[[#This Row],[Close Price]]/Table2[[#This Row],[Day Low]])-1</f>
        <v>2.0558673802375749E-2</v>
      </c>
      <c r="AD83" s="2">
        <f>(Table2[[#This Row],[Day High]]/Table2[[#This Row],[Close Price]])-1</f>
        <v>9.0810257722069299E-3</v>
      </c>
      <c r="AE83" s="2">
        <f>(Table2[[#This Row],[Close Price]]/Table2[[#This Row],[Current Week Low]])-1</f>
        <v>5.2146413672453207E-2</v>
      </c>
      <c r="AF83" s="2">
        <f>(Table2[[#This Row],[Current Week High]]/Table2[[#This Row],[Close Price]])-1</f>
        <v>9.0810257722069299E-3</v>
      </c>
      <c r="AG83" s="2">
        <f>(Table2[[#This Row],[Close Price]]/Table2[[#This Row],[Current Month Low]])-1</f>
        <v>0.18686907020872878</v>
      </c>
      <c r="AH83" s="2">
        <f>(Table2[[#This Row],[Current Month High]]/Table2[[#This Row],[Close Price]])-1</f>
        <v>9.0810257722069299E-3</v>
      </c>
      <c r="AI83">
        <v>0.90810257722069299</v>
      </c>
      <c r="AJ83">
        <v>117.66425389755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-0.02</v>
      </c>
      <c r="AM83" t="s">
        <v>10435</v>
      </c>
      <c r="AN83">
        <v>16.079999999999998</v>
      </c>
      <c r="AO83" t="s">
        <v>10436</v>
      </c>
      <c r="AP83">
        <v>0.21240577578964101</v>
      </c>
      <c r="AQ83">
        <f>(Table2[[#This Row],[Sharpe Ratio]]-AVERAGE(Table2[Sharpe Ratio]))/_xlfn.STDEV.P(Table2[Sharpe Ratio])</f>
        <v>1.7842120911899488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3.8963356519574202</v>
      </c>
      <c r="AS83">
        <f>_xlfn.RANK.AVG(Table2[[#This Row],[1Y Return vs Nifty Z-Score]],Table2[1Y Return vs Nifty Z-Score])</f>
        <v>200</v>
      </c>
      <c r="AT83">
        <f>_xlfn.RANK.AVG(Table2[[#This Row],[6M Return vs Nifty Z-Score]],Table2[6M Return vs Nifty Z-Score])</f>
        <v>193</v>
      </c>
      <c r="AU83">
        <f>_xlfn.RANK.AVG(Table2[[#This Row],[Sharpe Ratio Z-Score]],Table2[Sharpe Ratio Z-Score])</f>
        <v>25</v>
      </c>
      <c r="AV83">
        <f>(Table2[[#This Row],[Rank 1Y]]+Table2[[#This Row],[Rank 6M]]+Table2[[#This Row],[Rank Sharpe]])/3</f>
        <v>139.33333333333334</v>
      </c>
    </row>
    <row r="84" spans="1:48" x14ac:dyDescent="0.3">
      <c r="A84" t="s">
        <v>1054</v>
      </c>
      <c r="B84" t="s">
        <v>1055</v>
      </c>
      <c r="C84" t="s">
        <v>10402</v>
      </c>
      <c r="D84" t="s">
        <v>438</v>
      </c>
      <c r="E84">
        <v>13358.96901151</v>
      </c>
      <c r="F84">
        <v>216.1</v>
      </c>
      <c r="G84">
        <v>199.33824075335801</v>
      </c>
      <c r="H84">
        <f>(Table2[[#This Row],[1Y Return vs Nifty]]-AVERAGE(Table2[1Y Return vs Nifty]))/_xlfn.STDEV.P(Table2[1Y Return vs Nifty])</f>
        <v>2.8465441054462834</v>
      </c>
      <c r="I84">
        <v>-5.18198179176638</v>
      </c>
      <c r="J84">
        <f>(Table2[[#This Row],[1M Return vs Nifty]]-AVERAGE(Table2[1M Return vs Nifty]))/_xlfn.STDEV.P(Table2[1M Return vs Nifty])</f>
        <v>-0.26335290596606553</v>
      </c>
      <c r="K84">
        <v>7.7356442458279204</v>
      </c>
      <c r="L84">
        <f>(Table2[[#This Row],[6M Return vs Nifty]]-AVERAGE(Table2[6M Return vs Nifty]))/_xlfn.STDEV.P(Table2[6M Return vs Nifty])</f>
        <v>-0.16780622654233476</v>
      </c>
      <c r="M84">
        <v>-5.1614436681070401</v>
      </c>
      <c r="N84">
        <f>(Table2[[#This Row],[1W Return vs Nifty]]-AVERAGE(Table2[1W Return vs Nifty]))/_xlfn.STDEV.P(Table2[1W Return vs Nifty])</f>
        <v>-0.65029594877976349</v>
      </c>
      <c r="O84">
        <v>217.35</v>
      </c>
      <c r="P84">
        <v>209.70748345967101</v>
      </c>
      <c r="Q84">
        <v>172.48605545346399</v>
      </c>
      <c r="R84">
        <v>46.862415562359097</v>
      </c>
      <c r="S84" s="2">
        <f>(Table2[[#This Row],[Close Price]]-Table2[[#This Row],[20D EMA]])/Table2[[#This Row],[20D EMA]]</f>
        <v>-5.7510927076144473E-3</v>
      </c>
      <c r="T84" s="2">
        <f>(Table2[[#This Row],[Close Price]]-Table2[[#This Row],[50D EMA]])/Table2[[#This Row],[50D EMA]]</f>
        <v>3.0483015841245995E-2</v>
      </c>
      <c r="U84" s="2">
        <f>(Table2[[#This Row],[Close Price]]-Table2[[#This Row],[200D EMA]])/Table2[[#This Row],[200D EMA]]</f>
        <v>0.25285490141145273</v>
      </c>
      <c r="V84">
        <v>0.89224198979246505</v>
      </c>
      <c r="W84">
        <v>214.02</v>
      </c>
      <c r="X84">
        <v>220.5</v>
      </c>
      <c r="Y84">
        <v>214.02</v>
      </c>
      <c r="Z84">
        <v>221.75</v>
      </c>
      <c r="AA84">
        <v>207.1</v>
      </c>
      <c r="AB84">
        <v>236.6</v>
      </c>
      <c r="AC84" s="2">
        <f>(Table2[[#This Row],[Close Price]]/Table2[[#This Row],[Day Low]])-1</f>
        <v>9.7187178768338711E-3</v>
      </c>
      <c r="AD84" s="2">
        <f>(Table2[[#This Row],[Day High]]/Table2[[#This Row],[Close Price]])-1</f>
        <v>2.0360944007403958E-2</v>
      </c>
      <c r="AE84" s="2">
        <f>(Table2[[#This Row],[Close Price]]/Table2[[#This Row],[Current Week Low]])-1</f>
        <v>9.7187178768338711E-3</v>
      </c>
      <c r="AF84" s="2">
        <f>(Table2[[#This Row],[Current Week High]]/Table2[[#This Row],[Close Price]])-1</f>
        <v>2.6145303100416406E-2</v>
      </c>
      <c r="AG84" s="2">
        <f>(Table2[[#This Row],[Close Price]]/Table2[[#This Row],[Current Month Low]])-1</f>
        <v>4.3457267020762913E-2</v>
      </c>
      <c r="AH84" s="2">
        <f>(Table2[[#This Row],[Current Month High]]/Table2[[#This Row],[Close Price]])-1</f>
        <v>9.4863489125404987E-2</v>
      </c>
      <c r="AI84">
        <v>9.4863489125404996</v>
      </c>
      <c r="AJ84">
        <v>249.95951417003999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0.08</v>
      </c>
      <c r="AM84" t="s">
        <v>10436</v>
      </c>
      <c r="AN84">
        <v>2.97</v>
      </c>
      <c r="AO84" t="s">
        <v>10436</v>
      </c>
      <c r="AP84">
        <v>0.19083851258917101</v>
      </c>
      <c r="AQ84">
        <f>(Table2[[#This Row],[Sharpe Ratio]]-AVERAGE(Table2[Sharpe Ratio]))/_xlfn.STDEV.P(Table2[Sharpe Ratio])</f>
        <v>1.5338843102027846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3.2989733343609049</v>
      </c>
      <c r="AS84">
        <f>_xlfn.RANK.AVG(Table2[[#This Row],[1Y Return vs Nifty Z-Score]],Table2[1Y Return vs Nifty Z-Score])</f>
        <v>14</v>
      </c>
      <c r="AT84">
        <f>_xlfn.RANK.AVG(Table2[[#This Row],[6M Return vs Nifty Z-Score]],Table2[6M Return vs Nifty Z-Score])</f>
        <v>367</v>
      </c>
      <c r="AU84">
        <f>_xlfn.RANK.AVG(Table2[[#This Row],[Sharpe Ratio Z-Score]],Table2[Sharpe Ratio Z-Score])</f>
        <v>44</v>
      </c>
      <c r="AV84">
        <f>(Table2[[#This Row],[Rank 1Y]]+Table2[[#This Row],[Rank 6M]]+Table2[[#This Row],[Rank Sharpe]])/3</f>
        <v>141.66666666666666</v>
      </c>
    </row>
    <row r="85" spans="1:48" x14ac:dyDescent="0.3">
      <c r="A85" t="s">
        <v>559</v>
      </c>
      <c r="B85" t="s">
        <v>560</v>
      </c>
      <c r="C85" t="s">
        <v>10391</v>
      </c>
      <c r="D85" t="s">
        <v>400</v>
      </c>
      <c r="E85">
        <v>38002.402759559998</v>
      </c>
      <c r="F85">
        <v>2023.8</v>
      </c>
      <c r="G85">
        <v>40.4547880378732</v>
      </c>
      <c r="H85">
        <f>(Table2[[#This Row],[1Y Return vs Nifty]]-AVERAGE(Table2[1Y Return vs Nifty]))/_xlfn.STDEV.P(Table2[1Y Return vs Nifty])</f>
        <v>0.25938839300070393</v>
      </c>
      <c r="I85">
        <v>13.652147768510099</v>
      </c>
      <c r="J85">
        <f>(Table2[[#This Row],[1M Return vs Nifty]]-AVERAGE(Table2[1M Return vs Nifty]))/_xlfn.STDEV.P(Table2[1M Return vs Nifty])</f>
        <v>1.5721943246641366</v>
      </c>
      <c r="K85">
        <v>69.199496603854698</v>
      </c>
      <c r="L85">
        <f>(Table2[[#This Row],[6M Return vs Nifty]]-AVERAGE(Table2[6M Return vs Nifty]))/_xlfn.STDEV.P(Table2[6M Return vs Nifty])</f>
        <v>1.6822552449461581</v>
      </c>
      <c r="M85">
        <v>3.4250361634634601</v>
      </c>
      <c r="N85">
        <f>(Table2[[#This Row],[1W Return vs Nifty]]-AVERAGE(Table2[1W Return vs Nifty]))/_xlfn.STDEV.P(Table2[1W Return vs Nifty])</f>
        <v>1.0124776109675639</v>
      </c>
      <c r="O85">
        <v>1858.2</v>
      </c>
      <c r="P85">
        <v>1688.5865873795301</v>
      </c>
      <c r="Q85">
        <v>1336.7960074600001</v>
      </c>
      <c r="R85">
        <v>78.741280127278102</v>
      </c>
      <c r="S85" s="2">
        <f>(Table2[[#This Row],[Close Price]]-Table2[[#This Row],[20D EMA]])/Table2[[#This Row],[20D EMA]]</f>
        <v>8.9118501775912115E-2</v>
      </c>
      <c r="T85" s="2">
        <f>(Table2[[#This Row],[Close Price]]-Table2[[#This Row],[50D EMA]])/Table2[[#This Row],[50D EMA]]</f>
        <v>0.19851715933660122</v>
      </c>
      <c r="U85" s="2">
        <f>(Table2[[#This Row],[Close Price]]-Table2[[#This Row],[200D EMA]])/Table2[[#This Row],[200D EMA]]</f>
        <v>0.51391834558613958</v>
      </c>
      <c r="V85">
        <v>0.61434952639785501</v>
      </c>
      <c r="W85">
        <v>2000</v>
      </c>
      <c r="X85">
        <v>2031.95</v>
      </c>
      <c r="Y85">
        <v>2000</v>
      </c>
      <c r="Z85">
        <v>2099</v>
      </c>
      <c r="AA85">
        <v>1612</v>
      </c>
      <c r="AB85">
        <v>2099</v>
      </c>
      <c r="AC85" s="2">
        <f>(Table2[[#This Row],[Close Price]]/Table2[[#This Row],[Day Low]])-1</f>
        <v>1.1900000000000022E-2</v>
      </c>
      <c r="AD85" s="2">
        <f>(Table2[[#This Row],[Day High]]/Table2[[#This Row],[Close Price]])-1</f>
        <v>4.0270777744837449E-3</v>
      </c>
      <c r="AE85" s="2">
        <f>(Table2[[#This Row],[Close Price]]/Table2[[#This Row],[Current Week Low]])-1</f>
        <v>1.1900000000000022E-2</v>
      </c>
      <c r="AF85" s="2">
        <f>(Table2[[#This Row],[Current Week High]]/Table2[[#This Row],[Close Price]])-1</f>
        <v>3.7157821919161949E-2</v>
      </c>
      <c r="AG85" s="2">
        <f>(Table2[[#This Row],[Close Price]]/Table2[[#This Row],[Current Month Low]])-1</f>
        <v>0.25545905707196037</v>
      </c>
      <c r="AH85" s="2">
        <f>(Table2[[#This Row],[Current Month High]]/Table2[[#This Row],[Close Price]])-1</f>
        <v>3.7157821919161949E-2</v>
      </c>
      <c r="AI85">
        <v>3.71578219191619</v>
      </c>
      <c r="AJ85">
        <v>110.57122047653699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0.32</v>
      </c>
      <c r="AM85" t="s">
        <v>10436</v>
      </c>
      <c r="AN85">
        <v>11.39</v>
      </c>
      <c r="AO85" t="s">
        <v>10436</v>
      </c>
      <c r="AP85">
        <v>0.12863440387761599</v>
      </c>
      <c r="AQ85">
        <f>(Table2[[#This Row],[Sharpe Ratio]]-AVERAGE(Table2[Sharpe Ratio]))/_xlfn.STDEV.P(Table2[Sharpe Ratio])</f>
        <v>0.81189115060205408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5.3382067241806164</v>
      </c>
      <c r="AS85">
        <f>_xlfn.RANK.AVG(Table2[[#This Row],[1Y Return vs Nifty Z-Score]],Table2[1Y Return vs Nifty Z-Score])</f>
        <v>234</v>
      </c>
      <c r="AT85">
        <f>_xlfn.RANK.AVG(Table2[[#This Row],[6M Return vs Nifty Z-Score]],Table2[6M Return vs Nifty Z-Score])</f>
        <v>46</v>
      </c>
      <c r="AU85">
        <f>_xlfn.RANK.AVG(Table2[[#This Row],[Sharpe Ratio Z-Score]],Table2[Sharpe Ratio Z-Score])</f>
        <v>148</v>
      </c>
      <c r="AV85">
        <f>(Table2[[#This Row],[Rank 1Y]]+Table2[[#This Row],[Rank 6M]]+Table2[[#This Row],[Rank Sharpe]])/3</f>
        <v>142.66666666666666</v>
      </c>
    </row>
    <row r="86" spans="1:48" x14ac:dyDescent="0.3">
      <c r="A86" t="s">
        <v>459</v>
      </c>
      <c r="B86" t="s">
        <v>460</v>
      </c>
      <c r="C86" t="s">
        <v>10391</v>
      </c>
      <c r="D86" t="s">
        <v>144</v>
      </c>
      <c r="E86">
        <v>48496.027499999997</v>
      </c>
      <c r="F86">
        <v>242.25</v>
      </c>
      <c r="G86">
        <v>158.096641325663</v>
      </c>
      <c r="H86">
        <f>(Table2[[#This Row],[1Y Return vs Nifty]]-AVERAGE(Table2[1Y Return vs Nifty]))/_xlfn.STDEV.P(Table2[1Y Return vs Nifty])</f>
        <v>2.1749924886720677</v>
      </c>
      <c r="I86">
        <v>-18.896366537698299</v>
      </c>
      <c r="J86">
        <f>(Table2[[#This Row],[1M Return vs Nifty]]-AVERAGE(Table2[1M Return vs Nifty]))/_xlfn.STDEV.P(Table2[1M Return vs Nifty])</f>
        <v>-1.5999371563625508</v>
      </c>
      <c r="K86">
        <v>14.155727065827</v>
      </c>
      <c r="L86">
        <f>(Table2[[#This Row],[6M Return vs Nifty]]-AVERAGE(Table2[6M Return vs Nifty]))/_xlfn.STDEV.P(Table2[6M Return vs Nifty])</f>
        <v>2.5438215733408119E-2</v>
      </c>
      <c r="M86">
        <v>-3.0231171266628301</v>
      </c>
      <c r="N86">
        <f>(Table2[[#This Row],[1W Return vs Nifty]]-AVERAGE(Table2[1W Return vs Nifty]))/_xlfn.STDEV.P(Table2[1W Return vs Nifty])</f>
        <v>-0.23620858061913091</v>
      </c>
      <c r="O86">
        <v>255.86</v>
      </c>
      <c r="P86">
        <v>270.24120906340499</v>
      </c>
      <c r="Q86">
        <v>226.05695642292801</v>
      </c>
      <c r="R86">
        <v>40.393168969899001</v>
      </c>
      <c r="S86" s="2">
        <f>(Table2[[#This Row],[Close Price]]-Table2[[#This Row],[20D EMA]])/Table2[[#This Row],[20D EMA]]</f>
        <v>-5.3193152505276377E-2</v>
      </c>
      <c r="T86" s="2">
        <f>(Table2[[#This Row],[Close Price]]-Table2[[#This Row],[50D EMA]])/Table2[[#This Row],[50D EMA]]</f>
        <v>-0.10357861097652798</v>
      </c>
      <c r="U86" s="2">
        <f>(Table2[[#This Row],[Close Price]]-Table2[[#This Row],[200D EMA]])/Table2[[#This Row],[200D EMA]]</f>
        <v>7.163258248410885E-2</v>
      </c>
      <c r="V86">
        <v>0.57249247356864696</v>
      </c>
      <c r="W86">
        <v>241.55</v>
      </c>
      <c r="X86">
        <v>246.8</v>
      </c>
      <c r="Y86">
        <v>241</v>
      </c>
      <c r="Z86">
        <v>252.85</v>
      </c>
      <c r="AA86">
        <v>228.05</v>
      </c>
      <c r="AB86">
        <v>281.8</v>
      </c>
      <c r="AC86" s="2">
        <f>(Table2[[#This Row],[Close Price]]/Table2[[#This Row],[Day Low]])-1</f>
        <v>2.8979507348374511E-3</v>
      </c>
      <c r="AD86" s="2">
        <f>(Table2[[#This Row],[Day High]]/Table2[[#This Row],[Close Price]])-1</f>
        <v>1.8782249742002044E-2</v>
      </c>
      <c r="AE86" s="2">
        <f>(Table2[[#This Row],[Close Price]]/Table2[[#This Row],[Current Week Low]])-1</f>
        <v>5.1867219917012264E-3</v>
      </c>
      <c r="AF86" s="2">
        <f>(Table2[[#This Row],[Current Week High]]/Table2[[#This Row],[Close Price]])-1</f>
        <v>4.3756449948400444E-2</v>
      </c>
      <c r="AG86" s="2">
        <f>(Table2[[#This Row],[Close Price]]/Table2[[#This Row],[Current Month Low]])-1</f>
        <v>6.2267046700285045E-2</v>
      </c>
      <c r="AH86" s="2">
        <f>(Table2[[#This Row],[Current Month High]]/Table2[[#This Row],[Close Price]])-1</f>
        <v>0.16326109391124866</v>
      </c>
      <c r="AI86">
        <v>46.006191950464299</v>
      </c>
      <c r="AJ86">
        <v>243.61702127659501</v>
      </c>
      <c r="AK86" t="str">
        <f>IF(AND(Table2[[#This Row],[20D EMA]]&gt;Table2[[#This Row],[50D EMA]],Table2[[#This Row],[50D EMA]]&gt;Table2[[#This Row],[200D EMA]]),"Uptrend","Downtrend/NoTrend")</f>
        <v>Downtrend/NoTrend</v>
      </c>
      <c r="AL86">
        <v>-0.3</v>
      </c>
      <c r="AM86" t="s">
        <v>10435</v>
      </c>
      <c r="AN86">
        <v>-4.66</v>
      </c>
      <c r="AO86" t="s">
        <v>10435</v>
      </c>
      <c r="AP86">
        <v>0.16098783903949401</v>
      </c>
      <c r="AQ86">
        <f>(Table2[[#This Row],[Sharpe Ratio]]-AVERAGE(Table2[Sharpe Ratio]))/_xlfn.STDEV.P(Table2[Sharpe Ratio])</f>
        <v>1.1874123076493945</v>
      </c>
      <c r="AR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6">
        <f>_xlfn.RANK.AVG(Table2[[#This Row],[1Y Return vs Nifty Z-Score]],Table2[1Y Return vs Nifty Z-Score])</f>
        <v>36</v>
      </c>
      <c r="AT86">
        <f>_xlfn.RANK.AVG(Table2[[#This Row],[6M Return vs Nifty Z-Score]],Table2[6M Return vs Nifty Z-Score])</f>
        <v>304</v>
      </c>
      <c r="AU86">
        <f>_xlfn.RANK.AVG(Table2[[#This Row],[Sharpe Ratio Z-Score]],Table2[Sharpe Ratio Z-Score])</f>
        <v>89</v>
      </c>
      <c r="AV86">
        <f>(Table2[[#This Row],[Rank 1Y]]+Table2[[#This Row],[Rank 6M]]+Table2[[#This Row],[Rank Sharpe]])/3</f>
        <v>143</v>
      </c>
    </row>
    <row r="87" spans="1:48" x14ac:dyDescent="0.3">
      <c r="A87" t="s">
        <v>386</v>
      </c>
      <c r="B87" t="s">
        <v>387</v>
      </c>
      <c r="C87" t="s">
        <v>10404</v>
      </c>
      <c r="D87" t="s">
        <v>388</v>
      </c>
      <c r="E87">
        <v>63710.706560040002</v>
      </c>
      <c r="F87">
        <v>984.6</v>
      </c>
      <c r="G87">
        <v>51.229712892583201</v>
      </c>
      <c r="H87">
        <f>(Table2[[#This Row],[1Y Return vs Nifty]]-AVERAGE(Table2[1Y Return vs Nifty]))/_xlfn.STDEV.P(Table2[1Y Return vs Nifty])</f>
        <v>0.43484032278066398</v>
      </c>
      <c r="I87">
        <v>-5.9331306012901797</v>
      </c>
      <c r="J87">
        <f>(Table2[[#This Row],[1M Return vs Nifty]]-AVERAGE(Table2[1M Return vs Nifty]))/_xlfn.STDEV.P(Table2[1M Return vs Nifty])</f>
        <v>-0.33655879067127531</v>
      </c>
      <c r="K87">
        <v>36.569394918694499</v>
      </c>
      <c r="L87">
        <f>(Table2[[#This Row],[6M Return vs Nifty]]-AVERAGE(Table2[6M Return vs Nifty]))/_xlfn.STDEV.P(Table2[6M Return vs Nifty])</f>
        <v>0.70008944142923935</v>
      </c>
      <c r="M87">
        <v>-2.4780003762856699</v>
      </c>
      <c r="N87">
        <f>(Table2[[#This Row],[1W Return vs Nifty]]-AVERAGE(Table2[1W Return vs Nifty]))/_xlfn.STDEV.P(Table2[1W Return vs Nifty])</f>
        <v>-0.13064661142077774</v>
      </c>
      <c r="O87">
        <v>984.78</v>
      </c>
      <c r="P87">
        <v>971.48757297351494</v>
      </c>
      <c r="Q87">
        <v>828.75038368065304</v>
      </c>
      <c r="R87">
        <v>49.687787682472397</v>
      </c>
      <c r="S87" s="2">
        <f>(Table2[[#This Row],[Close Price]]-Table2[[#This Row],[20D EMA]])/Table2[[#This Row],[20D EMA]]</f>
        <v>-1.8278194114416417E-4</v>
      </c>
      <c r="T87" s="2">
        <f>(Table2[[#This Row],[Close Price]]-Table2[[#This Row],[50D EMA]])/Table2[[#This Row],[50D EMA]]</f>
        <v>1.349726686297258E-2</v>
      </c>
      <c r="U87" s="2">
        <f>(Table2[[#This Row],[Close Price]]-Table2[[#This Row],[200D EMA]])/Table2[[#This Row],[200D EMA]]</f>
        <v>0.18805374861751059</v>
      </c>
      <c r="V87">
        <v>0.38050484688285302</v>
      </c>
      <c r="W87">
        <v>980</v>
      </c>
      <c r="X87">
        <v>999.45</v>
      </c>
      <c r="Y87">
        <v>976.55</v>
      </c>
      <c r="Z87">
        <v>999.45</v>
      </c>
      <c r="AA87">
        <v>946.8</v>
      </c>
      <c r="AB87">
        <v>1035</v>
      </c>
      <c r="AC87" s="2">
        <f>(Table2[[#This Row],[Close Price]]/Table2[[#This Row],[Day Low]])-1</f>
        <v>4.6938775510203534E-3</v>
      </c>
      <c r="AD87" s="2">
        <f>(Table2[[#This Row],[Day High]]/Table2[[#This Row],[Close Price]])-1</f>
        <v>1.5082266910420472E-2</v>
      </c>
      <c r="AE87" s="2">
        <f>(Table2[[#This Row],[Close Price]]/Table2[[#This Row],[Current Week Low]])-1</f>
        <v>8.2433055143107392E-3</v>
      </c>
      <c r="AF87" s="2">
        <f>(Table2[[#This Row],[Current Week High]]/Table2[[#This Row],[Close Price]])-1</f>
        <v>1.5082266910420472E-2</v>
      </c>
      <c r="AG87" s="2">
        <f>(Table2[[#This Row],[Close Price]]/Table2[[#This Row],[Current Month Low]])-1</f>
        <v>3.9923954372623749E-2</v>
      </c>
      <c r="AH87" s="2">
        <f>(Table2[[#This Row],[Current Month High]]/Table2[[#This Row],[Close Price]])-1</f>
        <v>5.1188299817184646E-2</v>
      </c>
      <c r="AI87">
        <v>20.556571196424901</v>
      </c>
      <c r="AJ87">
        <v>94.584980237154099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-0.05</v>
      </c>
      <c r="AM87" t="s">
        <v>10435</v>
      </c>
      <c r="AN87">
        <v>1.08</v>
      </c>
      <c r="AO87" t="s">
        <v>10436</v>
      </c>
      <c r="AP87">
        <v>0.148068327895896</v>
      </c>
      <c r="AQ87">
        <f>(Table2[[#This Row],[Sharpe Ratio]]-AVERAGE(Table2[Sharpe Ratio]))/_xlfn.STDEV.P(Table2[Sharpe Ratio])</f>
        <v>1.0374576042661041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1.7051819663839543</v>
      </c>
      <c r="AS87">
        <f>_xlfn.RANK.AVG(Table2[[#This Row],[1Y Return vs Nifty Z-Score]],Table2[1Y Return vs Nifty Z-Score])</f>
        <v>183</v>
      </c>
      <c r="AT87">
        <f>_xlfn.RANK.AVG(Table2[[#This Row],[6M Return vs Nifty Z-Score]],Table2[6M Return vs Nifty Z-Score])</f>
        <v>138</v>
      </c>
      <c r="AU87">
        <f>_xlfn.RANK.AVG(Table2[[#This Row],[Sharpe Ratio Z-Score]],Table2[Sharpe Ratio Z-Score])</f>
        <v>110</v>
      </c>
      <c r="AV87">
        <f>(Table2[[#This Row],[Rank 1Y]]+Table2[[#This Row],[Rank 6M]]+Table2[[#This Row],[Rank Sharpe]])/3</f>
        <v>143.66666666666666</v>
      </c>
    </row>
    <row r="88" spans="1:48" x14ac:dyDescent="0.3">
      <c r="A88" t="s">
        <v>1514</v>
      </c>
      <c r="B88" t="s">
        <v>1515</v>
      </c>
      <c r="C88" t="s">
        <v>10389</v>
      </c>
      <c r="D88" t="s">
        <v>273</v>
      </c>
      <c r="E88">
        <v>6989.9779059550001</v>
      </c>
      <c r="F88">
        <v>1419.55</v>
      </c>
      <c r="G88">
        <v>137.00466795642299</v>
      </c>
      <c r="H88">
        <f>(Table2[[#This Row],[1Y Return vs Nifty]]-AVERAGE(Table2[1Y Return vs Nifty]))/_xlfn.STDEV.P(Table2[1Y Return vs Nifty])</f>
        <v>1.8315443922444583</v>
      </c>
      <c r="I88">
        <v>-3.7783675843494899</v>
      </c>
      <c r="J88">
        <f>(Table2[[#This Row],[1M Return vs Nifty]]-AVERAGE(Table2[1M Return vs Nifty]))/_xlfn.STDEV.P(Table2[1M Return vs Nifty])</f>
        <v>-0.12655868019354952</v>
      </c>
      <c r="K88">
        <v>33.228735762189103</v>
      </c>
      <c r="L88">
        <f>(Table2[[#This Row],[6M Return vs Nifty]]-AVERAGE(Table2[6M Return vs Nifty]))/_xlfn.STDEV.P(Table2[6M Return vs Nifty])</f>
        <v>0.59953562715113451</v>
      </c>
      <c r="M88">
        <v>-0.21423726985480299</v>
      </c>
      <c r="N88">
        <f>(Table2[[#This Row],[1W Return vs Nifty]]-AVERAGE(Table2[1W Return vs Nifty]))/_xlfn.STDEV.P(Table2[1W Return vs Nifty])</f>
        <v>0.30773157297382159</v>
      </c>
      <c r="O88">
        <v>1390.37</v>
      </c>
      <c r="P88">
        <v>1320.0306571353101</v>
      </c>
      <c r="Q88">
        <v>1056.1205100719601</v>
      </c>
      <c r="R88">
        <v>56.828043203592102</v>
      </c>
      <c r="S88" s="2">
        <f>(Table2[[#This Row],[Close Price]]-Table2[[#This Row],[20D EMA]])/Table2[[#This Row],[20D EMA]]</f>
        <v>2.0987219229413802E-2</v>
      </c>
      <c r="T88" s="2">
        <f>(Table2[[#This Row],[Close Price]]-Table2[[#This Row],[50D EMA]])/Table2[[#This Row],[50D EMA]]</f>
        <v>7.5391690584416943E-2</v>
      </c>
      <c r="U88" s="2">
        <f>(Table2[[#This Row],[Close Price]]-Table2[[#This Row],[200D EMA]])/Table2[[#This Row],[200D EMA]]</f>
        <v>0.34411744347553397</v>
      </c>
      <c r="V88">
        <v>0.36200237300154497</v>
      </c>
      <c r="W88">
        <v>1414.35</v>
      </c>
      <c r="X88">
        <v>1448.75</v>
      </c>
      <c r="Y88">
        <v>1394.45</v>
      </c>
      <c r="Z88">
        <v>1454</v>
      </c>
      <c r="AA88">
        <v>1322.5</v>
      </c>
      <c r="AB88">
        <v>1513.55</v>
      </c>
      <c r="AC88" s="2">
        <f>(Table2[[#This Row],[Close Price]]/Table2[[#This Row],[Day Low]])-1</f>
        <v>3.67660055856045E-3</v>
      </c>
      <c r="AD88" s="2">
        <f>(Table2[[#This Row],[Day High]]/Table2[[#This Row],[Close Price]])-1</f>
        <v>2.0569898911626971E-2</v>
      </c>
      <c r="AE88" s="2">
        <f>(Table2[[#This Row],[Close Price]]/Table2[[#This Row],[Current Week Low]])-1</f>
        <v>1.7999928287138145E-2</v>
      </c>
      <c r="AF88" s="2">
        <f>(Table2[[#This Row],[Current Week High]]/Table2[[#This Row],[Close Price]])-1</f>
        <v>2.426825402416255E-2</v>
      </c>
      <c r="AG88" s="2">
        <f>(Table2[[#This Row],[Close Price]]/Table2[[#This Row],[Current Month Low]])-1</f>
        <v>7.3383742911153016E-2</v>
      </c>
      <c r="AH88" s="2">
        <f>(Table2[[#This Row],[Current Month High]]/Table2[[#This Row],[Close Price]])-1</f>
        <v>6.6218167729209965E-2</v>
      </c>
      <c r="AI88">
        <v>6.6218167729209902</v>
      </c>
      <c r="AJ88">
        <v>171.91839862082099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0.04</v>
      </c>
      <c r="AM88" t="s">
        <v>10436</v>
      </c>
      <c r="AN88">
        <v>2.13</v>
      </c>
      <c r="AO88" t="s">
        <v>10436</v>
      </c>
      <c r="AP88">
        <v>9.3393702984991001E-2</v>
      </c>
      <c r="AQ88">
        <f>(Table2[[#This Row],[Sharpe Ratio]]-AVERAGE(Table2[Sharpe Ratio]))/_xlfn.STDEV.P(Table2[Sharpe Ratio])</f>
        <v>0.40285796113873151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3.0151108733145962</v>
      </c>
      <c r="AS88">
        <f>_xlfn.RANK.AVG(Table2[[#This Row],[1Y Return vs Nifty Z-Score]],Table2[1Y Return vs Nifty Z-Score])</f>
        <v>40</v>
      </c>
      <c r="AT88">
        <f>_xlfn.RANK.AVG(Table2[[#This Row],[6M Return vs Nifty Z-Score]],Table2[6M Return vs Nifty Z-Score])</f>
        <v>155</v>
      </c>
      <c r="AU88">
        <f>_xlfn.RANK.AVG(Table2[[#This Row],[Sharpe Ratio Z-Score]],Table2[Sharpe Ratio Z-Score])</f>
        <v>236</v>
      </c>
      <c r="AV88">
        <f>(Table2[[#This Row],[Rank 1Y]]+Table2[[#This Row],[Rank 6M]]+Table2[[#This Row],[Rank Sharpe]])/3</f>
        <v>143.66666666666666</v>
      </c>
    </row>
    <row r="89" spans="1:48" x14ac:dyDescent="0.3">
      <c r="A89" t="s">
        <v>259</v>
      </c>
      <c r="B89" t="s">
        <v>260</v>
      </c>
      <c r="C89" t="s">
        <v>10402</v>
      </c>
      <c r="D89" t="s">
        <v>261</v>
      </c>
      <c r="E89">
        <v>106802.38800000001</v>
      </c>
      <c r="F89">
        <v>3852.9</v>
      </c>
      <c r="G89">
        <v>90.059788546776304</v>
      </c>
      <c r="H89">
        <f>(Table2[[#This Row],[1Y Return vs Nifty]]-AVERAGE(Table2[1Y Return vs Nifty]))/_xlfn.STDEV.P(Table2[1Y Return vs Nifty])</f>
        <v>1.0671242411276178</v>
      </c>
      <c r="I89">
        <v>-4.2560345177268202</v>
      </c>
      <c r="J89">
        <f>(Table2[[#This Row],[1M Return vs Nifty]]-AVERAGE(Table2[1M Return vs Nifty]))/_xlfn.STDEV.P(Table2[1M Return vs Nifty])</f>
        <v>-0.17311141383161571</v>
      </c>
      <c r="K89">
        <v>12.371956454981101</v>
      </c>
      <c r="L89">
        <f>(Table2[[#This Row],[6M Return vs Nifty]]-AVERAGE(Table2[6M Return vs Nifty]))/_xlfn.STDEV.P(Table2[6M Return vs Nifty])</f>
        <v>-2.8253265592501995E-2</v>
      </c>
      <c r="M89">
        <v>-1.2213211722831001</v>
      </c>
      <c r="N89">
        <f>(Table2[[#This Row],[1W Return vs Nifty]]-AVERAGE(Table2[1W Return vs Nifty]))/_xlfn.STDEV.P(Table2[1W Return vs Nifty])</f>
        <v>0.11270957114625217</v>
      </c>
      <c r="O89">
        <v>3797.61</v>
      </c>
      <c r="P89">
        <v>3767.6002353376498</v>
      </c>
      <c r="Q89">
        <v>3223.5655893073699</v>
      </c>
      <c r="R89">
        <v>57.989961822259502</v>
      </c>
      <c r="S89" s="2">
        <f>(Table2[[#This Row],[Close Price]]-Table2[[#This Row],[20D EMA]])/Table2[[#This Row],[20D EMA]]</f>
        <v>1.4559156943445999E-2</v>
      </c>
      <c r="T89" s="2">
        <f>(Table2[[#This Row],[Close Price]]-Table2[[#This Row],[50D EMA]])/Table2[[#This Row],[50D EMA]]</f>
        <v>2.2640343808850463E-2</v>
      </c>
      <c r="U89" s="2">
        <f>(Table2[[#This Row],[Close Price]]-Table2[[#This Row],[200D EMA]])/Table2[[#This Row],[200D EMA]]</f>
        <v>0.19522928671907427</v>
      </c>
      <c r="V89">
        <v>0.57422711411527605</v>
      </c>
      <c r="W89">
        <v>3838.15</v>
      </c>
      <c r="X89">
        <v>3891.7</v>
      </c>
      <c r="Y89">
        <v>3797.9</v>
      </c>
      <c r="Z89">
        <v>3891.7</v>
      </c>
      <c r="AA89">
        <v>3610.6</v>
      </c>
      <c r="AB89">
        <v>3895.75</v>
      </c>
      <c r="AC89" s="2">
        <f>(Table2[[#This Row],[Close Price]]/Table2[[#This Row],[Day Low]])-1</f>
        <v>3.8429972773341703E-3</v>
      </c>
      <c r="AD89" s="2">
        <f>(Table2[[#This Row],[Day High]]/Table2[[#This Row],[Close Price]])-1</f>
        <v>1.0070336629551591E-2</v>
      </c>
      <c r="AE89" s="2">
        <f>(Table2[[#This Row],[Close Price]]/Table2[[#This Row],[Current Week Low]])-1</f>
        <v>1.448168724821608E-2</v>
      </c>
      <c r="AF89" s="2">
        <f>(Table2[[#This Row],[Current Week High]]/Table2[[#This Row],[Close Price]])-1</f>
        <v>1.0070336629551591E-2</v>
      </c>
      <c r="AG89" s="2">
        <f>(Table2[[#This Row],[Close Price]]/Table2[[#This Row],[Current Month Low]])-1</f>
        <v>6.7107959895862157E-2</v>
      </c>
      <c r="AH89" s="2">
        <f>(Table2[[#This Row],[Current Month High]]/Table2[[#This Row],[Close Price]])-1</f>
        <v>1.1121492901450925E-2</v>
      </c>
      <c r="AI89">
        <v>8.2794777959458798</v>
      </c>
      <c r="AJ89">
        <v>133.04300489929199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-0.12</v>
      </c>
      <c r="AM89" t="s">
        <v>10435</v>
      </c>
      <c r="AN89">
        <v>2.3199999999999998</v>
      </c>
      <c r="AO89" t="s">
        <v>10436</v>
      </c>
      <c r="AP89">
        <v>0.21428023248608399</v>
      </c>
      <c r="AQ89">
        <f>(Table2[[#This Row],[Sharpe Ratio]]-AVERAGE(Table2[Sharpe Ratio]))/_xlfn.STDEV.P(Table2[Sharpe Ratio])</f>
        <v>1.8059686108287911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2.7844377436785437</v>
      </c>
      <c r="AS89">
        <f>_xlfn.RANK.AVG(Table2[[#This Row],[1Y Return vs Nifty Z-Score]],Table2[1Y Return vs Nifty Z-Score])</f>
        <v>91</v>
      </c>
      <c r="AT89">
        <f>_xlfn.RANK.AVG(Table2[[#This Row],[6M Return vs Nifty Z-Score]],Table2[6M Return vs Nifty Z-Score])</f>
        <v>323</v>
      </c>
      <c r="AU89">
        <f>_xlfn.RANK.AVG(Table2[[#This Row],[Sharpe Ratio Z-Score]],Table2[Sharpe Ratio Z-Score])</f>
        <v>24</v>
      </c>
      <c r="AV89">
        <f>(Table2[[#This Row],[Rank 1Y]]+Table2[[#This Row],[Rank 6M]]+Table2[[#This Row],[Rank Sharpe]])/3</f>
        <v>146</v>
      </c>
    </row>
    <row r="90" spans="1:48" x14ac:dyDescent="0.3">
      <c r="A90" t="s">
        <v>693</v>
      </c>
      <c r="B90" t="s">
        <v>694</v>
      </c>
      <c r="C90" t="s">
        <v>10396</v>
      </c>
      <c r="D90" t="s">
        <v>57</v>
      </c>
      <c r="E90">
        <v>26621.430945690001</v>
      </c>
      <c r="F90">
        <v>200.83</v>
      </c>
      <c r="G90">
        <v>88.842808982064597</v>
      </c>
      <c r="H90">
        <f>(Table2[[#This Row],[1Y Return vs Nifty]]-AVERAGE(Table2[1Y Return vs Nifty]))/_xlfn.STDEV.P(Table2[1Y Return vs Nifty])</f>
        <v>1.0473077304780696</v>
      </c>
      <c r="I90">
        <v>-3.3438998944159999</v>
      </c>
      <c r="J90">
        <f>(Table2[[#This Row],[1M Return vs Nifty]]-AVERAGE(Table2[1M Return vs Nifty]))/_xlfn.STDEV.P(Table2[1M Return vs Nifty])</f>
        <v>-8.4216082809186382E-2</v>
      </c>
      <c r="K90">
        <v>51.796598932993298</v>
      </c>
      <c r="L90">
        <f>(Table2[[#This Row],[6M Return vs Nifty]]-AVERAGE(Table2[6M Return vs Nifty]))/_xlfn.STDEV.P(Table2[6M Return vs Nifty])</f>
        <v>1.1584281622313715</v>
      </c>
      <c r="M90">
        <v>-2.5734363651100298</v>
      </c>
      <c r="N90">
        <f>(Table2[[#This Row],[1W Return vs Nifty]]-AVERAGE(Table2[1W Return vs Nifty]))/_xlfn.STDEV.P(Table2[1W Return vs Nifty])</f>
        <v>-0.14912781000020331</v>
      </c>
      <c r="O90">
        <v>192.46</v>
      </c>
      <c r="P90">
        <v>184.20296196004799</v>
      </c>
      <c r="Q90">
        <v>151.465940714543</v>
      </c>
      <c r="R90">
        <v>63.847639630870297</v>
      </c>
      <c r="S90" s="2">
        <f>(Table2[[#This Row],[Close Price]]-Table2[[#This Row],[20D EMA]])/Table2[[#This Row],[20D EMA]]</f>
        <v>4.3489556271433048E-2</v>
      </c>
      <c r="T90" s="2">
        <f>(Table2[[#This Row],[Close Price]]-Table2[[#This Row],[50D EMA]])/Table2[[#This Row],[50D EMA]]</f>
        <v>9.0264770245976206E-2</v>
      </c>
      <c r="U90" s="2">
        <f>(Table2[[#This Row],[Close Price]]-Table2[[#This Row],[200D EMA]])/Table2[[#This Row],[200D EMA]]</f>
        <v>0.32590864357083366</v>
      </c>
      <c r="V90">
        <v>0.58542319052685499</v>
      </c>
      <c r="W90">
        <v>195.35</v>
      </c>
      <c r="X90">
        <v>203.5</v>
      </c>
      <c r="Y90">
        <v>186.37</v>
      </c>
      <c r="Z90">
        <v>203.5</v>
      </c>
      <c r="AA90">
        <v>182.1</v>
      </c>
      <c r="AB90">
        <v>203.5</v>
      </c>
      <c r="AC90" s="2">
        <f>(Table2[[#This Row],[Close Price]]/Table2[[#This Row],[Day Low]])-1</f>
        <v>2.8052213974916862E-2</v>
      </c>
      <c r="AD90" s="2">
        <f>(Table2[[#This Row],[Day High]]/Table2[[#This Row],[Close Price]])-1</f>
        <v>1.3294826470148902E-2</v>
      </c>
      <c r="AE90" s="2">
        <f>(Table2[[#This Row],[Close Price]]/Table2[[#This Row],[Current Week Low]])-1</f>
        <v>7.7587594569941576E-2</v>
      </c>
      <c r="AF90" s="2">
        <f>(Table2[[#This Row],[Current Week High]]/Table2[[#This Row],[Close Price]])-1</f>
        <v>1.3294826470148902E-2</v>
      </c>
      <c r="AG90" s="2">
        <f>(Table2[[#This Row],[Close Price]]/Table2[[#This Row],[Current Month Low]])-1</f>
        <v>0.10285557386051636</v>
      </c>
      <c r="AH90" s="2">
        <f>(Table2[[#This Row],[Current Month High]]/Table2[[#This Row],[Close Price]])-1</f>
        <v>1.3294826470148902E-2</v>
      </c>
      <c r="AI90">
        <v>4.5660508888114304</v>
      </c>
      <c r="AJ90">
        <v>144.021871202916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0.16</v>
      </c>
      <c r="AM90" t="s">
        <v>10436</v>
      </c>
      <c r="AN90">
        <v>6.86</v>
      </c>
      <c r="AO90" t="s">
        <v>10436</v>
      </c>
      <c r="AP90">
        <v>8.8205453258313998E-2</v>
      </c>
      <c r="AQ90">
        <f>(Table2[[#This Row],[Sharpe Ratio]]-AVERAGE(Table2[Sharpe Ratio]))/_xlfn.STDEV.P(Table2[Sharpe Ratio])</f>
        <v>0.34263877480923871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2.3150307747092902</v>
      </c>
      <c r="AS90">
        <f>_xlfn.RANK.AVG(Table2[[#This Row],[1Y Return vs Nifty Z-Score]],Table2[1Y Return vs Nifty Z-Score])</f>
        <v>94</v>
      </c>
      <c r="AT90">
        <f>_xlfn.RANK.AVG(Table2[[#This Row],[6M Return vs Nifty Z-Score]],Table2[6M Return vs Nifty Z-Score])</f>
        <v>90</v>
      </c>
      <c r="AU90">
        <f>_xlfn.RANK.AVG(Table2[[#This Row],[Sharpe Ratio Z-Score]],Table2[Sharpe Ratio Z-Score])</f>
        <v>258</v>
      </c>
      <c r="AV90">
        <f>(Table2[[#This Row],[Rank 1Y]]+Table2[[#This Row],[Rank 6M]]+Table2[[#This Row],[Rank Sharpe]])/3</f>
        <v>147.33333333333334</v>
      </c>
    </row>
    <row r="91" spans="1:48" x14ac:dyDescent="0.3">
      <c r="A91" t="s">
        <v>519</v>
      </c>
      <c r="B91" t="s">
        <v>520</v>
      </c>
      <c r="C91" t="s">
        <v>10402</v>
      </c>
      <c r="D91" t="s">
        <v>106</v>
      </c>
      <c r="E91">
        <v>41832.112500000003</v>
      </c>
      <c r="F91">
        <v>1141.2</v>
      </c>
      <c r="G91">
        <v>98.405230167436599</v>
      </c>
      <c r="H91">
        <f>(Table2[[#This Row],[1Y Return vs Nifty]]-AVERAGE(Table2[1Y Return vs Nifty]))/_xlfn.STDEV.P(Table2[1Y Return vs Nifty])</f>
        <v>1.2030160322031531</v>
      </c>
      <c r="I91">
        <v>-17.207022560442599</v>
      </c>
      <c r="J91">
        <f>(Table2[[#This Row],[1M Return vs Nifty]]-AVERAGE(Table2[1M Return vs Nifty]))/_xlfn.STDEV.P(Table2[1M Return vs Nifty])</f>
        <v>-1.4352961173854357</v>
      </c>
      <c r="K91">
        <v>14.5817685195936</v>
      </c>
      <c r="L91">
        <f>(Table2[[#This Row],[6M Return vs Nifty]]-AVERAGE(Table2[6M Return vs Nifty]))/_xlfn.STDEV.P(Table2[6M Return vs Nifty])</f>
        <v>3.8262060133515914E-2</v>
      </c>
      <c r="M91">
        <v>-6.9048466075585297</v>
      </c>
      <c r="N91">
        <f>(Table2[[#This Row],[1W Return vs Nifty]]-AVERAGE(Table2[1W Return vs Nifty]))/_xlfn.STDEV.P(Table2[1W Return vs Nifty])</f>
        <v>-0.98790628136881597</v>
      </c>
      <c r="O91">
        <v>1228.78</v>
      </c>
      <c r="P91">
        <v>1304.0202681440101</v>
      </c>
      <c r="Q91">
        <v>1138.5266596159399</v>
      </c>
      <c r="R91">
        <v>27.4741529685332</v>
      </c>
      <c r="S91" s="2">
        <f>(Table2[[#This Row],[Close Price]]-Table2[[#This Row],[20D EMA]])/Table2[[#This Row],[20D EMA]]</f>
        <v>-7.1273946516056522E-2</v>
      </c>
      <c r="T91" s="2">
        <f>(Table2[[#This Row],[Close Price]]-Table2[[#This Row],[50D EMA]])/Table2[[#This Row],[50D EMA]]</f>
        <v>-0.12486022811267293</v>
      </c>
      <c r="U91" s="2">
        <f>(Table2[[#This Row],[Close Price]]-Table2[[#This Row],[200D EMA]])/Table2[[#This Row],[200D EMA]]</f>
        <v>2.3480700794146631E-3</v>
      </c>
      <c r="V91">
        <v>0.463436114008342</v>
      </c>
      <c r="W91">
        <v>1134.2</v>
      </c>
      <c r="X91">
        <v>1167.5</v>
      </c>
      <c r="Y91">
        <v>1134.2</v>
      </c>
      <c r="Z91">
        <v>1183</v>
      </c>
      <c r="AA91">
        <v>1096</v>
      </c>
      <c r="AB91">
        <v>1366</v>
      </c>
      <c r="AC91" s="2">
        <f>(Table2[[#This Row],[Close Price]]/Table2[[#This Row],[Day Low]])-1</f>
        <v>6.1717510139305265E-3</v>
      </c>
      <c r="AD91" s="2">
        <f>(Table2[[#This Row],[Day High]]/Table2[[#This Row],[Close Price]])-1</f>
        <v>2.3045916579039538E-2</v>
      </c>
      <c r="AE91" s="2">
        <f>(Table2[[#This Row],[Close Price]]/Table2[[#This Row],[Current Week Low]])-1</f>
        <v>6.1717510139305265E-3</v>
      </c>
      <c r="AF91" s="2">
        <f>(Table2[[#This Row],[Current Week High]]/Table2[[#This Row],[Close Price]])-1</f>
        <v>3.6628110760602794E-2</v>
      </c>
      <c r="AG91" s="2">
        <f>(Table2[[#This Row],[Close Price]]/Table2[[#This Row],[Current Month Low]])-1</f>
        <v>4.124087591240877E-2</v>
      </c>
      <c r="AH91" s="2">
        <f>(Table2[[#This Row],[Current Month High]]/Table2[[#This Row],[Close Price]])-1</f>
        <v>0.19698562916228535</v>
      </c>
      <c r="AI91">
        <v>57.2642832106554</v>
      </c>
      <c r="AJ91">
        <v>153.6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0</v>
      </c>
      <c r="AM91">
        <v>0</v>
      </c>
      <c r="AN91">
        <v>-11.51</v>
      </c>
      <c r="AO91" t="s">
        <v>10435</v>
      </c>
      <c r="AP91">
        <v>0.17430146254607501</v>
      </c>
      <c r="AQ91">
        <f>(Table2[[#This Row],[Sharpe Ratio]]-AVERAGE(Table2[Sharpe Ratio]))/_xlfn.STDEV.P(Table2[Sharpe Ratio])</f>
        <v>1.341941410314045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77</v>
      </c>
      <c r="AT91">
        <f>_xlfn.RANK.AVG(Table2[[#This Row],[6M Return vs Nifty Z-Score]],Table2[6M Return vs Nifty Z-Score])</f>
        <v>301</v>
      </c>
      <c r="AU91">
        <f>_xlfn.RANK.AVG(Table2[[#This Row],[Sharpe Ratio Z-Score]],Table2[Sharpe Ratio Z-Score])</f>
        <v>69</v>
      </c>
      <c r="AV91">
        <f>(Table2[[#This Row],[Rank 1Y]]+Table2[[#This Row],[Rank 6M]]+Table2[[#This Row],[Rank Sharpe]])/3</f>
        <v>149</v>
      </c>
    </row>
    <row r="92" spans="1:48" x14ac:dyDescent="0.3">
      <c r="A92" t="s">
        <v>1022</v>
      </c>
      <c r="B92" t="s">
        <v>1023</v>
      </c>
      <c r="C92" t="s">
        <v>10397</v>
      </c>
      <c r="D92" t="s">
        <v>190</v>
      </c>
      <c r="E92">
        <v>14019.213081935</v>
      </c>
      <c r="F92">
        <v>595.85</v>
      </c>
      <c r="G92">
        <v>51.038776305103703</v>
      </c>
      <c r="H92">
        <f>(Table2[[#This Row],[1Y Return vs Nifty]]-AVERAGE(Table2[1Y Return vs Nifty]))/_xlfn.STDEV.P(Table2[1Y Return vs Nifty])</f>
        <v>0.43173123448625844</v>
      </c>
      <c r="I92">
        <v>-9.9092805972780003</v>
      </c>
      <c r="J92">
        <f>(Table2[[#This Row],[1M Return vs Nifty]]-AVERAGE(Table2[1M Return vs Nifty]))/_xlfn.STDEV.P(Table2[1M Return vs Nifty])</f>
        <v>-0.72406866153353111</v>
      </c>
      <c r="K92">
        <v>29.783327665144601</v>
      </c>
      <c r="L92">
        <f>(Table2[[#This Row],[6M Return vs Nifty]]-AVERAGE(Table2[6M Return vs Nifty]))/_xlfn.STDEV.P(Table2[6M Return vs Nifty])</f>
        <v>0.4958288705884849</v>
      </c>
      <c r="M92">
        <v>3.34754404422107</v>
      </c>
      <c r="N92">
        <f>(Table2[[#This Row],[1W Return vs Nifty]]-AVERAGE(Table2[1W Return vs Nifty]))/_xlfn.STDEV.P(Table2[1W Return vs Nifty])</f>
        <v>0.99747124636966722</v>
      </c>
      <c r="O92">
        <v>556.32000000000005</v>
      </c>
      <c r="P92">
        <v>534.66890188418904</v>
      </c>
      <c r="Q92">
        <v>454.196202102911</v>
      </c>
      <c r="R92">
        <v>67.561625887425905</v>
      </c>
      <c r="S92" s="2">
        <f>(Table2[[#This Row],[Close Price]]-Table2[[#This Row],[20D EMA]])/Table2[[#This Row],[20D EMA]]</f>
        <v>7.1056226632154107E-2</v>
      </c>
      <c r="T92" s="2">
        <f>(Table2[[#This Row],[Close Price]]-Table2[[#This Row],[50D EMA]])/Table2[[#This Row],[50D EMA]]</f>
        <v>0.11442800937216842</v>
      </c>
      <c r="U92" s="2">
        <f>(Table2[[#This Row],[Close Price]]-Table2[[#This Row],[200D EMA]])/Table2[[#This Row],[200D EMA]]</f>
        <v>0.31187798850196757</v>
      </c>
      <c r="V92">
        <v>1.81121003980357</v>
      </c>
      <c r="W92">
        <v>579.5</v>
      </c>
      <c r="X92">
        <v>599.5</v>
      </c>
      <c r="Y92">
        <v>550</v>
      </c>
      <c r="Z92">
        <v>616</v>
      </c>
      <c r="AA92">
        <v>516</v>
      </c>
      <c r="AB92">
        <v>616</v>
      </c>
      <c r="AC92" s="2">
        <f>(Table2[[#This Row],[Close Price]]/Table2[[#This Row],[Day Low]])-1</f>
        <v>2.8213977566867943E-2</v>
      </c>
      <c r="AD92" s="2">
        <f>(Table2[[#This Row],[Day High]]/Table2[[#This Row],[Close Price]])-1</f>
        <v>6.1257027775445394E-3</v>
      </c>
      <c r="AE92" s="2">
        <f>(Table2[[#This Row],[Close Price]]/Table2[[#This Row],[Current Week Low]])-1</f>
        <v>8.3363636363636306E-2</v>
      </c>
      <c r="AF92" s="2">
        <f>(Table2[[#This Row],[Current Week High]]/Table2[[#This Row],[Close Price]])-1</f>
        <v>3.3817235881513863E-2</v>
      </c>
      <c r="AG92" s="2">
        <f>(Table2[[#This Row],[Close Price]]/Table2[[#This Row],[Current Month Low]])-1</f>
        <v>0.15474806201550395</v>
      </c>
      <c r="AH92" s="2">
        <f>(Table2[[#This Row],[Current Month High]]/Table2[[#This Row],[Close Price]])-1</f>
        <v>3.3817235881513863E-2</v>
      </c>
      <c r="AI92">
        <v>9.4235126290173703</v>
      </c>
      <c r="AJ92">
        <v>90.367412140574999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0.14000000000000001</v>
      </c>
      <c r="AM92" t="s">
        <v>10436</v>
      </c>
      <c r="AN92">
        <v>8.31</v>
      </c>
      <c r="AO92" t="s">
        <v>10436</v>
      </c>
      <c r="AP92">
        <v>0.15790107687201799</v>
      </c>
      <c r="AQ92">
        <f>(Table2[[#This Row],[Sharpe Ratio]]-AVERAGE(Table2[Sharpe Ratio]))/_xlfn.STDEV.P(Table2[Sharpe Ratio])</f>
        <v>1.15158475193975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2.3525474418506294</v>
      </c>
      <c r="AS92">
        <f>_xlfn.RANK.AVG(Table2[[#This Row],[1Y Return vs Nifty Z-Score]],Table2[1Y Return vs Nifty Z-Score])</f>
        <v>184</v>
      </c>
      <c r="AT92">
        <f>_xlfn.RANK.AVG(Table2[[#This Row],[6M Return vs Nifty Z-Score]],Table2[6M Return vs Nifty Z-Score])</f>
        <v>171</v>
      </c>
      <c r="AU92">
        <f>_xlfn.RANK.AVG(Table2[[#This Row],[Sharpe Ratio Z-Score]],Table2[Sharpe Ratio Z-Score])</f>
        <v>93</v>
      </c>
      <c r="AV92">
        <f>(Table2[[#This Row],[Rank 1Y]]+Table2[[#This Row],[Rank 6M]]+Table2[[#This Row],[Rank Sharpe]])/3</f>
        <v>149.33333333333334</v>
      </c>
    </row>
    <row r="93" spans="1:48" x14ac:dyDescent="0.3">
      <c r="A93" t="s">
        <v>703</v>
      </c>
      <c r="B93" t="s">
        <v>704</v>
      </c>
      <c r="C93" t="s">
        <v>10402</v>
      </c>
      <c r="D93" t="s">
        <v>125</v>
      </c>
      <c r="E93">
        <v>26046.652956559999</v>
      </c>
      <c r="F93">
        <v>936.8</v>
      </c>
      <c r="G93">
        <v>79.808883576245805</v>
      </c>
      <c r="H93">
        <f>(Table2[[#This Row],[1Y Return vs Nifty]]-AVERAGE(Table2[1Y Return vs Nifty]))/_xlfn.STDEV.P(Table2[1Y Return vs Nifty])</f>
        <v>0.90020511330795883</v>
      </c>
      <c r="I93">
        <v>10.2488393544873</v>
      </c>
      <c r="J93">
        <f>(Table2[[#This Row],[1M Return vs Nifty]]-AVERAGE(Table2[1M Return vs Nifty]))/_xlfn.STDEV.P(Table2[1M Return vs Nifty])</f>
        <v>1.2405127720684928</v>
      </c>
      <c r="K93">
        <v>38.777736944258201</v>
      </c>
      <c r="L93">
        <f>(Table2[[#This Row],[6M Return vs Nifty]]-AVERAGE(Table2[6M Return vs Nifty]))/_xlfn.STDEV.P(Table2[6M Return vs Nifty])</f>
        <v>0.76656051899147604</v>
      </c>
      <c r="M93">
        <v>1.8360147939943801</v>
      </c>
      <c r="N93">
        <f>(Table2[[#This Row],[1W Return vs Nifty]]-AVERAGE(Table2[1W Return vs Nifty]))/_xlfn.STDEV.P(Table2[1W Return vs Nifty])</f>
        <v>0.70476330069666804</v>
      </c>
      <c r="O93">
        <v>858.39</v>
      </c>
      <c r="P93">
        <v>794.26520537435397</v>
      </c>
      <c r="Q93">
        <v>663.111254208947</v>
      </c>
      <c r="R93">
        <v>75.291931439994997</v>
      </c>
      <c r="S93" s="2">
        <f>(Table2[[#This Row],[Close Price]]-Table2[[#This Row],[20D EMA]])/Table2[[#This Row],[20D EMA]]</f>
        <v>9.1345425738883226E-2</v>
      </c>
      <c r="T93" s="2">
        <f>(Table2[[#This Row],[Close Price]]-Table2[[#This Row],[50D EMA]])/Table2[[#This Row],[50D EMA]]</f>
        <v>0.17945491463202939</v>
      </c>
      <c r="U93" s="2">
        <f>(Table2[[#This Row],[Close Price]]-Table2[[#This Row],[200D EMA]])/Table2[[#This Row],[200D EMA]]</f>
        <v>0.41273427958562947</v>
      </c>
      <c r="V93">
        <v>0.89515786952423204</v>
      </c>
      <c r="W93">
        <v>930.15</v>
      </c>
      <c r="X93">
        <v>956.9</v>
      </c>
      <c r="Y93">
        <v>917.5</v>
      </c>
      <c r="Z93">
        <v>956.9</v>
      </c>
      <c r="AA93">
        <v>781.1</v>
      </c>
      <c r="AB93">
        <v>956.9</v>
      </c>
      <c r="AC93" s="2">
        <f>(Table2[[#This Row],[Close Price]]/Table2[[#This Row],[Day Low]])-1</f>
        <v>7.1493845078749452E-3</v>
      </c>
      <c r="AD93" s="2">
        <f>(Table2[[#This Row],[Day High]]/Table2[[#This Row],[Close Price]])-1</f>
        <v>2.1456020495303152E-2</v>
      </c>
      <c r="AE93" s="2">
        <f>(Table2[[#This Row],[Close Price]]/Table2[[#This Row],[Current Week Low]])-1</f>
        <v>2.1035422343324228E-2</v>
      </c>
      <c r="AF93" s="2">
        <f>(Table2[[#This Row],[Current Week High]]/Table2[[#This Row],[Close Price]])-1</f>
        <v>2.1456020495303152E-2</v>
      </c>
      <c r="AG93" s="2">
        <f>(Table2[[#This Row],[Close Price]]/Table2[[#This Row],[Current Month Low]])-1</f>
        <v>0.19933427218025845</v>
      </c>
      <c r="AH93" s="2">
        <f>(Table2[[#This Row],[Current Month High]]/Table2[[#This Row],[Close Price]])-1</f>
        <v>2.1456020495303152E-2</v>
      </c>
      <c r="AI93">
        <v>2.1456020495303099</v>
      </c>
      <c r="AJ93">
        <v>122.941456449309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0.33</v>
      </c>
      <c r="AM93" t="s">
        <v>10436</v>
      </c>
      <c r="AN93">
        <v>17.440000000000001</v>
      </c>
      <c r="AO93" t="s">
        <v>10436</v>
      </c>
      <c r="AP93">
        <v>0.10328512849883199</v>
      </c>
      <c r="AQ93">
        <f>(Table2[[#This Row],[Sharpe Ratio]]-AVERAGE(Table2[Sharpe Ratio]))/_xlfn.STDEV.P(Table2[Sharpe Ratio])</f>
        <v>0.51766615801860616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4.129707863083202</v>
      </c>
      <c r="AS93">
        <f>_xlfn.RANK.AVG(Table2[[#This Row],[1Y Return vs Nifty Z-Score]],Table2[1Y Return vs Nifty Z-Score])</f>
        <v>109</v>
      </c>
      <c r="AT93">
        <f>_xlfn.RANK.AVG(Table2[[#This Row],[6M Return vs Nifty Z-Score]],Table2[6M Return vs Nifty Z-Score])</f>
        <v>128</v>
      </c>
      <c r="AU93">
        <f>_xlfn.RANK.AVG(Table2[[#This Row],[Sharpe Ratio Z-Score]],Table2[Sharpe Ratio Z-Score])</f>
        <v>216</v>
      </c>
      <c r="AV93">
        <f>(Table2[[#This Row],[Rank 1Y]]+Table2[[#This Row],[Rank 6M]]+Table2[[#This Row],[Rank Sharpe]])/3</f>
        <v>151</v>
      </c>
    </row>
    <row r="94" spans="1:48" x14ac:dyDescent="0.3">
      <c r="A94" t="s">
        <v>117</v>
      </c>
      <c r="B94" t="s">
        <v>118</v>
      </c>
      <c r="C94" t="s">
        <v>10399</v>
      </c>
      <c r="D94" t="s">
        <v>119</v>
      </c>
      <c r="E94">
        <v>253960.4916562</v>
      </c>
      <c r="F94">
        <v>291.7</v>
      </c>
      <c r="G94">
        <v>169.826478943388</v>
      </c>
      <c r="H94">
        <f>(Table2[[#This Row],[1Y Return vs Nifty]]-AVERAGE(Table2[1Y Return vs Nifty]))/_xlfn.STDEV.P(Table2[1Y Return vs Nifty])</f>
        <v>2.3659936022562431</v>
      </c>
      <c r="I94">
        <v>7.1137522985025097</v>
      </c>
      <c r="J94">
        <f>(Table2[[#This Row],[1M Return vs Nifty]]-AVERAGE(Table2[1M Return vs Nifty]))/_xlfn.STDEV.P(Table2[1M Return vs Nifty])</f>
        <v>0.93497168799659358</v>
      </c>
      <c r="K94">
        <v>42.353443758877198</v>
      </c>
      <c r="L94">
        <f>(Table2[[#This Row],[6M Return vs Nifty]]-AVERAGE(Table2[6M Return vs Nifty]))/_xlfn.STDEV.P(Table2[6M Return vs Nifty])</f>
        <v>0.87418926592603974</v>
      </c>
      <c r="M94">
        <v>4.0572818197847003</v>
      </c>
      <c r="N94">
        <f>(Table2[[#This Row],[1W Return vs Nifty]]-AVERAGE(Table2[1W Return vs Nifty]))/_xlfn.STDEV.P(Table2[1W Return vs Nifty])</f>
        <v>1.1349121104618429</v>
      </c>
      <c r="O94">
        <v>272.51</v>
      </c>
      <c r="P94">
        <v>253.960091610277</v>
      </c>
      <c r="Q94">
        <v>196.305277914372</v>
      </c>
      <c r="R94">
        <v>67.639041764589706</v>
      </c>
      <c r="S94" s="2">
        <f>(Table2[[#This Row],[Close Price]]-Table2[[#This Row],[20D EMA]])/Table2[[#This Row],[20D EMA]]</f>
        <v>7.0419434149205526E-2</v>
      </c>
      <c r="T94" s="2">
        <f>(Table2[[#This Row],[Close Price]]-Table2[[#This Row],[50D EMA]])/Table2[[#This Row],[50D EMA]]</f>
        <v>0.14860566536429681</v>
      </c>
      <c r="U94" s="2">
        <f>(Table2[[#This Row],[Close Price]]-Table2[[#This Row],[200D EMA]])/Table2[[#This Row],[200D EMA]]</f>
        <v>0.48595087762866462</v>
      </c>
      <c r="V94">
        <v>1.0472148133944801</v>
      </c>
      <c r="W94">
        <v>290.25</v>
      </c>
      <c r="X94">
        <v>298</v>
      </c>
      <c r="Y94">
        <v>290.25</v>
      </c>
      <c r="Z94">
        <v>298.25</v>
      </c>
      <c r="AA94">
        <v>240.4</v>
      </c>
      <c r="AB94">
        <v>298.25</v>
      </c>
      <c r="AC94" s="2">
        <f>(Table2[[#This Row],[Close Price]]/Table2[[#This Row],[Day Low]])-1</f>
        <v>4.9956933677863802E-3</v>
      </c>
      <c r="AD94" s="2">
        <f>(Table2[[#This Row],[Day High]]/Table2[[#This Row],[Close Price]])-1</f>
        <v>2.1597531710661588E-2</v>
      </c>
      <c r="AE94" s="2">
        <f>(Table2[[#This Row],[Close Price]]/Table2[[#This Row],[Current Week Low]])-1</f>
        <v>4.9956933677863802E-3</v>
      </c>
      <c r="AF94" s="2">
        <f>(Table2[[#This Row],[Current Week High]]/Table2[[#This Row],[Close Price]])-1</f>
        <v>2.2454576619814981E-2</v>
      </c>
      <c r="AG94" s="2">
        <f>(Table2[[#This Row],[Close Price]]/Table2[[#This Row],[Current Month Low]])-1</f>
        <v>0.21339434276206326</v>
      </c>
      <c r="AH94" s="2">
        <f>(Table2[[#This Row],[Current Month High]]/Table2[[#This Row],[Close Price]])-1</f>
        <v>2.2454576619814981E-2</v>
      </c>
      <c r="AI94">
        <v>2.2454576619814901</v>
      </c>
      <c r="AJ94">
        <v>198.414322250639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0.25</v>
      </c>
      <c r="AM94" t="s">
        <v>10436</v>
      </c>
      <c r="AN94">
        <v>12.21</v>
      </c>
      <c r="AO94" t="s">
        <v>10436</v>
      </c>
      <c r="AP94">
        <v>7.2748674432393995E-2</v>
      </c>
      <c r="AQ94">
        <f>(Table2[[#This Row],[Sharpe Ratio]]-AVERAGE(Table2[Sharpe Ratio]))/_xlfn.STDEV.P(Table2[Sharpe Ratio])</f>
        <v>0.16323441048462567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5.4733010771253445</v>
      </c>
      <c r="AS94">
        <f>_xlfn.RANK.AVG(Table2[[#This Row],[1Y Return vs Nifty Z-Score]],Table2[1Y Return vs Nifty Z-Score])</f>
        <v>32</v>
      </c>
      <c r="AT94">
        <f>_xlfn.RANK.AVG(Table2[[#This Row],[6M Return vs Nifty Z-Score]],Table2[6M Return vs Nifty Z-Score])</f>
        <v>119</v>
      </c>
      <c r="AU94">
        <f>_xlfn.RANK.AVG(Table2[[#This Row],[Sharpe Ratio Z-Score]],Table2[Sharpe Ratio Z-Score])</f>
        <v>306</v>
      </c>
      <c r="AV94">
        <f>(Table2[[#This Row],[Rank 1Y]]+Table2[[#This Row],[Rank 6M]]+Table2[[#This Row],[Rank Sharpe]])/3</f>
        <v>152.33333333333334</v>
      </c>
    </row>
    <row r="95" spans="1:48" x14ac:dyDescent="0.3">
      <c r="A95" t="s">
        <v>533</v>
      </c>
      <c r="B95" t="s">
        <v>534</v>
      </c>
      <c r="C95" t="s">
        <v>10397</v>
      </c>
      <c r="D95" t="s">
        <v>535</v>
      </c>
      <c r="E95">
        <v>40519.5</v>
      </c>
      <c r="F95">
        <v>476.7</v>
      </c>
      <c r="G95">
        <v>52.2756461333258</v>
      </c>
      <c r="H95">
        <f>(Table2[[#This Row],[1Y Return vs Nifty]]-AVERAGE(Table2[1Y Return vs Nifty]))/_xlfn.STDEV.P(Table2[1Y Return vs Nifty])</f>
        <v>0.45187162536363085</v>
      </c>
      <c r="I95">
        <v>-10.026970642427999</v>
      </c>
      <c r="J95">
        <f>(Table2[[#This Row],[1M Return vs Nifty]]-AVERAGE(Table2[1M Return vs Nifty]))/_xlfn.STDEV.P(Table2[1M Return vs Nifty])</f>
        <v>-0.73553856439028154</v>
      </c>
      <c r="K95">
        <v>39.131382516489701</v>
      </c>
      <c r="L95">
        <f>(Table2[[#This Row],[6M Return vs Nifty]]-AVERAGE(Table2[6M Return vs Nifty]))/_xlfn.STDEV.P(Table2[6M Return vs Nifty])</f>
        <v>0.77720524792803691</v>
      </c>
      <c r="M95">
        <v>-6.1512225617554499</v>
      </c>
      <c r="N95">
        <f>(Table2[[#This Row],[1W Return vs Nifty]]-AVERAGE(Table2[1W Return vs Nifty]))/_xlfn.STDEV.P(Table2[1W Return vs Nifty])</f>
        <v>-0.84196683214961565</v>
      </c>
      <c r="O95">
        <v>481.41</v>
      </c>
      <c r="P95">
        <v>494.45673181120799</v>
      </c>
      <c r="Q95">
        <v>434.52834478852202</v>
      </c>
      <c r="R95">
        <v>48.885175135798598</v>
      </c>
      <c r="S95" s="2">
        <f>(Table2[[#This Row],[Close Price]]-Table2[[#This Row],[20D EMA]])/Table2[[#This Row],[20D EMA]]</f>
        <v>-9.7837602043996507E-3</v>
      </c>
      <c r="T95" s="2">
        <f>(Table2[[#This Row],[Close Price]]-Table2[[#This Row],[50D EMA]])/Table2[[#This Row],[50D EMA]]</f>
        <v>-3.5911598869661707E-2</v>
      </c>
      <c r="U95" s="2">
        <f>(Table2[[#This Row],[Close Price]]-Table2[[#This Row],[200D EMA]])/Table2[[#This Row],[200D EMA]]</f>
        <v>9.7051563418727574E-2</v>
      </c>
      <c r="V95">
        <v>0.57155030084638403</v>
      </c>
      <c r="W95">
        <v>470.65</v>
      </c>
      <c r="X95">
        <v>477.95</v>
      </c>
      <c r="Y95">
        <v>466</v>
      </c>
      <c r="Z95">
        <v>477.95</v>
      </c>
      <c r="AA95">
        <v>454.05</v>
      </c>
      <c r="AB95">
        <v>499.7</v>
      </c>
      <c r="AC95" s="2">
        <f>(Table2[[#This Row],[Close Price]]/Table2[[#This Row],[Day Low]])-1</f>
        <v>1.2854562838627404E-2</v>
      </c>
      <c r="AD95" s="2">
        <f>(Table2[[#This Row],[Day High]]/Table2[[#This Row],[Close Price]])-1</f>
        <v>2.6221942521502672E-3</v>
      </c>
      <c r="AE95" s="2">
        <f>(Table2[[#This Row],[Close Price]]/Table2[[#This Row],[Current Week Low]])-1</f>
        <v>2.2961373390557815E-2</v>
      </c>
      <c r="AF95" s="2">
        <f>(Table2[[#This Row],[Current Week High]]/Table2[[#This Row],[Close Price]])-1</f>
        <v>2.6221942521502672E-3</v>
      </c>
      <c r="AG95" s="2">
        <f>(Table2[[#This Row],[Close Price]]/Table2[[#This Row],[Current Month Low]])-1</f>
        <v>4.9884373967624684E-2</v>
      </c>
      <c r="AH95" s="2">
        <f>(Table2[[#This Row],[Current Month High]]/Table2[[#This Row],[Close Price]])-1</f>
        <v>4.8248374239563629E-2</v>
      </c>
      <c r="AI95">
        <v>30.134256345710099</v>
      </c>
      <c r="AJ95">
        <v>97.227968556061199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-0.21</v>
      </c>
      <c r="AM95" t="s">
        <v>10435</v>
      </c>
      <c r="AN95">
        <v>-1.3</v>
      </c>
      <c r="AO95" t="s">
        <v>10435</v>
      </c>
      <c r="AP95">
        <v>0.12713513351508901</v>
      </c>
      <c r="AQ95">
        <f>(Table2[[#This Row],[Sharpe Ratio]]-AVERAGE(Table2[Sharpe Ratio]))/_xlfn.STDEV.P(Table2[Sharpe Ratio])</f>
        <v>0.79448935884652794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180</v>
      </c>
      <c r="AT95">
        <f>_xlfn.RANK.AVG(Table2[[#This Row],[6M Return vs Nifty Z-Score]],Table2[6M Return vs Nifty Z-Score])</f>
        <v>126</v>
      </c>
      <c r="AU95">
        <f>_xlfn.RANK.AVG(Table2[[#This Row],[Sharpe Ratio Z-Score]],Table2[Sharpe Ratio Z-Score])</f>
        <v>151</v>
      </c>
      <c r="AV95">
        <f>(Table2[[#This Row],[Rank 1Y]]+Table2[[#This Row],[Rank 6M]]+Table2[[#This Row],[Rank Sharpe]])/3</f>
        <v>152.33333333333334</v>
      </c>
    </row>
    <row r="96" spans="1:48" x14ac:dyDescent="0.3">
      <c r="A96" t="s">
        <v>870</v>
      </c>
      <c r="B96" t="s">
        <v>871</v>
      </c>
      <c r="C96" t="s">
        <v>10393</v>
      </c>
      <c r="D96" t="s">
        <v>228</v>
      </c>
      <c r="E96">
        <v>18554.092507500001</v>
      </c>
      <c r="F96">
        <v>2659.25</v>
      </c>
      <c r="G96">
        <v>89.680824515348306</v>
      </c>
      <c r="H96">
        <f>(Table2[[#This Row],[1Y Return vs Nifty]]-AVERAGE(Table2[1Y Return vs Nifty]))/_xlfn.STDEV.P(Table2[1Y Return vs Nifty])</f>
        <v>1.0609534351565517</v>
      </c>
      <c r="I96">
        <v>-2.3658106971532802</v>
      </c>
      <c r="J96">
        <f>(Table2[[#This Row],[1M Return vs Nifty]]-AVERAGE(Table2[1M Return vs Nifty]))/_xlfn.STDEV.P(Table2[1M Return vs Nifty])</f>
        <v>1.1107086313079528E-2</v>
      </c>
      <c r="K96">
        <v>51.661304572762099</v>
      </c>
      <c r="L96">
        <f>(Table2[[#This Row],[6M Return vs Nifty]]-AVERAGE(Table2[6M Return vs Nifty]))/_xlfn.STDEV.P(Table2[6M Return vs Nifty])</f>
        <v>1.1543558030548686</v>
      </c>
      <c r="M96">
        <v>-6.19014404108822</v>
      </c>
      <c r="N96">
        <f>(Table2[[#This Row],[1W Return vs Nifty]]-AVERAGE(Table2[1W Return vs Nifty]))/_xlfn.STDEV.P(Table2[1W Return vs Nifty])</f>
        <v>-0.84950398451126574</v>
      </c>
      <c r="O96">
        <v>2613.31</v>
      </c>
      <c r="P96">
        <v>2436.22436371609</v>
      </c>
      <c r="Q96">
        <v>1914.7223797875299</v>
      </c>
      <c r="R96">
        <v>53.160832249534998</v>
      </c>
      <c r="S96" s="2">
        <f>(Table2[[#This Row],[Close Price]]-Table2[[#This Row],[20D EMA]])/Table2[[#This Row],[20D EMA]]</f>
        <v>1.7579238590140496E-2</v>
      </c>
      <c r="T96" s="2">
        <f>(Table2[[#This Row],[Close Price]]-Table2[[#This Row],[50D EMA]])/Table2[[#This Row],[50D EMA]]</f>
        <v>9.1545606228039797E-2</v>
      </c>
      <c r="U96" s="2">
        <f>(Table2[[#This Row],[Close Price]]-Table2[[#This Row],[200D EMA]])/Table2[[#This Row],[200D EMA]]</f>
        <v>0.38884364024359902</v>
      </c>
      <c r="V96">
        <v>0.36117951720920799</v>
      </c>
      <c r="W96">
        <v>2604.9</v>
      </c>
      <c r="X96">
        <v>2758.55</v>
      </c>
      <c r="Y96">
        <v>2591.5500000000002</v>
      </c>
      <c r="Z96">
        <v>2758.55</v>
      </c>
      <c r="AA96">
        <v>2444.0500000000002</v>
      </c>
      <c r="AB96">
        <v>2857.95</v>
      </c>
      <c r="AC96" s="2">
        <f>(Table2[[#This Row],[Close Price]]/Table2[[#This Row],[Day Low]])-1</f>
        <v>2.0864524549886632E-2</v>
      </c>
      <c r="AD96" s="2">
        <f>(Table2[[#This Row],[Day High]]/Table2[[#This Row],[Close Price]])-1</f>
        <v>3.7341355645388763E-2</v>
      </c>
      <c r="AE96" s="2">
        <f>(Table2[[#This Row],[Close Price]]/Table2[[#This Row],[Current Week Low]])-1</f>
        <v>2.6123362466477618E-2</v>
      </c>
      <c r="AF96" s="2">
        <f>(Table2[[#This Row],[Current Week High]]/Table2[[#This Row],[Close Price]])-1</f>
        <v>3.7341355645388763E-2</v>
      </c>
      <c r="AG96" s="2">
        <f>(Table2[[#This Row],[Close Price]]/Table2[[#This Row],[Current Month Low]])-1</f>
        <v>8.8050571796812527E-2</v>
      </c>
      <c r="AH96" s="2">
        <f>(Table2[[#This Row],[Current Month High]]/Table2[[#This Row],[Close Price]])-1</f>
        <v>7.4720315878537003E-2</v>
      </c>
      <c r="AI96">
        <v>7.4720315878537003</v>
      </c>
      <c r="AJ96">
        <v>127.938970556722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0.14000000000000001</v>
      </c>
      <c r="AM96" t="s">
        <v>10436</v>
      </c>
      <c r="AN96">
        <v>1.27</v>
      </c>
      <c r="AO96" t="s">
        <v>10436</v>
      </c>
      <c r="AP96">
        <v>8.2019349645115994E-2</v>
      </c>
      <c r="AQ96">
        <f>(Table2[[#This Row],[Sharpe Ratio]]-AVERAGE(Table2[Sharpe Ratio]))/_xlfn.STDEV.P(Table2[Sharpe Ratio])</f>
        <v>0.27083765771549506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1.6477499977287291</v>
      </c>
      <c r="AS96">
        <f>_xlfn.RANK.AVG(Table2[[#This Row],[1Y Return vs Nifty Z-Score]],Table2[1Y Return vs Nifty Z-Score])</f>
        <v>93</v>
      </c>
      <c r="AT96">
        <f>_xlfn.RANK.AVG(Table2[[#This Row],[6M Return vs Nifty Z-Score]],Table2[6M Return vs Nifty Z-Score])</f>
        <v>91</v>
      </c>
      <c r="AU96">
        <f>_xlfn.RANK.AVG(Table2[[#This Row],[Sharpe Ratio Z-Score]],Table2[Sharpe Ratio Z-Score])</f>
        <v>274</v>
      </c>
      <c r="AV96">
        <f>(Table2[[#This Row],[Rank 1Y]]+Table2[[#This Row],[Rank 6M]]+Table2[[#This Row],[Rank Sharpe]])/3</f>
        <v>152.66666666666666</v>
      </c>
    </row>
    <row r="97" spans="1:48" x14ac:dyDescent="0.3">
      <c r="A97" t="s">
        <v>763</v>
      </c>
      <c r="B97" t="s">
        <v>764</v>
      </c>
      <c r="C97" t="s">
        <v>10403</v>
      </c>
      <c r="D97" t="s">
        <v>130</v>
      </c>
      <c r="E97">
        <v>22713.503183519999</v>
      </c>
      <c r="F97">
        <v>1995.5</v>
      </c>
      <c r="G97">
        <v>175.30274378305</v>
      </c>
      <c r="H97">
        <f>(Table2[[#This Row],[1Y Return vs Nifty]]-AVERAGE(Table2[1Y Return vs Nifty]))/_xlfn.STDEV.P(Table2[1Y Return vs Nifty])</f>
        <v>2.4551655683776441</v>
      </c>
      <c r="I97">
        <v>14.71981889093</v>
      </c>
      <c r="J97">
        <f>(Table2[[#This Row],[1M Return vs Nifty]]-AVERAGE(Table2[1M Return vs Nifty]))/_xlfn.STDEV.P(Table2[1M Return vs Nifty])</f>
        <v>1.6762480196177416</v>
      </c>
      <c r="K97">
        <v>25.853543452324899</v>
      </c>
      <c r="L97">
        <f>(Table2[[#This Row],[6M Return vs Nifty]]-AVERAGE(Table2[6M Return vs Nifty]))/_xlfn.STDEV.P(Table2[6M Return vs Nifty])</f>
        <v>0.37754239675909101</v>
      </c>
      <c r="M97">
        <v>13.240757108889699</v>
      </c>
      <c r="N97">
        <f>(Table2[[#This Row],[1W Return vs Nifty]]-AVERAGE(Table2[1W Return vs Nifty]))/_xlfn.STDEV.P(Table2[1W Return vs Nifty])</f>
        <v>2.9132939615636566</v>
      </c>
      <c r="O97">
        <v>1832.55</v>
      </c>
      <c r="P97">
        <v>1803.13887963352</v>
      </c>
      <c r="Q97">
        <v>1569.66512938598</v>
      </c>
      <c r="R97">
        <v>74.329303413958399</v>
      </c>
      <c r="S97" s="2">
        <f>(Table2[[#This Row],[Close Price]]-Table2[[#This Row],[20D EMA]])/Table2[[#This Row],[20D EMA]]</f>
        <v>8.8919811192054818E-2</v>
      </c>
      <c r="T97" s="2">
        <f>(Table2[[#This Row],[Close Price]]-Table2[[#This Row],[50D EMA]])/Table2[[#This Row],[50D EMA]]</f>
        <v>0.10668125596935527</v>
      </c>
      <c r="U97" s="2">
        <f>(Table2[[#This Row],[Close Price]]-Table2[[#This Row],[200D EMA]])/Table2[[#This Row],[200D EMA]]</f>
        <v>0.27129026608407725</v>
      </c>
      <c r="V97">
        <v>1.35745503439781</v>
      </c>
      <c r="W97">
        <v>1982</v>
      </c>
      <c r="X97">
        <v>2044</v>
      </c>
      <c r="Y97">
        <v>1982</v>
      </c>
      <c r="Z97">
        <v>2070</v>
      </c>
      <c r="AA97">
        <v>1653</v>
      </c>
      <c r="AB97">
        <v>2070</v>
      </c>
      <c r="AC97" s="2">
        <f>(Table2[[#This Row],[Close Price]]/Table2[[#This Row],[Day Low]])-1</f>
        <v>6.8113017154389777E-3</v>
      </c>
      <c r="AD97" s="2">
        <f>(Table2[[#This Row],[Day High]]/Table2[[#This Row],[Close Price]])-1</f>
        <v>2.430468554247045E-2</v>
      </c>
      <c r="AE97" s="2">
        <f>(Table2[[#This Row],[Close Price]]/Table2[[#This Row],[Current Week Low]])-1</f>
        <v>6.8113017154389777E-3</v>
      </c>
      <c r="AF97" s="2">
        <f>(Table2[[#This Row],[Current Week High]]/Table2[[#This Row],[Close Price]])-1</f>
        <v>3.7334001503382508E-2</v>
      </c>
      <c r="AG97" s="2">
        <f>(Table2[[#This Row],[Close Price]]/Table2[[#This Row],[Current Month Low]])-1</f>
        <v>0.20719903206291601</v>
      </c>
      <c r="AH97" s="2">
        <f>(Table2[[#This Row],[Current Month High]]/Table2[[#This Row],[Close Price]])-1</f>
        <v>3.7334001503382508E-2</v>
      </c>
      <c r="AI97">
        <v>8.28380924439975</v>
      </c>
      <c r="AJ97">
        <v>219.29107524886601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-0.02</v>
      </c>
      <c r="AM97" t="s">
        <v>10435</v>
      </c>
      <c r="AN97">
        <v>16.690000000000001</v>
      </c>
      <c r="AO97" t="s">
        <v>10436</v>
      </c>
      <c r="AP97">
        <v>9.5581601403645994E-2</v>
      </c>
      <c r="AQ97">
        <f>(Table2[[#This Row],[Sharpe Ratio]]-AVERAGE(Table2[Sharpe Ratio]))/_xlfn.STDEV.P(Table2[Sharpe Ratio])</f>
        <v>0.42825254880970193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7.8505024951278353</v>
      </c>
      <c r="AS97">
        <f>_xlfn.RANK.AVG(Table2[[#This Row],[1Y Return vs Nifty Z-Score]],Table2[1Y Return vs Nifty Z-Score])</f>
        <v>27</v>
      </c>
      <c r="AT97">
        <f>_xlfn.RANK.AVG(Table2[[#This Row],[6M Return vs Nifty Z-Score]],Table2[6M Return vs Nifty Z-Score])</f>
        <v>200</v>
      </c>
      <c r="AU97">
        <f>_xlfn.RANK.AVG(Table2[[#This Row],[Sharpe Ratio Z-Score]],Table2[Sharpe Ratio Z-Score])</f>
        <v>233</v>
      </c>
      <c r="AV97">
        <f>(Table2[[#This Row],[Rank 1Y]]+Table2[[#This Row],[Rank 6M]]+Table2[[#This Row],[Rank Sharpe]])/3</f>
        <v>153.33333333333334</v>
      </c>
    </row>
    <row r="98" spans="1:48" x14ac:dyDescent="0.3">
      <c r="A98" t="s">
        <v>1112</v>
      </c>
      <c r="B98" t="s">
        <v>1113</v>
      </c>
      <c r="C98" t="s">
        <v>10402</v>
      </c>
      <c r="D98" t="s">
        <v>261</v>
      </c>
      <c r="E98">
        <v>12100.47725258</v>
      </c>
      <c r="F98">
        <v>1818.65</v>
      </c>
      <c r="G98">
        <v>66.996991558726904</v>
      </c>
      <c r="H98">
        <f>(Table2[[#This Row],[1Y Return vs Nifty]]-AVERAGE(Table2[1Y Return vs Nifty]))/_xlfn.STDEV.P(Table2[1Y Return vs Nifty])</f>
        <v>0.69158452347400257</v>
      </c>
      <c r="I98">
        <v>1.9451038961740701</v>
      </c>
      <c r="J98">
        <f>(Table2[[#This Row],[1M Return vs Nifty]]-AVERAGE(Table2[1M Return vs Nifty]))/_xlfn.STDEV.P(Table2[1M Return vs Nifty])</f>
        <v>0.43124263427886417</v>
      </c>
      <c r="K98">
        <v>30.565332855426</v>
      </c>
      <c r="L98">
        <f>(Table2[[#This Row],[6M Return vs Nifty]]-AVERAGE(Table2[6M Return vs Nifty]))/_xlfn.STDEV.P(Table2[6M Return vs Nifty])</f>
        <v>0.51936722065180807</v>
      </c>
      <c r="M98">
        <v>-2.6423715818231899</v>
      </c>
      <c r="N98">
        <f>(Table2[[#This Row],[1W Return vs Nifty]]-AVERAGE(Table2[1W Return vs Nifty]))/_xlfn.STDEV.P(Table2[1W Return vs Nifty])</f>
        <v>-0.16247712868894582</v>
      </c>
      <c r="O98">
        <v>1794.44</v>
      </c>
      <c r="P98">
        <v>1750.1917790520799</v>
      </c>
      <c r="Q98">
        <v>1486.63506084865</v>
      </c>
      <c r="R98">
        <v>53.469968900394697</v>
      </c>
      <c r="S98" s="2">
        <f>(Table2[[#This Row],[Close Price]]-Table2[[#This Row],[20D EMA]])/Table2[[#This Row],[20D EMA]]</f>
        <v>1.3491674282784621E-2</v>
      </c>
      <c r="T98" s="2">
        <f>(Table2[[#This Row],[Close Price]]-Table2[[#This Row],[50D EMA]])/Table2[[#This Row],[50D EMA]]</f>
        <v>3.9114696896244E-2</v>
      </c>
      <c r="U98" s="2">
        <f>(Table2[[#This Row],[Close Price]]-Table2[[#This Row],[200D EMA]])/Table2[[#This Row],[200D EMA]]</f>
        <v>0.22333318236273692</v>
      </c>
      <c r="V98">
        <v>0.70195364626822598</v>
      </c>
      <c r="W98">
        <v>1801.8</v>
      </c>
      <c r="X98">
        <v>1859.9</v>
      </c>
      <c r="Y98">
        <v>1801.8</v>
      </c>
      <c r="Z98">
        <v>1892</v>
      </c>
      <c r="AA98">
        <v>1683.1</v>
      </c>
      <c r="AB98">
        <v>1919</v>
      </c>
      <c r="AC98" s="2">
        <f>(Table2[[#This Row],[Close Price]]/Table2[[#This Row],[Day Low]])-1</f>
        <v>9.3517593517593589E-3</v>
      </c>
      <c r="AD98" s="2">
        <f>(Table2[[#This Row],[Day High]]/Table2[[#This Row],[Close Price]])-1</f>
        <v>2.2681659472685745E-2</v>
      </c>
      <c r="AE98" s="2">
        <f>(Table2[[#This Row],[Close Price]]/Table2[[#This Row],[Current Week Low]])-1</f>
        <v>9.3517593517593589E-3</v>
      </c>
      <c r="AF98" s="2">
        <f>(Table2[[#This Row],[Current Week High]]/Table2[[#This Row],[Close Price]])-1</f>
        <v>4.0332114480521319E-2</v>
      </c>
      <c r="AG98" s="2">
        <f>(Table2[[#This Row],[Close Price]]/Table2[[#This Row],[Current Month Low]])-1</f>
        <v>8.0535915869526686E-2</v>
      </c>
      <c r="AH98" s="2">
        <f>(Table2[[#This Row],[Current Month High]]/Table2[[#This Row],[Close Price]])-1</f>
        <v>5.5178291589915496E-2</v>
      </c>
      <c r="AI98">
        <v>8.3331042256618897</v>
      </c>
      <c r="AJ98">
        <v>116.068670547701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</v>
      </c>
      <c r="AM98" t="s">
        <v>10437</v>
      </c>
      <c r="AN98">
        <v>6.01</v>
      </c>
      <c r="AO98" t="s">
        <v>10436</v>
      </c>
      <c r="AP98">
        <v>0.124706158492564</v>
      </c>
      <c r="AQ98">
        <f>(Table2[[#This Row],[Sharpe Ratio]]-AVERAGE(Table2[Sharpe Ratio]))/_xlfn.STDEV.P(Table2[Sharpe Ratio])</f>
        <v>0.766296633519715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2.2460138832354444</v>
      </c>
      <c r="AS98">
        <f>_xlfn.RANK.AVG(Table2[[#This Row],[1Y Return vs Nifty Z-Score]],Table2[1Y Return vs Nifty Z-Score])</f>
        <v>139</v>
      </c>
      <c r="AT98">
        <f>_xlfn.RANK.AVG(Table2[[#This Row],[6M Return vs Nifty Z-Score]],Table2[6M Return vs Nifty Z-Score])</f>
        <v>166</v>
      </c>
      <c r="AU98">
        <f>_xlfn.RANK.AVG(Table2[[#This Row],[Sharpe Ratio Z-Score]],Table2[Sharpe Ratio Z-Score])</f>
        <v>165</v>
      </c>
      <c r="AV98">
        <f>(Table2[[#This Row],[Rank 1Y]]+Table2[[#This Row],[Rank 6M]]+Table2[[#This Row],[Rank Sharpe]])/3</f>
        <v>156.66666666666666</v>
      </c>
    </row>
    <row r="99" spans="1:48" x14ac:dyDescent="0.3">
      <c r="A99" t="s">
        <v>908</v>
      </c>
      <c r="B99" t="s">
        <v>909</v>
      </c>
      <c r="C99" t="s">
        <v>10402</v>
      </c>
      <c r="D99" t="s">
        <v>777</v>
      </c>
      <c r="E99">
        <v>17398.504087919999</v>
      </c>
      <c r="F99">
        <v>1291.9000000000001</v>
      </c>
      <c r="G99">
        <v>38.698356075235402</v>
      </c>
      <c r="H99">
        <f>(Table2[[#This Row],[1Y Return vs Nifty]]-AVERAGE(Table2[1Y Return vs Nifty]))/_xlfn.STDEV.P(Table2[1Y Return vs Nifty])</f>
        <v>0.2307877872862896</v>
      </c>
      <c r="I99">
        <v>-11.711886245012</v>
      </c>
      <c r="J99">
        <f>(Table2[[#This Row],[1M Return vs Nifty]]-AVERAGE(Table2[1M Return vs Nifty]))/_xlfn.STDEV.P(Table2[1M Return vs Nifty])</f>
        <v>-0.89974802032880596</v>
      </c>
      <c r="K99">
        <v>24.971331093709299</v>
      </c>
      <c r="L99">
        <f>(Table2[[#This Row],[6M Return vs Nifty]]-AVERAGE(Table2[6M Return vs Nifty]))/_xlfn.STDEV.P(Table2[6M Return vs Nifty])</f>
        <v>0.35098781171879029</v>
      </c>
      <c r="M99">
        <v>-3.4825619193808302</v>
      </c>
      <c r="N99">
        <f>(Table2[[#This Row],[1W Return vs Nifty]]-AVERAGE(Table2[1W Return vs Nifty]))/_xlfn.STDEV.P(Table2[1W Return vs Nifty])</f>
        <v>-0.32518015785223697</v>
      </c>
      <c r="O99">
        <v>1354.52</v>
      </c>
      <c r="P99">
        <v>1411.5948016462301</v>
      </c>
      <c r="Q99">
        <v>1224.2489279727999</v>
      </c>
      <c r="R99">
        <v>37.3811499150844</v>
      </c>
      <c r="S99" s="2">
        <f>(Table2[[#This Row],[Close Price]]-Table2[[#This Row],[20D EMA]])/Table2[[#This Row],[20D EMA]]</f>
        <v>-4.6230398960517297E-2</v>
      </c>
      <c r="T99" s="2">
        <f>(Table2[[#This Row],[Close Price]]-Table2[[#This Row],[50D EMA]])/Table2[[#This Row],[50D EMA]]</f>
        <v>-8.4794022694500926E-2</v>
      </c>
      <c r="U99" s="2">
        <f>(Table2[[#This Row],[Close Price]]-Table2[[#This Row],[200D EMA]])/Table2[[#This Row],[200D EMA]]</f>
        <v>5.5259245469972913E-2</v>
      </c>
      <c r="V99">
        <v>0.45143026199891101</v>
      </c>
      <c r="W99">
        <v>1283.5</v>
      </c>
      <c r="X99">
        <v>1322</v>
      </c>
      <c r="Y99">
        <v>1283.5</v>
      </c>
      <c r="Z99">
        <v>1338.3</v>
      </c>
      <c r="AA99">
        <v>1222.0999999999999</v>
      </c>
      <c r="AB99">
        <v>1468.5</v>
      </c>
      <c r="AC99" s="2">
        <f>(Table2[[#This Row],[Close Price]]/Table2[[#This Row],[Day Low]])-1</f>
        <v>6.5446045968056143E-3</v>
      </c>
      <c r="AD99" s="2">
        <f>(Table2[[#This Row],[Day High]]/Table2[[#This Row],[Close Price]])-1</f>
        <v>2.3299016951776386E-2</v>
      </c>
      <c r="AE99" s="2">
        <f>(Table2[[#This Row],[Close Price]]/Table2[[#This Row],[Current Week Low]])-1</f>
        <v>6.5446045968056143E-3</v>
      </c>
      <c r="AF99" s="2">
        <f>(Table2[[#This Row],[Current Week High]]/Table2[[#This Row],[Close Price]])-1</f>
        <v>3.591609257682471E-2</v>
      </c>
      <c r="AG99" s="2">
        <f>(Table2[[#This Row],[Close Price]]/Table2[[#This Row],[Current Month Low]])-1</f>
        <v>5.7114802389329977E-2</v>
      </c>
      <c r="AH99" s="2">
        <f>(Table2[[#This Row],[Current Month High]]/Table2[[#This Row],[Close Price]])-1</f>
        <v>0.13669788683334616</v>
      </c>
      <c r="AI99">
        <v>46.834120287947897</v>
      </c>
      <c r="AJ99">
        <v>83.952726754948003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-0.33</v>
      </c>
      <c r="AM99" t="s">
        <v>10435</v>
      </c>
      <c r="AN99">
        <v>-7.73</v>
      </c>
      <c r="AO99" t="s">
        <v>10435</v>
      </c>
      <c r="AP99">
        <v>0.22136210722368699</v>
      </c>
      <c r="AQ99">
        <f>(Table2[[#This Row],[Sharpe Ratio]]-AVERAGE(Table2[Sharpe Ratio]))/_xlfn.STDEV.P(Table2[Sharpe Ratio])</f>
        <v>1.8881668003633159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240</v>
      </c>
      <c r="AT99">
        <f>_xlfn.RANK.AVG(Table2[[#This Row],[6M Return vs Nifty Z-Score]],Table2[6M Return vs Nifty Z-Score])</f>
        <v>209</v>
      </c>
      <c r="AU99">
        <f>_xlfn.RANK.AVG(Table2[[#This Row],[Sharpe Ratio Z-Score]],Table2[Sharpe Ratio Z-Score])</f>
        <v>21</v>
      </c>
      <c r="AV99">
        <f>(Table2[[#This Row],[Rank 1Y]]+Table2[[#This Row],[Rank 6M]]+Table2[[#This Row],[Rank Sharpe]])/3</f>
        <v>156.66666666666666</v>
      </c>
    </row>
    <row r="100" spans="1:48" x14ac:dyDescent="0.3">
      <c r="A100" t="s">
        <v>1610</v>
      </c>
      <c r="B100" t="s">
        <v>1611</v>
      </c>
      <c r="C100" t="s">
        <v>10393</v>
      </c>
      <c r="D100" t="s">
        <v>233</v>
      </c>
      <c r="E100">
        <v>5944.98588294</v>
      </c>
      <c r="F100">
        <v>308.10000000000002</v>
      </c>
      <c r="G100">
        <v>22.046605185860798</v>
      </c>
      <c r="H100">
        <f>(Table2[[#This Row],[1Y Return vs Nifty]]-AVERAGE(Table2[1Y Return vs Nifty]))/_xlfn.STDEV.P(Table2[1Y Return vs Nifty])</f>
        <v>-4.0358588874175219E-2</v>
      </c>
      <c r="I100">
        <v>20.770136577219098</v>
      </c>
      <c r="J100">
        <f>(Table2[[#This Row],[1M Return vs Nifty]]-AVERAGE(Table2[1M Return vs Nifty]))/_xlfn.STDEV.P(Table2[1M Return vs Nifty])</f>
        <v>2.2659032961177008</v>
      </c>
      <c r="K100">
        <v>38.763495336889001</v>
      </c>
      <c r="L100">
        <f>(Table2[[#This Row],[6M Return vs Nifty]]-AVERAGE(Table2[6M Return vs Nifty]))/_xlfn.STDEV.P(Table2[6M Return vs Nifty])</f>
        <v>0.76613184672192236</v>
      </c>
      <c r="M100">
        <v>-4.3389214224490802</v>
      </c>
      <c r="N100">
        <f>(Table2[[#This Row],[1W Return vs Nifty]]-AVERAGE(Table2[1W Return vs Nifty]))/_xlfn.STDEV.P(Table2[1W Return vs Nifty])</f>
        <v>-0.49101434919392944</v>
      </c>
      <c r="O100">
        <v>299</v>
      </c>
      <c r="P100">
        <v>276.89799020511703</v>
      </c>
      <c r="Q100">
        <v>242.38102375540601</v>
      </c>
      <c r="R100">
        <v>53.233153117438398</v>
      </c>
      <c r="S100" s="2">
        <f>(Table2[[#This Row],[Close Price]]-Table2[[#This Row],[20D EMA]])/Table2[[#This Row],[20D EMA]]</f>
        <v>3.043478260869573E-2</v>
      </c>
      <c r="T100" s="2">
        <f>(Table2[[#This Row],[Close Price]]-Table2[[#This Row],[50D EMA]])/Table2[[#This Row],[50D EMA]]</f>
        <v>0.11268413241919728</v>
      </c>
      <c r="U100" s="2">
        <f>(Table2[[#This Row],[Close Price]]-Table2[[#This Row],[200D EMA]])/Table2[[#This Row],[200D EMA]]</f>
        <v>0.27113911487936043</v>
      </c>
      <c r="V100">
        <v>1.3627484583274001</v>
      </c>
      <c r="W100">
        <v>306.5</v>
      </c>
      <c r="X100">
        <v>319.95</v>
      </c>
      <c r="Y100">
        <v>306.5</v>
      </c>
      <c r="Z100">
        <v>319.95</v>
      </c>
      <c r="AA100">
        <v>276.10000000000002</v>
      </c>
      <c r="AB100">
        <v>329.9</v>
      </c>
      <c r="AC100" s="2">
        <f>(Table2[[#This Row],[Close Price]]/Table2[[#This Row],[Day Low]])-1</f>
        <v>5.2202283849918096E-3</v>
      </c>
      <c r="AD100" s="2">
        <f>(Table2[[#This Row],[Day High]]/Table2[[#This Row],[Close Price]])-1</f>
        <v>3.8461538461538325E-2</v>
      </c>
      <c r="AE100" s="2">
        <f>(Table2[[#This Row],[Close Price]]/Table2[[#This Row],[Current Week Low]])-1</f>
        <v>5.2202283849918096E-3</v>
      </c>
      <c r="AF100" s="2">
        <f>(Table2[[#This Row],[Current Week High]]/Table2[[#This Row],[Close Price]])-1</f>
        <v>3.8461538461538325E-2</v>
      </c>
      <c r="AG100" s="2">
        <f>(Table2[[#This Row],[Close Price]]/Table2[[#This Row],[Current Month Low]])-1</f>
        <v>0.11590003621876122</v>
      </c>
      <c r="AH100" s="2">
        <f>(Table2[[#This Row],[Current Month High]]/Table2[[#This Row],[Close Price]])-1</f>
        <v>7.0756247971437647E-2</v>
      </c>
      <c r="AI100">
        <v>7.0756247971437602</v>
      </c>
      <c r="AJ100">
        <v>74.067796610169495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0.08</v>
      </c>
      <c r="AM100" t="s">
        <v>10436</v>
      </c>
      <c r="AN100">
        <v>2.91</v>
      </c>
      <c r="AO100" t="s">
        <v>10436</v>
      </c>
      <c r="AP100">
        <v>0.1988144151631</v>
      </c>
      <c r="AQ100">
        <f>(Table2[[#This Row],[Sharpe Ratio]]-AVERAGE(Table2[Sharpe Ratio]))/_xlfn.STDEV.P(Table2[Sharpe Ratio])</f>
        <v>1.6264593381116548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4.1271215428831729</v>
      </c>
      <c r="AS100">
        <f>_xlfn.RANK.AVG(Table2[[#This Row],[1Y Return vs Nifty Z-Score]],Table2[1Y Return vs Nifty Z-Score])</f>
        <v>306</v>
      </c>
      <c r="AT100">
        <f>_xlfn.RANK.AVG(Table2[[#This Row],[6M Return vs Nifty Z-Score]],Table2[6M Return vs Nifty Z-Score])</f>
        <v>129</v>
      </c>
      <c r="AU100">
        <f>_xlfn.RANK.AVG(Table2[[#This Row],[Sharpe Ratio Z-Score]],Table2[Sharpe Ratio Z-Score])</f>
        <v>36</v>
      </c>
      <c r="AV100">
        <f>(Table2[[#This Row],[Rank 1Y]]+Table2[[#This Row],[Rank 6M]]+Table2[[#This Row],[Rank Sharpe]])/3</f>
        <v>157</v>
      </c>
    </row>
    <row r="101" spans="1:48" x14ac:dyDescent="0.3">
      <c r="A101" t="s">
        <v>767</v>
      </c>
      <c r="B101" t="s">
        <v>768</v>
      </c>
      <c r="C101" t="s">
        <v>10392</v>
      </c>
      <c r="D101" t="s">
        <v>684</v>
      </c>
      <c r="E101">
        <v>22559.617906264</v>
      </c>
      <c r="F101">
        <v>156.47</v>
      </c>
      <c r="G101">
        <v>86.379232112629893</v>
      </c>
      <c r="H101">
        <f>(Table2[[#This Row],[1Y Return vs Nifty]]-AVERAGE(Table2[1Y Return vs Nifty]))/_xlfn.STDEV.P(Table2[1Y Return vs Nifty])</f>
        <v>1.0071924329950761</v>
      </c>
      <c r="I101">
        <v>3.9811850334190799</v>
      </c>
      <c r="J101">
        <f>(Table2[[#This Row],[1M Return vs Nifty]]-AVERAGE(Table2[1M Return vs Nifty]))/_xlfn.STDEV.P(Table2[1M Return vs Nifty])</f>
        <v>0.6296761791287917</v>
      </c>
      <c r="K101">
        <v>55.404918771925701</v>
      </c>
      <c r="L101">
        <f>(Table2[[#This Row],[6M Return vs Nifty]]-AVERAGE(Table2[6M Return vs Nifty]))/_xlfn.STDEV.P(Table2[6M Return vs Nifty])</f>
        <v>1.2670385609406969</v>
      </c>
      <c r="M101">
        <v>6.9150718449686197</v>
      </c>
      <c r="N101">
        <f>(Table2[[#This Row],[1W Return vs Nifty]]-AVERAGE(Table2[1W Return vs Nifty]))/_xlfn.STDEV.P(Table2[1W Return vs Nifty])</f>
        <v>1.6883237280742185</v>
      </c>
      <c r="O101">
        <v>152.29</v>
      </c>
      <c r="P101">
        <v>141.883293647638</v>
      </c>
      <c r="Q101">
        <v>113.39533822265599</v>
      </c>
      <c r="R101">
        <v>54.884063246383</v>
      </c>
      <c r="S101" s="2">
        <f>(Table2[[#This Row],[Close Price]]-Table2[[#This Row],[20D EMA]])/Table2[[#This Row],[20D EMA]]</f>
        <v>2.7447632805831026E-2</v>
      </c>
      <c r="T101" s="2">
        <f>(Table2[[#This Row],[Close Price]]-Table2[[#This Row],[50D EMA]])/Table2[[#This Row],[50D EMA]]</f>
        <v>0.10280777938935894</v>
      </c>
      <c r="U101" s="2">
        <f>(Table2[[#This Row],[Close Price]]-Table2[[#This Row],[200D EMA]])/Table2[[#This Row],[200D EMA]]</f>
        <v>0.37986272145302213</v>
      </c>
      <c r="V101">
        <v>0.88905519775756903</v>
      </c>
      <c r="W101">
        <v>155.82</v>
      </c>
      <c r="X101">
        <v>163.18</v>
      </c>
      <c r="Y101">
        <v>155.82</v>
      </c>
      <c r="Z101">
        <v>171</v>
      </c>
      <c r="AA101">
        <v>146.01</v>
      </c>
      <c r="AB101">
        <v>171</v>
      </c>
      <c r="AC101" s="2">
        <f>(Table2[[#This Row],[Close Price]]/Table2[[#This Row],[Day Low]])-1</f>
        <v>4.1714799127199331E-3</v>
      </c>
      <c r="AD101" s="2">
        <f>(Table2[[#This Row],[Day High]]/Table2[[#This Row],[Close Price]])-1</f>
        <v>4.2883619863232525E-2</v>
      </c>
      <c r="AE101" s="2">
        <f>(Table2[[#This Row],[Close Price]]/Table2[[#This Row],[Current Week Low]])-1</f>
        <v>4.1714799127199331E-3</v>
      </c>
      <c r="AF101" s="2">
        <f>(Table2[[#This Row],[Current Week High]]/Table2[[#This Row],[Close Price]])-1</f>
        <v>9.286125135808776E-2</v>
      </c>
      <c r="AG101" s="2">
        <f>(Table2[[#This Row],[Close Price]]/Table2[[#This Row],[Current Month Low]])-1</f>
        <v>7.163892884049039E-2</v>
      </c>
      <c r="AH101" s="2">
        <f>(Table2[[#This Row],[Current Month High]]/Table2[[#This Row],[Close Price]])-1</f>
        <v>9.286125135808776E-2</v>
      </c>
      <c r="AI101">
        <v>9.2861251358087706</v>
      </c>
      <c r="AJ101">
        <v>154.42276422764201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</v>
      </c>
      <c r="AM101" t="s">
        <v>10436</v>
      </c>
      <c r="AN101">
        <v>2.34</v>
      </c>
      <c r="AO101" t="s">
        <v>10436</v>
      </c>
      <c r="AP101">
        <v>7.5261476833968999E-2</v>
      </c>
      <c r="AQ101">
        <f>(Table2[[#This Row],[Sharpe Ratio]]-AVERAGE(Table2[Sharpe Ratio]))/_xlfn.STDEV.P(Table2[Sharpe Ratio])</f>
        <v>0.19240010681793604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4.7846310079567189</v>
      </c>
      <c r="AS101">
        <f>_xlfn.RANK.AVG(Table2[[#This Row],[1Y Return vs Nifty Z-Score]],Table2[1Y Return vs Nifty Z-Score])</f>
        <v>99</v>
      </c>
      <c r="AT101">
        <f>_xlfn.RANK.AVG(Table2[[#This Row],[6M Return vs Nifty Z-Score]],Table2[6M Return vs Nifty Z-Score])</f>
        <v>76</v>
      </c>
      <c r="AU101">
        <f>_xlfn.RANK.AVG(Table2[[#This Row],[Sharpe Ratio Z-Score]],Table2[Sharpe Ratio Z-Score])</f>
        <v>299</v>
      </c>
      <c r="AV101">
        <f>(Table2[[#This Row],[Rank 1Y]]+Table2[[#This Row],[Rank 6M]]+Table2[[#This Row],[Rank Sharpe]])/3</f>
        <v>158</v>
      </c>
    </row>
    <row r="102" spans="1:48" x14ac:dyDescent="0.3">
      <c r="A102" t="s">
        <v>159</v>
      </c>
      <c r="B102" t="s">
        <v>160</v>
      </c>
      <c r="C102" t="s">
        <v>10402</v>
      </c>
      <c r="D102" t="s">
        <v>161</v>
      </c>
      <c r="E102">
        <v>171183.8234925</v>
      </c>
      <c r="F102">
        <v>8078.2</v>
      </c>
      <c r="G102">
        <v>61.5523064562679</v>
      </c>
      <c r="H102">
        <f>(Table2[[#This Row],[1Y Return vs Nifty]]-AVERAGE(Table2[1Y Return vs Nifty]))/_xlfn.STDEV.P(Table2[1Y Return vs Nifty])</f>
        <v>0.60292678143387557</v>
      </c>
      <c r="I102">
        <v>-2.5875326126735598</v>
      </c>
      <c r="J102">
        <f>(Table2[[#This Row],[1M Return vs Nifty]]-AVERAGE(Table2[1M Return vs Nifty]))/_xlfn.STDEV.P(Table2[1M Return vs Nifty])</f>
        <v>-1.0501613292642976E-2</v>
      </c>
      <c r="K102">
        <v>18.835924785427402</v>
      </c>
      <c r="L102">
        <f>(Table2[[#This Row],[6M Return vs Nifty]]-AVERAGE(Table2[6M Return vs Nifty]))/_xlfn.STDEV.P(Table2[6M Return vs Nifty])</f>
        <v>0.16631213020177521</v>
      </c>
      <c r="M102">
        <v>-0.42664696423016601</v>
      </c>
      <c r="N102">
        <f>(Table2[[#This Row],[1W Return vs Nifty]]-AVERAGE(Table2[1W Return vs Nifty]))/_xlfn.STDEV.P(Table2[1W Return vs Nifty])</f>
        <v>0.26659839260545115</v>
      </c>
      <c r="O102">
        <v>7769.74</v>
      </c>
      <c r="P102">
        <v>7801.2796522754197</v>
      </c>
      <c r="Q102">
        <v>6849.3225906069702</v>
      </c>
      <c r="R102">
        <v>66.522642766752298</v>
      </c>
      <c r="S102" s="2">
        <f>(Table2[[#This Row],[Close Price]]-Table2[[#This Row],[20D EMA]])/Table2[[#This Row],[20D EMA]]</f>
        <v>3.9700170147263618E-2</v>
      </c>
      <c r="T102" s="2">
        <f>(Table2[[#This Row],[Close Price]]-Table2[[#This Row],[50D EMA]])/Table2[[#This Row],[50D EMA]]</f>
        <v>3.5496785151627019E-2</v>
      </c>
      <c r="U102" s="2">
        <f>(Table2[[#This Row],[Close Price]]-Table2[[#This Row],[200D EMA]])/Table2[[#This Row],[200D EMA]]</f>
        <v>0.1794159047317013</v>
      </c>
      <c r="V102">
        <v>0.88910746370787896</v>
      </c>
      <c r="W102">
        <v>7870</v>
      </c>
      <c r="X102">
        <v>8100</v>
      </c>
      <c r="Y102">
        <v>7750</v>
      </c>
      <c r="Z102">
        <v>8100</v>
      </c>
      <c r="AA102">
        <v>7350.05</v>
      </c>
      <c r="AB102">
        <v>8100</v>
      </c>
      <c r="AC102" s="2">
        <f>(Table2[[#This Row],[Close Price]]/Table2[[#This Row],[Day Low]])-1</f>
        <v>2.6454891994917462E-2</v>
      </c>
      <c r="AD102" s="2">
        <f>(Table2[[#This Row],[Day High]]/Table2[[#This Row],[Close Price]])-1</f>
        <v>2.6986209799213512E-3</v>
      </c>
      <c r="AE102" s="2">
        <f>(Table2[[#This Row],[Close Price]]/Table2[[#This Row],[Current Week Low]])-1</f>
        <v>4.2348387096774243E-2</v>
      </c>
      <c r="AF102" s="2">
        <f>(Table2[[#This Row],[Current Week High]]/Table2[[#This Row],[Close Price]])-1</f>
        <v>2.6986209799213512E-3</v>
      </c>
      <c r="AG102" s="2">
        <f>(Table2[[#This Row],[Close Price]]/Table2[[#This Row],[Current Month Low]])-1</f>
        <v>9.9067353283310844E-2</v>
      </c>
      <c r="AH102" s="2">
        <f>(Table2[[#This Row],[Current Month High]]/Table2[[#This Row],[Close Price]])-1</f>
        <v>2.6986209799213512E-3</v>
      </c>
      <c r="AI102">
        <v>13.2671882350028</v>
      </c>
      <c r="AJ102">
        <v>109.82337662337601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-0.1</v>
      </c>
      <c r="AM102" t="s">
        <v>10435</v>
      </c>
      <c r="AN102">
        <v>7.47</v>
      </c>
      <c r="AO102" t="s">
        <v>10436</v>
      </c>
      <c r="AP102">
        <v>0.17599684041027</v>
      </c>
      <c r="AQ102">
        <f>(Table2[[#This Row],[Sharpe Ratio]]-AVERAGE(Table2[Sharpe Ratio]))/_xlfn.STDEV.P(Table2[Sharpe Ratio])</f>
        <v>1.3616193905349867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151</v>
      </c>
      <c r="AT102">
        <f>_xlfn.RANK.AVG(Table2[[#This Row],[6M Return vs Nifty Z-Score]],Table2[6M Return vs Nifty Z-Score])</f>
        <v>261</v>
      </c>
      <c r="AU102">
        <f>_xlfn.RANK.AVG(Table2[[#This Row],[Sharpe Ratio Z-Score]],Table2[Sharpe Ratio Z-Score])</f>
        <v>64</v>
      </c>
      <c r="AV102">
        <f>(Table2[[#This Row],[Rank 1Y]]+Table2[[#This Row],[Rank 6M]]+Table2[[#This Row],[Rank Sharpe]])/3</f>
        <v>158.66666666666666</v>
      </c>
    </row>
    <row r="103" spans="1:48" x14ac:dyDescent="0.3">
      <c r="A103" t="s">
        <v>1815</v>
      </c>
      <c r="B103" t="s">
        <v>1816</v>
      </c>
      <c r="C103" t="s">
        <v>10397</v>
      </c>
      <c r="D103" t="s">
        <v>190</v>
      </c>
      <c r="E103">
        <v>4429.7303763</v>
      </c>
      <c r="F103">
        <v>1683.05</v>
      </c>
      <c r="G103">
        <v>56.064306905789898</v>
      </c>
      <c r="H103">
        <f>(Table2[[#This Row],[1Y Return vs Nifty]]-AVERAGE(Table2[1Y Return vs Nifty]))/_xlfn.STDEV.P(Table2[1Y Return vs Nifty])</f>
        <v>0.51356373484687146</v>
      </c>
      <c r="I103">
        <v>3.5753515415669499</v>
      </c>
      <c r="J103">
        <f>(Table2[[#This Row],[1M Return vs Nifty]]-AVERAGE(Table2[1M Return vs Nifty]))/_xlfn.STDEV.P(Table2[1M Return vs Nifty])</f>
        <v>0.59012422958516619</v>
      </c>
      <c r="K103">
        <v>36.084295406476997</v>
      </c>
      <c r="L103">
        <f>(Table2[[#This Row],[6M Return vs Nifty]]-AVERAGE(Table2[6M Return vs Nifty]))/_xlfn.STDEV.P(Table2[6M Return vs Nifty])</f>
        <v>0.68548794993528384</v>
      </c>
      <c r="M103">
        <v>-3.53183011184327</v>
      </c>
      <c r="N103">
        <f>(Table2[[#This Row],[1W Return vs Nifty]]-AVERAGE(Table2[1W Return vs Nifty]))/_xlfn.STDEV.P(Table2[1W Return vs Nifty])</f>
        <v>-0.33472095330858681</v>
      </c>
      <c r="O103">
        <v>1634.97</v>
      </c>
      <c r="P103">
        <v>1518.6969690569399</v>
      </c>
      <c r="Q103">
        <v>1275.49868938192</v>
      </c>
      <c r="R103">
        <v>55.892568590648303</v>
      </c>
      <c r="S103" s="2">
        <f>(Table2[[#This Row],[Close Price]]-Table2[[#This Row],[20D EMA]])/Table2[[#This Row],[20D EMA]]</f>
        <v>2.9407267411634418E-2</v>
      </c>
      <c r="T103" s="2">
        <f>(Table2[[#This Row],[Close Price]]-Table2[[#This Row],[50D EMA]])/Table2[[#This Row],[50D EMA]]</f>
        <v>0.10821976621519025</v>
      </c>
      <c r="U103" s="2">
        <f>(Table2[[#This Row],[Close Price]]-Table2[[#This Row],[200D EMA]])/Table2[[#This Row],[200D EMA]]</f>
        <v>0.31952311202732064</v>
      </c>
      <c r="V103">
        <v>0.46410319824723401</v>
      </c>
      <c r="W103">
        <v>1674</v>
      </c>
      <c r="X103">
        <v>1724.95</v>
      </c>
      <c r="Y103">
        <v>1655.3</v>
      </c>
      <c r="Z103">
        <v>1724.95</v>
      </c>
      <c r="AA103">
        <v>1531</v>
      </c>
      <c r="AB103">
        <v>1747.2</v>
      </c>
      <c r="AC103" s="2">
        <f>(Table2[[#This Row],[Close Price]]/Table2[[#This Row],[Day Low]])-1</f>
        <v>5.4062126642770991E-3</v>
      </c>
      <c r="AD103" s="2">
        <f>(Table2[[#This Row],[Day High]]/Table2[[#This Row],[Close Price]])-1</f>
        <v>2.4895279403464032E-2</v>
      </c>
      <c r="AE103" s="2">
        <f>(Table2[[#This Row],[Close Price]]/Table2[[#This Row],[Current Week Low]])-1</f>
        <v>1.6764332749350519E-2</v>
      </c>
      <c r="AF103" s="2">
        <f>(Table2[[#This Row],[Current Week High]]/Table2[[#This Row],[Close Price]])-1</f>
        <v>2.4895279403464032E-2</v>
      </c>
      <c r="AG103" s="2">
        <f>(Table2[[#This Row],[Close Price]]/Table2[[#This Row],[Current Month Low]])-1</f>
        <v>9.9314173742651723E-2</v>
      </c>
      <c r="AH103" s="2">
        <f>(Table2[[#This Row],[Current Month High]]/Table2[[#This Row],[Close Price]])-1</f>
        <v>3.811532634205772E-2</v>
      </c>
      <c r="AI103">
        <v>3.8115326342057698</v>
      </c>
      <c r="AJ103">
        <v>104.750608272506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0.18</v>
      </c>
      <c r="AM103" t="s">
        <v>10436</v>
      </c>
      <c r="AN103">
        <v>3.49</v>
      </c>
      <c r="AO103" t="s">
        <v>10436</v>
      </c>
      <c r="AP103">
        <v>0.120173036288722</v>
      </c>
      <c r="AQ103">
        <f>(Table2[[#This Row],[Sharpe Ratio]]-AVERAGE(Table2[Sharpe Ratio]))/_xlfn.STDEV.P(Table2[Sharpe Ratio])</f>
        <v>0.71368140776373301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2.1681363688224682</v>
      </c>
      <c r="AS103">
        <f>_xlfn.RANK.AVG(Table2[[#This Row],[1Y Return vs Nifty Z-Score]],Table2[1Y Return vs Nifty Z-Score])</f>
        <v>165</v>
      </c>
      <c r="AT103">
        <f>_xlfn.RANK.AVG(Table2[[#This Row],[6M Return vs Nifty Z-Score]],Table2[6M Return vs Nifty Z-Score])</f>
        <v>141</v>
      </c>
      <c r="AU103">
        <f>_xlfn.RANK.AVG(Table2[[#This Row],[Sharpe Ratio Z-Score]],Table2[Sharpe Ratio Z-Score])</f>
        <v>170</v>
      </c>
      <c r="AV103">
        <f>(Table2[[#This Row],[Rank 1Y]]+Table2[[#This Row],[Rank 6M]]+Table2[[#This Row],[Rank Sharpe]])/3</f>
        <v>158.66666666666666</v>
      </c>
    </row>
    <row r="104" spans="1:48" x14ac:dyDescent="0.3">
      <c r="A104" t="s">
        <v>120</v>
      </c>
      <c r="B104" t="s">
        <v>121</v>
      </c>
      <c r="C104" t="s">
        <v>10402</v>
      </c>
      <c r="D104" t="s">
        <v>122</v>
      </c>
      <c r="E104">
        <v>252692.24934035001</v>
      </c>
      <c r="F104">
        <v>7095.7</v>
      </c>
      <c r="G104">
        <v>60.206474872824003</v>
      </c>
      <c r="H104">
        <f>(Table2[[#This Row],[1Y Return vs Nifty]]-AVERAGE(Table2[1Y Return vs Nifty]))/_xlfn.STDEV.P(Table2[1Y Return vs Nifty])</f>
        <v>0.58101212758171128</v>
      </c>
      <c r="I104">
        <v>-6.9023970082779202</v>
      </c>
      <c r="J104">
        <f>(Table2[[#This Row],[1M Return vs Nifty]]-AVERAGE(Table2[1M Return vs Nifty]))/_xlfn.STDEV.P(Table2[1M Return vs Nifty])</f>
        <v>-0.43102210331842039</v>
      </c>
      <c r="K104">
        <v>21.773571709976999</v>
      </c>
      <c r="L104">
        <f>(Table2[[#This Row],[6M Return vs Nifty]]-AVERAGE(Table2[6M Return vs Nifty]))/_xlfn.STDEV.P(Table2[6M Return vs Nifty])</f>
        <v>0.25473527947474978</v>
      </c>
      <c r="M104">
        <v>0.38358492078128098</v>
      </c>
      <c r="N104">
        <f>(Table2[[#This Row],[1W Return vs Nifty]]-AVERAGE(Table2[1W Return vs Nifty]))/_xlfn.STDEV.P(Table2[1W Return vs Nifty])</f>
        <v>0.42349996136099755</v>
      </c>
      <c r="O104">
        <v>6819.37</v>
      </c>
      <c r="P104">
        <v>6886.3088928325496</v>
      </c>
      <c r="Q104">
        <v>6022.8098420515198</v>
      </c>
      <c r="R104">
        <v>81.348684330546007</v>
      </c>
      <c r="S104" s="2">
        <f>(Table2[[#This Row],[Close Price]]-Table2[[#This Row],[20D EMA]])/Table2[[#This Row],[20D EMA]]</f>
        <v>4.0521338481413961E-2</v>
      </c>
      <c r="T104" s="2">
        <f>(Table2[[#This Row],[Close Price]]-Table2[[#This Row],[50D EMA]])/Table2[[#This Row],[50D EMA]]</f>
        <v>3.0406871144771027E-2</v>
      </c>
      <c r="U104" s="2">
        <f>(Table2[[#This Row],[Close Price]]-Table2[[#This Row],[200D EMA]])/Table2[[#This Row],[200D EMA]]</f>
        <v>0.17813781043816365</v>
      </c>
      <c r="V104">
        <v>0.66713519024278001</v>
      </c>
      <c r="W104">
        <v>6930</v>
      </c>
      <c r="X104">
        <v>7124.5</v>
      </c>
      <c r="Y104">
        <v>6841</v>
      </c>
      <c r="Z104">
        <v>7124.5</v>
      </c>
      <c r="AA104">
        <v>6502.75</v>
      </c>
      <c r="AB104">
        <v>7124.5</v>
      </c>
      <c r="AC104" s="2">
        <f>(Table2[[#This Row],[Close Price]]/Table2[[#This Row],[Day Low]])-1</f>
        <v>2.3910533910533882E-2</v>
      </c>
      <c r="AD104" s="2">
        <f>(Table2[[#This Row],[Day High]]/Table2[[#This Row],[Close Price]])-1</f>
        <v>4.0587961723297372E-3</v>
      </c>
      <c r="AE104" s="2">
        <f>(Table2[[#This Row],[Close Price]]/Table2[[#This Row],[Current Week Low]])-1</f>
        <v>3.7231398918286862E-2</v>
      </c>
      <c r="AF104" s="2">
        <f>(Table2[[#This Row],[Current Week High]]/Table2[[#This Row],[Close Price]])-1</f>
        <v>4.0587961723297372E-3</v>
      </c>
      <c r="AG104" s="2">
        <f>(Table2[[#This Row],[Close Price]]/Table2[[#This Row],[Current Month Low]])-1</f>
        <v>9.1184498865864327E-2</v>
      </c>
      <c r="AH104" s="2">
        <f>(Table2[[#This Row],[Current Month High]]/Table2[[#This Row],[Close Price]])-1</f>
        <v>4.0587961723297372E-3</v>
      </c>
      <c r="AI104">
        <v>12.3032258973744</v>
      </c>
      <c r="AJ104">
        <v>118.598274799753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-0.13</v>
      </c>
      <c r="AM104" t="s">
        <v>10435</v>
      </c>
      <c r="AN104">
        <v>7.28</v>
      </c>
      <c r="AO104" t="s">
        <v>10436</v>
      </c>
      <c r="AP104">
        <v>0.16535541739991699</v>
      </c>
      <c r="AQ104">
        <f>(Table2[[#This Row],[Sharpe Ratio]]-AVERAGE(Table2[Sharpe Ratio]))/_xlfn.STDEV.P(Table2[Sharpe Ratio])</f>
        <v>1.238106092442099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157</v>
      </c>
      <c r="AT104">
        <f>_xlfn.RANK.AVG(Table2[[#This Row],[6M Return vs Nifty Z-Score]],Table2[6M Return vs Nifty Z-Score])</f>
        <v>237</v>
      </c>
      <c r="AU104">
        <f>_xlfn.RANK.AVG(Table2[[#This Row],[Sharpe Ratio Z-Score]],Table2[Sharpe Ratio Z-Score])</f>
        <v>84</v>
      </c>
      <c r="AV104">
        <f>(Table2[[#This Row],[Rank 1Y]]+Table2[[#This Row],[Rank 6M]]+Table2[[#This Row],[Rank Sharpe]])/3</f>
        <v>159.33333333333334</v>
      </c>
    </row>
    <row r="105" spans="1:48" x14ac:dyDescent="0.3">
      <c r="A105" t="s">
        <v>1534</v>
      </c>
      <c r="B105" t="s">
        <v>1535</v>
      </c>
      <c r="C105" t="s">
        <v>10394</v>
      </c>
      <c r="D105" t="s">
        <v>46</v>
      </c>
      <c r="E105">
        <v>6815.6789855429997</v>
      </c>
      <c r="F105">
        <v>242.79</v>
      </c>
      <c r="G105">
        <v>105.714102072535</v>
      </c>
      <c r="H105">
        <f>(Table2[[#This Row],[1Y Return vs Nifty]]-AVERAGE(Table2[1Y Return vs Nifty]))/_xlfn.STDEV.P(Table2[1Y Return vs Nifty])</f>
        <v>1.3220289903031346</v>
      </c>
      <c r="I105">
        <v>-4.8684556219428101</v>
      </c>
      <c r="J105">
        <f>(Table2[[#This Row],[1M Return vs Nifty]]-AVERAGE(Table2[1M Return vs Nifty]))/_xlfn.STDEV.P(Table2[1M Return vs Nifty])</f>
        <v>-0.2327970955205681</v>
      </c>
      <c r="K105">
        <v>33.829278299440297</v>
      </c>
      <c r="L105">
        <f>(Table2[[#This Row],[6M Return vs Nifty]]-AVERAGE(Table2[6M Return vs Nifty]))/_xlfn.STDEV.P(Table2[6M Return vs Nifty])</f>
        <v>0.6176119527886258</v>
      </c>
      <c r="M105">
        <v>-4.9944413677870996</v>
      </c>
      <c r="N105">
        <f>(Table2[[#This Row],[1W Return vs Nifty]]-AVERAGE(Table2[1W Return vs Nifty]))/_xlfn.STDEV.P(Table2[1W Return vs Nifty])</f>
        <v>-0.61795591947369222</v>
      </c>
      <c r="O105">
        <v>243.73</v>
      </c>
      <c r="P105">
        <v>238.701408612546</v>
      </c>
      <c r="Q105">
        <v>198.05790342674501</v>
      </c>
      <c r="R105">
        <v>48.3010701841756</v>
      </c>
      <c r="S105" s="2">
        <f>(Table2[[#This Row],[Close Price]]-Table2[[#This Row],[20D EMA]])/Table2[[#This Row],[20D EMA]]</f>
        <v>-3.8567267057809779E-3</v>
      </c>
      <c r="T105" s="2">
        <f>(Table2[[#This Row],[Close Price]]-Table2[[#This Row],[50D EMA]])/Table2[[#This Row],[50D EMA]]</f>
        <v>1.7128476162830211E-2</v>
      </c>
      <c r="U105" s="2">
        <f>(Table2[[#This Row],[Close Price]]-Table2[[#This Row],[200D EMA]])/Table2[[#This Row],[200D EMA]]</f>
        <v>0.22585363067725234</v>
      </c>
      <c r="V105">
        <v>0.68843598010468499</v>
      </c>
      <c r="W105">
        <v>238.6</v>
      </c>
      <c r="X105">
        <v>252.7</v>
      </c>
      <c r="Y105">
        <v>236.1</v>
      </c>
      <c r="Z105">
        <v>252.7</v>
      </c>
      <c r="AA105">
        <v>227.4</v>
      </c>
      <c r="AB105">
        <v>284.74</v>
      </c>
      <c r="AC105" s="2">
        <f>(Table2[[#This Row],[Close Price]]/Table2[[#This Row],[Day Low]])-1</f>
        <v>1.7560771165129996E-2</v>
      </c>
      <c r="AD105" s="2">
        <f>(Table2[[#This Row],[Day High]]/Table2[[#This Row],[Close Price]])-1</f>
        <v>4.0817167099139073E-2</v>
      </c>
      <c r="AE105" s="2">
        <f>(Table2[[#This Row],[Close Price]]/Table2[[#This Row],[Current Week Low]])-1</f>
        <v>2.8335451080050866E-2</v>
      </c>
      <c r="AF105" s="2">
        <f>(Table2[[#This Row],[Current Week High]]/Table2[[#This Row],[Close Price]])-1</f>
        <v>4.0817167099139073E-2</v>
      </c>
      <c r="AG105" s="2">
        <f>(Table2[[#This Row],[Close Price]]/Table2[[#This Row],[Current Month Low]])-1</f>
        <v>6.7678100263852237E-2</v>
      </c>
      <c r="AH105" s="2">
        <f>(Table2[[#This Row],[Current Month High]]/Table2[[#This Row],[Close Price]])-1</f>
        <v>0.17278306355286466</v>
      </c>
      <c r="AI105">
        <v>17.2783063552864</v>
      </c>
      <c r="AJ105">
        <v>139.084194977843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0.01</v>
      </c>
      <c r="AM105" t="s">
        <v>10436</v>
      </c>
      <c r="AN105">
        <v>-10.45</v>
      </c>
      <c r="AO105" t="s">
        <v>10435</v>
      </c>
      <c r="AP105">
        <v>9.1056775149625999E-2</v>
      </c>
      <c r="AQ105">
        <f>(Table2[[#This Row],[Sharpe Ratio]]-AVERAGE(Table2[Sharpe Ratio]))/_xlfn.STDEV.P(Table2[Sharpe Ratio])</f>
        <v>0.37573361281894518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1.4646215409164456</v>
      </c>
      <c r="AS105">
        <f>_xlfn.RANK.AVG(Table2[[#This Row],[1Y Return vs Nifty Z-Score]],Table2[1Y Return vs Nifty Z-Score])</f>
        <v>72</v>
      </c>
      <c r="AT105">
        <f>_xlfn.RANK.AVG(Table2[[#This Row],[6M Return vs Nifty Z-Score]],Table2[6M Return vs Nifty Z-Score])</f>
        <v>153</v>
      </c>
      <c r="AU105">
        <f>_xlfn.RANK.AVG(Table2[[#This Row],[Sharpe Ratio Z-Score]],Table2[Sharpe Ratio Z-Score])</f>
        <v>253</v>
      </c>
      <c r="AV105">
        <f>(Table2[[#This Row],[Rank 1Y]]+Table2[[#This Row],[Rank 6M]]+Table2[[#This Row],[Rank Sharpe]])/3</f>
        <v>159.33333333333334</v>
      </c>
    </row>
    <row r="106" spans="1:48" x14ac:dyDescent="0.3">
      <c r="A106" t="s">
        <v>382</v>
      </c>
      <c r="B106" t="s">
        <v>383</v>
      </c>
      <c r="C106" t="s">
        <v>10403</v>
      </c>
      <c r="D106" t="s">
        <v>130</v>
      </c>
      <c r="E106">
        <v>65075.663388469999</v>
      </c>
      <c r="F106">
        <v>1820.35</v>
      </c>
      <c r="G106">
        <v>71.962850839104703</v>
      </c>
      <c r="H106">
        <f>(Table2[[#This Row],[1Y Return vs Nifty]]-AVERAGE(Table2[1Y Return vs Nifty]))/_xlfn.STDEV.P(Table2[1Y Return vs Nifty])</f>
        <v>0.77244537452459283</v>
      </c>
      <c r="I106">
        <v>-1.93695417494347</v>
      </c>
      <c r="J106">
        <f>(Table2[[#This Row],[1M Return vs Nifty]]-AVERAGE(Table2[1M Return vs Nifty]))/_xlfn.STDEV.P(Table2[1M Return vs Nifty])</f>
        <v>5.2902827345900648E-2</v>
      </c>
      <c r="K106">
        <v>17.316379535540701</v>
      </c>
      <c r="L106">
        <f>(Table2[[#This Row],[6M Return vs Nifty]]-AVERAGE(Table2[6M Return vs Nifty]))/_xlfn.STDEV.P(Table2[6M Return vs Nifty])</f>
        <v>0.12057383015798359</v>
      </c>
      <c r="M106">
        <v>-0.131249923848095</v>
      </c>
      <c r="N106">
        <f>(Table2[[#This Row],[1W Return vs Nifty]]-AVERAGE(Table2[1W Return vs Nifty]))/_xlfn.STDEV.P(Table2[1W Return vs Nifty])</f>
        <v>0.32380208934843674</v>
      </c>
      <c r="O106">
        <v>1777.08</v>
      </c>
      <c r="P106">
        <v>1770.5374997792801</v>
      </c>
      <c r="Q106">
        <v>1541.8746573933299</v>
      </c>
      <c r="R106">
        <v>58.356767274588897</v>
      </c>
      <c r="S106" s="2">
        <f>(Table2[[#This Row],[Close Price]]-Table2[[#This Row],[20D EMA]])/Table2[[#This Row],[20D EMA]]</f>
        <v>2.434893195579264E-2</v>
      </c>
      <c r="T106" s="2">
        <f>(Table2[[#This Row],[Close Price]]-Table2[[#This Row],[50D EMA]])/Table2[[#This Row],[50D EMA]]</f>
        <v>2.8134111944496838E-2</v>
      </c>
      <c r="U106" s="2">
        <f>(Table2[[#This Row],[Close Price]]-Table2[[#This Row],[200D EMA]])/Table2[[#This Row],[200D EMA]]</f>
        <v>0.1806082882751677</v>
      </c>
      <c r="V106">
        <v>0.90072388583338203</v>
      </c>
      <c r="W106">
        <v>1769.05</v>
      </c>
      <c r="X106">
        <v>1865.95</v>
      </c>
      <c r="Y106">
        <v>1769.05</v>
      </c>
      <c r="Z106">
        <v>1890</v>
      </c>
      <c r="AA106">
        <v>1645.2</v>
      </c>
      <c r="AB106">
        <v>1950</v>
      </c>
      <c r="AC106" s="2">
        <f>(Table2[[#This Row],[Close Price]]/Table2[[#This Row],[Day Low]])-1</f>
        <v>2.8998615075888079E-2</v>
      </c>
      <c r="AD106" s="2">
        <f>(Table2[[#This Row],[Day High]]/Table2[[#This Row],[Close Price]])-1</f>
        <v>2.5050127722690663E-2</v>
      </c>
      <c r="AE106" s="2">
        <f>(Table2[[#This Row],[Close Price]]/Table2[[#This Row],[Current Week Low]])-1</f>
        <v>2.8998615075888079E-2</v>
      </c>
      <c r="AF106" s="2">
        <f>(Table2[[#This Row],[Current Week High]]/Table2[[#This Row],[Close Price]])-1</f>
        <v>3.8261872716785383E-2</v>
      </c>
      <c r="AG106" s="2">
        <f>(Table2[[#This Row],[Close Price]]/Table2[[#This Row],[Current Month Low]])-1</f>
        <v>0.10646122052030149</v>
      </c>
      <c r="AH106" s="2">
        <f>(Table2[[#This Row],[Current Month High]]/Table2[[#This Row],[Close Price]])-1</f>
        <v>7.1222567088746747E-2</v>
      </c>
      <c r="AI106">
        <v>13.631993847337</v>
      </c>
      <c r="AJ106">
        <v>110.682561268481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-0.03</v>
      </c>
      <c r="AM106" t="s">
        <v>10435</v>
      </c>
      <c r="AN106">
        <v>0.94</v>
      </c>
      <c r="AO106" t="s">
        <v>10436</v>
      </c>
      <c r="AP106">
        <v>0.17018694104270399</v>
      </c>
      <c r="AQ106">
        <f>(Table2[[#This Row],[Sharpe Ratio]]-AVERAGE(Table2[Sharpe Ratio]))/_xlfn.STDEV.P(Table2[Sharpe Ratio])</f>
        <v>1.2941848160633478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2.5639089374402615</v>
      </c>
      <c r="AS106">
        <f>_xlfn.RANK.AVG(Table2[[#This Row],[1Y Return vs Nifty Z-Score]],Table2[1Y Return vs Nifty Z-Score])</f>
        <v>125</v>
      </c>
      <c r="AT106">
        <f>_xlfn.RANK.AVG(Table2[[#This Row],[6M Return vs Nifty Z-Score]],Table2[6M Return vs Nifty Z-Score])</f>
        <v>276</v>
      </c>
      <c r="AU106">
        <f>_xlfn.RANK.AVG(Table2[[#This Row],[Sharpe Ratio Z-Score]],Table2[Sharpe Ratio Z-Score])</f>
        <v>78</v>
      </c>
      <c r="AV106">
        <f>(Table2[[#This Row],[Rank 1Y]]+Table2[[#This Row],[Rank 6M]]+Table2[[#This Row],[Rank Sharpe]])/3</f>
        <v>159.66666666666666</v>
      </c>
    </row>
    <row r="107" spans="1:48" x14ac:dyDescent="0.3">
      <c r="A107" t="s">
        <v>1526</v>
      </c>
      <c r="B107" t="s">
        <v>1527</v>
      </c>
      <c r="C107" t="s">
        <v>5630</v>
      </c>
      <c r="D107" t="s">
        <v>403</v>
      </c>
      <c r="E107">
        <v>6897.0439822629996</v>
      </c>
      <c r="F107">
        <v>222.01</v>
      </c>
      <c r="G107">
        <v>119.43516456083699</v>
      </c>
      <c r="H107">
        <f>(Table2[[#This Row],[1Y Return vs Nifty]]-AVERAGE(Table2[1Y Return vs Nifty]))/_xlfn.STDEV.P(Table2[1Y Return vs Nifty])</f>
        <v>1.5454539259444882</v>
      </c>
      <c r="I107">
        <v>2.4953767702014402</v>
      </c>
      <c r="J107">
        <f>(Table2[[#This Row],[1M Return vs Nifty]]-AVERAGE(Table2[1M Return vs Nifty]))/_xlfn.STDEV.P(Table2[1M Return vs Nifty])</f>
        <v>0.48487143866715865</v>
      </c>
      <c r="K107">
        <v>15.426180139911001</v>
      </c>
      <c r="L107">
        <f>(Table2[[#This Row],[6M Return vs Nifty]]-AVERAGE(Table2[6M Return vs Nifty]))/_xlfn.STDEV.P(Table2[6M Return vs Nifty])</f>
        <v>6.3678843249004718E-2</v>
      </c>
      <c r="M107">
        <v>1.23007682098632</v>
      </c>
      <c r="N107">
        <f>(Table2[[#This Row],[1W Return vs Nifty]]-AVERAGE(Table2[1W Return vs Nifty]))/_xlfn.STDEV.P(Table2[1W Return vs Nifty])</f>
        <v>0.58742328940819921</v>
      </c>
      <c r="O107">
        <v>216.94</v>
      </c>
      <c r="P107">
        <v>211.66664331205999</v>
      </c>
      <c r="Q107">
        <v>180.79339267309501</v>
      </c>
      <c r="R107">
        <v>62.042770382364097</v>
      </c>
      <c r="S107" s="2">
        <f>(Table2[[#This Row],[Close Price]]-Table2[[#This Row],[20D EMA]])/Table2[[#This Row],[20D EMA]]</f>
        <v>2.3370517193694079E-2</v>
      </c>
      <c r="T107" s="2">
        <f>(Table2[[#This Row],[Close Price]]-Table2[[#This Row],[50D EMA]])/Table2[[#This Row],[50D EMA]]</f>
        <v>4.886625746075067E-2</v>
      </c>
      <c r="U107" s="2">
        <f>(Table2[[#This Row],[Close Price]]-Table2[[#This Row],[200D EMA]])/Table2[[#This Row],[200D EMA]]</f>
        <v>0.22797629226103172</v>
      </c>
      <c r="V107">
        <v>0.91959772450993205</v>
      </c>
      <c r="W107">
        <v>221.05</v>
      </c>
      <c r="X107">
        <v>226.58</v>
      </c>
      <c r="Y107">
        <v>221.05</v>
      </c>
      <c r="Z107">
        <v>227.9</v>
      </c>
      <c r="AA107">
        <v>205.08</v>
      </c>
      <c r="AB107">
        <v>227.9</v>
      </c>
      <c r="AC107" s="2">
        <f>(Table2[[#This Row],[Close Price]]/Table2[[#This Row],[Day Low]])-1</f>
        <v>4.3429088441528929E-3</v>
      </c>
      <c r="AD107" s="2">
        <f>(Table2[[#This Row],[Day High]]/Table2[[#This Row],[Close Price]])-1</f>
        <v>2.0584658348723028E-2</v>
      </c>
      <c r="AE107" s="2">
        <f>(Table2[[#This Row],[Close Price]]/Table2[[#This Row],[Current Week Low]])-1</f>
        <v>4.3429088441528929E-3</v>
      </c>
      <c r="AF107" s="2">
        <f>(Table2[[#This Row],[Current Week High]]/Table2[[#This Row],[Close Price]])-1</f>
        <v>2.6530336471330296E-2</v>
      </c>
      <c r="AG107" s="2">
        <f>(Table2[[#This Row],[Close Price]]/Table2[[#This Row],[Current Month Low]])-1</f>
        <v>8.2553149990247654E-2</v>
      </c>
      <c r="AH107" s="2">
        <f>(Table2[[#This Row],[Current Month High]]/Table2[[#This Row],[Close Price]])-1</f>
        <v>2.6530336471330296E-2</v>
      </c>
      <c r="AI107">
        <v>2.6530336471330198</v>
      </c>
      <c r="AJ107">
        <v>211.37447405329499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0.01</v>
      </c>
      <c r="AM107" t="s">
        <v>10436</v>
      </c>
      <c r="AN107">
        <v>4.84</v>
      </c>
      <c r="AO107" t="s">
        <v>10436</v>
      </c>
      <c r="AP107">
        <v>0.1363704699338</v>
      </c>
      <c r="AQ107">
        <f>(Table2[[#This Row],[Sharpe Ratio]]-AVERAGE(Table2[Sharpe Ratio]))/_xlfn.STDEV.P(Table2[Sharpe Ratio])</f>
        <v>0.90168243433676853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3.5831099316056196</v>
      </c>
      <c r="AS107">
        <f>_xlfn.RANK.AVG(Table2[[#This Row],[1Y Return vs Nifty Z-Score]],Table2[1Y Return vs Nifty Z-Score])</f>
        <v>58</v>
      </c>
      <c r="AT107">
        <f>_xlfn.RANK.AVG(Table2[[#This Row],[6M Return vs Nifty Z-Score]],Table2[6M Return vs Nifty Z-Score])</f>
        <v>295</v>
      </c>
      <c r="AU107">
        <f>_xlfn.RANK.AVG(Table2[[#This Row],[Sharpe Ratio Z-Score]],Table2[Sharpe Ratio Z-Score])</f>
        <v>129</v>
      </c>
      <c r="AV107">
        <f>(Table2[[#This Row],[Rank 1Y]]+Table2[[#This Row],[Rank 6M]]+Table2[[#This Row],[Rank Sharpe]])/3</f>
        <v>160.66666666666666</v>
      </c>
    </row>
    <row r="108" spans="1:48" x14ac:dyDescent="0.3">
      <c r="A108" t="s">
        <v>525</v>
      </c>
      <c r="B108" t="s">
        <v>526</v>
      </c>
      <c r="C108" t="s">
        <v>10406</v>
      </c>
      <c r="D108" t="s">
        <v>164</v>
      </c>
      <c r="E108">
        <v>41496.276167024997</v>
      </c>
      <c r="F108">
        <v>1232.25</v>
      </c>
      <c r="G108">
        <v>90.137530653835398</v>
      </c>
      <c r="H108">
        <f>(Table2[[#This Row],[1Y Return vs Nifty]]-AVERAGE(Table2[1Y Return vs Nifty]))/_xlfn.STDEV.P(Table2[1Y Return vs Nifty])</f>
        <v>1.0683901434789196</v>
      </c>
      <c r="I108">
        <v>24.7519682854415</v>
      </c>
      <c r="J108">
        <f>(Table2[[#This Row],[1M Return vs Nifty]]-AVERAGE(Table2[1M Return vs Nifty]))/_xlfn.STDEV.P(Table2[1M Return vs Nifty])</f>
        <v>2.6539668984982647</v>
      </c>
      <c r="K108">
        <v>44.914370000485</v>
      </c>
      <c r="L108">
        <f>(Table2[[#This Row],[6M Return vs Nifty]]-AVERAGE(Table2[6M Return vs Nifty]))/_xlfn.STDEV.P(Table2[6M Return vs Nifty])</f>
        <v>0.95127312561196276</v>
      </c>
      <c r="M108">
        <v>-1.5101710589875701</v>
      </c>
      <c r="N108">
        <f>(Table2[[#This Row],[1W Return vs Nifty]]-AVERAGE(Table2[1W Return vs Nifty]))/_xlfn.STDEV.P(Table2[1W Return vs Nifty])</f>
        <v>5.6773732039953763E-2</v>
      </c>
      <c r="O108">
        <v>1162.3699999999999</v>
      </c>
      <c r="P108">
        <v>1054.87035609994</v>
      </c>
      <c r="Q108">
        <v>869.15537307582201</v>
      </c>
      <c r="R108">
        <v>73.821827462658007</v>
      </c>
      <c r="S108" s="2">
        <f>(Table2[[#This Row],[Close Price]]-Table2[[#This Row],[20D EMA]])/Table2[[#This Row],[20D EMA]]</f>
        <v>6.0118550891712724E-2</v>
      </c>
      <c r="T108" s="2">
        <f>(Table2[[#This Row],[Close Price]]-Table2[[#This Row],[50D EMA]])/Table2[[#This Row],[50D EMA]]</f>
        <v>0.16815302740695734</v>
      </c>
      <c r="U108" s="2">
        <f>(Table2[[#This Row],[Close Price]]-Table2[[#This Row],[200D EMA]])/Table2[[#This Row],[200D EMA]]</f>
        <v>0.41775571799002492</v>
      </c>
      <c r="V108">
        <v>0.58834086076214298</v>
      </c>
      <c r="W108">
        <v>1221.5</v>
      </c>
      <c r="X108">
        <v>1269</v>
      </c>
      <c r="Y108">
        <v>1206</v>
      </c>
      <c r="Z108">
        <v>1269</v>
      </c>
      <c r="AA108">
        <v>1015</v>
      </c>
      <c r="AB108">
        <v>1314</v>
      </c>
      <c r="AC108" s="2">
        <f>(Table2[[#This Row],[Close Price]]/Table2[[#This Row],[Day Low]])-1</f>
        <v>8.8006549324601835E-3</v>
      </c>
      <c r="AD108" s="2">
        <f>(Table2[[#This Row],[Day High]]/Table2[[#This Row],[Close Price]])-1</f>
        <v>2.9823493609251406E-2</v>
      </c>
      <c r="AE108" s="2">
        <f>(Table2[[#This Row],[Close Price]]/Table2[[#This Row],[Current Week Low]])-1</f>
        <v>2.1766169154228798E-2</v>
      </c>
      <c r="AF108" s="2">
        <f>(Table2[[#This Row],[Current Week High]]/Table2[[#This Row],[Close Price]])-1</f>
        <v>2.9823493609251406E-2</v>
      </c>
      <c r="AG108" s="2">
        <f>(Table2[[#This Row],[Close Price]]/Table2[[#This Row],[Current Month Low]])-1</f>
        <v>0.21403940886699502</v>
      </c>
      <c r="AH108" s="2">
        <f>(Table2[[#This Row],[Current Month High]]/Table2[[#This Row],[Close Price]])-1</f>
        <v>6.6342057212416261E-2</v>
      </c>
      <c r="AI108">
        <v>6.6342057212416199</v>
      </c>
      <c r="AJ108">
        <v>124.86313868613099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0.35</v>
      </c>
      <c r="AM108" t="s">
        <v>10436</v>
      </c>
      <c r="AN108">
        <v>1.76</v>
      </c>
      <c r="AO108" t="s">
        <v>10436</v>
      </c>
      <c r="AP108">
        <v>7.9995888052963995E-2</v>
      </c>
      <c r="AQ108">
        <f>(Table2[[#This Row],[Sharpe Ratio]]-AVERAGE(Table2[Sharpe Ratio]))/_xlfn.STDEV.P(Table2[Sharpe Ratio])</f>
        <v>0.24735166203918107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4.9777555616682818</v>
      </c>
      <c r="AS108">
        <f>_xlfn.RANK.AVG(Table2[[#This Row],[1Y Return vs Nifty Z-Score]],Table2[1Y Return vs Nifty Z-Score])</f>
        <v>90</v>
      </c>
      <c r="AT108">
        <f>_xlfn.RANK.AVG(Table2[[#This Row],[6M Return vs Nifty Z-Score]],Table2[6M Return vs Nifty Z-Score])</f>
        <v>112</v>
      </c>
      <c r="AU108">
        <f>_xlfn.RANK.AVG(Table2[[#This Row],[Sharpe Ratio Z-Score]],Table2[Sharpe Ratio Z-Score])</f>
        <v>281</v>
      </c>
      <c r="AV108">
        <f>(Table2[[#This Row],[Rank 1Y]]+Table2[[#This Row],[Rank 6M]]+Table2[[#This Row],[Rank Sharpe]])/3</f>
        <v>161</v>
      </c>
    </row>
    <row r="109" spans="1:48" x14ac:dyDescent="0.3">
      <c r="A109" t="s">
        <v>538</v>
      </c>
      <c r="B109" t="s">
        <v>539</v>
      </c>
      <c r="C109" t="s">
        <v>10396</v>
      </c>
      <c r="D109" t="s">
        <v>156</v>
      </c>
      <c r="E109">
        <v>39824.203410479997</v>
      </c>
      <c r="F109">
        <v>287.2</v>
      </c>
      <c r="G109">
        <v>80.576536792715501</v>
      </c>
      <c r="H109">
        <f>(Table2[[#This Row],[1Y Return vs Nifty]]-AVERAGE(Table2[1Y Return vs Nifty]))/_xlfn.STDEV.P(Table2[1Y Return vs Nifty])</f>
        <v>0.91270508338176648</v>
      </c>
      <c r="I109">
        <v>-6.6544642038266799</v>
      </c>
      <c r="J109">
        <f>(Table2[[#This Row],[1M Return vs Nifty]]-AVERAGE(Table2[1M Return vs Nifty]))/_xlfn.STDEV.P(Table2[1M Return vs Nifty])</f>
        <v>-0.40685892810310809</v>
      </c>
      <c r="K109">
        <v>16.186755865655201</v>
      </c>
      <c r="L109">
        <f>(Table2[[#This Row],[6M Return vs Nifty]]-AVERAGE(Table2[6M Return vs Nifty]))/_xlfn.STDEV.P(Table2[6M Return vs Nifty])</f>
        <v>8.6572166598675684E-2</v>
      </c>
      <c r="M109">
        <v>-1.09006523888175</v>
      </c>
      <c r="N109">
        <f>(Table2[[#This Row],[1W Return vs Nifty]]-AVERAGE(Table2[1W Return vs Nifty]))/_xlfn.STDEV.P(Table2[1W Return vs Nifty])</f>
        <v>0.13812730925323174</v>
      </c>
      <c r="O109">
        <v>271.56</v>
      </c>
      <c r="P109">
        <v>267.99697723192901</v>
      </c>
      <c r="Q109">
        <v>234.465814501198</v>
      </c>
      <c r="R109">
        <v>71.3257805943893</v>
      </c>
      <c r="S109" s="2">
        <f>(Table2[[#This Row],[Close Price]]-Table2[[#This Row],[20D EMA]])/Table2[[#This Row],[20D EMA]]</f>
        <v>5.7593165414641281E-2</v>
      </c>
      <c r="T109" s="2">
        <f>(Table2[[#This Row],[Close Price]]-Table2[[#This Row],[50D EMA]])/Table2[[#This Row],[50D EMA]]</f>
        <v>7.1653878213157482E-2</v>
      </c>
      <c r="U109" s="2">
        <f>(Table2[[#This Row],[Close Price]]-Table2[[#This Row],[200D EMA]])/Table2[[#This Row],[200D EMA]]</f>
        <v>0.22491204362132095</v>
      </c>
      <c r="V109">
        <v>0.49300624420373301</v>
      </c>
      <c r="W109">
        <v>273</v>
      </c>
      <c r="X109">
        <v>290</v>
      </c>
      <c r="Y109">
        <v>267.75</v>
      </c>
      <c r="Z109">
        <v>290</v>
      </c>
      <c r="AA109">
        <v>258.5</v>
      </c>
      <c r="AB109">
        <v>290</v>
      </c>
      <c r="AC109" s="2">
        <f>(Table2[[#This Row],[Close Price]]/Table2[[#This Row],[Day Low]])-1</f>
        <v>5.2014652014652052E-2</v>
      </c>
      <c r="AD109" s="2">
        <f>(Table2[[#This Row],[Day High]]/Table2[[#This Row],[Close Price]])-1</f>
        <v>9.7493036211699913E-3</v>
      </c>
      <c r="AE109" s="2">
        <f>(Table2[[#This Row],[Close Price]]/Table2[[#This Row],[Current Week Low]])-1</f>
        <v>7.2642390289449077E-2</v>
      </c>
      <c r="AF109" s="2">
        <f>(Table2[[#This Row],[Current Week High]]/Table2[[#This Row],[Close Price]])-1</f>
        <v>9.7493036211699913E-3</v>
      </c>
      <c r="AG109" s="2">
        <f>(Table2[[#This Row],[Close Price]]/Table2[[#This Row],[Current Month Low]])-1</f>
        <v>0.11102514506769823</v>
      </c>
      <c r="AH109" s="2">
        <f>(Table2[[#This Row],[Current Month High]]/Table2[[#This Row],[Close Price]])-1</f>
        <v>9.7493036211699913E-3</v>
      </c>
      <c r="AI109">
        <v>8.5654596100278493</v>
      </c>
      <c r="AJ109">
        <v>145.890410958904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7.0000000000000007E-2</v>
      </c>
      <c r="AM109" t="s">
        <v>10436</v>
      </c>
      <c r="AN109">
        <v>6.71</v>
      </c>
      <c r="AO109" t="s">
        <v>10436</v>
      </c>
      <c r="AP109">
        <v>0.16131356465611099</v>
      </c>
      <c r="AQ109">
        <f>(Table2[[#This Row],[Sharpe Ratio]]-AVERAGE(Table2[Sharpe Ratio]))/_xlfn.STDEV.P(Table2[Sharpe Ratio])</f>
        <v>1.1911929528828902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1.921738584013456</v>
      </c>
      <c r="AS109">
        <f>_xlfn.RANK.AVG(Table2[[#This Row],[1Y Return vs Nifty Z-Score]],Table2[1Y Return vs Nifty Z-Score])</f>
        <v>108</v>
      </c>
      <c r="AT109">
        <f>_xlfn.RANK.AVG(Table2[[#This Row],[6M Return vs Nifty Z-Score]],Table2[6M Return vs Nifty Z-Score])</f>
        <v>288</v>
      </c>
      <c r="AU109">
        <f>_xlfn.RANK.AVG(Table2[[#This Row],[Sharpe Ratio Z-Score]],Table2[Sharpe Ratio Z-Score])</f>
        <v>87</v>
      </c>
      <c r="AV109">
        <f>(Table2[[#This Row],[Rank 1Y]]+Table2[[#This Row],[Rank 6M]]+Table2[[#This Row],[Rank Sharpe]])/3</f>
        <v>161</v>
      </c>
    </row>
    <row r="110" spans="1:48" x14ac:dyDescent="0.3">
      <c r="A110" t="s">
        <v>1002</v>
      </c>
      <c r="B110" t="s">
        <v>1003</v>
      </c>
      <c r="C110" t="s">
        <v>10402</v>
      </c>
      <c r="D110" t="s">
        <v>161</v>
      </c>
      <c r="E110">
        <v>14848.543368099999</v>
      </c>
      <c r="F110">
        <v>661.7</v>
      </c>
      <c r="G110">
        <v>42.6379427822745</v>
      </c>
      <c r="H110">
        <f>(Table2[[#This Row],[1Y Return vs Nifty]]-AVERAGE(Table2[1Y Return vs Nifty]))/_xlfn.STDEV.P(Table2[1Y Return vs Nifty])</f>
        <v>0.29493747738675857</v>
      </c>
      <c r="I110">
        <v>2.90928579024806</v>
      </c>
      <c r="J110">
        <f>(Table2[[#This Row],[1M Return vs Nifty]]-AVERAGE(Table2[1M Return vs Nifty]))/_xlfn.STDEV.P(Table2[1M Return vs Nifty])</f>
        <v>0.5252104175962321</v>
      </c>
      <c r="K110">
        <v>22.907507349577099</v>
      </c>
      <c r="L110">
        <f>(Table2[[#This Row],[6M Return vs Nifty]]-AVERAGE(Table2[6M Return vs Nifty]))/_xlfn.STDEV.P(Table2[6M Return vs Nifty])</f>
        <v>0.28886673328847812</v>
      </c>
      <c r="M110">
        <v>4.3681009476585402</v>
      </c>
      <c r="N110">
        <f>(Table2[[#This Row],[1W Return vs Nifty]]-AVERAGE(Table2[1W Return vs Nifty]))/_xlfn.STDEV.P(Table2[1W Return vs Nifty])</f>
        <v>1.1951022975734586</v>
      </c>
      <c r="O110">
        <v>629.92999999999995</v>
      </c>
      <c r="P110">
        <v>620.78808082572505</v>
      </c>
      <c r="Q110">
        <v>551.26320344349494</v>
      </c>
      <c r="R110">
        <v>71.6201688498777</v>
      </c>
      <c r="S110" s="2">
        <f>(Table2[[#This Row],[Close Price]]-Table2[[#This Row],[20D EMA]])/Table2[[#This Row],[20D EMA]]</f>
        <v>5.0434175225818896E-2</v>
      </c>
      <c r="T110" s="2">
        <f>(Table2[[#This Row],[Close Price]]-Table2[[#This Row],[50D EMA]])/Table2[[#This Row],[50D EMA]]</f>
        <v>6.5903196981258211E-2</v>
      </c>
      <c r="U110" s="2">
        <f>(Table2[[#This Row],[Close Price]]-Table2[[#This Row],[200D EMA]])/Table2[[#This Row],[200D EMA]]</f>
        <v>0.20033406160007738</v>
      </c>
      <c r="V110">
        <v>0.65071582683804297</v>
      </c>
      <c r="W110">
        <v>656.15</v>
      </c>
      <c r="X110">
        <v>667</v>
      </c>
      <c r="Y110">
        <v>636.1</v>
      </c>
      <c r="Z110">
        <v>674</v>
      </c>
      <c r="AA110">
        <v>604.20000000000005</v>
      </c>
      <c r="AB110">
        <v>674</v>
      </c>
      <c r="AC110" s="2">
        <f>(Table2[[#This Row],[Close Price]]/Table2[[#This Row],[Day Low]])-1</f>
        <v>8.4584317610303383E-3</v>
      </c>
      <c r="AD110" s="2">
        <f>(Table2[[#This Row],[Day High]]/Table2[[#This Row],[Close Price]])-1</f>
        <v>8.009672056823236E-3</v>
      </c>
      <c r="AE110" s="2">
        <f>(Table2[[#This Row],[Close Price]]/Table2[[#This Row],[Current Week Low]])-1</f>
        <v>4.0245244458418483E-2</v>
      </c>
      <c r="AF110" s="2">
        <f>(Table2[[#This Row],[Current Week High]]/Table2[[#This Row],[Close Price]])-1</f>
        <v>1.8588484207344713E-2</v>
      </c>
      <c r="AG110" s="2">
        <f>(Table2[[#This Row],[Close Price]]/Table2[[#This Row],[Current Month Low]])-1</f>
        <v>9.5167163190996273E-2</v>
      </c>
      <c r="AH110" s="2">
        <f>(Table2[[#This Row],[Current Month High]]/Table2[[#This Row],[Close Price]])-1</f>
        <v>1.8588484207344713E-2</v>
      </c>
      <c r="AI110">
        <v>8.3194801269457397</v>
      </c>
      <c r="AJ110">
        <v>85.545040308447199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-7.0000000000000007E-2</v>
      </c>
      <c r="AM110" t="s">
        <v>10435</v>
      </c>
      <c r="AN110">
        <v>7.36</v>
      </c>
      <c r="AO110" t="s">
        <v>10436</v>
      </c>
      <c r="AP110">
        <v>0.20278140758673499</v>
      </c>
      <c r="AQ110">
        <f>(Table2[[#This Row],[Sharpe Ratio]]-AVERAGE(Table2[Sharpe Ratio]))/_xlfn.STDEV.P(Table2[Sharpe Ratio])</f>
        <v>1.6725035858852804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3.9766205117302076</v>
      </c>
      <c r="AS110">
        <f>_xlfn.RANK.AVG(Table2[[#This Row],[1Y Return vs Nifty Z-Score]],Table2[1Y Return vs Nifty Z-Score])</f>
        <v>225</v>
      </c>
      <c r="AT110">
        <f>_xlfn.RANK.AVG(Table2[[#This Row],[6M Return vs Nifty Z-Score]],Table2[6M Return vs Nifty Z-Score])</f>
        <v>226</v>
      </c>
      <c r="AU110">
        <f>_xlfn.RANK.AVG(Table2[[#This Row],[Sharpe Ratio Z-Score]],Table2[Sharpe Ratio Z-Score])</f>
        <v>32</v>
      </c>
      <c r="AV110">
        <f>(Table2[[#This Row],[Rank 1Y]]+Table2[[#This Row],[Rank 6M]]+Table2[[#This Row],[Rank Sharpe]])/3</f>
        <v>161</v>
      </c>
    </row>
    <row r="111" spans="1:48" x14ac:dyDescent="0.3">
      <c r="A111" t="s">
        <v>1670</v>
      </c>
      <c r="B111" t="s">
        <v>1671</v>
      </c>
      <c r="C111" t="s">
        <v>10398</v>
      </c>
      <c r="D111" t="s">
        <v>135</v>
      </c>
      <c r="E111">
        <v>5331.06</v>
      </c>
      <c r="F111">
        <v>8885.1</v>
      </c>
      <c r="G111">
        <v>59.879386534243501</v>
      </c>
      <c r="H111">
        <f>(Table2[[#This Row],[1Y Return vs Nifty]]-AVERAGE(Table2[1Y Return vs Nifty]))/_xlfn.STDEV.P(Table2[1Y Return vs Nifty])</f>
        <v>0.57568603194890655</v>
      </c>
      <c r="I111">
        <v>11.4879478278022</v>
      </c>
      <c r="J111">
        <f>(Table2[[#This Row],[1M Return vs Nifty]]-AVERAGE(Table2[1M Return vs Nifty]))/_xlfn.STDEV.P(Table2[1M Return vs Nifty])</f>
        <v>1.3612745051427233</v>
      </c>
      <c r="K111">
        <v>35.716224631378502</v>
      </c>
      <c r="L111">
        <f>(Table2[[#This Row],[6M Return vs Nifty]]-AVERAGE(Table2[6M Return vs Nifty]))/_xlfn.STDEV.P(Table2[6M Return vs Nifty])</f>
        <v>0.67440902250613288</v>
      </c>
      <c r="M111">
        <v>5.4285809935575697</v>
      </c>
      <c r="N111">
        <f>(Table2[[#This Row],[1W Return vs Nifty]]-AVERAGE(Table2[1W Return vs Nifty]))/_xlfn.STDEV.P(Table2[1W Return vs Nifty])</f>
        <v>1.4004644734068139</v>
      </c>
      <c r="O111">
        <v>8472.4500000000007</v>
      </c>
      <c r="P111">
        <v>7934.0439693595999</v>
      </c>
      <c r="Q111">
        <v>6890.8309898708803</v>
      </c>
      <c r="R111">
        <v>58.181513872144201</v>
      </c>
      <c r="S111" s="2">
        <f>(Table2[[#This Row],[Close Price]]-Table2[[#This Row],[20D EMA]])/Table2[[#This Row],[20D EMA]]</f>
        <v>4.8704920064444122E-2</v>
      </c>
      <c r="T111" s="2">
        <f>(Table2[[#This Row],[Close Price]]-Table2[[#This Row],[50D EMA]])/Table2[[#This Row],[50D EMA]]</f>
        <v>0.11987027476949631</v>
      </c>
      <c r="U111" s="2">
        <f>(Table2[[#This Row],[Close Price]]-Table2[[#This Row],[200D EMA]])/Table2[[#This Row],[200D EMA]]</f>
        <v>0.28940907316702141</v>
      </c>
      <c r="V111">
        <v>1.6799233702183001</v>
      </c>
      <c r="W111">
        <v>8801</v>
      </c>
      <c r="X111">
        <v>9225</v>
      </c>
      <c r="Y111">
        <v>8801</v>
      </c>
      <c r="Z111">
        <v>9535.5499999999993</v>
      </c>
      <c r="AA111">
        <v>7645.05</v>
      </c>
      <c r="AB111">
        <v>9550</v>
      </c>
      <c r="AC111" s="2">
        <f>(Table2[[#This Row],[Close Price]]/Table2[[#This Row],[Day Low]])-1</f>
        <v>9.555732303147435E-3</v>
      </c>
      <c r="AD111" s="2">
        <f>(Table2[[#This Row],[Day High]]/Table2[[#This Row],[Close Price]])-1</f>
        <v>3.8255056217712857E-2</v>
      </c>
      <c r="AE111" s="2">
        <f>(Table2[[#This Row],[Close Price]]/Table2[[#This Row],[Current Week Low]])-1</f>
        <v>9.555732303147435E-3</v>
      </c>
      <c r="AF111" s="2">
        <f>(Table2[[#This Row],[Current Week High]]/Table2[[#This Row],[Close Price]])-1</f>
        <v>7.32068294110364E-2</v>
      </c>
      <c r="AG111" s="2">
        <f>(Table2[[#This Row],[Close Price]]/Table2[[#This Row],[Current Month Low]])-1</f>
        <v>0.16220299409421779</v>
      </c>
      <c r="AH111" s="2">
        <f>(Table2[[#This Row],[Current Month High]]/Table2[[#This Row],[Close Price]])-1</f>
        <v>7.4833147629176811E-2</v>
      </c>
      <c r="AI111">
        <v>7.4833147629176802</v>
      </c>
      <c r="AJ111">
        <v>93.2993223178253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0.23</v>
      </c>
      <c r="AM111" t="s">
        <v>10436</v>
      </c>
      <c r="AN111">
        <v>13.96</v>
      </c>
      <c r="AO111" t="s">
        <v>10436</v>
      </c>
      <c r="AP111">
        <v>0.114495243537103</v>
      </c>
      <c r="AQ111">
        <f>(Table2[[#This Row],[Sharpe Ratio]]-AVERAGE(Table2[Sharpe Ratio]))/_xlfn.STDEV.P(Table2[Sharpe Ratio])</f>
        <v>0.64778017369399643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4.6596142066985724</v>
      </c>
      <c r="AS111">
        <f>_xlfn.RANK.AVG(Table2[[#This Row],[1Y Return vs Nifty Z-Score]],Table2[1Y Return vs Nifty Z-Score])</f>
        <v>159</v>
      </c>
      <c r="AT111">
        <f>_xlfn.RANK.AVG(Table2[[#This Row],[6M Return vs Nifty Z-Score]],Table2[6M Return vs Nifty Z-Score])</f>
        <v>142</v>
      </c>
      <c r="AU111">
        <f>_xlfn.RANK.AVG(Table2[[#This Row],[Sharpe Ratio Z-Score]],Table2[Sharpe Ratio Z-Score])</f>
        <v>183</v>
      </c>
      <c r="AV111">
        <f>(Table2[[#This Row],[Rank 1Y]]+Table2[[#This Row],[Rank 6M]]+Table2[[#This Row],[Rank Sharpe]])/3</f>
        <v>161.33333333333334</v>
      </c>
    </row>
    <row r="112" spans="1:48" x14ac:dyDescent="0.3">
      <c r="A112" t="s">
        <v>813</v>
      </c>
      <c r="B112" t="s">
        <v>814</v>
      </c>
      <c r="C112" t="s">
        <v>10402</v>
      </c>
      <c r="D112" t="s">
        <v>161</v>
      </c>
      <c r="E112">
        <v>20408.724907424999</v>
      </c>
      <c r="F112">
        <v>853.55</v>
      </c>
      <c r="G112">
        <v>107.139721505352</v>
      </c>
      <c r="H112">
        <f>(Table2[[#This Row],[1Y Return vs Nifty]]-AVERAGE(Table2[1Y Return vs Nifty]))/_xlfn.STDEV.P(Table2[1Y Return vs Nifty])</f>
        <v>1.3452428580555595</v>
      </c>
      <c r="I112">
        <v>-8.5097614205272407</v>
      </c>
      <c r="J112">
        <f>(Table2[[#This Row],[1M Return vs Nifty]]-AVERAGE(Table2[1M Return vs Nifty]))/_xlfn.STDEV.P(Table2[1M Return vs Nifty])</f>
        <v>-0.58767353157133673</v>
      </c>
      <c r="K112">
        <v>7.6309940308066402</v>
      </c>
      <c r="L112">
        <f>(Table2[[#This Row],[6M Return vs Nifty]]-AVERAGE(Table2[6M Return vs Nifty]))/_xlfn.STDEV.P(Table2[6M Return vs Nifty])</f>
        <v>-0.17095619718957117</v>
      </c>
      <c r="M112">
        <v>-4.5393377631212397</v>
      </c>
      <c r="N112">
        <f>(Table2[[#This Row],[1W Return vs Nifty]]-AVERAGE(Table2[1W Return vs Nifty]))/_xlfn.STDEV.P(Table2[1W Return vs Nifty])</f>
        <v>-0.52982501418678341</v>
      </c>
      <c r="O112">
        <v>800.17</v>
      </c>
      <c r="P112">
        <v>805.00349368266302</v>
      </c>
      <c r="Q112">
        <v>693.72118768607095</v>
      </c>
      <c r="R112">
        <v>68.359892513118993</v>
      </c>
      <c r="S112" s="2">
        <f>(Table2[[#This Row],[Close Price]]-Table2[[#This Row],[20D EMA]])/Table2[[#This Row],[20D EMA]]</f>
        <v>6.6710823949910639E-2</v>
      </c>
      <c r="T112" s="2">
        <f>(Table2[[#This Row],[Close Price]]-Table2[[#This Row],[50D EMA]])/Table2[[#This Row],[50D EMA]]</f>
        <v>6.0305957301191843E-2</v>
      </c>
      <c r="U112" s="2">
        <f>(Table2[[#This Row],[Close Price]]-Table2[[#This Row],[200D EMA]])/Table2[[#This Row],[200D EMA]]</f>
        <v>0.23039344213637628</v>
      </c>
      <c r="V112">
        <v>2.26716927997811</v>
      </c>
      <c r="W112">
        <v>777</v>
      </c>
      <c r="X112">
        <v>884.55</v>
      </c>
      <c r="Y112">
        <v>771</v>
      </c>
      <c r="Z112">
        <v>884.55</v>
      </c>
      <c r="AA112">
        <v>745</v>
      </c>
      <c r="AB112">
        <v>884.55</v>
      </c>
      <c r="AC112" s="2">
        <f>(Table2[[#This Row],[Close Price]]/Table2[[#This Row],[Day Low]])-1</f>
        <v>9.8519948519948386E-2</v>
      </c>
      <c r="AD112" s="2">
        <f>(Table2[[#This Row],[Day High]]/Table2[[#This Row],[Close Price]])-1</f>
        <v>3.6318903403432801E-2</v>
      </c>
      <c r="AE112" s="2">
        <f>(Table2[[#This Row],[Close Price]]/Table2[[#This Row],[Current Week Low]])-1</f>
        <v>0.10706874189364446</v>
      </c>
      <c r="AF112" s="2">
        <f>(Table2[[#This Row],[Current Week High]]/Table2[[#This Row],[Close Price]])-1</f>
        <v>3.6318903403432801E-2</v>
      </c>
      <c r="AG112" s="2">
        <f>(Table2[[#This Row],[Close Price]]/Table2[[#This Row],[Current Month Low]])-1</f>
        <v>0.14570469798657704</v>
      </c>
      <c r="AH112" s="2">
        <f>(Table2[[#This Row],[Current Month High]]/Table2[[#This Row],[Close Price]])-1</f>
        <v>3.6318903403432801E-2</v>
      </c>
      <c r="AI112">
        <v>14.8145978560131</v>
      </c>
      <c r="AJ112">
        <v>184.516666666666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-0.11</v>
      </c>
      <c r="AM112" t="s">
        <v>10435</v>
      </c>
      <c r="AN112">
        <v>5.42</v>
      </c>
      <c r="AO112" t="s">
        <v>10436</v>
      </c>
      <c r="AP112">
        <v>0.188404253824804</v>
      </c>
      <c r="AQ112">
        <f>(Table2[[#This Row],[Sharpe Ratio]]-AVERAGE(Table2[Sharpe Ratio]))/_xlfn.STDEV.P(Table2[Sharpe Ratio])</f>
        <v>1.5056302573279039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69</v>
      </c>
      <c r="AT112">
        <f>_xlfn.RANK.AVG(Table2[[#This Row],[6M Return vs Nifty Z-Score]],Table2[6M Return vs Nifty Z-Score])</f>
        <v>370</v>
      </c>
      <c r="AU112">
        <f>_xlfn.RANK.AVG(Table2[[#This Row],[Sharpe Ratio Z-Score]],Table2[Sharpe Ratio Z-Score])</f>
        <v>47</v>
      </c>
      <c r="AV112">
        <f>(Table2[[#This Row],[Rank 1Y]]+Table2[[#This Row],[Rank 6M]]+Table2[[#This Row],[Rank Sharpe]])/3</f>
        <v>162</v>
      </c>
    </row>
    <row r="113" spans="1:48" x14ac:dyDescent="0.3">
      <c r="A113" t="s">
        <v>1754</v>
      </c>
      <c r="B113" t="s">
        <v>1755</v>
      </c>
      <c r="C113" t="s">
        <v>10400</v>
      </c>
      <c r="D113" t="s">
        <v>835</v>
      </c>
      <c r="E113">
        <v>4720.9440442499999</v>
      </c>
      <c r="F113">
        <v>381.5</v>
      </c>
      <c r="G113">
        <v>94.224575363830894</v>
      </c>
      <c r="H113">
        <f>(Table2[[#This Row],[1Y Return vs Nifty]]-AVERAGE(Table2[1Y Return vs Nifty]))/_xlfn.STDEV.P(Table2[1Y Return vs Nifty])</f>
        <v>1.1349409446339023</v>
      </c>
      <c r="I113">
        <v>-7.7230335103886398</v>
      </c>
      <c r="J113">
        <f>(Table2[[#This Row],[1M Return vs Nifty]]-AVERAGE(Table2[1M Return vs Nifty]))/_xlfn.STDEV.P(Table2[1M Return vs Nifty])</f>
        <v>-0.51100015879385885</v>
      </c>
      <c r="K113">
        <v>47.329022002137599</v>
      </c>
      <c r="L113">
        <f>(Table2[[#This Row],[6M Return vs Nifty]]-AVERAGE(Table2[6M Return vs Nifty]))/_xlfn.STDEV.P(Table2[6M Return vs Nifty])</f>
        <v>1.023954131828239</v>
      </c>
      <c r="M113">
        <v>-3.5846737714649799</v>
      </c>
      <c r="N113">
        <f>(Table2[[#This Row],[1W Return vs Nifty]]-AVERAGE(Table2[1W Return vs Nifty]))/_xlfn.STDEV.P(Table2[1W Return vs Nifty])</f>
        <v>-0.34495413870502828</v>
      </c>
      <c r="O113">
        <v>384.93</v>
      </c>
      <c r="P113">
        <v>367.19462373008201</v>
      </c>
      <c r="Q113">
        <v>294.62919269537201</v>
      </c>
      <c r="R113">
        <v>43.5683020966326</v>
      </c>
      <c r="S113" s="2">
        <f>(Table2[[#This Row],[Close Price]]-Table2[[#This Row],[20D EMA]])/Table2[[#This Row],[20D EMA]]</f>
        <v>-8.9107110383706296E-3</v>
      </c>
      <c r="T113" s="2">
        <f>(Table2[[#This Row],[Close Price]]-Table2[[#This Row],[50D EMA]])/Table2[[#This Row],[50D EMA]]</f>
        <v>3.8958566780197747E-2</v>
      </c>
      <c r="U113" s="2">
        <f>(Table2[[#This Row],[Close Price]]-Table2[[#This Row],[200D EMA]])/Table2[[#This Row],[200D EMA]]</f>
        <v>0.29484792905245788</v>
      </c>
      <c r="V113">
        <v>0.71460391037478899</v>
      </c>
      <c r="W113">
        <v>379.8</v>
      </c>
      <c r="X113">
        <v>396.2</v>
      </c>
      <c r="Y113">
        <v>379.8</v>
      </c>
      <c r="Z113">
        <v>398.85</v>
      </c>
      <c r="AA113">
        <v>370.35</v>
      </c>
      <c r="AB113">
        <v>407.8</v>
      </c>
      <c r="AC113" s="2">
        <f>(Table2[[#This Row],[Close Price]]/Table2[[#This Row],[Day Low]])-1</f>
        <v>4.4760400210637208E-3</v>
      </c>
      <c r="AD113" s="2">
        <f>(Table2[[#This Row],[Day High]]/Table2[[#This Row],[Close Price]])-1</f>
        <v>3.8532110091743066E-2</v>
      </c>
      <c r="AE113" s="2">
        <f>(Table2[[#This Row],[Close Price]]/Table2[[#This Row],[Current Week Low]])-1</f>
        <v>4.4760400210637208E-3</v>
      </c>
      <c r="AF113" s="2">
        <f>(Table2[[#This Row],[Current Week High]]/Table2[[#This Row],[Close Price]])-1</f>
        <v>4.5478374836173119E-2</v>
      </c>
      <c r="AG113" s="2">
        <f>(Table2[[#This Row],[Close Price]]/Table2[[#This Row],[Current Month Low]])-1</f>
        <v>3.0106655866072529E-2</v>
      </c>
      <c r="AH113" s="2">
        <f>(Table2[[#This Row],[Current Month High]]/Table2[[#This Row],[Close Price]])-1</f>
        <v>6.8938401048492803E-2</v>
      </c>
      <c r="AI113">
        <v>7.9816513761467904</v>
      </c>
      <c r="AJ113">
        <v>156.29828686597199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0.1</v>
      </c>
      <c r="AM113" t="s">
        <v>10436</v>
      </c>
      <c r="AN113">
        <v>-0.53</v>
      </c>
      <c r="AO113" t="s">
        <v>10435</v>
      </c>
      <c r="AP113">
        <v>7.4602372676382006E-2</v>
      </c>
      <c r="AQ113">
        <f>(Table2[[#This Row],[Sharpe Ratio]]-AVERAGE(Table2[Sharpe Ratio]))/_xlfn.STDEV.P(Table2[Sharpe Ratio])</f>
        <v>0.18474999007968571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1.4876907690429397</v>
      </c>
      <c r="AS113">
        <f>_xlfn.RANK.AVG(Table2[[#This Row],[1Y Return vs Nifty Z-Score]],Table2[1Y Return vs Nifty Z-Score])</f>
        <v>82</v>
      </c>
      <c r="AT113">
        <f>_xlfn.RANK.AVG(Table2[[#This Row],[6M Return vs Nifty Z-Score]],Table2[6M Return vs Nifty Z-Score])</f>
        <v>105</v>
      </c>
      <c r="AU113">
        <f>_xlfn.RANK.AVG(Table2[[#This Row],[Sharpe Ratio Z-Score]],Table2[Sharpe Ratio Z-Score])</f>
        <v>302</v>
      </c>
      <c r="AV113">
        <f>(Table2[[#This Row],[Rank 1Y]]+Table2[[#This Row],[Rank 6M]]+Table2[[#This Row],[Rank Sharpe]])/3</f>
        <v>163</v>
      </c>
    </row>
    <row r="114" spans="1:48" x14ac:dyDescent="0.3">
      <c r="A114" t="s">
        <v>1050</v>
      </c>
      <c r="B114" t="s">
        <v>1051</v>
      </c>
      <c r="C114" t="s">
        <v>10404</v>
      </c>
      <c r="D114" t="s">
        <v>388</v>
      </c>
      <c r="E114">
        <v>13552.892892</v>
      </c>
      <c r="F114">
        <v>1073.5999999999999</v>
      </c>
      <c r="G114">
        <v>41.984698180948499</v>
      </c>
      <c r="H114">
        <f>(Table2[[#This Row],[1Y Return vs Nifty]]-AVERAGE(Table2[1Y Return vs Nifty]))/_xlfn.STDEV.P(Table2[1Y Return vs Nifty])</f>
        <v>0.28430046344314047</v>
      </c>
      <c r="I114">
        <v>-8.8196688490747999</v>
      </c>
      <c r="J114">
        <f>(Table2[[#This Row],[1M Return vs Nifty]]-AVERAGE(Table2[1M Return vs Nifty]))/_xlfn.STDEV.P(Table2[1M Return vs Nifty])</f>
        <v>-0.61787666468676217</v>
      </c>
      <c r="K114">
        <v>101.77449392500399</v>
      </c>
      <c r="L114">
        <f>(Table2[[#This Row],[6M Return vs Nifty]]-AVERAGE(Table2[6M Return vs Nifty]))/_xlfn.STDEV.P(Table2[6M Return vs Nifty])</f>
        <v>2.6627624075407081</v>
      </c>
      <c r="M114">
        <v>5.1899865419433002</v>
      </c>
      <c r="N114">
        <f>(Table2[[#This Row],[1W Return vs Nifty]]-AVERAGE(Table2[1W Return vs Nifty]))/_xlfn.STDEV.P(Table2[1W Return vs Nifty])</f>
        <v>1.3542606094918319</v>
      </c>
      <c r="O114">
        <v>1017.55</v>
      </c>
      <c r="P114">
        <v>955.733024495172</v>
      </c>
      <c r="Q114">
        <v>752.59724483100695</v>
      </c>
      <c r="R114">
        <v>63.386344888415401</v>
      </c>
      <c r="S114" s="2">
        <f>(Table2[[#This Row],[Close Price]]-Table2[[#This Row],[20D EMA]])/Table2[[#This Row],[20D EMA]]</f>
        <v>5.5083288290501652E-2</v>
      </c>
      <c r="T114" s="2">
        <f>(Table2[[#This Row],[Close Price]]-Table2[[#This Row],[50D EMA]])/Table2[[#This Row],[50D EMA]]</f>
        <v>0.12332625585171805</v>
      </c>
      <c r="U114" s="2">
        <f>(Table2[[#This Row],[Close Price]]-Table2[[#This Row],[200D EMA]])/Table2[[#This Row],[200D EMA]]</f>
        <v>0.42652661483111459</v>
      </c>
      <c r="V114">
        <v>0.533469130445135</v>
      </c>
      <c r="W114">
        <v>1024</v>
      </c>
      <c r="X114">
        <v>1090.4000000000001</v>
      </c>
      <c r="Y114">
        <v>975</v>
      </c>
      <c r="Z114">
        <v>1090.4000000000001</v>
      </c>
      <c r="AA114">
        <v>955.55</v>
      </c>
      <c r="AB114">
        <v>1119.9000000000001</v>
      </c>
      <c r="AC114" s="2">
        <f>(Table2[[#This Row],[Close Price]]/Table2[[#This Row],[Day Low]])-1</f>
        <v>4.8437499999999911E-2</v>
      </c>
      <c r="AD114" s="2">
        <f>(Table2[[#This Row],[Day High]]/Table2[[#This Row],[Close Price]])-1</f>
        <v>1.5648286140089507E-2</v>
      </c>
      <c r="AE114" s="2">
        <f>(Table2[[#This Row],[Close Price]]/Table2[[#This Row],[Current Week Low]])-1</f>
        <v>0.10112820512820497</v>
      </c>
      <c r="AF114" s="2">
        <f>(Table2[[#This Row],[Current Week High]]/Table2[[#This Row],[Close Price]])-1</f>
        <v>1.5648286140089507E-2</v>
      </c>
      <c r="AG114" s="2">
        <f>(Table2[[#This Row],[Close Price]]/Table2[[#This Row],[Current Month Low]])-1</f>
        <v>0.12354141593846468</v>
      </c>
      <c r="AH114" s="2">
        <f>(Table2[[#This Row],[Current Month High]]/Table2[[#This Row],[Close Price]])-1</f>
        <v>4.3125931445603838E-2</v>
      </c>
      <c r="AI114">
        <v>4.6944858420268298</v>
      </c>
      <c r="AJ114">
        <v>138.57777777777699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0.39</v>
      </c>
      <c r="AM114" t="s">
        <v>10436</v>
      </c>
      <c r="AN114">
        <v>2.16</v>
      </c>
      <c r="AO114" t="s">
        <v>10436</v>
      </c>
      <c r="AP114">
        <v>9.1567957639129005E-2</v>
      </c>
      <c r="AQ114">
        <f>(Table2[[#This Row],[Sharpe Ratio]]-AVERAGE(Table2[Sharpe Ratio]))/_xlfn.STDEV.P(Table2[Sharpe Ratio])</f>
        <v>0.38166682636984173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4.0651136421587601</v>
      </c>
      <c r="AS114">
        <f>_xlfn.RANK.AVG(Table2[[#This Row],[1Y Return vs Nifty Z-Score]],Table2[1Y Return vs Nifty Z-Score])</f>
        <v>230</v>
      </c>
      <c r="AT114">
        <f>_xlfn.RANK.AVG(Table2[[#This Row],[6M Return vs Nifty Z-Score]],Table2[6M Return vs Nifty Z-Score])</f>
        <v>13</v>
      </c>
      <c r="AU114">
        <f>_xlfn.RANK.AVG(Table2[[#This Row],[Sharpe Ratio Z-Score]],Table2[Sharpe Ratio Z-Score])</f>
        <v>247</v>
      </c>
      <c r="AV114">
        <f>(Table2[[#This Row],[Rank 1Y]]+Table2[[#This Row],[Rank 6M]]+Table2[[#This Row],[Rank Sharpe]])/3</f>
        <v>163.33333333333334</v>
      </c>
    </row>
    <row r="115" spans="1:48" x14ac:dyDescent="0.3">
      <c r="A115" t="s">
        <v>1450</v>
      </c>
      <c r="B115" t="s">
        <v>1451</v>
      </c>
      <c r="C115" t="s">
        <v>10397</v>
      </c>
      <c r="D115" t="s">
        <v>190</v>
      </c>
      <c r="E115">
        <v>7587.2729108000003</v>
      </c>
      <c r="F115">
        <v>528.20000000000005</v>
      </c>
      <c r="G115">
        <v>35.753230149030202</v>
      </c>
      <c r="H115">
        <f>(Table2[[#This Row],[1Y Return vs Nifty]]-AVERAGE(Table2[1Y Return vs Nifty]))/_xlfn.STDEV.P(Table2[1Y Return vs Nifty])</f>
        <v>0.18283125541573839</v>
      </c>
      <c r="I115">
        <v>-7.5780454944171503</v>
      </c>
      <c r="J115">
        <f>(Table2[[#This Row],[1M Return vs Nifty]]-AVERAGE(Table2[1M Return vs Nifty]))/_xlfn.STDEV.P(Table2[1M Return vs Nifty])</f>
        <v>-0.49686983488696895</v>
      </c>
      <c r="K115">
        <v>39.690862375554097</v>
      </c>
      <c r="L115">
        <f>(Table2[[#This Row],[6M Return vs Nifty]]-AVERAGE(Table2[6M Return vs Nifty]))/_xlfn.STDEV.P(Table2[6M Return vs Nifty])</f>
        <v>0.79404558727578167</v>
      </c>
      <c r="M115">
        <v>-4.00101962695424</v>
      </c>
      <c r="N115">
        <f>(Table2[[#This Row],[1W Return vs Nifty]]-AVERAGE(Table2[1W Return vs Nifty]))/_xlfn.STDEV.P(Table2[1W Return vs Nifty])</f>
        <v>-0.42557959800821527</v>
      </c>
      <c r="O115">
        <v>523.41</v>
      </c>
      <c r="P115">
        <v>506.35786672807001</v>
      </c>
      <c r="Q115">
        <v>422.91136421855299</v>
      </c>
      <c r="R115">
        <v>53.124228818721797</v>
      </c>
      <c r="S115" s="2">
        <f>(Table2[[#This Row],[Close Price]]-Table2[[#This Row],[20D EMA]])/Table2[[#This Row],[20D EMA]]</f>
        <v>9.1515255726869523E-3</v>
      </c>
      <c r="T115" s="2">
        <f>(Table2[[#This Row],[Close Price]]-Table2[[#This Row],[50D EMA]])/Table2[[#This Row],[50D EMA]]</f>
        <v>4.313576367059771E-2</v>
      </c>
      <c r="U115" s="2">
        <f>(Table2[[#This Row],[Close Price]]-Table2[[#This Row],[200D EMA]])/Table2[[#This Row],[200D EMA]]</f>
        <v>0.24896147204745195</v>
      </c>
      <c r="V115">
        <v>0.42038233606832198</v>
      </c>
      <c r="W115">
        <v>520.6</v>
      </c>
      <c r="X115">
        <v>533</v>
      </c>
      <c r="Y115">
        <v>520.6</v>
      </c>
      <c r="Z115">
        <v>538.85</v>
      </c>
      <c r="AA115">
        <v>502.6</v>
      </c>
      <c r="AB115">
        <v>559.54999999999995</v>
      </c>
      <c r="AC115" s="2">
        <f>(Table2[[#This Row],[Close Price]]/Table2[[#This Row],[Day Low]])-1</f>
        <v>1.4598540145985384E-2</v>
      </c>
      <c r="AD115" s="2">
        <f>(Table2[[#This Row],[Day High]]/Table2[[#This Row],[Close Price]])-1</f>
        <v>9.0874668686102833E-3</v>
      </c>
      <c r="AE115" s="2">
        <f>(Table2[[#This Row],[Close Price]]/Table2[[#This Row],[Current Week Low]])-1</f>
        <v>1.4598540145985384E-2</v>
      </c>
      <c r="AF115" s="2">
        <f>(Table2[[#This Row],[Current Week High]]/Table2[[#This Row],[Close Price]])-1</f>
        <v>2.0162817114729226E-2</v>
      </c>
      <c r="AG115" s="2">
        <f>(Table2[[#This Row],[Close Price]]/Table2[[#This Row],[Current Month Low]])-1</f>
        <v>5.0935137286112209E-2</v>
      </c>
      <c r="AH115" s="2">
        <f>(Table2[[#This Row],[Current Month High]]/Table2[[#This Row],[Close Price]])-1</f>
        <v>5.9352517985611364E-2</v>
      </c>
      <c r="AI115">
        <v>5.9352517985611302</v>
      </c>
      <c r="AJ115">
        <v>94.512981034800205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</v>
      </c>
      <c r="AM115" t="s">
        <v>10437</v>
      </c>
      <c r="AN115">
        <v>1.66</v>
      </c>
      <c r="AO115" t="s">
        <v>10436</v>
      </c>
      <c r="AP115">
        <v>0.137563389370677</v>
      </c>
      <c r="AQ115">
        <f>(Table2[[#This Row],[Sharpe Ratio]]-AVERAGE(Table2[Sharpe Ratio]))/_xlfn.STDEV.P(Table2[Sharpe Ratio])</f>
        <v>0.91552845980389252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0.96995586960022839</v>
      </c>
      <c r="AS115">
        <f>_xlfn.RANK.AVG(Table2[[#This Row],[1Y Return vs Nifty Z-Score]],Table2[1Y Return vs Nifty Z-Score])</f>
        <v>253</v>
      </c>
      <c r="AT115">
        <f>_xlfn.RANK.AVG(Table2[[#This Row],[6M Return vs Nifty Z-Score]],Table2[6M Return vs Nifty Z-Score])</f>
        <v>125</v>
      </c>
      <c r="AU115">
        <f>_xlfn.RANK.AVG(Table2[[#This Row],[Sharpe Ratio Z-Score]],Table2[Sharpe Ratio Z-Score])</f>
        <v>126</v>
      </c>
      <c r="AV115">
        <f>(Table2[[#This Row],[Rank 1Y]]+Table2[[#This Row],[Rank 6M]]+Table2[[#This Row],[Rank Sharpe]])/3</f>
        <v>168</v>
      </c>
    </row>
    <row r="116" spans="1:48" x14ac:dyDescent="0.3">
      <c r="A116" t="s">
        <v>863</v>
      </c>
      <c r="B116" t="s">
        <v>864</v>
      </c>
      <c r="C116" t="s">
        <v>10402</v>
      </c>
      <c r="D116" t="s">
        <v>125</v>
      </c>
      <c r="E116">
        <v>18873.73362227</v>
      </c>
      <c r="F116">
        <v>719.65</v>
      </c>
      <c r="G116">
        <v>53.031683049551297</v>
      </c>
      <c r="H116">
        <f>(Table2[[#This Row],[1Y Return vs Nifty]]-AVERAGE(Table2[1Y Return vs Nifty]))/_xlfn.STDEV.P(Table2[1Y Return vs Nifty])</f>
        <v>0.46418244309324769</v>
      </c>
      <c r="I116">
        <v>-10.8144011488068</v>
      </c>
      <c r="J116">
        <f>(Table2[[#This Row],[1M Return vs Nifty]]-AVERAGE(Table2[1M Return vs Nifty]))/_xlfn.STDEV.P(Table2[1M Return vs Nifty])</f>
        <v>-0.81228041118875538</v>
      </c>
      <c r="K116">
        <v>21.413345857738101</v>
      </c>
      <c r="L116">
        <f>(Table2[[#This Row],[6M Return vs Nifty]]-AVERAGE(Table2[6M Return vs Nifty]))/_xlfn.STDEV.P(Table2[6M Return vs Nifty])</f>
        <v>0.24389248416183512</v>
      </c>
      <c r="M116">
        <v>-1.12655761360943</v>
      </c>
      <c r="N116">
        <f>(Table2[[#This Row],[1W Return vs Nifty]]-AVERAGE(Table2[1W Return vs Nifty]))/_xlfn.STDEV.P(Table2[1W Return vs Nifty])</f>
        <v>0.13106055349070414</v>
      </c>
      <c r="O116">
        <v>687.45</v>
      </c>
      <c r="P116">
        <v>670.36116490741597</v>
      </c>
      <c r="Q116">
        <v>579.35537199581097</v>
      </c>
      <c r="R116">
        <v>68.580221865609303</v>
      </c>
      <c r="S116" s="2">
        <f>(Table2[[#This Row],[Close Price]]-Table2[[#This Row],[20D EMA]])/Table2[[#This Row],[20D EMA]]</f>
        <v>4.6839770165102816E-2</v>
      </c>
      <c r="T116" s="2">
        <f>(Table2[[#This Row],[Close Price]]-Table2[[#This Row],[50D EMA]])/Table2[[#This Row],[50D EMA]]</f>
        <v>7.3525791279080613E-2</v>
      </c>
      <c r="U116" s="2">
        <f>(Table2[[#This Row],[Close Price]]-Table2[[#This Row],[200D EMA]])/Table2[[#This Row],[200D EMA]]</f>
        <v>0.2421564289995112</v>
      </c>
      <c r="V116">
        <v>0.47352885828910501</v>
      </c>
      <c r="W116">
        <v>685</v>
      </c>
      <c r="X116">
        <v>723</v>
      </c>
      <c r="Y116">
        <v>658.85</v>
      </c>
      <c r="Z116">
        <v>723</v>
      </c>
      <c r="AA116">
        <v>655</v>
      </c>
      <c r="AB116">
        <v>723</v>
      </c>
      <c r="AC116" s="2">
        <f>(Table2[[#This Row],[Close Price]]/Table2[[#This Row],[Day Low]])-1</f>
        <v>5.0583941605839344E-2</v>
      </c>
      <c r="AD116" s="2">
        <f>(Table2[[#This Row],[Day High]]/Table2[[#This Row],[Close Price]])-1</f>
        <v>4.6550406447578574E-3</v>
      </c>
      <c r="AE116" s="2">
        <f>(Table2[[#This Row],[Close Price]]/Table2[[#This Row],[Current Week Low]])-1</f>
        <v>9.2282006526523519E-2</v>
      </c>
      <c r="AF116" s="2">
        <f>(Table2[[#This Row],[Current Week High]]/Table2[[#This Row],[Close Price]])-1</f>
        <v>4.6550406447578574E-3</v>
      </c>
      <c r="AG116" s="2">
        <f>(Table2[[#This Row],[Close Price]]/Table2[[#This Row],[Current Month Low]])-1</f>
        <v>9.8702290076335908E-2</v>
      </c>
      <c r="AH116" s="2">
        <f>(Table2[[#This Row],[Current Month High]]/Table2[[#This Row],[Close Price]])-1</f>
        <v>4.6550406447578574E-3</v>
      </c>
      <c r="AI116">
        <v>4.21732786771347</v>
      </c>
      <c r="AJ116">
        <v>91.319952146749898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0.2</v>
      </c>
      <c r="AM116" t="s">
        <v>10436</v>
      </c>
      <c r="AN116">
        <v>5.78</v>
      </c>
      <c r="AO116" t="s">
        <v>10436</v>
      </c>
      <c r="AP116">
        <v>0.156151595324695</v>
      </c>
      <c r="AQ116">
        <f>(Table2[[#This Row],[Sharpe Ratio]]-AVERAGE(Table2[Sharpe Ratio]))/_xlfn.STDEV.P(Table2[Sharpe Ratio])</f>
        <v>1.1312787989058106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1.1581338684628422</v>
      </c>
      <c r="AS116">
        <f>_xlfn.RANK.AVG(Table2[[#This Row],[1Y Return vs Nifty Z-Score]],Table2[1Y Return vs Nifty Z-Score])</f>
        <v>175</v>
      </c>
      <c r="AT116">
        <f>_xlfn.RANK.AVG(Table2[[#This Row],[6M Return vs Nifty Z-Score]],Table2[6M Return vs Nifty Z-Score])</f>
        <v>241</v>
      </c>
      <c r="AU116">
        <f>_xlfn.RANK.AVG(Table2[[#This Row],[Sharpe Ratio Z-Score]],Table2[Sharpe Ratio Z-Score])</f>
        <v>94</v>
      </c>
      <c r="AV116">
        <f>(Table2[[#This Row],[Rank 1Y]]+Table2[[#This Row],[Rank 6M]]+Table2[[#This Row],[Rank Sharpe]])/3</f>
        <v>170</v>
      </c>
    </row>
    <row r="117" spans="1:48" x14ac:dyDescent="0.3">
      <c r="A117" t="s">
        <v>209</v>
      </c>
      <c r="B117" t="s">
        <v>210</v>
      </c>
      <c r="C117" t="s">
        <v>10391</v>
      </c>
      <c r="D117" t="s">
        <v>51</v>
      </c>
      <c r="E117">
        <v>132209.10490032</v>
      </c>
      <c r="F117">
        <v>3516.3</v>
      </c>
      <c r="G117">
        <v>48.886025948593698</v>
      </c>
      <c r="H117">
        <f>(Table2[[#This Row],[1Y Return vs Nifty]]-AVERAGE(Table2[1Y Return vs Nifty]))/_xlfn.STDEV.P(Table2[1Y Return vs Nifty])</f>
        <v>0.39667723555102941</v>
      </c>
      <c r="I117">
        <v>9.2204986449943007</v>
      </c>
      <c r="J117">
        <f>(Table2[[#This Row],[1M Return vs Nifty]]-AVERAGE(Table2[1M Return vs Nifty]))/_xlfn.STDEV.P(Table2[1M Return vs Nifty])</f>
        <v>1.1402921627000997</v>
      </c>
      <c r="K117">
        <v>30.812985224411101</v>
      </c>
      <c r="L117">
        <f>(Table2[[#This Row],[6M Return vs Nifty]]-AVERAGE(Table2[6M Return vs Nifty]))/_xlfn.STDEV.P(Table2[6M Return vs Nifty])</f>
        <v>0.52682155500614258</v>
      </c>
      <c r="M117">
        <v>2.5811324334294001</v>
      </c>
      <c r="N117">
        <f>(Table2[[#This Row],[1W Return vs Nifty]]-AVERAGE(Table2[1W Return vs Nifty]))/_xlfn.STDEV.P(Table2[1W Return vs Nifty])</f>
        <v>0.84905548259855956</v>
      </c>
      <c r="O117">
        <v>3366.34</v>
      </c>
      <c r="P117">
        <v>3156.9196241007198</v>
      </c>
      <c r="Q117">
        <v>2638.4954206253801</v>
      </c>
      <c r="R117">
        <v>65.403700301026902</v>
      </c>
      <c r="S117" s="2">
        <f>(Table2[[#This Row],[Close Price]]-Table2[[#This Row],[20D EMA]])/Table2[[#This Row],[20D EMA]]</f>
        <v>4.4546896629573965E-2</v>
      </c>
      <c r="T117" s="2">
        <f>(Table2[[#This Row],[Close Price]]-Table2[[#This Row],[50D EMA]])/Table2[[#This Row],[50D EMA]]</f>
        <v>0.11383893753761737</v>
      </c>
      <c r="U117" s="2">
        <f>(Table2[[#This Row],[Close Price]]-Table2[[#This Row],[200D EMA]])/Table2[[#This Row],[200D EMA]]</f>
        <v>0.33269134087280755</v>
      </c>
      <c r="V117">
        <v>0.88248020525202897</v>
      </c>
      <c r="W117">
        <v>3502</v>
      </c>
      <c r="X117">
        <v>3581.5</v>
      </c>
      <c r="Y117">
        <v>3502</v>
      </c>
      <c r="Z117">
        <v>3612</v>
      </c>
      <c r="AA117">
        <v>3190.05</v>
      </c>
      <c r="AB117">
        <v>3623.65</v>
      </c>
      <c r="AC117" s="2">
        <f>(Table2[[#This Row],[Close Price]]/Table2[[#This Row],[Day Low]])-1</f>
        <v>4.0833809251856756E-3</v>
      </c>
      <c r="AD117" s="2">
        <f>(Table2[[#This Row],[Day High]]/Table2[[#This Row],[Close Price]])-1</f>
        <v>1.8542217671984718E-2</v>
      </c>
      <c r="AE117" s="2">
        <f>(Table2[[#This Row],[Close Price]]/Table2[[#This Row],[Current Week Low]])-1</f>
        <v>4.0833809251856756E-3</v>
      </c>
      <c r="AF117" s="2">
        <f>(Table2[[#This Row],[Current Week High]]/Table2[[#This Row],[Close Price]])-1</f>
        <v>2.721610784062789E-2</v>
      </c>
      <c r="AG117" s="2">
        <f>(Table2[[#This Row],[Close Price]]/Table2[[#This Row],[Current Month Low]])-1</f>
        <v>0.10227112427704887</v>
      </c>
      <c r="AH117" s="2">
        <f>(Table2[[#This Row],[Current Month High]]/Table2[[#This Row],[Close Price]])-1</f>
        <v>3.0529249495208077E-2</v>
      </c>
      <c r="AI117">
        <v>3.0529249495208002</v>
      </c>
      <c r="AJ117">
        <v>99.693329925887994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0.17</v>
      </c>
      <c r="AM117" t="s">
        <v>10436</v>
      </c>
      <c r="AN117">
        <v>8.67</v>
      </c>
      <c r="AO117" t="s">
        <v>10436</v>
      </c>
      <c r="AP117">
        <v>0.12565514924771601</v>
      </c>
      <c r="AQ117">
        <f>(Table2[[#This Row],[Sharpe Ratio]]-AVERAGE(Table2[Sharpe Ratio]))/_xlfn.STDEV.P(Table2[Sharpe Ratio])</f>
        <v>0.77731141771863721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3.6901578535744686</v>
      </c>
      <c r="AS117">
        <f>_xlfn.RANK.AVG(Table2[[#This Row],[1Y Return vs Nifty Z-Score]],Table2[1Y Return vs Nifty Z-Score])</f>
        <v>196</v>
      </c>
      <c r="AT117">
        <f>_xlfn.RANK.AVG(Table2[[#This Row],[6M Return vs Nifty Z-Score]],Table2[6M Return vs Nifty Z-Score])</f>
        <v>164</v>
      </c>
      <c r="AU117">
        <f>_xlfn.RANK.AVG(Table2[[#This Row],[Sharpe Ratio Z-Score]],Table2[Sharpe Ratio Z-Score])</f>
        <v>160</v>
      </c>
      <c r="AV117">
        <f>(Table2[[#This Row],[Rank 1Y]]+Table2[[#This Row],[Rank 6M]]+Table2[[#This Row],[Rank Sharpe]])/3</f>
        <v>173.33333333333334</v>
      </c>
    </row>
    <row r="118" spans="1:48" x14ac:dyDescent="0.3">
      <c r="A118" t="s">
        <v>271</v>
      </c>
      <c r="B118" t="s">
        <v>272</v>
      </c>
      <c r="C118" t="s">
        <v>10404</v>
      </c>
      <c r="D118" t="s">
        <v>273</v>
      </c>
      <c r="E118">
        <v>103227.887592075</v>
      </c>
      <c r="F118">
        <v>11407.65</v>
      </c>
      <c r="G118">
        <v>115.46814554293501</v>
      </c>
      <c r="H118">
        <f>(Table2[[#This Row],[1Y Return vs Nifty]]-AVERAGE(Table2[1Y Return vs Nifty]))/_xlfn.STDEV.P(Table2[1Y Return vs Nifty])</f>
        <v>1.4808575457794373</v>
      </c>
      <c r="I118">
        <v>-2.3952117792295402</v>
      </c>
      <c r="J118">
        <f>(Table2[[#This Row],[1M Return vs Nifty]]-AVERAGE(Table2[1M Return vs Nifty]))/_xlfn.STDEV.P(Table2[1M Return vs Nifty])</f>
        <v>8.2416990590577846E-3</v>
      </c>
      <c r="K118">
        <v>5.2557349409360299</v>
      </c>
      <c r="L118">
        <f>(Table2[[#This Row],[6M Return vs Nifty]]-AVERAGE(Table2[6M Return vs Nifty]))/_xlfn.STDEV.P(Table2[6M Return vs Nifty])</f>
        <v>-0.24245147707172393</v>
      </c>
      <c r="M118">
        <v>-1.03173783452231</v>
      </c>
      <c r="N118">
        <f>(Table2[[#This Row],[1W Return vs Nifty]]-AVERAGE(Table2[1W Return vs Nifty]))/_xlfn.STDEV.P(Table2[1W Return vs Nifty])</f>
        <v>0.1494224229296158</v>
      </c>
      <c r="O118">
        <v>10903</v>
      </c>
      <c r="P118">
        <v>10693.740357430201</v>
      </c>
      <c r="Q118">
        <v>9019.7704624142207</v>
      </c>
      <c r="R118">
        <v>70.745395001656306</v>
      </c>
      <c r="S118" s="2">
        <f>(Table2[[#This Row],[Close Price]]-Table2[[#This Row],[20D EMA]])/Table2[[#This Row],[20D EMA]]</f>
        <v>4.6285426029533124E-2</v>
      </c>
      <c r="T118" s="2">
        <f>(Table2[[#This Row],[Close Price]]-Table2[[#This Row],[50D EMA]])/Table2[[#This Row],[50D EMA]]</f>
        <v>6.6759582588309413E-2</v>
      </c>
      <c r="U118" s="2">
        <f>(Table2[[#This Row],[Close Price]]-Table2[[#This Row],[200D EMA]])/Table2[[#This Row],[200D EMA]]</f>
        <v>0.26473839301523</v>
      </c>
      <c r="V118">
        <v>0.55019700551850403</v>
      </c>
      <c r="W118">
        <v>11001</v>
      </c>
      <c r="X118">
        <v>11555</v>
      </c>
      <c r="Y118">
        <v>10900</v>
      </c>
      <c r="Z118">
        <v>11555</v>
      </c>
      <c r="AA118">
        <v>10510.6</v>
      </c>
      <c r="AB118">
        <v>11555</v>
      </c>
      <c r="AC118" s="2">
        <f>(Table2[[#This Row],[Close Price]]/Table2[[#This Row],[Day Low]])-1</f>
        <v>3.6964821379874557E-2</v>
      </c>
      <c r="AD118" s="2">
        <f>(Table2[[#This Row],[Day High]]/Table2[[#This Row],[Close Price]])-1</f>
        <v>1.2916770763478969E-2</v>
      </c>
      <c r="AE118" s="2">
        <f>(Table2[[#This Row],[Close Price]]/Table2[[#This Row],[Current Week Low]])-1</f>
        <v>4.6573394495412757E-2</v>
      </c>
      <c r="AF118" s="2">
        <f>(Table2[[#This Row],[Current Week High]]/Table2[[#This Row],[Close Price]])-1</f>
        <v>1.2916770763478969E-2</v>
      </c>
      <c r="AG118" s="2">
        <f>(Table2[[#This Row],[Close Price]]/Table2[[#This Row],[Current Month Low]])-1</f>
        <v>8.5347173329781256E-2</v>
      </c>
      <c r="AH118" s="2">
        <f>(Table2[[#This Row],[Current Month High]]/Table2[[#This Row],[Close Price]])-1</f>
        <v>1.2916770763478969E-2</v>
      </c>
      <c r="AI118">
        <v>16.570897599417901</v>
      </c>
      <c r="AJ118">
        <v>151.26982378854601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-0.08</v>
      </c>
      <c r="AM118" t="s">
        <v>10435</v>
      </c>
      <c r="AN118">
        <v>3.4</v>
      </c>
      <c r="AO118" t="s">
        <v>10436</v>
      </c>
      <c r="AP118">
        <v>0.17446576361955399</v>
      </c>
      <c r="AQ118">
        <f>(Table2[[#This Row],[Sharpe Ratio]]-AVERAGE(Table2[Sharpe Ratio]))/_xlfn.STDEV.P(Table2[Sharpe Ratio])</f>
        <v>1.3438484266450232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2.7399186173414103</v>
      </c>
      <c r="AS118">
        <f>_xlfn.RANK.AVG(Table2[[#This Row],[1Y Return vs Nifty Z-Score]],Table2[1Y Return vs Nifty Z-Score])</f>
        <v>63</v>
      </c>
      <c r="AT118">
        <f>_xlfn.RANK.AVG(Table2[[#This Row],[6M Return vs Nifty Z-Score]],Table2[6M Return vs Nifty Z-Score])</f>
        <v>391</v>
      </c>
      <c r="AU118">
        <f>_xlfn.RANK.AVG(Table2[[#This Row],[Sharpe Ratio Z-Score]],Table2[Sharpe Ratio Z-Score])</f>
        <v>67</v>
      </c>
      <c r="AV118">
        <f>(Table2[[#This Row],[Rank 1Y]]+Table2[[#This Row],[Rank 6M]]+Table2[[#This Row],[Rank Sharpe]])/3</f>
        <v>173.66666666666666</v>
      </c>
    </row>
    <row r="119" spans="1:48" x14ac:dyDescent="0.3">
      <c r="A119" t="s">
        <v>888</v>
      </c>
      <c r="B119" t="s">
        <v>889</v>
      </c>
      <c r="C119" t="s">
        <v>10397</v>
      </c>
      <c r="D119" t="s">
        <v>777</v>
      </c>
      <c r="E119">
        <v>17970.234402760001</v>
      </c>
      <c r="F119">
        <v>994.9</v>
      </c>
      <c r="G119">
        <v>24.017648399266498</v>
      </c>
      <c r="H119">
        <f>(Table2[[#This Row],[1Y Return vs Nifty]]-AVERAGE(Table2[1Y Return vs Nifty]))/_xlfn.STDEV.P(Table2[1Y Return vs Nifty])</f>
        <v>-8.2633919113346624E-3</v>
      </c>
      <c r="I119">
        <v>0.70792501742277103</v>
      </c>
      <c r="J119">
        <f>(Table2[[#This Row],[1M Return vs Nifty]]-AVERAGE(Table2[1M Return vs Nifty]))/_xlfn.STDEV.P(Table2[1M Return vs Nifty])</f>
        <v>0.3106689567208773</v>
      </c>
      <c r="K119">
        <v>34.336335047853503</v>
      </c>
      <c r="L119">
        <f>(Table2[[#This Row],[6M Return vs Nifty]]-AVERAGE(Table2[6M Return vs Nifty]))/_xlfn.STDEV.P(Table2[6M Return vs Nifty])</f>
        <v>0.63287435691899419</v>
      </c>
      <c r="M119">
        <v>0.84281250164746502</v>
      </c>
      <c r="N119">
        <f>(Table2[[#This Row],[1W Return vs Nifty]]-AVERAGE(Table2[1W Return vs Nifty]))/_xlfn.STDEV.P(Table2[1W Return vs Nifty])</f>
        <v>0.51242947547497342</v>
      </c>
      <c r="O119">
        <v>983.99</v>
      </c>
      <c r="P119">
        <v>941.816083803438</v>
      </c>
      <c r="Q119">
        <v>802.438724029696</v>
      </c>
      <c r="R119">
        <v>51.261515980928301</v>
      </c>
      <c r="S119" s="2">
        <f>(Table2[[#This Row],[Close Price]]-Table2[[#This Row],[20D EMA]])/Table2[[#This Row],[20D EMA]]</f>
        <v>1.1087511051941553E-2</v>
      </c>
      <c r="T119" s="2">
        <f>(Table2[[#This Row],[Close Price]]-Table2[[#This Row],[50D EMA]])/Table2[[#This Row],[50D EMA]]</f>
        <v>5.6363357039080748E-2</v>
      </c>
      <c r="U119" s="2">
        <f>(Table2[[#This Row],[Close Price]]-Table2[[#This Row],[200D EMA]])/Table2[[#This Row],[200D EMA]]</f>
        <v>0.23984544888835838</v>
      </c>
      <c r="V119">
        <v>0.58175424362379502</v>
      </c>
      <c r="W119">
        <v>990.05</v>
      </c>
      <c r="X119">
        <v>1025</v>
      </c>
      <c r="Y119">
        <v>990.05</v>
      </c>
      <c r="Z119">
        <v>1025</v>
      </c>
      <c r="AA119">
        <v>944.4</v>
      </c>
      <c r="AB119">
        <v>1038.7</v>
      </c>
      <c r="AC119" s="2">
        <f>(Table2[[#This Row],[Close Price]]/Table2[[#This Row],[Day Low]])-1</f>
        <v>4.8987424877531272E-3</v>
      </c>
      <c r="AD119" s="2">
        <f>(Table2[[#This Row],[Day High]]/Table2[[#This Row],[Close Price]])-1</f>
        <v>3.0254296914262735E-2</v>
      </c>
      <c r="AE119" s="2">
        <f>(Table2[[#This Row],[Close Price]]/Table2[[#This Row],[Current Week Low]])-1</f>
        <v>4.8987424877531272E-3</v>
      </c>
      <c r="AF119" s="2">
        <f>(Table2[[#This Row],[Current Week High]]/Table2[[#This Row],[Close Price]])-1</f>
        <v>3.0254296914262735E-2</v>
      </c>
      <c r="AG119" s="2">
        <f>(Table2[[#This Row],[Close Price]]/Table2[[#This Row],[Current Month Low]])-1</f>
        <v>5.3473104616687861E-2</v>
      </c>
      <c r="AH119" s="2">
        <f>(Table2[[#This Row],[Current Month High]]/Table2[[#This Row],[Close Price]])-1</f>
        <v>4.4024525077897447E-2</v>
      </c>
      <c r="AI119">
        <v>4.4024525077897403</v>
      </c>
      <c r="AJ119">
        <v>70.505569837189299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-0.05</v>
      </c>
      <c r="AM119" t="s">
        <v>10435</v>
      </c>
      <c r="AN119">
        <v>2.7</v>
      </c>
      <c r="AO119" t="s">
        <v>10436</v>
      </c>
      <c r="AP119">
        <v>0.17149096611416201</v>
      </c>
      <c r="AQ119">
        <f>(Table2[[#This Row],[Sharpe Ratio]]-AVERAGE(Table2[Sharpe Ratio]))/_xlfn.STDEV.P(Table2[Sharpe Ratio])</f>
        <v>1.3093204268942391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2.7570298240977493</v>
      </c>
      <c r="AS119">
        <f>_xlfn.RANK.AVG(Table2[[#This Row],[1Y Return vs Nifty Z-Score]],Table2[1Y Return vs Nifty Z-Score])</f>
        <v>300</v>
      </c>
      <c r="AT119">
        <f>_xlfn.RANK.AVG(Table2[[#This Row],[6M Return vs Nifty Z-Score]],Table2[6M Return vs Nifty Z-Score])</f>
        <v>148</v>
      </c>
      <c r="AU119">
        <f>_xlfn.RANK.AVG(Table2[[#This Row],[Sharpe Ratio Z-Score]],Table2[Sharpe Ratio Z-Score])</f>
        <v>76</v>
      </c>
      <c r="AV119">
        <f>(Table2[[#This Row],[Rank 1Y]]+Table2[[#This Row],[Rank 6M]]+Table2[[#This Row],[Rank Sharpe]])/3</f>
        <v>174.66666666666666</v>
      </c>
    </row>
    <row r="120" spans="1:48" x14ac:dyDescent="0.3">
      <c r="A120" t="s">
        <v>1153</v>
      </c>
      <c r="B120" t="s">
        <v>1154</v>
      </c>
      <c r="C120" t="s">
        <v>10396</v>
      </c>
      <c r="D120" t="s">
        <v>89</v>
      </c>
      <c r="E120">
        <v>11226.045966575</v>
      </c>
      <c r="F120">
        <v>855.25</v>
      </c>
      <c r="G120">
        <v>179.98205209189501</v>
      </c>
      <c r="H120">
        <f>(Table2[[#This Row],[1Y Return vs Nifty]]-AVERAGE(Table2[1Y Return vs Nifty]))/_xlfn.STDEV.P(Table2[1Y Return vs Nifty])</f>
        <v>2.5313604081461443</v>
      </c>
      <c r="I120">
        <v>-17.667150235263101</v>
      </c>
      <c r="J120">
        <f>(Table2[[#This Row],[1M Return vs Nifty]]-AVERAGE(Table2[1M Return vs Nifty]))/_xlfn.STDEV.P(Table2[1M Return vs Nifty])</f>
        <v>-1.4801395000620858</v>
      </c>
      <c r="K120">
        <v>-4.4232373300876597</v>
      </c>
      <c r="L120">
        <f>(Table2[[#This Row],[6M Return vs Nifty]]-AVERAGE(Table2[6M Return vs Nifty]))/_xlfn.STDEV.P(Table2[6M Return vs Nifty])</f>
        <v>-0.53378846613514874</v>
      </c>
      <c r="M120">
        <v>-3.9204980813627901</v>
      </c>
      <c r="N120">
        <f>(Table2[[#This Row],[1W Return vs Nifty]]-AVERAGE(Table2[1W Return vs Nifty]))/_xlfn.STDEV.P(Table2[1W Return vs Nifty])</f>
        <v>-0.40998658438379937</v>
      </c>
      <c r="O120">
        <v>848.14</v>
      </c>
      <c r="P120">
        <v>888.87823466405496</v>
      </c>
      <c r="Q120">
        <v>782.96749113050305</v>
      </c>
      <c r="R120">
        <v>58.992058668870797</v>
      </c>
      <c r="S120" s="2">
        <f>(Table2[[#This Row],[Close Price]]-Table2[[#This Row],[20D EMA]])/Table2[[#This Row],[20D EMA]]</f>
        <v>8.3830499681656484E-3</v>
      </c>
      <c r="T120" s="2">
        <f>(Table2[[#This Row],[Close Price]]-Table2[[#This Row],[50D EMA]])/Table2[[#This Row],[50D EMA]]</f>
        <v>-3.7832217454131394E-2</v>
      </c>
      <c r="U120" s="2">
        <f>(Table2[[#This Row],[Close Price]]-Table2[[#This Row],[200D EMA]])/Table2[[#This Row],[200D EMA]]</f>
        <v>9.2318659060966146E-2</v>
      </c>
      <c r="V120">
        <v>0.86437151951613</v>
      </c>
      <c r="W120">
        <v>855.25</v>
      </c>
      <c r="X120">
        <v>855.25</v>
      </c>
      <c r="Y120">
        <v>790</v>
      </c>
      <c r="Z120">
        <v>855.25</v>
      </c>
      <c r="AA120">
        <v>764.6</v>
      </c>
      <c r="AB120">
        <v>919.1</v>
      </c>
      <c r="AC120" s="2">
        <f>(Table2[[#This Row],[Close Price]]/Table2[[#This Row],[Day Low]])-1</f>
        <v>0</v>
      </c>
      <c r="AD120" s="2">
        <f>(Table2[[#This Row],[Day High]]/Table2[[#This Row],[Close Price]])-1</f>
        <v>0</v>
      </c>
      <c r="AE120" s="2">
        <f>(Table2[[#This Row],[Close Price]]/Table2[[#This Row],[Current Week Low]])-1</f>
        <v>8.2594936708860756E-2</v>
      </c>
      <c r="AF120" s="2">
        <f>(Table2[[#This Row],[Current Week High]]/Table2[[#This Row],[Close Price]])-1</f>
        <v>0</v>
      </c>
      <c r="AG120" s="2">
        <f>(Table2[[#This Row],[Close Price]]/Table2[[#This Row],[Current Month Low]])-1</f>
        <v>0.11855872351556362</v>
      </c>
      <c r="AH120" s="2">
        <f>(Table2[[#This Row],[Current Month High]]/Table2[[#This Row],[Close Price]])-1</f>
        <v>7.4656533177433593E-2</v>
      </c>
      <c r="AI120">
        <v>30.7220111078631</v>
      </c>
      <c r="AJ120">
        <v>230.21235521235499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-7.0000000000000007E-2</v>
      </c>
      <c r="AM120" t="s">
        <v>10435</v>
      </c>
      <c r="AN120">
        <v>-1.98</v>
      </c>
      <c r="AO120" t="s">
        <v>10435</v>
      </c>
      <c r="AP120">
        <v>0.29248117244885402</v>
      </c>
      <c r="AQ120">
        <f>(Table2[[#This Row],[Sharpe Ratio]]-AVERAGE(Table2[Sharpe Ratio]))/_xlfn.STDEV.P(Table2[Sharpe Ratio])</f>
        <v>2.7136344370409953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23</v>
      </c>
      <c r="AT120">
        <f>_xlfn.RANK.AVG(Table2[[#This Row],[6M Return vs Nifty Z-Score]],Table2[6M Return vs Nifty Z-Score])</f>
        <v>500</v>
      </c>
      <c r="AU120">
        <f>_xlfn.RANK.AVG(Table2[[#This Row],[Sharpe Ratio Z-Score]],Table2[Sharpe Ratio Z-Score])</f>
        <v>2</v>
      </c>
      <c r="AV120">
        <f>(Table2[[#This Row],[Rank 1Y]]+Table2[[#This Row],[Rank 6M]]+Table2[[#This Row],[Rank Sharpe]])/3</f>
        <v>175</v>
      </c>
    </row>
    <row r="121" spans="1:48" x14ac:dyDescent="0.3">
      <c r="A121" t="s">
        <v>963</v>
      </c>
      <c r="B121" t="s">
        <v>964</v>
      </c>
      <c r="C121" t="s">
        <v>10396</v>
      </c>
      <c r="D121" t="s">
        <v>57</v>
      </c>
      <c r="E121">
        <v>16087.968718829999</v>
      </c>
      <c r="F121">
        <v>40.049999999999997</v>
      </c>
      <c r="G121">
        <v>79.496147727751605</v>
      </c>
      <c r="H121">
        <f>(Table2[[#This Row],[1Y Return vs Nifty]]-AVERAGE(Table2[1Y Return vs Nifty]))/_xlfn.STDEV.P(Table2[1Y Return vs Nifty])</f>
        <v>0.8951127243707222</v>
      </c>
      <c r="I121">
        <v>11.987710683696999</v>
      </c>
      <c r="J121">
        <f>(Table2[[#This Row],[1M Return vs Nifty]]-AVERAGE(Table2[1M Return vs Nifty]))/_xlfn.STDEV.P(Table2[1M Return vs Nifty])</f>
        <v>1.4099806756707374</v>
      </c>
      <c r="K121">
        <v>27.714056168991899</v>
      </c>
      <c r="L121">
        <f>(Table2[[#This Row],[6M Return vs Nifty]]-AVERAGE(Table2[6M Return vs Nifty]))/_xlfn.STDEV.P(Table2[6M Return vs Nifty])</f>
        <v>0.43354381486529747</v>
      </c>
      <c r="M121">
        <v>19.6763910706504</v>
      </c>
      <c r="N121">
        <f>(Table2[[#This Row],[1W Return vs Nifty]]-AVERAGE(Table2[1W Return vs Nifty]))/_xlfn.STDEV.P(Table2[1W Return vs Nifty])</f>
        <v>4.1595557826748557</v>
      </c>
      <c r="O121">
        <v>33.15</v>
      </c>
      <c r="P121">
        <v>31.5944501384514</v>
      </c>
      <c r="Q121">
        <v>27.495400117783699</v>
      </c>
      <c r="R121">
        <v>90.152013236257801</v>
      </c>
      <c r="S121" s="2">
        <f>(Table2[[#This Row],[Close Price]]-Table2[[#This Row],[20D EMA]])/Table2[[#This Row],[20D EMA]]</f>
        <v>0.20814479638009045</v>
      </c>
      <c r="T121" s="2">
        <f>(Table2[[#This Row],[Close Price]]-Table2[[#This Row],[50D EMA]])/Table2[[#This Row],[50D EMA]]</f>
        <v>0.26762769487980226</v>
      </c>
      <c r="U121" s="2">
        <f>(Table2[[#This Row],[Close Price]]-Table2[[#This Row],[200D EMA]])/Table2[[#This Row],[200D EMA]]</f>
        <v>0.45660728079734803</v>
      </c>
      <c r="V121">
        <v>0.73632480614780604</v>
      </c>
      <c r="W121">
        <v>40.049999999999997</v>
      </c>
      <c r="X121">
        <v>40.049999999999997</v>
      </c>
      <c r="Y121">
        <v>38.15</v>
      </c>
      <c r="Z121">
        <v>40.049999999999997</v>
      </c>
      <c r="AA121">
        <v>29.21</v>
      </c>
      <c r="AB121">
        <v>40.049999999999997</v>
      </c>
      <c r="AC121" s="2">
        <f>(Table2[[#This Row],[Close Price]]/Table2[[#This Row],[Day Low]])-1</f>
        <v>0</v>
      </c>
      <c r="AD121" s="2">
        <f>(Table2[[#This Row],[Day High]]/Table2[[#This Row],[Close Price]])-1</f>
        <v>0</v>
      </c>
      <c r="AE121" s="2">
        <f>(Table2[[#This Row],[Close Price]]/Table2[[#This Row],[Current Week Low]])-1</f>
        <v>4.9803407601572758E-2</v>
      </c>
      <c r="AF121" s="2">
        <f>(Table2[[#This Row],[Current Week High]]/Table2[[#This Row],[Close Price]])-1</f>
        <v>0</v>
      </c>
      <c r="AG121" s="2">
        <f>(Table2[[#This Row],[Close Price]]/Table2[[#This Row],[Current Month Low]])-1</f>
        <v>0.3711057856898321</v>
      </c>
      <c r="AH121" s="2">
        <f>(Table2[[#This Row],[Current Month High]]/Table2[[#This Row],[Close Price]])-1</f>
        <v>0</v>
      </c>
      <c r="AI121">
        <v>0</v>
      </c>
      <c r="AJ121">
        <v>157.55627009646301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0.34</v>
      </c>
      <c r="AM121" t="s">
        <v>10436</v>
      </c>
      <c r="AN121">
        <v>32.53</v>
      </c>
      <c r="AO121" t="s">
        <v>10436</v>
      </c>
      <c r="AP121">
        <v>9.6537974196436005E-2</v>
      </c>
      <c r="AQ121">
        <f>(Table2[[#This Row],[Sharpe Ratio]]-AVERAGE(Table2[Sharpe Ratio]))/_xlfn.STDEV.P(Table2[Sharpe Ratio])</f>
        <v>0.43935301514102593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7.3375460127226386</v>
      </c>
      <c r="AS121">
        <f>_xlfn.RANK.AVG(Table2[[#This Row],[1Y Return vs Nifty Z-Score]],Table2[1Y Return vs Nifty Z-Score])</f>
        <v>111</v>
      </c>
      <c r="AT121">
        <f>_xlfn.RANK.AVG(Table2[[#This Row],[6M Return vs Nifty Z-Score]],Table2[6M Return vs Nifty Z-Score])</f>
        <v>187</v>
      </c>
      <c r="AU121">
        <f>_xlfn.RANK.AVG(Table2[[#This Row],[Sharpe Ratio Z-Score]],Table2[Sharpe Ratio Z-Score])</f>
        <v>231</v>
      </c>
      <c r="AV121">
        <f>(Table2[[#This Row],[Rank 1Y]]+Table2[[#This Row],[Rank 6M]]+Table2[[#This Row],[Rank Sharpe]])/3</f>
        <v>176.33333333333334</v>
      </c>
    </row>
    <row r="122" spans="1:48" x14ac:dyDescent="0.3">
      <c r="A122" t="s">
        <v>1575</v>
      </c>
      <c r="B122" t="s">
        <v>1576</v>
      </c>
      <c r="C122" t="s">
        <v>10402</v>
      </c>
      <c r="D122" t="s">
        <v>161</v>
      </c>
      <c r="E122">
        <v>6292.8742197949996</v>
      </c>
      <c r="F122">
        <v>402.95</v>
      </c>
      <c r="G122">
        <v>32.218090866304102</v>
      </c>
      <c r="H122">
        <f>(Table2[[#This Row],[1Y Return vs Nifty]]-AVERAGE(Table2[1Y Return vs Nifty]))/_xlfn.STDEV.P(Table2[1Y Return vs Nifty])</f>
        <v>0.12526732642702607</v>
      </c>
      <c r="I122">
        <v>-14.237379598999199</v>
      </c>
      <c r="J122">
        <f>(Table2[[#This Row],[1M Return vs Nifty]]-AVERAGE(Table2[1M Return vs Nifty]))/_xlfn.STDEV.P(Table2[1M Return vs Nifty])</f>
        <v>-1.1458789772732338</v>
      </c>
      <c r="K122">
        <v>25.901946576562001</v>
      </c>
      <c r="L122">
        <f>(Table2[[#This Row],[6M Return vs Nifty]]-AVERAGE(Table2[6M Return vs Nifty]))/_xlfn.STDEV.P(Table2[6M Return vs Nifty])</f>
        <v>0.37899933041709066</v>
      </c>
      <c r="M122">
        <v>-9.3689538663942393</v>
      </c>
      <c r="N122">
        <f>(Table2[[#This Row],[1W Return vs Nifty]]-AVERAGE(Table2[1W Return vs Nifty]))/_xlfn.STDEV.P(Table2[1W Return vs Nifty])</f>
        <v>-1.4650811514836717</v>
      </c>
      <c r="O122">
        <v>411.11</v>
      </c>
      <c r="P122">
        <v>405.03716366214502</v>
      </c>
      <c r="Q122">
        <v>343.93626321846</v>
      </c>
      <c r="R122">
        <v>43.209391768131503</v>
      </c>
      <c r="S122" s="2">
        <f>(Table2[[#This Row],[Close Price]]-Table2[[#This Row],[20D EMA]])/Table2[[#This Row],[20D EMA]]</f>
        <v>-1.9848702293790044E-2</v>
      </c>
      <c r="T122" s="2">
        <f>(Table2[[#This Row],[Close Price]]-Table2[[#This Row],[50D EMA]])/Table2[[#This Row],[50D EMA]]</f>
        <v>-5.1530176719438107E-3</v>
      </c>
      <c r="U122" s="2">
        <f>(Table2[[#This Row],[Close Price]]-Table2[[#This Row],[200D EMA]])/Table2[[#This Row],[200D EMA]]</f>
        <v>0.17158335160504984</v>
      </c>
      <c r="V122">
        <v>0.72090325512167397</v>
      </c>
      <c r="W122">
        <v>394.25</v>
      </c>
      <c r="X122">
        <v>406.35</v>
      </c>
      <c r="Y122">
        <v>381.25</v>
      </c>
      <c r="Z122">
        <v>406.35</v>
      </c>
      <c r="AA122">
        <v>381.25</v>
      </c>
      <c r="AB122">
        <v>446.8</v>
      </c>
      <c r="AC122" s="2">
        <f>(Table2[[#This Row],[Close Price]]/Table2[[#This Row],[Day Low]])-1</f>
        <v>2.2067216233354392E-2</v>
      </c>
      <c r="AD122" s="2">
        <f>(Table2[[#This Row],[Day High]]/Table2[[#This Row],[Close Price]])-1</f>
        <v>8.4377714356620448E-3</v>
      </c>
      <c r="AE122" s="2">
        <f>(Table2[[#This Row],[Close Price]]/Table2[[#This Row],[Current Week Low]])-1</f>
        <v>5.6918032786885231E-2</v>
      </c>
      <c r="AF122" s="2">
        <f>(Table2[[#This Row],[Current Week High]]/Table2[[#This Row],[Close Price]])-1</f>
        <v>8.4377714356620448E-3</v>
      </c>
      <c r="AG122" s="2">
        <f>(Table2[[#This Row],[Close Price]]/Table2[[#This Row],[Current Month Low]])-1</f>
        <v>5.6918032786885231E-2</v>
      </c>
      <c r="AH122" s="2">
        <f>(Table2[[#This Row],[Current Month High]]/Table2[[#This Row],[Close Price]])-1</f>
        <v>0.10882243454522889</v>
      </c>
      <c r="AI122">
        <v>11.9245563965752</v>
      </c>
      <c r="AJ122">
        <v>78.257022782570203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-0.05</v>
      </c>
      <c r="AM122" t="s">
        <v>10435</v>
      </c>
      <c r="AN122">
        <v>-6.41</v>
      </c>
      <c r="AO122" t="s">
        <v>10435</v>
      </c>
      <c r="AP122">
        <v>0.176221761311739</v>
      </c>
      <c r="AQ122">
        <f>(Table2[[#This Row],[Sharpe Ratio]]-AVERAGE(Table2[Sharpe Ratio]))/_xlfn.STDEV.P(Table2[Sharpe Ratio])</f>
        <v>1.364230011532144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-0.74246346038064481</v>
      </c>
      <c r="AS122">
        <f>_xlfn.RANK.AVG(Table2[[#This Row],[1Y Return vs Nifty Z-Score]],Table2[1Y Return vs Nifty Z-Score])</f>
        <v>267</v>
      </c>
      <c r="AT122">
        <f>_xlfn.RANK.AVG(Table2[[#This Row],[6M Return vs Nifty Z-Score]],Table2[6M Return vs Nifty Z-Score])</f>
        <v>199</v>
      </c>
      <c r="AU122">
        <f>_xlfn.RANK.AVG(Table2[[#This Row],[Sharpe Ratio Z-Score]],Table2[Sharpe Ratio Z-Score])</f>
        <v>63</v>
      </c>
      <c r="AV122">
        <f>(Table2[[#This Row],[Rank 1Y]]+Table2[[#This Row],[Rank 6M]]+Table2[[#This Row],[Rank Sharpe]])/3</f>
        <v>176.33333333333334</v>
      </c>
    </row>
    <row r="123" spans="1:48" x14ac:dyDescent="0.3">
      <c r="A123" t="s">
        <v>1372</v>
      </c>
      <c r="B123" t="s">
        <v>1373</v>
      </c>
      <c r="C123" t="s">
        <v>10400</v>
      </c>
      <c r="D123" t="s">
        <v>86</v>
      </c>
      <c r="E123">
        <v>8254.0709663100006</v>
      </c>
      <c r="F123">
        <v>3371.7</v>
      </c>
      <c r="G123">
        <v>59.724364926120501</v>
      </c>
      <c r="H123">
        <f>(Table2[[#This Row],[1Y Return vs Nifty]]-AVERAGE(Table2[1Y Return vs Nifty]))/_xlfn.STDEV.P(Table2[1Y Return vs Nifty])</f>
        <v>0.57316176002408814</v>
      </c>
      <c r="I123">
        <v>6.1561657357107</v>
      </c>
      <c r="J123">
        <f>(Table2[[#This Row],[1M Return vs Nifty]]-AVERAGE(Table2[1M Return vs Nifty]))/_xlfn.STDEV.P(Table2[1M Return vs Nifty])</f>
        <v>0.84164667619841638</v>
      </c>
      <c r="K123">
        <v>12.6011194712075</v>
      </c>
      <c r="L123">
        <f>(Table2[[#This Row],[6M Return vs Nifty]]-AVERAGE(Table2[6M Return vs Nifty]))/_xlfn.STDEV.P(Table2[6M Return vs Nifty])</f>
        <v>-2.1355460610462222E-2</v>
      </c>
      <c r="M123">
        <v>-3.26966346349549</v>
      </c>
      <c r="N123">
        <f>(Table2[[#This Row],[1W Return vs Nifty]]-AVERAGE(Table2[1W Return vs Nifty]))/_xlfn.STDEV.P(Table2[1W Return vs Nifty])</f>
        <v>-0.2839523287183941</v>
      </c>
      <c r="O123">
        <v>3311.2</v>
      </c>
      <c r="P123">
        <v>3173.5593383862802</v>
      </c>
      <c r="Q123">
        <v>2647.8777210813601</v>
      </c>
      <c r="R123">
        <v>57.3494400869697</v>
      </c>
      <c r="S123" s="2">
        <f>(Table2[[#This Row],[Close Price]]-Table2[[#This Row],[20D EMA]])/Table2[[#This Row],[20D EMA]]</f>
        <v>1.8271321575259725E-2</v>
      </c>
      <c r="T123" s="2">
        <f>(Table2[[#This Row],[Close Price]]-Table2[[#This Row],[50D EMA]])/Table2[[#This Row],[50D EMA]]</f>
        <v>6.2434837507866478E-2</v>
      </c>
      <c r="U123" s="2">
        <f>(Table2[[#This Row],[Close Price]]-Table2[[#This Row],[200D EMA]])/Table2[[#This Row],[200D EMA]]</f>
        <v>0.27335940521567581</v>
      </c>
      <c r="V123">
        <v>0.62720521801438001</v>
      </c>
      <c r="W123">
        <v>3350</v>
      </c>
      <c r="X123">
        <v>3518</v>
      </c>
      <c r="Y123">
        <v>3250.85</v>
      </c>
      <c r="Z123">
        <v>3518</v>
      </c>
      <c r="AA123">
        <v>3210</v>
      </c>
      <c r="AB123">
        <v>3524.95</v>
      </c>
      <c r="AC123" s="2">
        <f>(Table2[[#This Row],[Close Price]]/Table2[[#This Row],[Day Low]])-1</f>
        <v>6.4776119402985E-3</v>
      </c>
      <c r="AD123" s="2">
        <f>(Table2[[#This Row],[Day High]]/Table2[[#This Row],[Close Price]])-1</f>
        <v>4.3390574487647271E-2</v>
      </c>
      <c r="AE123" s="2">
        <f>(Table2[[#This Row],[Close Price]]/Table2[[#This Row],[Current Week Low]])-1</f>
        <v>3.7174892720365449E-2</v>
      </c>
      <c r="AF123" s="2">
        <f>(Table2[[#This Row],[Current Week High]]/Table2[[#This Row],[Close Price]])-1</f>
        <v>4.3390574487647271E-2</v>
      </c>
      <c r="AG123" s="2">
        <f>(Table2[[#This Row],[Close Price]]/Table2[[#This Row],[Current Month Low]])-1</f>
        <v>5.0373831775700983E-2</v>
      </c>
      <c r="AH123" s="2">
        <f>(Table2[[#This Row],[Current Month High]]/Table2[[#This Row],[Close Price]])-1</f>
        <v>4.5451849215529361E-2</v>
      </c>
      <c r="AI123">
        <v>4.5451849215529299</v>
      </c>
      <c r="AJ123">
        <v>117.381773637213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0.04</v>
      </c>
      <c r="AM123" t="s">
        <v>10436</v>
      </c>
      <c r="AN123">
        <v>-0.09</v>
      </c>
      <c r="AO123" t="s">
        <v>10435</v>
      </c>
      <c r="AP123">
        <v>0.18644984615280699</v>
      </c>
      <c r="AQ123">
        <f>(Table2[[#This Row],[Sharpe Ratio]]-AVERAGE(Table2[Sharpe Ratio]))/_xlfn.STDEV.P(Table2[Sharpe Ratio])</f>
        <v>1.4829457594791162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2.5924464063727646</v>
      </c>
      <c r="AS123">
        <f>_xlfn.RANK.AVG(Table2[[#This Row],[1Y Return vs Nifty Z-Score]],Table2[1Y Return vs Nifty Z-Score])</f>
        <v>161</v>
      </c>
      <c r="AT123">
        <f>_xlfn.RANK.AVG(Table2[[#This Row],[6M Return vs Nifty Z-Score]],Table2[6M Return vs Nifty Z-Score])</f>
        <v>321</v>
      </c>
      <c r="AU123">
        <f>_xlfn.RANK.AVG(Table2[[#This Row],[Sharpe Ratio Z-Score]],Table2[Sharpe Ratio Z-Score])</f>
        <v>49</v>
      </c>
      <c r="AV123">
        <f>(Table2[[#This Row],[Rank 1Y]]+Table2[[#This Row],[Rank 6M]]+Table2[[#This Row],[Rank Sharpe]])/3</f>
        <v>177</v>
      </c>
    </row>
    <row r="124" spans="1:48" x14ac:dyDescent="0.3">
      <c r="A124" t="s">
        <v>717</v>
      </c>
      <c r="B124" t="s">
        <v>718</v>
      </c>
      <c r="C124" t="s">
        <v>10397</v>
      </c>
      <c r="D124" t="s">
        <v>535</v>
      </c>
      <c r="E124">
        <v>24964.659649599998</v>
      </c>
      <c r="F124">
        <v>1364</v>
      </c>
      <c r="G124">
        <v>82.380122775542901</v>
      </c>
      <c r="H124">
        <f>(Table2[[#This Row],[1Y Return vs Nifty]]-AVERAGE(Table2[1Y Return vs Nifty]))/_xlfn.STDEV.P(Table2[1Y Return vs Nifty])</f>
        <v>0.94207351476092616</v>
      </c>
      <c r="I124">
        <v>-15.029209574915001</v>
      </c>
      <c r="J124">
        <f>(Table2[[#This Row],[1M Return vs Nifty]]-AVERAGE(Table2[1M Return vs Nifty]))/_xlfn.STDEV.P(Table2[1M Return vs Nifty])</f>
        <v>-1.2230495900573635</v>
      </c>
      <c r="K124">
        <v>58.787225667941797</v>
      </c>
      <c r="L124">
        <f>(Table2[[#This Row],[6M Return vs Nifty]]-AVERAGE(Table2[6M Return vs Nifty]))/_xlfn.STDEV.P(Table2[6M Return vs Nifty])</f>
        <v>1.3688459718497863</v>
      </c>
      <c r="M124">
        <v>-4.5387556583178901</v>
      </c>
      <c r="N124">
        <f>(Table2[[#This Row],[1W Return vs Nifty]]-AVERAGE(Table2[1W Return vs Nifty]))/_xlfn.STDEV.P(Table2[1W Return vs Nifty])</f>
        <v>-0.52971228947363003</v>
      </c>
      <c r="O124">
        <v>1427.42</v>
      </c>
      <c r="P124">
        <v>1460.93223600488</v>
      </c>
      <c r="Q124">
        <v>1206.0857181507099</v>
      </c>
      <c r="R124">
        <v>21.891769085753701</v>
      </c>
      <c r="S124" s="2">
        <f>(Table2[[#This Row],[Close Price]]-Table2[[#This Row],[20D EMA]])/Table2[[#This Row],[20D EMA]]</f>
        <v>-4.4429810427204376E-2</v>
      </c>
      <c r="T124" s="2">
        <f>(Table2[[#This Row],[Close Price]]-Table2[[#This Row],[50D EMA]])/Table2[[#This Row],[50D EMA]]</f>
        <v>-6.6349577082339226E-2</v>
      </c>
      <c r="U124" s="2">
        <f>(Table2[[#This Row],[Close Price]]-Table2[[#This Row],[200D EMA]])/Table2[[#This Row],[200D EMA]]</f>
        <v>0.13093122609180707</v>
      </c>
      <c r="V124">
        <v>0.27942999311715</v>
      </c>
      <c r="W124">
        <v>1361.5</v>
      </c>
      <c r="X124">
        <v>1388.8</v>
      </c>
      <c r="Y124">
        <v>1361.5</v>
      </c>
      <c r="Z124">
        <v>1413.1</v>
      </c>
      <c r="AA124">
        <v>1340</v>
      </c>
      <c r="AB124">
        <v>1530</v>
      </c>
      <c r="AC124" s="2">
        <f>(Table2[[#This Row],[Close Price]]/Table2[[#This Row],[Day Low]])-1</f>
        <v>1.8362100624311761E-3</v>
      </c>
      <c r="AD124" s="2">
        <f>(Table2[[#This Row],[Day High]]/Table2[[#This Row],[Close Price]])-1</f>
        <v>1.8181818181818077E-2</v>
      </c>
      <c r="AE124" s="2">
        <f>(Table2[[#This Row],[Close Price]]/Table2[[#This Row],[Current Week Low]])-1</f>
        <v>1.8362100624311761E-3</v>
      </c>
      <c r="AF124" s="2">
        <f>(Table2[[#This Row],[Current Week High]]/Table2[[#This Row],[Close Price]])-1</f>
        <v>3.5997067448680253E-2</v>
      </c>
      <c r="AG124" s="2">
        <f>(Table2[[#This Row],[Close Price]]/Table2[[#This Row],[Current Month Low]])-1</f>
        <v>1.7910447761193993E-2</v>
      </c>
      <c r="AH124" s="2">
        <f>(Table2[[#This Row],[Current Month High]]/Table2[[#This Row],[Close Price]])-1</f>
        <v>0.12170087976539579</v>
      </c>
      <c r="AI124">
        <v>30.201612903225801</v>
      </c>
      <c r="AJ124">
        <v>127.71285475792899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-0.24</v>
      </c>
      <c r="AM124" t="s">
        <v>10435</v>
      </c>
      <c r="AN124">
        <v>-3.78</v>
      </c>
      <c r="AO124" t="s">
        <v>10435</v>
      </c>
      <c r="AP124">
        <v>5.3599149264729001E-2</v>
      </c>
      <c r="AQ124">
        <f>(Table2[[#This Row],[Sharpe Ratio]]-AVERAGE(Table2[Sharpe Ratio]))/_xlfn.STDEV.P(Table2[Sharpe Ratio])</f>
        <v>-5.9031071121541566E-2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105</v>
      </c>
      <c r="AT124">
        <f>_xlfn.RANK.AVG(Table2[[#This Row],[6M Return vs Nifty Z-Score]],Table2[6M Return vs Nifty Z-Score])</f>
        <v>65</v>
      </c>
      <c r="AU124">
        <f>_xlfn.RANK.AVG(Table2[[#This Row],[Sharpe Ratio Z-Score]],Table2[Sharpe Ratio Z-Score])</f>
        <v>361</v>
      </c>
      <c r="AV124">
        <f>(Table2[[#This Row],[Rank 1Y]]+Table2[[#This Row],[Rank 6M]]+Table2[[#This Row],[Rank Sharpe]])/3</f>
        <v>177</v>
      </c>
    </row>
    <row r="125" spans="1:48" x14ac:dyDescent="0.3">
      <c r="A125" t="s">
        <v>1193</v>
      </c>
      <c r="B125" t="s">
        <v>1194</v>
      </c>
      <c r="C125" t="s">
        <v>10394</v>
      </c>
      <c r="D125" t="s">
        <v>46</v>
      </c>
      <c r="E125">
        <v>10515.894882119999</v>
      </c>
      <c r="F125">
        <v>6652.2</v>
      </c>
      <c r="G125">
        <v>29.396410876473599</v>
      </c>
      <c r="H125">
        <f>(Table2[[#This Row],[1Y Return vs Nifty]]-AVERAGE(Table2[1Y Return vs Nifty]))/_xlfn.STDEV.P(Table2[1Y Return vs Nifty])</f>
        <v>7.9320908599262566E-2</v>
      </c>
      <c r="I125">
        <v>-10.158103849711599</v>
      </c>
      <c r="J125">
        <f>(Table2[[#This Row],[1M Return vs Nifty]]-AVERAGE(Table2[1M Return vs Nifty]))/_xlfn.STDEV.P(Table2[1M Return vs Nifty])</f>
        <v>-0.7483186185309697</v>
      </c>
      <c r="K125">
        <v>22.1873824228988</v>
      </c>
      <c r="L125">
        <f>(Table2[[#This Row],[6M Return vs Nifty]]-AVERAGE(Table2[6M Return vs Nifty]))/_xlfn.STDEV.P(Table2[6M Return vs Nifty])</f>
        <v>0.26719097867183783</v>
      </c>
      <c r="M125">
        <v>-1.57476765871494</v>
      </c>
      <c r="N125">
        <f>(Table2[[#This Row],[1W Return vs Nifty]]-AVERAGE(Table2[1W Return vs Nifty]))/_xlfn.STDEV.P(Table2[1W Return vs Nifty])</f>
        <v>4.4264587409888707E-2</v>
      </c>
      <c r="O125">
        <v>6499.88</v>
      </c>
      <c r="P125">
        <v>6210.3533041664696</v>
      </c>
      <c r="Q125">
        <v>5281.7254058139197</v>
      </c>
      <c r="R125">
        <v>58.045949267863797</v>
      </c>
      <c r="S125" s="2">
        <f>(Table2[[#This Row],[Close Price]]-Table2[[#This Row],[20D EMA]])/Table2[[#This Row],[20D EMA]]</f>
        <v>2.3434278786685248E-2</v>
      </c>
      <c r="T125" s="2">
        <f>(Table2[[#This Row],[Close Price]]-Table2[[#This Row],[50D EMA]])/Table2[[#This Row],[50D EMA]]</f>
        <v>7.1146788949527126E-2</v>
      </c>
      <c r="U125" s="2">
        <f>(Table2[[#This Row],[Close Price]]-Table2[[#This Row],[200D EMA]])/Table2[[#This Row],[200D EMA]]</f>
        <v>0.25947479069576668</v>
      </c>
      <c r="V125">
        <v>0.50508750564070204</v>
      </c>
      <c r="W125">
        <v>6621</v>
      </c>
      <c r="X125">
        <v>6834.95</v>
      </c>
      <c r="Y125">
        <v>6568.75</v>
      </c>
      <c r="Z125">
        <v>6834.95</v>
      </c>
      <c r="AA125">
        <v>6136</v>
      </c>
      <c r="AB125">
        <v>6849.95</v>
      </c>
      <c r="AC125" s="2">
        <f>(Table2[[#This Row],[Close Price]]/Table2[[#This Row],[Day Low]])-1</f>
        <v>4.7122791119165175E-3</v>
      </c>
      <c r="AD125" s="2">
        <f>(Table2[[#This Row],[Day High]]/Table2[[#This Row],[Close Price]])-1</f>
        <v>2.7472114488440003E-2</v>
      </c>
      <c r="AE125" s="2">
        <f>(Table2[[#This Row],[Close Price]]/Table2[[#This Row],[Current Week Low]])-1</f>
        <v>1.270409134157946E-2</v>
      </c>
      <c r="AF125" s="2">
        <f>(Table2[[#This Row],[Current Week High]]/Table2[[#This Row],[Close Price]])-1</f>
        <v>2.7472114488440003E-2</v>
      </c>
      <c r="AG125" s="2">
        <f>(Table2[[#This Row],[Close Price]]/Table2[[#This Row],[Current Month Low]])-1</f>
        <v>8.4126466753585261E-2</v>
      </c>
      <c r="AH125" s="2">
        <f>(Table2[[#This Row],[Current Month High]]/Table2[[#This Row],[Close Price]])-1</f>
        <v>2.9727007606506151E-2</v>
      </c>
      <c r="AI125">
        <v>11.9930248639547</v>
      </c>
      <c r="AJ125">
        <v>97.690901796460494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0.3</v>
      </c>
      <c r="AM125" t="s">
        <v>10436</v>
      </c>
      <c r="AN125">
        <v>5.74</v>
      </c>
      <c r="AO125" t="s">
        <v>10436</v>
      </c>
      <c r="AP125">
        <v>0.20924345922906501</v>
      </c>
      <c r="AQ125">
        <f>(Table2[[#This Row],[Sharpe Ratio]]-AVERAGE(Table2[Sharpe Ratio]))/_xlfn.STDEV.P(Table2[Sharpe Ratio])</f>
        <v>1.7475075877010362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1.3899654438510558</v>
      </c>
      <c r="AS125">
        <f>_xlfn.RANK.AVG(Table2[[#This Row],[1Y Return vs Nifty Z-Score]],Table2[1Y Return vs Nifty Z-Score])</f>
        <v>278</v>
      </c>
      <c r="AT125">
        <f>_xlfn.RANK.AVG(Table2[[#This Row],[6M Return vs Nifty Z-Score]],Table2[6M Return vs Nifty Z-Score])</f>
        <v>231</v>
      </c>
      <c r="AU125">
        <f>_xlfn.RANK.AVG(Table2[[#This Row],[Sharpe Ratio Z-Score]],Table2[Sharpe Ratio Z-Score])</f>
        <v>27</v>
      </c>
      <c r="AV125">
        <f>(Table2[[#This Row],[Rank 1Y]]+Table2[[#This Row],[Rank 6M]]+Table2[[#This Row],[Rank Sharpe]])/3</f>
        <v>178.66666666666666</v>
      </c>
    </row>
    <row r="126" spans="1:48" x14ac:dyDescent="0.3">
      <c r="A126" t="s">
        <v>1386</v>
      </c>
      <c r="B126" t="s">
        <v>1387</v>
      </c>
      <c r="C126" t="s">
        <v>10395</v>
      </c>
      <c r="D126" t="s">
        <v>54</v>
      </c>
      <c r="E126">
        <v>8174.3419997199999</v>
      </c>
      <c r="F126">
        <v>835.9</v>
      </c>
      <c r="G126">
        <v>103.51583987908499</v>
      </c>
      <c r="H126">
        <f>(Table2[[#This Row],[1Y Return vs Nifty]]-AVERAGE(Table2[1Y Return vs Nifty]))/_xlfn.STDEV.P(Table2[1Y Return vs Nifty])</f>
        <v>1.2862339059564873</v>
      </c>
      <c r="I126">
        <v>17.885200951416302</v>
      </c>
      <c r="J126">
        <f>(Table2[[#This Row],[1M Return vs Nifty]]-AVERAGE(Table2[1M Return vs Nifty]))/_xlfn.STDEV.P(Table2[1M Return vs Nifty])</f>
        <v>1.9847416113400056</v>
      </c>
      <c r="K126">
        <v>71.509315319077899</v>
      </c>
      <c r="L126">
        <f>(Table2[[#This Row],[6M Return vs Nifty]]-AVERAGE(Table2[6M Return vs Nifty]))/_xlfn.STDEV.P(Table2[6M Return vs Nifty])</f>
        <v>1.7517807700672567</v>
      </c>
      <c r="M126">
        <v>-6.0264271065055102</v>
      </c>
      <c r="N126">
        <f>(Table2[[#This Row],[1W Return vs Nifty]]-AVERAGE(Table2[1W Return vs Nifty]))/_xlfn.STDEV.P(Table2[1W Return vs Nifty])</f>
        <v>-0.81780016694610858</v>
      </c>
      <c r="O126">
        <v>829.84</v>
      </c>
      <c r="P126">
        <v>755.10829162380196</v>
      </c>
      <c r="Q126">
        <v>571.515712828706</v>
      </c>
      <c r="R126">
        <v>45.947893699188597</v>
      </c>
      <c r="S126" s="2">
        <f>(Table2[[#This Row],[Close Price]]-Table2[[#This Row],[20D EMA]])/Table2[[#This Row],[20D EMA]]</f>
        <v>7.3026125518171519E-3</v>
      </c>
      <c r="T126" s="2">
        <f>(Table2[[#This Row],[Close Price]]-Table2[[#This Row],[50D EMA]])/Table2[[#This Row],[50D EMA]]</f>
        <v>0.10699353890348853</v>
      </c>
      <c r="U126" s="2">
        <f>(Table2[[#This Row],[Close Price]]-Table2[[#This Row],[200D EMA]])/Table2[[#This Row],[200D EMA]]</f>
        <v>0.46260195693085854</v>
      </c>
      <c r="V126">
        <v>1.00200192450256</v>
      </c>
      <c r="W126">
        <v>811.2</v>
      </c>
      <c r="X126">
        <v>860</v>
      </c>
      <c r="Y126">
        <v>811.2</v>
      </c>
      <c r="Z126">
        <v>875.7</v>
      </c>
      <c r="AA126">
        <v>746.05</v>
      </c>
      <c r="AB126">
        <v>959.5</v>
      </c>
      <c r="AC126" s="2">
        <f>(Table2[[#This Row],[Close Price]]/Table2[[#This Row],[Day Low]])-1</f>
        <v>3.0448717948717841E-2</v>
      </c>
      <c r="AD126" s="2">
        <f>(Table2[[#This Row],[Day High]]/Table2[[#This Row],[Close Price]])-1</f>
        <v>2.8831199904294724E-2</v>
      </c>
      <c r="AE126" s="2">
        <f>(Table2[[#This Row],[Close Price]]/Table2[[#This Row],[Current Week Low]])-1</f>
        <v>3.0448717948717841E-2</v>
      </c>
      <c r="AF126" s="2">
        <f>(Table2[[#This Row],[Current Week High]]/Table2[[#This Row],[Close Price]])-1</f>
        <v>4.7613350879291971E-2</v>
      </c>
      <c r="AG126" s="2">
        <f>(Table2[[#This Row],[Close Price]]/Table2[[#This Row],[Current Month Low]])-1</f>
        <v>0.12043428724616323</v>
      </c>
      <c r="AH126" s="2">
        <f>(Table2[[#This Row],[Current Month High]]/Table2[[#This Row],[Close Price]])-1</f>
        <v>0.14786457710252421</v>
      </c>
      <c r="AI126">
        <v>14.7864577102524</v>
      </c>
      <c r="AJ126">
        <v>181.63746630727701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0.12</v>
      </c>
      <c r="AM126" t="s">
        <v>10436</v>
      </c>
      <c r="AN126">
        <v>3.18</v>
      </c>
      <c r="AO126" t="s">
        <v>10436</v>
      </c>
      <c r="AP126">
        <v>3.0445252781491999E-2</v>
      </c>
      <c r="AQ126">
        <f>(Table2[[#This Row],[Sharpe Ratio]]-AVERAGE(Table2[Sharpe Ratio]))/_xlfn.STDEV.P(Table2[Sharpe Ratio])</f>
        <v>-0.32777465133291095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3.8771814690847304</v>
      </c>
      <c r="AS126">
        <f>_xlfn.RANK.AVG(Table2[[#This Row],[1Y Return vs Nifty Z-Score]],Table2[1Y Return vs Nifty Z-Score])</f>
        <v>74</v>
      </c>
      <c r="AT126">
        <f>_xlfn.RANK.AVG(Table2[[#This Row],[6M Return vs Nifty Z-Score]],Table2[6M Return vs Nifty Z-Score])</f>
        <v>42</v>
      </c>
      <c r="AU126">
        <f>_xlfn.RANK.AVG(Table2[[#This Row],[Sharpe Ratio Z-Score]],Table2[Sharpe Ratio Z-Score])</f>
        <v>426</v>
      </c>
      <c r="AV126">
        <f>(Table2[[#This Row],[Rank 1Y]]+Table2[[#This Row],[Rank 6M]]+Table2[[#This Row],[Rank Sharpe]])/3</f>
        <v>180.66666666666666</v>
      </c>
    </row>
    <row r="127" spans="1:48" x14ac:dyDescent="0.3">
      <c r="A127" t="s">
        <v>1286</v>
      </c>
      <c r="B127" t="s">
        <v>1287</v>
      </c>
      <c r="C127" t="s">
        <v>10397</v>
      </c>
      <c r="D127" t="s">
        <v>190</v>
      </c>
      <c r="E127">
        <v>9313.3609319000007</v>
      </c>
      <c r="F127">
        <v>1724.75</v>
      </c>
      <c r="G127">
        <v>52.212184230901997</v>
      </c>
      <c r="H127">
        <f>(Table2[[#This Row],[1Y Return vs Nifty]]-AVERAGE(Table2[1Y Return vs Nifty]))/_xlfn.STDEV.P(Table2[1Y Return vs Nifty])</f>
        <v>0.45083825265821503</v>
      </c>
      <c r="I127">
        <v>6.4097381456445701</v>
      </c>
      <c r="J127">
        <f>(Table2[[#This Row],[1M Return vs Nifty]]-AVERAGE(Table2[1M Return vs Nifty]))/_xlfn.STDEV.P(Table2[1M Return vs Nifty])</f>
        <v>0.86635947926843559</v>
      </c>
      <c r="K127">
        <v>53.906944665400196</v>
      </c>
      <c r="L127">
        <f>(Table2[[#This Row],[6M Return vs Nifty]]-AVERAGE(Table2[6M Return vs Nifty]))/_xlfn.STDEV.P(Table2[6M Return vs Nifty])</f>
        <v>1.2219495521420431</v>
      </c>
      <c r="M127">
        <v>6.6713307725142403</v>
      </c>
      <c r="N127">
        <f>(Table2[[#This Row],[1W Return vs Nifty]]-AVERAGE(Table2[1W Return vs Nifty]))/_xlfn.STDEV.P(Table2[1W Return vs Nifty])</f>
        <v>1.6411232199903987</v>
      </c>
      <c r="O127">
        <v>1549.34</v>
      </c>
      <c r="P127">
        <v>1459.7463077975999</v>
      </c>
      <c r="Q127">
        <v>1208.9377919983999</v>
      </c>
      <c r="R127">
        <v>90.7106556677534</v>
      </c>
      <c r="S127" s="2">
        <f>(Table2[[#This Row],[Close Price]]-Table2[[#This Row],[20D EMA]])/Table2[[#This Row],[20D EMA]]</f>
        <v>0.11321595001742683</v>
      </c>
      <c r="T127" s="2">
        <f>(Table2[[#This Row],[Close Price]]-Table2[[#This Row],[50D EMA]])/Table2[[#This Row],[50D EMA]]</f>
        <v>0.1815409230952095</v>
      </c>
      <c r="U127" s="2">
        <f>(Table2[[#This Row],[Close Price]]-Table2[[#This Row],[200D EMA]])/Table2[[#This Row],[200D EMA]]</f>
        <v>0.42666563276920272</v>
      </c>
      <c r="V127">
        <v>1.2780046989976901</v>
      </c>
      <c r="W127">
        <v>1690</v>
      </c>
      <c r="X127">
        <v>1739.5</v>
      </c>
      <c r="Y127">
        <v>1662.2</v>
      </c>
      <c r="Z127">
        <v>1739.5</v>
      </c>
      <c r="AA127">
        <v>1370</v>
      </c>
      <c r="AB127">
        <v>1739.5</v>
      </c>
      <c r="AC127" s="2">
        <f>(Table2[[#This Row],[Close Price]]/Table2[[#This Row],[Day Low]])-1</f>
        <v>2.0562130177514737E-2</v>
      </c>
      <c r="AD127" s="2">
        <f>(Table2[[#This Row],[Day High]]/Table2[[#This Row],[Close Price]])-1</f>
        <v>8.5519640527613738E-3</v>
      </c>
      <c r="AE127" s="2">
        <f>(Table2[[#This Row],[Close Price]]/Table2[[#This Row],[Current Week Low]])-1</f>
        <v>3.763085067982197E-2</v>
      </c>
      <c r="AF127" s="2">
        <f>(Table2[[#This Row],[Current Week High]]/Table2[[#This Row],[Close Price]])-1</f>
        <v>8.5519640527613738E-3</v>
      </c>
      <c r="AG127" s="2">
        <f>(Table2[[#This Row],[Close Price]]/Table2[[#This Row],[Current Month Low]])-1</f>
        <v>0.25894160583941606</v>
      </c>
      <c r="AH127" s="2">
        <f>(Table2[[#This Row],[Current Month High]]/Table2[[#This Row],[Close Price]])-1</f>
        <v>8.5519640527613738E-3</v>
      </c>
      <c r="AI127">
        <v>0.85519640527613705</v>
      </c>
      <c r="AJ127">
        <v>110.20719073735501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0.17</v>
      </c>
      <c r="AM127" t="s">
        <v>10436</v>
      </c>
      <c r="AN127">
        <v>24.98</v>
      </c>
      <c r="AO127" t="s">
        <v>10436</v>
      </c>
      <c r="AP127">
        <v>7.9892313892232003E-2</v>
      </c>
      <c r="AQ127">
        <f>(Table2[[#This Row],[Sharpe Ratio]]-AVERAGE(Table2[Sharpe Ratio]))/_xlfn.STDEV.P(Table2[Sharpe Ratio])</f>
        <v>0.24614949329006122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4.4264199973491536</v>
      </c>
      <c r="AS127">
        <f>_xlfn.RANK.AVG(Table2[[#This Row],[1Y Return vs Nifty Z-Score]],Table2[1Y Return vs Nifty Z-Score])</f>
        <v>181</v>
      </c>
      <c r="AT127">
        <f>_xlfn.RANK.AVG(Table2[[#This Row],[6M Return vs Nifty Z-Score]],Table2[6M Return vs Nifty Z-Score])</f>
        <v>84</v>
      </c>
      <c r="AU127">
        <f>_xlfn.RANK.AVG(Table2[[#This Row],[Sharpe Ratio Z-Score]],Table2[Sharpe Ratio Z-Score])</f>
        <v>282</v>
      </c>
      <c r="AV127">
        <f>(Table2[[#This Row],[Rank 1Y]]+Table2[[#This Row],[Rank 6M]]+Table2[[#This Row],[Rank Sharpe]])/3</f>
        <v>182.33333333333334</v>
      </c>
    </row>
    <row r="128" spans="1:48" x14ac:dyDescent="0.3">
      <c r="A128" t="s">
        <v>1008</v>
      </c>
      <c r="B128" t="s">
        <v>1009</v>
      </c>
      <c r="C128" t="s">
        <v>10395</v>
      </c>
      <c r="D128" t="s">
        <v>54</v>
      </c>
      <c r="E128">
        <v>14712.443819279901</v>
      </c>
      <c r="F128">
        <v>1935.55</v>
      </c>
      <c r="G128">
        <v>62.122541175511202</v>
      </c>
      <c r="H128">
        <f>(Table2[[#This Row],[1Y Return vs Nifty]]-AVERAGE(Table2[1Y Return vs Nifty]))/_xlfn.STDEV.P(Table2[1Y Return vs Nifty])</f>
        <v>0.61221211597382241</v>
      </c>
      <c r="I128">
        <v>1.8675777250876699</v>
      </c>
      <c r="J128">
        <f>(Table2[[#This Row],[1M Return vs Nifty]]-AVERAGE(Table2[1M Return vs Nifty]))/_xlfn.STDEV.P(Table2[1M Return vs Nifty])</f>
        <v>0.42368704493327852</v>
      </c>
      <c r="K128">
        <v>36.691257901684502</v>
      </c>
      <c r="L128">
        <f>(Table2[[#This Row],[6M Return vs Nifty]]-AVERAGE(Table2[6M Return vs Nifty]))/_xlfn.STDEV.P(Table2[6M Return vs Nifty])</f>
        <v>0.70375751625665484</v>
      </c>
      <c r="M128">
        <v>-4.99039650263936</v>
      </c>
      <c r="N128">
        <f>(Table2[[#This Row],[1W Return vs Nifty]]-AVERAGE(Table2[1W Return vs Nifty]))/_xlfn.STDEV.P(Table2[1W Return vs Nifty])</f>
        <v>-0.61717263051799276</v>
      </c>
      <c r="O128">
        <v>1914.8</v>
      </c>
      <c r="P128">
        <v>1779.1107577646401</v>
      </c>
      <c r="Q128">
        <v>1474.43173173841</v>
      </c>
      <c r="R128">
        <v>49.827962012248797</v>
      </c>
      <c r="S128" s="2">
        <f>(Table2[[#This Row],[Close Price]]-Table2[[#This Row],[20D EMA]])/Table2[[#This Row],[20D EMA]]</f>
        <v>1.0836640902444119E-2</v>
      </c>
      <c r="T128" s="2">
        <f>(Table2[[#This Row],[Close Price]]-Table2[[#This Row],[50D EMA]])/Table2[[#This Row],[50D EMA]]</f>
        <v>8.7931142877196486E-2</v>
      </c>
      <c r="U128" s="2">
        <f>(Table2[[#This Row],[Close Price]]-Table2[[#This Row],[200D EMA]])/Table2[[#This Row],[200D EMA]]</f>
        <v>0.31274304420857402</v>
      </c>
      <c r="V128">
        <v>0.330197113240698</v>
      </c>
      <c r="W128">
        <v>1890</v>
      </c>
      <c r="X128">
        <v>1948</v>
      </c>
      <c r="Y128">
        <v>1888</v>
      </c>
      <c r="Z128">
        <v>1949.95</v>
      </c>
      <c r="AA128">
        <v>1870</v>
      </c>
      <c r="AB128">
        <v>2158.8000000000002</v>
      </c>
      <c r="AC128" s="2">
        <f>(Table2[[#This Row],[Close Price]]/Table2[[#This Row],[Day Low]])-1</f>
        <v>2.4100529100529178E-2</v>
      </c>
      <c r="AD128" s="2">
        <f>(Table2[[#This Row],[Day High]]/Table2[[#This Row],[Close Price]])-1</f>
        <v>6.4322802304255244E-3</v>
      </c>
      <c r="AE128" s="2">
        <f>(Table2[[#This Row],[Close Price]]/Table2[[#This Row],[Current Week Low]])-1</f>
        <v>2.5185381355932179E-2</v>
      </c>
      <c r="AF128" s="2">
        <f>(Table2[[#This Row],[Current Week High]]/Table2[[#This Row],[Close Price]])-1</f>
        <v>7.4397458086850055E-3</v>
      </c>
      <c r="AG128" s="2">
        <f>(Table2[[#This Row],[Close Price]]/Table2[[#This Row],[Current Month Low]])-1</f>
        <v>3.5053475935828748E-2</v>
      </c>
      <c r="AH128" s="2">
        <f>(Table2[[#This Row],[Current Month High]]/Table2[[#This Row],[Close Price]])-1</f>
        <v>0.11534189248534021</v>
      </c>
      <c r="AI128">
        <v>11.534189248534</v>
      </c>
      <c r="AJ128">
        <v>102.88784067085901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0.17</v>
      </c>
      <c r="AM128" t="s">
        <v>10436</v>
      </c>
      <c r="AN128">
        <v>-3.42</v>
      </c>
      <c r="AO128" t="s">
        <v>10435</v>
      </c>
      <c r="AP128">
        <v>8.5084343951046998E-2</v>
      </c>
      <c r="AQ128">
        <f>(Table2[[#This Row],[Sharpe Ratio]]-AVERAGE(Table2[Sharpe Ratio]))/_xlfn.STDEV.P(Table2[Sharpe Ratio])</f>
        <v>0.30641255733119044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1.4288966039769535</v>
      </c>
      <c r="AS128">
        <f>_xlfn.RANK.AVG(Table2[[#This Row],[1Y Return vs Nifty Z-Score]],Table2[1Y Return vs Nifty Z-Score])</f>
        <v>148</v>
      </c>
      <c r="AT128">
        <f>_xlfn.RANK.AVG(Table2[[#This Row],[6M Return vs Nifty Z-Score]],Table2[6M Return vs Nifty Z-Score])</f>
        <v>137</v>
      </c>
      <c r="AU128">
        <f>_xlfn.RANK.AVG(Table2[[#This Row],[Sharpe Ratio Z-Score]],Table2[Sharpe Ratio Z-Score])</f>
        <v>264</v>
      </c>
      <c r="AV128">
        <f>(Table2[[#This Row],[Rank 1Y]]+Table2[[#This Row],[Rank 6M]]+Table2[[#This Row],[Rank Sharpe]])/3</f>
        <v>183</v>
      </c>
    </row>
    <row r="129" spans="1:48" x14ac:dyDescent="0.3">
      <c r="A129" t="s">
        <v>188</v>
      </c>
      <c r="B129" t="s">
        <v>189</v>
      </c>
      <c r="C129" t="s">
        <v>10397</v>
      </c>
      <c r="D129" t="s">
        <v>190</v>
      </c>
      <c r="E129">
        <v>145067.295396339</v>
      </c>
      <c r="F129">
        <v>206.17</v>
      </c>
      <c r="G129">
        <v>81.136038479839499</v>
      </c>
      <c r="H129">
        <f>(Table2[[#This Row],[1Y Return vs Nifty]]-AVERAGE(Table2[1Y Return vs Nifty]))/_xlfn.STDEV.P(Table2[1Y Return vs Nifty])</f>
        <v>0.92181564814622863</v>
      </c>
      <c r="I129">
        <v>-0.23555542168164001</v>
      </c>
      <c r="J129">
        <f>(Table2[[#This Row],[1M Return vs Nifty]]-AVERAGE(Table2[1M Return vs Nifty]))/_xlfn.STDEV.P(Table2[1M Return vs Nifty])</f>
        <v>0.21871870748799233</v>
      </c>
      <c r="K129">
        <v>58.4433136085025</v>
      </c>
      <c r="L129">
        <f>(Table2[[#This Row],[6M Return vs Nifty]]-AVERAGE(Table2[6M Return vs Nifty]))/_xlfn.STDEV.P(Table2[6M Return vs Nifty])</f>
        <v>1.3584942215715461</v>
      </c>
      <c r="M129">
        <v>3.58472690019609</v>
      </c>
      <c r="N129">
        <f>(Table2[[#This Row],[1W Return vs Nifty]]-AVERAGE(Table2[1W Return vs Nifty]))/_xlfn.STDEV.P(Table2[1W Return vs Nifty])</f>
        <v>1.0434017545029972</v>
      </c>
      <c r="O129">
        <v>196.78</v>
      </c>
      <c r="P129">
        <v>190.84791806629201</v>
      </c>
      <c r="Q129">
        <v>154.50025620914701</v>
      </c>
      <c r="R129">
        <v>70.302572031653298</v>
      </c>
      <c r="S129" s="2">
        <f>(Table2[[#This Row],[Close Price]]-Table2[[#This Row],[20D EMA]])/Table2[[#This Row],[20D EMA]]</f>
        <v>4.7718264051224646E-2</v>
      </c>
      <c r="T129" s="2">
        <f>(Table2[[#This Row],[Close Price]]-Table2[[#This Row],[50D EMA]])/Table2[[#This Row],[50D EMA]]</f>
        <v>8.0284249830725282E-2</v>
      </c>
      <c r="U129" s="2">
        <f>(Table2[[#This Row],[Close Price]]-Table2[[#This Row],[200D EMA]])/Table2[[#This Row],[200D EMA]]</f>
        <v>0.33443144405474406</v>
      </c>
      <c r="V129">
        <v>1.3881384271086901</v>
      </c>
      <c r="W129">
        <v>204.53</v>
      </c>
      <c r="X129">
        <v>208.63</v>
      </c>
      <c r="Y129">
        <v>203.6</v>
      </c>
      <c r="Z129">
        <v>210.6</v>
      </c>
      <c r="AA129">
        <v>182.08</v>
      </c>
      <c r="AB129">
        <v>210.6</v>
      </c>
      <c r="AC129" s="2">
        <f>(Table2[[#This Row],[Close Price]]/Table2[[#This Row],[Day Low]])-1</f>
        <v>8.0183836112062146E-3</v>
      </c>
      <c r="AD129" s="2">
        <f>(Table2[[#This Row],[Day High]]/Table2[[#This Row],[Close Price]])-1</f>
        <v>1.193190085851481E-2</v>
      </c>
      <c r="AE129" s="2">
        <f>(Table2[[#This Row],[Close Price]]/Table2[[#This Row],[Current Week Low]])-1</f>
        <v>1.2622789783889976E-2</v>
      </c>
      <c r="AF129" s="2">
        <f>(Table2[[#This Row],[Current Week High]]/Table2[[#This Row],[Close Price]])-1</f>
        <v>2.1487122277731974E-2</v>
      </c>
      <c r="AG129" s="2">
        <f>(Table2[[#This Row],[Close Price]]/Table2[[#This Row],[Current Month Low]])-1</f>
        <v>0.13230448154657282</v>
      </c>
      <c r="AH129" s="2">
        <f>(Table2[[#This Row],[Current Month High]]/Table2[[#This Row],[Close Price]])-1</f>
        <v>2.1487122277731974E-2</v>
      </c>
      <c r="AI129">
        <v>2.1487122277731898</v>
      </c>
      <c r="AJ129">
        <v>137.52304147465401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-0.05</v>
      </c>
      <c r="AM129" t="s">
        <v>10435</v>
      </c>
      <c r="AN129">
        <v>9.76</v>
      </c>
      <c r="AO129" t="s">
        <v>10436</v>
      </c>
      <c r="AP129">
        <v>4.4564174115251001E-2</v>
      </c>
      <c r="AQ129">
        <f>(Table2[[#This Row],[Sharpe Ratio]]-AVERAGE(Table2[Sharpe Ratio]))/_xlfn.STDEV.P(Table2[Sharpe Ratio])</f>
        <v>-0.16389858534530791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3.3785317463634561</v>
      </c>
      <c r="AS129">
        <f>_xlfn.RANK.AVG(Table2[[#This Row],[1Y Return vs Nifty Z-Score]],Table2[1Y Return vs Nifty Z-Score])</f>
        <v>107</v>
      </c>
      <c r="AT129">
        <f>_xlfn.RANK.AVG(Table2[[#This Row],[6M Return vs Nifty Z-Score]],Table2[6M Return vs Nifty Z-Score])</f>
        <v>66</v>
      </c>
      <c r="AU129">
        <f>_xlfn.RANK.AVG(Table2[[#This Row],[Sharpe Ratio Z-Score]],Table2[Sharpe Ratio Z-Score])</f>
        <v>379</v>
      </c>
      <c r="AV129">
        <f>(Table2[[#This Row],[Rank 1Y]]+Table2[[#This Row],[Rank 6M]]+Table2[[#This Row],[Rank Sharpe]])/3</f>
        <v>184</v>
      </c>
    </row>
    <row r="130" spans="1:48" x14ac:dyDescent="0.3">
      <c r="A130" t="s">
        <v>846</v>
      </c>
      <c r="B130" t="s">
        <v>847</v>
      </c>
      <c r="C130" t="s">
        <v>10394</v>
      </c>
      <c r="D130" t="s">
        <v>46</v>
      </c>
      <c r="E130">
        <v>19519.750420920001</v>
      </c>
      <c r="F130">
        <v>310.89999999999998</v>
      </c>
      <c r="G130">
        <v>77.018489197046094</v>
      </c>
      <c r="H130">
        <f>(Table2[[#This Row],[1Y Return vs Nifty]]-AVERAGE(Table2[1Y Return vs Nifty]))/_xlfn.STDEV.P(Table2[1Y Return vs Nifty])</f>
        <v>0.85476813019398989</v>
      </c>
      <c r="I130">
        <v>-7.44382814879918</v>
      </c>
      <c r="J130">
        <f>(Table2[[#This Row],[1M Return vs Nifty]]-AVERAGE(Table2[1M Return vs Nifty]))/_xlfn.STDEV.P(Table2[1M Return vs Nifty])</f>
        <v>-0.48378920505148088</v>
      </c>
      <c r="K130">
        <v>10.1279199917975</v>
      </c>
      <c r="L130">
        <f>(Table2[[#This Row],[6M Return vs Nifty]]-AVERAGE(Table2[6M Return vs Nifty]))/_xlfn.STDEV.P(Table2[6M Return vs Nifty])</f>
        <v>-9.5798745445736633E-2</v>
      </c>
      <c r="M130">
        <v>-1.1075153813319001</v>
      </c>
      <c r="N130">
        <f>(Table2[[#This Row],[1W Return vs Nifty]]-AVERAGE(Table2[1W Return vs Nifty]))/_xlfn.STDEV.P(Table2[1W Return vs Nifty])</f>
        <v>0.13474808563085156</v>
      </c>
      <c r="O130">
        <v>315.83999999999997</v>
      </c>
      <c r="P130">
        <v>317.20528139550999</v>
      </c>
      <c r="Q130">
        <v>269.89946314090599</v>
      </c>
      <c r="R130">
        <v>44.032096096989001</v>
      </c>
      <c r="S130" s="2">
        <f>(Table2[[#This Row],[Close Price]]-Table2[[#This Row],[20D EMA]])/Table2[[#This Row],[20D EMA]]</f>
        <v>-1.5640830800405261E-2</v>
      </c>
      <c r="T130" s="2">
        <f>(Table2[[#This Row],[Close Price]]-Table2[[#This Row],[50D EMA]])/Table2[[#This Row],[50D EMA]]</f>
        <v>-1.9877605340524632E-2</v>
      </c>
      <c r="U130" s="2">
        <f>(Table2[[#This Row],[Close Price]]-Table2[[#This Row],[200D EMA]])/Table2[[#This Row],[200D EMA]]</f>
        <v>0.15191040538561168</v>
      </c>
      <c r="V130">
        <v>0.39437672965220999</v>
      </c>
      <c r="W130">
        <v>310.2</v>
      </c>
      <c r="X130">
        <v>316.45</v>
      </c>
      <c r="Y130">
        <v>310.2</v>
      </c>
      <c r="Z130">
        <v>317.2</v>
      </c>
      <c r="AA130">
        <v>299.10000000000002</v>
      </c>
      <c r="AB130">
        <v>330.8</v>
      </c>
      <c r="AC130" s="2">
        <f>(Table2[[#This Row],[Close Price]]/Table2[[#This Row],[Day Low]])-1</f>
        <v>2.2566086395874319E-3</v>
      </c>
      <c r="AD130" s="2">
        <f>(Table2[[#This Row],[Day High]]/Table2[[#This Row],[Close Price]])-1</f>
        <v>1.7851399163718362E-2</v>
      </c>
      <c r="AE130" s="2">
        <f>(Table2[[#This Row],[Close Price]]/Table2[[#This Row],[Current Week Low]])-1</f>
        <v>2.2566086395874319E-3</v>
      </c>
      <c r="AF130" s="2">
        <f>(Table2[[#This Row],[Current Week High]]/Table2[[#This Row],[Close Price]])-1</f>
        <v>2.0263750402058633E-2</v>
      </c>
      <c r="AG130" s="2">
        <f>(Table2[[#This Row],[Close Price]]/Table2[[#This Row],[Current Month Low]])-1</f>
        <v>3.945168839852875E-2</v>
      </c>
      <c r="AH130" s="2">
        <f>(Table2[[#This Row],[Current Month High]]/Table2[[#This Row],[Close Price]])-1</f>
        <v>6.4007719523962781E-2</v>
      </c>
      <c r="AI130">
        <v>17.240270183338701</v>
      </c>
      <c r="AJ130">
        <v>127.682167704137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-0.11</v>
      </c>
      <c r="AM130" t="s">
        <v>10435</v>
      </c>
      <c r="AN130">
        <v>-1.66</v>
      </c>
      <c r="AO130" t="s">
        <v>10435</v>
      </c>
      <c r="AP130">
        <v>0.15223758946434199</v>
      </c>
      <c r="AQ130">
        <f>(Table2[[#This Row],[Sharpe Ratio]]-AVERAGE(Table2[Sharpe Ratio]))/_xlfn.STDEV.P(Table2[Sharpe Ratio])</f>
        <v>1.0858495577134661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114</v>
      </c>
      <c r="AT130">
        <f>_xlfn.RANK.AVG(Table2[[#This Row],[6M Return vs Nifty Z-Score]],Table2[6M Return vs Nifty Z-Score])</f>
        <v>341</v>
      </c>
      <c r="AU130">
        <f>_xlfn.RANK.AVG(Table2[[#This Row],[Sharpe Ratio Z-Score]],Table2[Sharpe Ratio Z-Score])</f>
        <v>100</v>
      </c>
      <c r="AV130">
        <f>(Table2[[#This Row],[Rank 1Y]]+Table2[[#This Row],[Rank 6M]]+Table2[[#This Row],[Rank Sharpe]])/3</f>
        <v>185</v>
      </c>
    </row>
    <row r="131" spans="1:48" x14ac:dyDescent="0.3">
      <c r="A131" t="s">
        <v>165</v>
      </c>
      <c r="B131" t="s">
        <v>166</v>
      </c>
      <c r="C131" t="s">
        <v>10391</v>
      </c>
      <c r="D131" t="s">
        <v>144</v>
      </c>
      <c r="E131">
        <v>161688.48573119999</v>
      </c>
      <c r="F131">
        <v>489.95</v>
      </c>
      <c r="G131">
        <v>73.838998351049895</v>
      </c>
      <c r="H131">
        <f>(Table2[[#This Row],[1Y Return vs Nifty]]-AVERAGE(Table2[1Y Return vs Nifty]))/_xlfn.STDEV.P(Table2[1Y Return vs Nifty])</f>
        <v>0.80299535106375763</v>
      </c>
      <c r="I131">
        <v>-9.6915169007252295</v>
      </c>
      <c r="J131">
        <f>(Table2[[#This Row],[1M Return vs Nifty]]-AVERAGE(Table2[1M Return vs Nifty]))/_xlfn.STDEV.P(Table2[1M Return vs Nifty])</f>
        <v>-0.70284572426637515</v>
      </c>
      <c r="K131">
        <v>6.65903819753715</v>
      </c>
      <c r="L131">
        <f>(Table2[[#This Row],[6M Return vs Nifty]]-AVERAGE(Table2[6M Return vs Nifty]))/_xlfn.STDEV.P(Table2[6M Return vs Nifty])</f>
        <v>-0.20021206010955209</v>
      </c>
      <c r="M131">
        <v>-1.6040944195776099</v>
      </c>
      <c r="N131">
        <f>(Table2[[#This Row],[1W Return vs Nifty]]-AVERAGE(Table2[1W Return vs Nifty]))/_xlfn.STDEV.P(Table2[1W Return vs Nifty])</f>
        <v>3.8585454224693623E-2</v>
      </c>
      <c r="O131">
        <v>505.46</v>
      </c>
      <c r="P131">
        <v>510.72395489839403</v>
      </c>
      <c r="Q131">
        <v>444.64495114069803</v>
      </c>
      <c r="R131">
        <v>39.210502229939998</v>
      </c>
      <c r="S131" s="2">
        <f>(Table2[[#This Row],[Close Price]]-Table2[[#This Row],[20D EMA]])/Table2[[#This Row],[20D EMA]]</f>
        <v>-3.0684920666323726E-2</v>
      </c>
      <c r="T131" s="2">
        <f>(Table2[[#This Row],[Close Price]]-Table2[[#This Row],[50D EMA]])/Table2[[#This Row],[50D EMA]]</f>
        <v>-4.0675505229683051E-2</v>
      </c>
      <c r="U131" s="2">
        <f>(Table2[[#This Row],[Close Price]]-Table2[[#This Row],[200D EMA]])/Table2[[#This Row],[200D EMA]]</f>
        <v>0.10189039309470577</v>
      </c>
      <c r="V131">
        <v>0.90043385545087296</v>
      </c>
      <c r="W131">
        <v>486.05</v>
      </c>
      <c r="X131">
        <v>493.55</v>
      </c>
      <c r="Y131">
        <v>482.4</v>
      </c>
      <c r="Z131">
        <v>494.5</v>
      </c>
      <c r="AA131">
        <v>462.7</v>
      </c>
      <c r="AB131">
        <v>566.4</v>
      </c>
      <c r="AC131" s="2">
        <f>(Table2[[#This Row],[Close Price]]/Table2[[#This Row],[Day Low]])-1</f>
        <v>8.0238658574220967E-3</v>
      </c>
      <c r="AD131" s="2">
        <f>(Table2[[#This Row],[Day High]]/Table2[[#This Row],[Close Price]])-1</f>
        <v>7.3476885396468461E-3</v>
      </c>
      <c r="AE131" s="2">
        <f>(Table2[[#This Row],[Close Price]]/Table2[[#This Row],[Current Week Low]])-1</f>
        <v>1.5650912106136117E-2</v>
      </c>
      <c r="AF131" s="2">
        <f>(Table2[[#This Row],[Current Week High]]/Table2[[#This Row],[Close Price]])-1</f>
        <v>9.2866619042759613E-3</v>
      </c>
      <c r="AG131" s="2">
        <f>(Table2[[#This Row],[Close Price]]/Table2[[#This Row],[Current Month Low]])-1</f>
        <v>5.8893451480440895E-2</v>
      </c>
      <c r="AH131" s="2">
        <f>(Table2[[#This Row],[Current Month High]]/Table2[[#This Row],[Close Price]])-1</f>
        <v>0.15603633023777941</v>
      </c>
      <c r="AI131">
        <v>18.379426472088898</v>
      </c>
      <c r="AJ131">
        <v>117.272727272727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-0.13</v>
      </c>
      <c r="AM131" t="s">
        <v>10435</v>
      </c>
      <c r="AN131">
        <v>-10.15</v>
      </c>
      <c r="AO131" t="s">
        <v>10435</v>
      </c>
      <c r="AP131">
        <v>0.17558078367170399</v>
      </c>
      <c r="AQ131">
        <f>(Table2[[#This Row],[Sharpe Ratio]]-AVERAGE(Table2[Sharpe Ratio]))/_xlfn.STDEV.P(Table2[Sharpe Ratio])</f>
        <v>1.3567902863894168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122</v>
      </c>
      <c r="AT131">
        <f>_xlfn.RANK.AVG(Table2[[#This Row],[6M Return vs Nifty Z-Score]],Table2[6M Return vs Nifty Z-Score])</f>
        <v>375</v>
      </c>
      <c r="AU131">
        <f>_xlfn.RANK.AVG(Table2[[#This Row],[Sharpe Ratio Z-Score]],Table2[Sharpe Ratio Z-Score])</f>
        <v>65</v>
      </c>
      <c r="AV131">
        <f>(Table2[[#This Row],[Rank 1Y]]+Table2[[#This Row],[Rank 6M]]+Table2[[#This Row],[Rank Sharpe]])/3</f>
        <v>187.33333333333334</v>
      </c>
    </row>
    <row r="132" spans="1:48" x14ac:dyDescent="0.3">
      <c r="A132" t="s">
        <v>1032</v>
      </c>
      <c r="B132" t="s">
        <v>1033</v>
      </c>
      <c r="C132" t="s">
        <v>10402</v>
      </c>
      <c r="D132" t="s">
        <v>125</v>
      </c>
      <c r="E132">
        <v>13930.73415056</v>
      </c>
      <c r="F132">
        <v>1041.2</v>
      </c>
      <c r="G132">
        <v>38.378572899337499</v>
      </c>
      <c r="H132">
        <f>(Table2[[#This Row],[1Y Return vs Nifty]]-AVERAGE(Table2[1Y Return vs Nifty]))/_xlfn.STDEV.P(Table2[1Y Return vs Nifty])</f>
        <v>0.22558064421299698</v>
      </c>
      <c r="I132">
        <v>-3.75316587628468</v>
      </c>
      <c r="J132">
        <f>(Table2[[#This Row],[1M Return vs Nifty]]-AVERAGE(Table2[1M Return vs Nifty]))/_xlfn.STDEV.P(Table2[1M Return vs Nifty])</f>
        <v>-0.12410255790249983</v>
      </c>
      <c r="K132">
        <v>35.531849464456997</v>
      </c>
      <c r="L132">
        <f>(Table2[[#This Row],[6M Return vs Nifty]]-AVERAGE(Table2[6M Return vs Nifty]))/_xlfn.STDEV.P(Table2[6M Return vs Nifty])</f>
        <v>0.66885933143513066</v>
      </c>
      <c r="M132">
        <v>2.7401153808449301</v>
      </c>
      <c r="N132">
        <f>(Table2[[#This Row],[1W Return vs Nifty]]-AVERAGE(Table2[1W Return vs Nifty]))/_xlfn.STDEV.P(Table2[1W Return vs Nifty])</f>
        <v>0.87984256258927707</v>
      </c>
      <c r="O132">
        <v>958.8</v>
      </c>
      <c r="P132">
        <v>983.35495028687797</v>
      </c>
      <c r="Q132">
        <v>886.583656751219</v>
      </c>
      <c r="R132">
        <v>80.012852852864697</v>
      </c>
      <c r="S132" s="2">
        <f>(Table2[[#This Row],[Close Price]]-Table2[[#This Row],[20D EMA]])/Table2[[#This Row],[20D EMA]]</f>
        <v>8.5940759282436482E-2</v>
      </c>
      <c r="T132" s="2">
        <f>(Table2[[#This Row],[Close Price]]-Table2[[#This Row],[50D EMA]])/Table2[[#This Row],[50D EMA]]</f>
        <v>5.8824181132404653E-2</v>
      </c>
      <c r="U132" s="2">
        <f>(Table2[[#This Row],[Close Price]]-Table2[[#This Row],[200D EMA]])/Table2[[#This Row],[200D EMA]]</f>
        <v>0.17439566144875077</v>
      </c>
      <c r="V132">
        <v>1.31376500628881</v>
      </c>
      <c r="W132">
        <v>992.1</v>
      </c>
      <c r="X132">
        <v>1070</v>
      </c>
      <c r="Y132">
        <v>946.55</v>
      </c>
      <c r="Z132">
        <v>1070</v>
      </c>
      <c r="AA132">
        <v>903.15</v>
      </c>
      <c r="AB132">
        <v>1070</v>
      </c>
      <c r="AC132" s="2">
        <f>(Table2[[#This Row],[Close Price]]/Table2[[#This Row],[Day Low]])-1</f>
        <v>4.9490978731982604E-2</v>
      </c>
      <c r="AD132" s="2">
        <f>(Table2[[#This Row],[Day High]]/Table2[[#This Row],[Close Price]])-1</f>
        <v>2.7660391855551136E-2</v>
      </c>
      <c r="AE132" s="2">
        <f>(Table2[[#This Row],[Close Price]]/Table2[[#This Row],[Current Week Low]])-1</f>
        <v>9.9994717658866472E-2</v>
      </c>
      <c r="AF132" s="2">
        <f>(Table2[[#This Row],[Current Week High]]/Table2[[#This Row],[Close Price]])-1</f>
        <v>2.7660391855551136E-2</v>
      </c>
      <c r="AG132" s="2">
        <f>(Table2[[#This Row],[Close Price]]/Table2[[#This Row],[Current Month Low]])-1</f>
        <v>0.15285390023805578</v>
      </c>
      <c r="AH132" s="2">
        <f>(Table2[[#This Row],[Current Month High]]/Table2[[#This Row],[Close Price]])-1</f>
        <v>2.7660391855551136E-2</v>
      </c>
      <c r="AI132">
        <v>17.551863234729101</v>
      </c>
      <c r="AJ132">
        <v>81.757877280265305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-0.04</v>
      </c>
      <c r="AM132" t="s">
        <v>10435</v>
      </c>
      <c r="AN132">
        <v>12.09</v>
      </c>
      <c r="AO132" t="s">
        <v>10436</v>
      </c>
      <c r="AP132">
        <v>0.117520564240524</v>
      </c>
      <c r="AQ132">
        <f>(Table2[[#This Row],[Sharpe Ratio]]-AVERAGE(Table2[Sharpe Ratio]))/_xlfn.STDEV.P(Table2[Sharpe Ratio])</f>
        <v>0.68289458813882042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241</v>
      </c>
      <c r="AT132">
        <f>_xlfn.RANK.AVG(Table2[[#This Row],[6M Return vs Nifty Z-Score]],Table2[6M Return vs Nifty Z-Score])</f>
        <v>143</v>
      </c>
      <c r="AU132">
        <f>_xlfn.RANK.AVG(Table2[[#This Row],[Sharpe Ratio Z-Score]],Table2[Sharpe Ratio Z-Score])</f>
        <v>178</v>
      </c>
      <c r="AV132">
        <f>(Table2[[#This Row],[Rank 1Y]]+Table2[[#This Row],[Rank 6M]]+Table2[[#This Row],[Rank Sharpe]])/3</f>
        <v>187.33333333333334</v>
      </c>
    </row>
    <row r="133" spans="1:48" x14ac:dyDescent="0.3">
      <c r="A133" t="s">
        <v>154</v>
      </c>
      <c r="B133" t="s">
        <v>155</v>
      </c>
      <c r="C133" t="s">
        <v>10398</v>
      </c>
      <c r="D133" t="s">
        <v>156</v>
      </c>
      <c r="E133">
        <v>183556.862011119</v>
      </c>
      <c r="F133">
        <v>470.2</v>
      </c>
      <c r="G133">
        <v>77.547072209373894</v>
      </c>
      <c r="H133">
        <f>(Table2[[#This Row],[1Y Return vs Nifty]]-AVERAGE(Table2[1Y Return vs Nifty]))/_xlfn.STDEV.P(Table2[1Y Return vs Nifty])</f>
        <v>0.86337523519122583</v>
      </c>
      <c r="I133">
        <v>-4.3350197880393999</v>
      </c>
      <c r="J133">
        <f>(Table2[[#This Row],[1M Return vs Nifty]]-AVERAGE(Table2[1M Return vs Nifty]))/_xlfn.STDEV.P(Table2[1M Return vs Nifty])</f>
        <v>-0.18080920489325397</v>
      </c>
      <c r="K133">
        <v>57.693798424097899</v>
      </c>
      <c r="L133">
        <f>(Table2[[#This Row],[6M Return vs Nifty]]-AVERAGE(Table2[6M Return vs Nifty]))/_xlfn.STDEV.P(Table2[6M Return vs Nifty])</f>
        <v>1.3359338204290125</v>
      </c>
      <c r="M133">
        <v>-1.7652584176720501</v>
      </c>
      <c r="N133">
        <f>(Table2[[#This Row],[1W Return vs Nifty]]-AVERAGE(Table2[1W Return vs Nifty]))/_xlfn.STDEV.P(Table2[1W Return vs Nifty])</f>
        <v>7.3760133279356637E-3</v>
      </c>
      <c r="O133">
        <v>452.27</v>
      </c>
      <c r="P133">
        <v>447.40224440311403</v>
      </c>
      <c r="Q133">
        <v>385.29425792347701</v>
      </c>
      <c r="R133">
        <v>68.657586941697105</v>
      </c>
      <c r="S133" s="2">
        <f>(Table2[[#This Row],[Close Price]]-Table2[[#This Row],[20D EMA]])/Table2[[#This Row],[20D EMA]]</f>
        <v>3.9644460167599017E-2</v>
      </c>
      <c r="T133" s="2">
        <f>(Table2[[#This Row],[Close Price]]-Table2[[#This Row],[50D EMA]])/Table2[[#This Row],[50D EMA]]</f>
        <v>5.0955836458310103E-2</v>
      </c>
      <c r="U133" s="2">
        <f>(Table2[[#This Row],[Close Price]]-Table2[[#This Row],[200D EMA]])/Table2[[#This Row],[200D EMA]]</f>
        <v>0.2203659679075364</v>
      </c>
      <c r="V133">
        <v>0.87467414046132297</v>
      </c>
      <c r="W133">
        <v>456</v>
      </c>
      <c r="X133">
        <v>473.5</v>
      </c>
      <c r="Y133">
        <v>450.05</v>
      </c>
      <c r="Z133">
        <v>473.5</v>
      </c>
      <c r="AA133">
        <v>424.55</v>
      </c>
      <c r="AB133">
        <v>473.65</v>
      </c>
      <c r="AC133" s="2">
        <f>(Table2[[#This Row],[Close Price]]/Table2[[#This Row],[Day Low]])-1</f>
        <v>3.1140350877193024E-2</v>
      </c>
      <c r="AD133" s="2">
        <f>(Table2[[#This Row],[Day High]]/Table2[[#This Row],[Close Price]])-1</f>
        <v>7.0182900893236422E-3</v>
      </c>
      <c r="AE133" s="2">
        <f>(Table2[[#This Row],[Close Price]]/Table2[[#This Row],[Current Week Low]])-1</f>
        <v>4.4772803021886354E-2</v>
      </c>
      <c r="AF133" s="2">
        <f>(Table2[[#This Row],[Current Week High]]/Table2[[#This Row],[Close Price]])-1</f>
        <v>7.0182900893236422E-3</v>
      </c>
      <c r="AG133" s="2">
        <f>(Table2[[#This Row],[Close Price]]/Table2[[#This Row],[Current Month Low]])-1</f>
        <v>0.10752561535743732</v>
      </c>
      <c r="AH133" s="2">
        <f>(Table2[[#This Row],[Current Month High]]/Table2[[#This Row],[Close Price]])-1</f>
        <v>7.3373032752019895E-3</v>
      </c>
      <c r="AI133">
        <v>7.77328796256913</v>
      </c>
      <c r="AJ133">
        <v>126.05769230769199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0.02</v>
      </c>
      <c r="AM133" t="s">
        <v>10436</v>
      </c>
      <c r="AN133">
        <v>2.2599999999999998</v>
      </c>
      <c r="AO133" t="s">
        <v>10436</v>
      </c>
      <c r="AP133">
        <v>4.1531576179211001E-2</v>
      </c>
      <c r="AQ133">
        <f>(Table2[[#This Row],[Sharpe Ratio]]-AVERAGE(Table2[Sharpe Ratio]))/_xlfn.STDEV.P(Table2[Sharpe Ratio])</f>
        <v>-0.19909746546740908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1.826778398587511</v>
      </c>
      <c r="AS133">
        <f>_xlfn.RANK.AVG(Table2[[#This Row],[1Y Return vs Nifty Z-Score]],Table2[1Y Return vs Nifty Z-Score])</f>
        <v>113</v>
      </c>
      <c r="AT133">
        <f>_xlfn.RANK.AVG(Table2[[#This Row],[6M Return vs Nifty Z-Score]],Table2[6M Return vs Nifty Z-Score])</f>
        <v>67</v>
      </c>
      <c r="AU133">
        <f>_xlfn.RANK.AVG(Table2[[#This Row],[Sharpe Ratio Z-Score]],Table2[Sharpe Ratio Z-Score])</f>
        <v>385</v>
      </c>
      <c r="AV133">
        <f>(Table2[[#This Row],[Rank 1Y]]+Table2[[#This Row],[Rank 6M]]+Table2[[#This Row],[Rank Sharpe]])/3</f>
        <v>188.33333333333334</v>
      </c>
    </row>
    <row r="134" spans="1:48" x14ac:dyDescent="0.3">
      <c r="A134" t="s">
        <v>282</v>
      </c>
      <c r="B134" t="s">
        <v>283</v>
      </c>
      <c r="C134" t="s">
        <v>10390</v>
      </c>
      <c r="D134" t="s">
        <v>284</v>
      </c>
      <c r="E134">
        <v>100883.602292</v>
      </c>
      <c r="F134">
        <v>11630</v>
      </c>
      <c r="G134">
        <v>149.527141947834</v>
      </c>
      <c r="H134">
        <f>(Table2[[#This Row],[1Y Return vs Nifty]]-AVERAGE(Table2[1Y Return vs Nifty]))/_xlfn.STDEV.P(Table2[1Y Return vs Nifty])</f>
        <v>2.0354522855280028</v>
      </c>
      <c r="I134">
        <v>-0.93175143660132997</v>
      </c>
      <c r="J134">
        <f>(Table2[[#This Row],[1M Return vs Nifty]]-AVERAGE(Table2[1M Return vs Nifty]))/_xlfn.STDEV.P(Table2[1M Return vs Nifty])</f>
        <v>0.15086844326039187</v>
      </c>
      <c r="K134">
        <v>15.302780732922001</v>
      </c>
      <c r="L134">
        <f>(Table2[[#This Row],[6M Return vs Nifty]]-AVERAGE(Table2[6M Return vs Nifty]))/_xlfn.STDEV.P(Table2[6M Return vs Nifty])</f>
        <v>5.996452207133024E-2</v>
      </c>
      <c r="M134">
        <v>-8.8058193093740904</v>
      </c>
      <c r="N134">
        <f>(Table2[[#This Row],[1W Return vs Nifty]]-AVERAGE(Table2[1W Return vs Nifty]))/_xlfn.STDEV.P(Table2[1W Return vs Nifty])</f>
        <v>-1.3560300303769373</v>
      </c>
      <c r="O134">
        <v>11374.11</v>
      </c>
      <c r="P134">
        <v>10905.6334417292</v>
      </c>
      <c r="Q134">
        <v>8642.1760301731592</v>
      </c>
      <c r="R134">
        <v>55.1403224522846</v>
      </c>
      <c r="S134" s="2">
        <f>(Table2[[#This Row],[Close Price]]-Table2[[#This Row],[20D EMA]])/Table2[[#This Row],[20D EMA]]</f>
        <v>2.2497584426385837E-2</v>
      </c>
      <c r="T134" s="2">
        <f>(Table2[[#This Row],[Close Price]]-Table2[[#This Row],[50D EMA]])/Table2[[#This Row],[50D EMA]]</f>
        <v>6.6421319049574087E-2</v>
      </c>
      <c r="U134" s="2">
        <f>(Table2[[#This Row],[Close Price]]-Table2[[#This Row],[200D EMA]])/Table2[[#This Row],[200D EMA]]</f>
        <v>0.34572588655857028</v>
      </c>
      <c r="V134">
        <v>1.27454611240658</v>
      </c>
      <c r="W134">
        <v>11351.3</v>
      </c>
      <c r="X134">
        <v>11673</v>
      </c>
      <c r="Y134">
        <v>11271.6</v>
      </c>
      <c r="Z134">
        <v>11673</v>
      </c>
      <c r="AA134">
        <v>10651.25</v>
      </c>
      <c r="AB134">
        <v>12619</v>
      </c>
      <c r="AC134" s="2">
        <f>(Table2[[#This Row],[Close Price]]/Table2[[#This Row],[Day Low]])-1</f>
        <v>2.4552253926862999E-2</v>
      </c>
      <c r="AD134" s="2">
        <f>(Table2[[#This Row],[Day High]]/Table2[[#This Row],[Close Price]])-1</f>
        <v>3.6973344797937013E-3</v>
      </c>
      <c r="AE134" s="2">
        <f>(Table2[[#This Row],[Close Price]]/Table2[[#This Row],[Current Week Low]])-1</f>
        <v>3.1796728059902746E-2</v>
      </c>
      <c r="AF134" s="2">
        <f>(Table2[[#This Row],[Current Week High]]/Table2[[#This Row],[Close Price]])-1</f>
        <v>3.6973344797937013E-3</v>
      </c>
      <c r="AG134" s="2">
        <f>(Table2[[#This Row],[Close Price]]/Table2[[#This Row],[Current Month Low]])-1</f>
        <v>9.1890623166295038E-2</v>
      </c>
      <c r="AH134" s="2">
        <f>(Table2[[#This Row],[Current Month High]]/Table2[[#This Row],[Close Price]])-1</f>
        <v>8.5038693035253576E-2</v>
      </c>
      <c r="AI134">
        <v>8.5038693035253505</v>
      </c>
      <c r="AJ134">
        <v>200.610008271298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</v>
      </c>
      <c r="AM134" t="s">
        <v>10437</v>
      </c>
      <c r="AN134">
        <v>7.21</v>
      </c>
      <c r="AO134" t="s">
        <v>10436</v>
      </c>
      <c r="AP134">
        <v>9.6379292749810996E-2</v>
      </c>
      <c r="AQ134">
        <f>(Table2[[#This Row],[Sharpe Ratio]]-AVERAGE(Table2[Sharpe Ratio]))/_xlfn.STDEV.P(Table2[Sharpe Ratio])</f>
        <v>0.43751122492182903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1.3277664454046165</v>
      </c>
      <c r="AS134">
        <f>_xlfn.RANK.AVG(Table2[[#This Row],[1Y Return vs Nifty Z-Score]],Table2[1Y Return vs Nifty Z-Score])</f>
        <v>38</v>
      </c>
      <c r="AT134">
        <f>_xlfn.RANK.AVG(Table2[[#This Row],[6M Return vs Nifty Z-Score]],Table2[6M Return vs Nifty Z-Score])</f>
        <v>297</v>
      </c>
      <c r="AU134">
        <f>_xlfn.RANK.AVG(Table2[[#This Row],[Sharpe Ratio Z-Score]],Table2[Sharpe Ratio Z-Score])</f>
        <v>232</v>
      </c>
      <c r="AV134">
        <f>(Table2[[#This Row],[Rank 1Y]]+Table2[[#This Row],[Rank 6M]]+Table2[[#This Row],[Rank Sharpe]])/3</f>
        <v>189</v>
      </c>
    </row>
    <row r="135" spans="1:48" x14ac:dyDescent="0.3">
      <c r="A135" t="s">
        <v>1452</v>
      </c>
      <c r="B135" t="s">
        <v>1453</v>
      </c>
      <c r="C135" t="s">
        <v>10394</v>
      </c>
      <c r="D135" t="s">
        <v>46</v>
      </c>
      <c r="E135">
        <v>7564.5031703519999</v>
      </c>
      <c r="F135">
        <v>45.03</v>
      </c>
      <c r="G135">
        <v>44.164987820909303</v>
      </c>
      <c r="H135">
        <f>(Table2[[#This Row],[1Y Return vs Nifty]]-AVERAGE(Table2[1Y Return vs Nifty]))/_xlfn.STDEV.P(Table2[1Y Return vs Nifty])</f>
        <v>0.31980289431560832</v>
      </c>
      <c r="I135">
        <v>-12.647310853981599</v>
      </c>
      <c r="J135">
        <f>(Table2[[#This Row],[1M Return vs Nifty]]-AVERAGE(Table2[1M Return vs Nifty]))/_xlfn.STDEV.P(Table2[1M Return vs Nifty])</f>
        <v>-0.99091315992086271</v>
      </c>
      <c r="K135">
        <v>24.209134101723699</v>
      </c>
      <c r="L135">
        <f>(Table2[[#This Row],[6M Return vs Nifty]]-AVERAGE(Table2[6M Return vs Nifty]))/_xlfn.STDEV.P(Table2[6M Return vs Nifty])</f>
        <v>0.32804568826803276</v>
      </c>
      <c r="M135">
        <v>-1.9409205785263399</v>
      </c>
      <c r="N135">
        <f>(Table2[[#This Row],[1W Return vs Nifty]]-AVERAGE(Table2[1W Return vs Nifty]))/_xlfn.STDEV.P(Table2[1W Return vs Nifty])</f>
        <v>-2.664099972584932E-2</v>
      </c>
      <c r="O135">
        <v>45.28</v>
      </c>
      <c r="P135">
        <v>46.321638394305502</v>
      </c>
      <c r="Q135">
        <v>40.441781092802799</v>
      </c>
      <c r="R135">
        <v>52.2876284716748</v>
      </c>
      <c r="S135" s="2">
        <f>(Table2[[#This Row],[Close Price]]-Table2[[#This Row],[20D EMA]])/Table2[[#This Row],[20D EMA]]</f>
        <v>-5.521201413427562E-3</v>
      </c>
      <c r="T135" s="2">
        <f>(Table2[[#This Row],[Close Price]]-Table2[[#This Row],[50D EMA]])/Table2[[#This Row],[50D EMA]]</f>
        <v>-2.7884125844397745E-2</v>
      </c>
      <c r="U135" s="2">
        <f>(Table2[[#This Row],[Close Price]]-Table2[[#This Row],[200D EMA]])/Table2[[#This Row],[200D EMA]]</f>
        <v>0.11345244406195903</v>
      </c>
      <c r="V135">
        <v>0.45013385746839302</v>
      </c>
      <c r="W135">
        <v>44.12</v>
      </c>
      <c r="X135">
        <v>45.8</v>
      </c>
      <c r="Y135">
        <v>43.17</v>
      </c>
      <c r="Z135">
        <v>45.8</v>
      </c>
      <c r="AA135">
        <v>41.4</v>
      </c>
      <c r="AB135">
        <v>48.6</v>
      </c>
      <c r="AC135" s="2">
        <f>(Table2[[#This Row],[Close Price]]/Table2[[#This Row],[Day Low]])-1</f>
        <v>2.0625566636446102E-2</v>
      </c>
      <c r="AD135" s="2">
        <f>(Table2[[#This Row],[Day High]]/Table2[[#This Row],[Close Price]])-1</f>
        <v>1.7099711303575349E-2</v>
      </c>
      <c r="AE135" s="2">
        <f>(Table2[[#This Row],[Close Price]]/Table2[[#This Row],[Current Week Low]])-1</f>
        <v>4.3085476025017444E-2</v>
      </c>
      <c r="AF135" s="2">
        <f>(Table2[[#This Row],[Current Week High]]/Table2[[#This Row],[Close Price]])-1</f>
        <v>1.7099711303575349E-2</v>
      </c>
      <c r="AG135" s="2">
        <f>(Table2[[#This Row],[Close Price]]/Table2[[#This Row],[Current Month Low]])-1</f>
        <v>8.7681159420289978E-2</v>
      </c>
      <c r="AH135" s="2">
        <f>(Table2[[#This Row],[Current Month High]]/Table2[[#This Row],[Close Price]])-1</f>
        <v>7.9280479680213123E-2</v>
      </c>
      <c r="AI135">
        <v>27.692649344881101</v>
      </c>
      <c r="AJ135">
        <v>98.762121443017406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-0.1</v>
      </c>
      <c r="AM135" t="s">
        <v>10435</v>
      </c>
      <c r="AN135">
        <v>-2.85</v>
      </c>
      <c r="AO135" t="s">
        <v>10435</v>
      </c>
      <c r="AP135">
        <v>0.13394038422780499</v>
      </c>
      <c r="AQ135">
        <f>(Table2[[#This Row],[Sharpe Ratio]]-AVERAGE(Table2[Sharpe Ratio]))/_xlfn.STDEV.P(Table2[Sharpe Ratio])</f>
        <v>0.87347681748422779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217</v>
      </c>
      <c r="AT135">
        <f>_xlfn.RANK.AVG(Table2[[#This Row],[6M Return vs Nifty Z-Score]],Table2[6M Return vs Nifty Z-Score])</f>
        <v>217</v>
      </c>
      <c r="AU135">
        <f>_xlfn.RANK.AVG(Table2[[#This Row],[Sharpe Ratio Z-Score]],Table2[Sharpe Ratio Z-Score])</f>
        <v>134</v>
      </c>
      <c r="AV135">
        <f>(Table2[[#This Row],[Rank 1Y]]+Table2[[#This Row],[Rank 6M]]+Table2[[#This Row],[Rank Sharpe]])/3</f>
        <v>189.33333333333334</v>
      </c>
    </row>
    <row r="136" spans="1:48" x14ac:dyDescent="0.3">
      <c r="A136" t="s">
        <v>389</v>
      </c>
      <c r="B136" t="s">
        <v>390</v>
      </c>
      <c r="C136" t="s">
        <v>10400</v>
      </c>
      <c r="D136" t="s">
        <v>324</v>
      </c>
      <c r="E136">
        <v>63344.574625599998</v>
      </c>
      <c r="F136">
        <v>1914.4</v>
      </c>
      <c r="G136">
        <v>86.751700262066294</v>
      </c>
      <c r="H136">
        <f>(Table2[[#This Row],[1Y Return vs Nifty]]-AVERAGE(Table2[1Y Return vs Nifty]))/_xlfn.STDEV.P(Table2[1Y Return vs Nifty])</f>
        <v>1.0132574642116623</v>
      </c>
      <c r="I136">
        <v>6.8798077535402404</v>
      </c>
      <c r="J136">
        <f>(Table2[[#This Row],[1M Return vs Nifty]]-AVERAGE(Table2[1M Return vs Nifty]))/_xlfn.STDEV.P(Table2[1M Return vs Nifty])</f>
        <v>0.91217178847098823</v>
      </c>
      <c r="K136">
        <v>56.467861652046501</v>
      </c>
      <c r="L136">
        <f>(Table2[[#This Row],[6M Return vs Nifty]]-AVERAGE(Table2[6M Return vs Nifty]))/_xlfn.STDEV.P(Table2[6M Return vs Nifty])</f>
        <v>1.299033133253698</v>
      </c>
      <c r="M136">
        <v>-4.0546419866907604</v>
      </c>
      <c r="N136">
        <f>(Table2[[#This Row],[1W Return vs Nifty]]-AVERAGE(Table2[1W Return vs Nifty]))/_xlfn.STDEV.P(Table2[1W Return vs Nifty])</f>
        <v>-0.43596357883972181</v>
      </c>
      <c r="O136">
        <v>1835</v>
      </c>
      <c r="P136">
        <v>1704.75475148141</v>
      </c>
      <c r="Q136">
        <v>1375.9157657869901</v>
      </c>
      <c r="R136">
        <v>64.259608002217306</v>
      </c>
      <c r="S136" s="2">
        <f>(Table2[[#This Row],[Close Price]]-Table2[[#This Row],[20D EMA]])/Table2[[#This Row],[20D EMA]]</f>
        <v>4.326975476839242E-2</v>
      </c>
      <c r="T136" s="2">
        <f>(Table2[[#This Row],[Close Price]]-Table2[[#This Row],[50D EMA]])/Table2[[#This Row],[50D EMA]]</f>
        <v>0.12297677911524284</v>
      </c>
      <c r="U136" s="2">
        <f>(Table2[[#This Row],[Close Price]]-Table2[[#This Row],[200D EMA]])/Table2[[#This Row],[200D EMA]]</f>
        <v>0.39136424452917745</v>
      </c>
      <c r="V136">
        <v>0.79925801306311095</v>
      </c>
      <c r="W136">
        <v>1885.6</v>
      </c>
      <c r="X136">
        <v>1918.2</v>
      </c>
      <c r="Y136">
        <v>1878.7</v>
      </c>
      <c r="Z136">
        <v>1932</v>
      </c>
      <c r="AA136">
        <v>1750.55</v>
      </c>
      <c r="AB136">
        <v>1944.9</v>
      </c>
      <c r="AC136" s="2">
        <f>(Table2[[#This Row],[Close Price]]/Table2[[#This Row],[Day Low]])-1</f>
        <v>1.5273652948663674E-2</v>
      </c>
      <c r="AD136" s="2">
        <f>(Table2[[#This Row],[Day High]]/Table2[[#This Row],[Close Price]])-1</f>
        <v>1.9849561220226519E-3</v>
      </c>
      <c r="AE136" s="2">
        <f>(Table2[[#This Row],[Close Price]]/Table2[[#This Row],[Current Week Low]])-1</f>
        <v>1.9002501729919574E-2</v>
      </c>
      <c r="AF136" s="2">
        <f>(Table2[[#This Row],[Current Week High]]/Table2[[#This Row],[Close Price]])-1</f>
        <v>9.1934809862097566E-3</v>
      </c>
      <c r="AG136" s="2">
        <f>(Table2[[#This Row],[Close Price]]/Table2[[#This Row],[Current Month Low]])-1</f>
        <v>9.3599154551426755E-2</v>
      </c>
      <c r="AH136" s="2">
        <f>(Table2[[#This Row],[Current Month High]]/Table2[[#This Row],[Close Price]])-1</f>
        <v>1.5931884663602069E-2</v>
      </c>
      <c r="AI136">
        <v>1.5931884663602001</v>
      </c>
      <c r="AJ136">
        <v>137.31250774761301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0.14000000000000001</v>
      </c>
      <c r="AM136" t="s">
        <v>10436</v>
      </c>
      <c r="AN136">
        <v>7.63</v>
      </c>
      <c r="AO136" t="s">
        <v>10436</v>
      </c>
      <c r="AP136">
        <v>3.5761264640737998E-2</v>
      </c>
      <c r="AQ136">
        <f>(Table2[[#This Row],[Sharpe Ratio]]-AVERAGE(Table2[Sharpe Ratio]))/_xlfn.STDEV.P(Table2[Sharpe Ratio])</f>
        <v>-0.26607255032653476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2.5224262567700917</v>
      </c>
      <c r="AS136">
        <f>_xlfn.RANK.AVG(Table2[[#This Row],[1Y Return vs Nifty Z-Score]],Table2[1Y Return vs Nifty Z-Score])</f>
        <v>97</v>
      </c>
      <c r="AT136">
        <f>_xlfn.RANK.AVG(Table2[[#This Row],[6M Return vs Nifty Z-Score]],Table2[6M Return vs Nifty Z-Score])</f>
        <v>72</v>
      </c>
      <c r="AU136">
        <f>_xlfn.RANK.AVG(Table2[[#This Row],[Sharpe Ratio Z-Score]],Table2[Sharpe Ratio Z-Score])</f>
        <v>404</v>
      </c>
      <c r="AV136">
        <f>(Table2[[#This Row],[Rank 1Y]]+Table2[[#This Row],[Rank 6M]]+Table2[[#This Row],[Rank Sharpe]])/3</f>
        <v>191</v>
      </c>
    </row>
    <row r="137" spans="1:48" x14ac:dyDescent="0.3">
      <c r="A137" t="s">
        <v>836</v>
      </c>
      <c r="B137" t="s">
        <v>837</v>
      </c>
      <c r="C137" t="s">
        <v>10395</v>
      </c>
      <c r="D137" t="s">
        <v>54</v>
      </c>
      <c r="E137">
        <v>19695.625</v>
      </c>
      <c r="F137">
        <v>7878.25</v>
      </c>
      <c r="G137">
        <v>39.674091022181599</v>
      </c>
      <c r="H137">
        <f>(Table2[[#This Row],[1Y Return vs Nifty]]-AVERAGE(Table2[1Y Return vs Nifty]))/_xlfn.STDEV.P(Table2[1Y Return vs Nifty])</f>
        <v>0.2466760261096558</v>
      </c>
      <c r="I137">
        <v>-6.1362255301252997</v>
      </c>
      <c r="J137">
        <f>(Table2[[#This Row],[1M Return vs Nifty]]-AVERAGE(Table2[1M Return vs Nifty]))/_xlfn.STDEV.P(Table2[1M Return vs Nifty])</f>
        <v>-0.35635213089362378</v>
      </c>
      <c r="K137">
        <v>37.6066393646745</v>
      </c>
      <c r="L137">
        <f>(Table2[[#This Row],[6M Return vs Nifty]]-AVERAGE(Table2[6M Return vs Nifty]))/_xlfn.STDEV.P(Table2[6M Return vs Nifty])</f>
        <v>0.73131049107716983</v>
      </c>
      <c r="M137">
        <v>-1.55377114389523</v>
      </c>
      <c r="N137">
        <f>(Table2[[#This Row],[1W Return vs Nifty]]-AVERAGE(Table2[1W Return vs Nifty]))/_xlfn.STDEV.P(Table2[1W Return vs Nifty])</f>
        <v>4.8330566760436025E-2</v>
      </c>
      <c r="O137">
        <v>6882.09</v>
      </c>
      <c r="P137">
        <v>6747.3763199300702</v>
      </c>
      <c r="Q137">
        <v>5981.8745210752304</v>
      </c>
      <c r="R137">
        <v>83.799644324859798</v>
      </c>
      <c r="S137" s="2">
        <f>(Table2[[#This Row],[Close Price]]-Table2[[#This Row],[20D EMA]])/Table2[[#This Row],[20D EMA]]</f>
        <v>0.14474672664844543</v>
      </c>
      <c r="T137" s="2">
        <f>(Table2[[#This Row],[Close Price]]-Table2[[#This Row],[50D EMA]])/Table2[[#This Row],[50D EMA]]</f>
        <v>0.16760198726868256</v>
      </c>
      <c r="U137" s="2">
        <f>(Table2[[#This Row],[Close Price]]-Table2[[#This Row],[200D EMA]])/Table2[[#This Row],[200D EMA]]</f>
        <v>0.31702027052615267</v>
      </c>
      <c r="V137">
        <v>2.84826834787859</v>
      </c>
      <c r="W137">
        <v>6851.3</v>
      </c>
      <c r="X137">
        <v>8040</v>
      </c>
      <c r="Y137">
        <v>6721.8</v>
      </c>
      <c r="Z137">
        <v>8040</v>
      </c>
      <c r="AA137">
        <v>6367.55</v>
      </c>
      <c r="AB137">
        <v>8040</v>
      </c>
      <c r="AC137" s="2">
        <f>(Table2[[#This Row],[Close Price]]/Table2[[#This Row],[Day Low]])-1</f>
        <v>0.14989126151241372</v>
      </c>
      <c r="AD137" s="2">
        <f>(Table2[[#This Row],[Day High]]/Table2[[#This Row],[Close Price]])-1</f>
        <v>2.0531209342176338E-2</v>
      </c>
      <c r="AE137" s="2">
        <f>(Table2[[#This Row],[Close Price]]/Table2[[#This Row],[Current Week Low]])-1</f>
        <v>0.17204469041030679</v>
      </c>
      <c r="AF137" s="2">
        <f>(Table2[[#This Row],[Current Week High]]/Table2[[#This Row],[Close Price]])-1</f>
        <v>2.0531209342176338E-2</v>
      </c>
      <c r="AG137" s="2">
        <f>(Table2[[#This Row],[Close Price]]/Table2[[#This Row],[Current Month Low]])-1</f>
        <v>0.23724980565523635</v>
      </c>
      <c r="AH137" s="2">
        <f>(Table2[[#This Row],[Current Month High]]/Table2[[#This Row],[Close Price]])-1</f>
        <v>2.0531209342176338E-2</v>
      </c>
      <c r="AI137">
        <v>2.0531209342176302</v>
      </c>
      <c r="AJ137">
        <v>82.747622361401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0.01</v>
      </c>
      <c r="AM137" t="s">
        <v>10436</v>
      </c>
      <c r="AN137">
        <v>14.44</v>
      </c>
      <c r="AO137" t="s">
        <v>10436</v>
      </c>
      <c r="AP137">
        <v>0.106509943112379</v>
      </c>
      <c r="AQ137">
        <f>(Table2[[#This Row],[Sharpe Ratio]]-AVERAGE(Table2[Sharpe Ratio]))/_xlfn.STDEV.P(Table2[Sharpe Ratio])</f>
        <v>0.55509606643121423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1.2250610194848521</v>
      </c>
      <c r="AS137">
        <f>_xlfn.RANK.AVG(Table2[[#This Row],[1Y Return vs Nifty Z-Score]],Table2[1Y Return vs Nifty Z-Score])</f>
        <v>237</v>
      </c>
      <c r="AT137">
        <f>_xlfn.RANK.AVG(Table2[[#This Row],[6M Return vs Nifty Z-Score]],Table2[6M Return vs Nifty Z-Score])</f>
        <v>132</v>
      </c>
      <c r="AU137">
        <f>_xlfn.RANK.AVG(Table2[[#This Row],[Sharpe Ratio Z-Score]],Table2[Sharpe Ratio Z-Score])</f>
        <v>208</v>
      </c>
      <c r="AV137">
        <f>(Table2[[#This Row],[Rank 1Y]]+Table2[[#This Row],[Rank 6M]]+Table2[[#This Row],[Rank Sharpe]])/3</f>
        <v>192.33333333333334</v>
      </c>
    </row>
    <row r="138" spans="1:48" x14ac:dyDescent="0.3">
      <c r="A138" t="s">
        <v>151</v>
      </c>
      <c r="B138" t="s">
        <v>152</v>
      </c>
      <c r="C138" t="s">
        <v>10401</v>
      </c>
      <c r="D138" t="s">
        <v>153</v>
      </c>
      <c r="E138">
        <v>186452.14819638999</v>
      </c>
      <c r="F138">
        <v>4827.1000000000004</v>
      </c>
      <c r="G138">
        <v>71.072142453368798</v>
      </c>
      <c r="H138">
        <f>(Table2[[#This Row],[1Y Return vs Nifty]]-AVERAGE(Table2[1Y Return vs Nifty]))/_xlfn.STDEV.P(Table2[1Y Return vs Nifty])</f>
        <v>0.75794165340766595</v>
      </c>
      <c r="I138">
        <v>0.62501626263131704</v>
      </c>
      <c r="J138">
        <f>(Table2[[#This Row],[1M Return vs Nifty]]-AVERAGE(Table2[1M Return vs Nifty]))/_xlfn.STDEV.P(Table2[1M Return vs Nifty])</f>
        <v>0.30258878849407356</v>
      </c>
      <c r="K138">
        <v>20.836485500710001</v>
      </c>
      <c r="L138">
        <f>(Table2[[#This Row],[6M Return vs Nifty]]-AVERAGE(Table2[6M Return vs Nifty]))/_xlfn.STDEV.P(Table2[6M Return vs Nifty])</f>
        <v>0.22652899196238449</v>
      </c>
      <c r="M138">
        <v>-2.50913314634523</v>
      </c>
      <c r="N138">
        <f>(Table2[[#This Row],[1W Return vs Nifty]]-AVERAGE(Table2[1W Return vs Nifty]))/_xlfn.STDEV.P(Table2[1W Return vs Nifty])</f>
        <v>-0.13667547865300431</v>
      </c>
      <c r="O138">
        <v>4821.16</v>
      </c>
      <c r="P138">
        <v>4626.30432430574</v>
      </c>
      <c r="Q138">
        <v>3911.7695857871299</v>
      </c>
      <c r="R138">
        <v>43.843832328844101</v>
      </c>
      <c r="S138" s="2">
        <f>(Table2[[#This Row],[Close Price]]-Table2[[#This Row],[20D EMA]])/Table2[[#This Row],[20D EMA]]</f>
        <v>1.2320686307860575E-3</v>
      </c>
      <c r="T138" s="2">
        <f>(Table2[[#This Row],[Close Price]]-Table2[[#This Row],[50D EMA]])/Table2[[#This Row],[50D EMA]]</f>
        <v>4.3403040876346444E-2</v>
      </c>
      <c r="U138" s="2">
        <f>(Table2[[#This Row],[Close Price]]-Table2[[#This Row],[200D EMA]])/Table2[[#This Row],[200D EMA]]</f>
        <v>0.23399394932119622</v>
      </c>
      <c r="V138">
        <v>0.83907146966296997</v>
      </c>
      <c r="W138">
        <v>4783.8999999999996</v>
      </c>
      <c r="X138">
        <v>4945</v>
      </c>
      <c r="Y138">
        <v>4783.8999999999996</v>
      </c>
      <c r="Z138">
        <v>4949.95</v>
      </c>
      <c r="AA138">
        <v>4718.3999999999996</v>
      </c>
      <c r="AB138">
        <v>5035</v>
      </c>
      <c r="AC138" s="2">
        <f>(Table2[[#This Row],[Close Price]]/Table2[[#This Row],[Day Low]])-1</f>
        <v>9.0302890946718506E-3</v>
      </c>
      <c r="AD138" s="2">
        <f>(Table2[[#This Row],[Day High]]/Table2[[#This Row],[Close Price]])-1</f>
        <v>2.4424602763563952E-2</v>
      </c>
      <c r="AE138" s="2">
        <f>(Table2[[#This Row],[Close Price]]/Table2[[#This Row],[Current Week Low]])-1</f>
        <v>9.0302890946718506E-3</v>
      </c>
      <c r="AF138" s="2">
        <f>(Table2[[#This Row],[Current Week High]]/Table2[[#This Row],[Close Price]])-1</f>
        <v>2.5450063184935034E-2</v>
      </c>
      <c r="AG138" s="2">
        <f>(Table2[[#This Row],[Close Price]]/Table2[[#This Row],[Current Month Low]])-1</f>
        <v>2.3037470328925114E-2</v>
      </c>
      <c r="AH138" s="2">
        <f>(Table2[[#This Row],[Current Month High]]/Table2[[#This Row],[Close Price]])-1</f>
        <v>4.3069337697582366E-2</v>
      </c>
      <c r="AI138">
        <v>4.3069337697582304</v>
      </c>
      <c r="AJ138">
        <v>106.874236612595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0.08</v>
      </c>
      <c r="AM138" t="s">
        <v>10436</v>
      </c>
      <c r="AN138">
        <v>0.91</v>
      </c>
      <c r="AO138" t="s">
        <v>10436</v>
      </c>
      <c r="AP138">
        <v>0.107971811833664</v>
      </c>
      <c r="AQ138">
        <f>(Table2[[#This Row],[Sharpe Ratio]]-AVERAGE(Table2[Sharpe Ratio]))/_xlfn.STDEV.P(Table2[Sharpe Ratio])</f>
        <v>0.57206374330761278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1.7224476985187327</v>
      </c>
      <c r="AS138">
        <f>_xlfn.RANK.AVG(Table2[[#This Row],[1Y Return vs Nifty Z-Score]],Table2[1Y Return vs Nifty Z-Score])</f>
        <v>131</v>
      </c>
      <c r="AT138">
        <f>_xlfn.RANK.AVG(Table2[[#This Row],[6M Return vs Nifty Z-Score]],Table2[6M Return vs Nifty Z-Score])</f>
        <v>245</v>
      </c>
      <c r="AU138">
        <f>_xlfn.RANK.AVG(Table2[[#This Row],[Sharpe Ratio Z-Score]],Table2[Sharpe Ratio Z-Score])</f>
        <v>202</v>
      </c>
      <c r="AV138">
        <f>(Table2[[#This Row],[Rank 1Y]]+Table2[[#This Row],[Rank 6M]]+Table2[[#This Row],[Rank Sharpe]])/3</f>
        <v>192.66666666666666</v>
      </c>
    </row>
    <row r="139" spans="1:48" x14ac:dyDescent="0.3">
      <c r="A139" t="s">
        <v>749</v>
      </c>
      <c r="B139" t="s">
        <v>750</v>
      </c>
      <c r="C139" t="s">
        <v>10402</v>
      </c>
      <c r="D139" t="s">
        <v>161</v>
      </c>
      <c r="E139">
        <v>23206.604033565</v>
      </c>
      <c r="F139">
        <v>730.05</v>
      </c>
      <c r="G139">
        <v>46.799712105858703</v>
      </c>
      <c r="H139">
        <f>(Table2[[#This Row],[1Y Return vs Nifty]]-AVERAGE(Table2[1Y Return vs Nifty]))/_xlfn.STDEV.P(Table2[1Y Return vs Nifty])</f>
        <v>0.36270504597473829</v>
      </c>
      <c r="I139">
        <v>-4.60236864898659</v>
      </c>
      <c r="J139">
        <f>(Table2[[#This Row],[1M Return vs Nifty]]-AVERAGE(Table2[1M Return vs Nifty]))/_xlfn.STDEV.P(Table2[1M Return vs Nifty])</f>
        <v>-0.20686464110299355</v>
      </c>
      <c r="K139">
        <v>18.403351588246601</v>
      </c>
      <c r="L139">
        <f>(Table2[[#This Row],[6M Return vs Nifty]]-AVERAGE(Table2[6M Return vs Nifty]))/_xlfn.STDEV.P(Table2[6M Return vs Nifty])</f>
        <v>0.15329168037638638</v>
      </c>
      <c r="M139">
        <v>-8.3688844923106291</v>
      </c>
      <c r="N139">
        <f>(Table2[[#This Row],[1W Return vs Nifty]]-AVERAGE(Table2[1W Return vs Nifty]))/_xlfn.STDEV.P(Table2[1W Return vs Nifty])</f>
        <v>-1.2714175144918012</v>
      </c>
      <c r="O139">
        <v>741.07</v>
      </c>
      <c r="P139">
        <v>707.956112187911</v>
      </c>
      <c r="Q139">
        <v>579.986665496618</v>
      </c>
      <c r="R139">
        <v>40.638609199596203</v>
      </c>
      <c r="S139" s="2">
        <f>(Table2[[#This Row],[Close Price]]-Table2[[#This Row],[20D EMA]])/Table2[[#This Row],[20D EMA]]</f>
        <v>-1.4870390111595523E-2</v>
      </c>
      <c r="T139" s="2">
        <f>(Table2[[#This Row],[Close Price]]-Table2[[#This Row],[50D EMA]])/Table2[[#This Row],[50D EMA]]</f>
        <v>3.1207990766275957E-2</v>
      </c>
      <c r="U139" s="2">
        <f>(Table2[[#This Row],[Close Price]]-Table2[[#This Row],[200D EMA]])/Table2[[#This Row],[200D EMA]]</f>
        <v>0.25873583554699325</v>
      </c>
      <c r="V139">
        <v>0.47104751515509402</v>
      </c>
      <c r="W139">
        <v>729</v>
      </c>
      <c r="X139">
        <v>747.9</v>
      </c>
      <c r="Y139">
        <v>729</v>
      </c>
      <c r="Z139">
        <v>748</v>
      </c>
      <c r="AA139">
        <v>722.1</v>
      </c>
      <c r="AB139">
        <v>801.45</v>
      </c>
      <c r="AC139" s="2">
        <f>(Table2[[#This Row],[Close Price]]/Table2[[#This Row],[Day Low]])-1</f>
        <v>1.4403292181068839E-3</v>
      </c>
      <c r="AD139" s="2">
        <f>(Table2[[#This Row],[Day High]]/Table2[[#This Row],[Close Price]])-1</f>
        <v>2.4450380110951242E-2</v>
      </c>
      <c r="AE139" s="2">
        <f>(Table2[[#This Row],[Close Price]]/Table2[[#This Row],[Current Week Low]])-1</f>
        <v>1.4403292181068839E-3</v>
      </c>
      <c r="AF139" s="2">
        <f>(Table2[[#This Row],[Current Week High]]/Table2[[#This Row],[Close Price]])-1</f>
        <v>2.458735703034054E-2</v>
      </c>
      <c r="AG139" s="2">
        <f>(Table2[[#This Row],[Close Price]]/Table2[[#This Row],[Current Month Low]])-1</f>
        <v>1.1009555463232124E-2</v>
      </c>
      <c r="AH139" s="2">
        <f>(Table2[[#This Row],[Current Month High]]/Table2[[#This Row],[Close Price]])-1</f>
        <v>9.7801520443805412E-2</v>
      </c>
      <c r="AI139">
        <v>15.601671118416499</v>
      </c>
      <c r="AJ139">
        <v>133.99038461538399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0.11</v>
      </c>
      <c r="AM139" t="s">
        <v>10436</v>
      </c>
      <c r="AN139">
        <v>-2.12</v>
      </c>
      <c r="AO139" t="s">
        <v>10435</v>
      </c>
      <c r="AP139">
        <v>0.148253943815183</v>
      </c>
      <c r="AQ139">
        <f>(Table2[[#This Row],[Sharpe Ratio]]-AVERAGE(Table2[Sharpe Ratio]))/_xlfn.STDEV.P(Table2[Sharpe Ratio])</f>
        <v>1.0396120186096911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7.7326589366021103E-2</v>
      </c>
      <c r="AS139">
        <f>_xlfn.RANK.AVG(Table2[[#This Row],[1Y Return vs Nifty Z-Score]],Table2[1Y Return vs Nifty Z-Score])</f>
        <v>206</v>
      </c>
      <c r="AT139">
        <f>_xlfn.RANK.AVG(Table2[[#This Row],[6M Return vs Nifty Z-Score]],Table2[6M Return vs Nifty Z-Score])</f>
        <v>265</v>
      </c>
      <c r="AU139">
        <f>_xlfn.RANK.AVG(Table2[[#This Row],[Sharpe Ratio Z-Score]],Table2[Sharpe Ratio Z-Score])</f>
        <v>109</v>
      </c>
      <c r="AV139">
        <f>(Table2[[#This Row],[Rank 1Y]]+Table2[[#This Row],[Rank 6M]]+Table2[[#This Row],[Rank Sharpe]])/3</f>
        <v>193.33333333333334</v>
      </c>
    </row>
    <row r="140" spans="1:48" x14ac:dyDescent="0.3">
      <c r="A140" t="s">
        <v>1197</v>
      </c>
      <c r="B140" t="s">
        <v>1198</v>
      </c>
      <c r="C140" t="s">
        <v>10394</v>
      </c>
      <c r="D140" t="s">
        <v>916</v>
      </c>
      <c r="E140">
        <v>10475.749289699999</v>
      </c>
      <c r="F140">
        <v>1424.7</v>
      </c>
      <c r="G140">
        <v>66.701124939676802</v>
      </c>
      <c r="H140">
        <f>(Table2[[#This Row],[1Y Return vs Nifty]]-AVERAGE(Table2[1Y Return vs Nifty]))/_xlfn.STDEV.P(Table2[1Y Return vs Nifty])</f>
        <v>0.68676682219350393</v>
      </c>
      <c r="I140">
        <v>-7.92631129291604</v>
      </c>
      <c r="J140">
        <f>(Table2[[#This Row],[1M Return vs Nifty]]-AVERAGE(Table2[1M Return vs Nifty]))/_xlfn.STDEV.P(Table2[1M Return vs Nifty])</f>
        <v>-0.53081131967457118</v>
      </c>
      <c r="K140">
        <v>45.047638608146897</v>
      </c>
      <c r="L140">
        <f>(Table2[[#This Row],[6M Return vs Nifty]]-AVERAGE(Table2[6M Return vs Nifty]))/_xlfn.STDEV.P(Table2[6M Return vs Nifty])</f>
        <v>0.95528450965209755</v>
      </c>
      <c r="M140">
        <v>-0.335688972067687</v>
      </c>
      <c r="N140">
        <f>(Table2[[#This Row],[1W Return vs Nifty]]-AVERAGE(Table2[1W Return vs Nifty]))/_xlfn.STDEV.P(Table2[1W Return vs Nifty])</f>
        <v>0.28421242622367393</v>
      </c>
      <c r="O140">
        <v>1385.25</v>
      </c>
      <c r="P140">
        <v>1371.8376028960199</v>
      </c>
      <c r="Q140">
        <v>1152.63263511735</v>
      </c>
      <c r="R140">
        <v>63.333939857026699</v>
      </c>
      <c r="S140" s="2">
        <f>(Table2[[#This Row],[Close Price]]-Table2[[#This Row],[20D EMA]])/Table2[[#This Row],[20D EMA]]</f>
        <v>2.8478613968597757E-2</v>
      </c>
      <c r="T140" s="2">
        <f>(Table2[[#This Row],[Close Price]]-Table2[[#This Row],[50D EMA]])/Table2[[#This Row],[50D EMA]]</f>
        <v>3.8534005039944148E-2</v>
      </c>
      <c r="U140" s="2">
        <f>(Table2[[#This Row],[Close Price]]-Table2[[#This Row],[200D EMA]])/Table2[[#This Row],[200D EMA]]</f>
        <v>0.23603996329233795</v>
      </c>
      <c r="V140">
        <v>0.39923981252977903</v>
      </c>
      <c r="W140">
        <v>1375</v>
      </c>
      <c r="X140">
        <v>1432.7</v>
      </c>
      <c r="Y140">
        <v>1367.3</v>
      </c>
      <c r="Z140">
        <v>1432.7</v>
      </c>
      <c r="AA140">
        <v>1313.15</v>
      </c>
      <c r="AB140">
        <v>1432.7</v>
      </c>
      <c r="AC140" s="2">
        <f>(Table2[[#This Row],[Close Price]]/Table2[[#This Row],[Day Low]])-1</f>
        <v>3.6145454545454481E-2</v>
      </c>
      <c r="AD140" s="2">
        <f>(Table2[[#This Row],[Day High]]/Table2[[#This Row],[Close Price]])-1</f>
        <v>5.6152172387169408E-3</v>
      </c>
      <c r="AE140" s="2">
        <f>(Table2[[#This Row],[Close Price]]/Table2[[#This Row],[Current Week Low]])-1</f>
        <v>4.1980545600819097E-2</v>
      </c>
      <c r="AF140" s="2">
        <f>(Table2[[#This Row],[Current Week High]]/Table2[[#This Row],[Close Price]])-1</f>
        <v>5.6152172387169408E-3</v>
      </c>
      <c r="AG140" s="2">
        <f>(Table2[[#This Row],[Close Price]]/Table2[[#This Row],[Current Month Low]])-1</f>
        <v>8.4948406503445817E-2</v>
      </c>
      <c r="AH140" s="2">
        <f>(Table2[[#This Row],[Current Month High]]/Table2[[#This Row],[Close Price]])-1</f>
        <v>5.6152172387169408E-3</v>
      </c>
      <c r="AI140">
        <v>11.690180388853699</v>
      </c>
      <c r="AJ140">
        <v>117.17987804878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0.01</v>
      </c>
      <c r="AM140" t="s">
        <v>10436</v>
      </c>
      <c r="AN140">
        <v>3.63</v>
      </c>
      <c r="AO140" t="s">
        <v>10436</v>
      </c>
      <c r="AP140">
        <v>6.4579505261182002E-2</v>
      </c>
      <c r="AQ140">
        <f>(Table2[[#This Row],[Sharpe Ratio]]-AVERAGE(Table2[Sharpe Ratio]))/_xlfn.STDEV.P(Table2[Sharpe Ratio])</f>
        <v>6.8416168034017219E-2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1.4638686064287212</v>
      </c>
      <c r="AS140">
        <f>_xlfn.RANK.AVG(Table2[[#This Row],[1Y Return vs Nifty Z-Score]],Table2[1Y Return vs Nifty Z-Score])</f>
        <v>140</v>
      </c>
      <c r="AT140">
        <f>_xlfn.RANK.AVG(Table2[[#This Row],[6M Return vs Nifty Z-Score]],Table2[6M Return vs Nifty Z-Score])</f>
        <v>110</v>
      </c>
      <c r="AU140">
        <f>_xlfn.RANK.AVG(Table2[[#This Row],[Sharpe Ratio Z-Score]],Table2[Sharpe Ratio Z-Score])</f>
        <v>331</v>
      </c>
      <c r="AV140">
        <f>(Table2[[#This Row],[Rank 1Y]]+Table2[[#This Row],[Rank 6M]]+Table2[[#This Row],[Rank Sharpe]])/3</f>
        <v>193.66666666666666</v>
      </c>
    </row>
    <row r="141" spans="1:48" x14ac:dyDescent="0.3">
      <c r="A141" t="s">
        <v>945</v>
      </c>
      <c r="B141" t="s">
        <v>946</v>
      </c>
      <c r="C141" t="s">
        <v>10404</v>
      </c>
      <c r="D141" t="s">
        <v>465</v>
      </c>
      <c r="E141">
        <v>16335.151379539901</v>
      </c>
      <c r="F141">
        <v>868.7</v>
      </c>
      <c r="G141">
        <v>52.666219216689697</v>
      </c>
      <c r="H141">
        <f>(Table2[[#This Row],[1Y Return vs Nifty]]-AVERAGE(Table2[1Y Return vs Nifty]))/_xlfn.STDEV.P(Table2[1Y Return vs Nifty])</f>
        <v>0.45823146565210859</v>
      </c>
      <c r="I141">
        <v>-5.3023851798625596</v>
      </c>
      <c r="J141">
        <f>(Table2[[#This Row],[1M Return vs Nifty]]-AVERAGE(Table2[1M Return vs Nifty]))/_xlfn.STDEV.P(Table2[1M Return vs Nifty])</f>
        <v>-0.27508724733135831</v>
      </c>
      <c r="K141">
        <v>23.650984806475499</v>
      </c>
      <c r="L141">
        <f>(Table2[[#This Row],[6M Return vs Nifty]]-AVERAGE(Table2[6M Return vs Nifty]))/_xlfn.STDEV.P(Table2[6M Return vs Nifty])</f>
        <v>0.31124539888066738</v>
      </c>
      <c r="M141">
        <v>-2.8940328614651301</v>
      </c>
      <c r="N141">
        <f>(Table2[[#This Row],[1W Return vs Nifty]]-AVERAGE(Table2[1W Return vs Nifty]))/_xlfn.STDEV.P(Table2[1W Return vs Nifty])</f>
        <v>-0.21121138649995605</v>
      </c>
      <c r="O141">
        <v>869.6</v>
      </c>
      <c r="P141">
        <v>851.14982298767904</v>
      </c>
      <c r="Q141">
        <v>727.97665449878002</v>
      </c>
      <c r="R141">
        <v>47.271905276262103</v>
      </c>
      <c r="S141" s="2">
        <f>(Table2[[#This Row],[Close Price]]-Table2[[#This Row],[20D EMA]])/Table2[[#This Row],[20D EMA]]</f>
        <v>-1.0349586016559075E-3</v>
      </c>
      <c r="T141" s="2">
        <f>(Table2[[#This Row],[Close Price]]-Table2[[#This Row],[50D EMA]])/Table2[[#This Row],[50D EMA]]</f>
        <v>2.0619374566415261E-2</v>
      </c>
      <c r="U141" s="2">
        <f>(Table2[[#This Row],[Close Price]]-Table2[[#This Row],[200D EMA]])/Table2[[#This Row],[200D EMA]]</f>
        <v>0.19330749774951175</v>
      </c>
      <c r="V141">
        <v>0.78068925551064805</v>
      </c>
      <c r="W141">
        <v>862.7</v>
      </c>
      <c r="X141">
        <v>874.9</v>
      </c>
      <c r="Y141">
        <v>860</v>
      </c>
      <c r="Z141">
        <v>901</v>
      </c>
      <c r="AA141">
        <v>846.3</v>
      </c>
      <c r="AB141">
        <v>910</v>
      </c>
      <c r="AC141" s="2">
        <f>(Table2[[#This Row],[Close Price]]/Table2[[#This Row],[Day Low]])-1</f>
        <v>6.9549090066072239E-3</v>
      </c>
      <c r="AD141" s="2">
        <f>(Table2[[#This Row],[Day High]]/Table2[[#This Row],[Close Price]])-1</f>
        <v>7.1371014159087309E-3</v>
      </c>
      <c r="AE141" s="2">
        <f>(Table2[[#This Row],[Close Price]]/Table2[[#This Row],[Current Week Low]])-1</f>
        <v>1.0116279069767531E-2</v>
      </c>
      <c r="AF141" s="2">
        <f>(Table2[[#This Row],[Current Week High]]/Table2[[#This Row],[Close Price]])-1</f>
        <v>3.7181996086105729E-2</v>
      </c>
      <c r="AG141" s="2">
        <f>(Table2[[#This Row],[Close Price]]/Table2[[#This Row],[Current Month Low]])-1</f>
        <v>2.6468155500413593E-2</v>
      </c>
      <c r="AH141" s="2">
        <f>(Table2[[#This Row],[Current Month High]]/Table2[[#This Row],[Close Price]])-1</f>
        <v>4.7542304593070073E-2</v>
      </c>
      <c r="AI141">
        <v>6.6651318061471096</v>
      </c>
      <c r="AJ141">
        <v>87.502698035829894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</v>
      </c>
      <c r="AM141" t="s">
        <v>10437</v>
      </c>
      <c r="AN141">
        <v>-0.81</v>
      </c>
      <c r="AO141" t="s">
        <v>10435</v>
      </c>
      <c r="AP141">
        <v>0.114423026001973</v>
      </c>
      <c r="AQ141">
        <f>(Table2[[#This Row],[Sharpe Ratio]]-AVERAGE(Table2[Sharpe Ratio]))/_xlfn.STDEV.P(Table2[Sharpe Ratio])</f>
        <v>0.64694195629249229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0.93012018699395371</v>
      </c>
      <c r="AS141">
        <f>_xlfn.RANK.AVG(Table2[[#This Row],[1Y Return vs Nifty Z-Score]],Table2[1Y Return vs Nifty Z-Score])</f>
        <v>178</v>
      </c>
      <c r="AT141">
        <f>_xlfn.RANK.AVG(Table2[[#This Row],[6M Return vs Nifty Z-Score]],Table2[6M Return vs Nifty Z-Score])</f>
        <v>221</v>
      </c>
      <c r="AU141">
        <f>_xlfn.RANK.AVG(Table2[[#This Row],[Sharpe Ratio Z-Score]],Table2[Sharpe Ratio Z-Score])</f>
        <v>184</v>
      </c>
      <c r="AV141">
        <f>(Table2[[#This Row],[Rank 1Y]]+Table2[[#This Row],[Rank 6M]]+Table2[[#This Row],[Rank Sharpe]])/3</f>
        <v>194.33333333333334</v>
      </c>
    </row>
    <row r="142" spans="1:48" x14ac:dyDescent="0.3">
      <c r="A142" t="s">
        <v>584</v>
      </c>
      <c r="B142" t="s">
        <v>585</v>
      </c>
      <c r="C142" t="s">
        <v>10391</v>
      </c>
      <c r="D142" t="s">
        <v>225</v>
      </c>
      <c r="E142">
        <v>35240.888546399998</v>
      </c>
      <c r="F142">
        <v>6965.25</v>
      </c>
      <c r="G142">
        <v>102.876187075293</v>
      </c>
      <c r="H142">
        <f>(Table2[[#This Row],[1Y Return vs Nifty]]-AVERAGE(Table2[1Y Return vs Nifty]))/_xlfn.STDEV.P(Table2[1Y Return vs Nifty])</f>
        <v>1.2758182120813315</v>
      </c>
      <c r="I142">
        <v>9.0415204756050098</v>
      </c>
      <c r="J142">
        <f>(Table2[[#This Row],[1M Return vs Nifty]]-AVERAGE(Table2[1M Return vs Nifty]))/_xlfn.STDEV.P(Table2[1M Return vs Nifty])</f>
        <v>1.1228492072338343</v>
      </c>
      <c r="K142">
        <v>5.59026384514861</v>
      </c>
      <c r="L142">
        <f>(Table2[[#This Row],[6M Return vs Nifty]]-AVERAGE(Table2[6M Return vs Nifty]))/_xlfn.STDEV.P(Table2[6M Return vs Nifty])</f>
        <v>-0.23238215969184553</v>
      </c>
      <c r="M142">
        <v>-1.2030065911258001</v>
      </c>
      <c r="N142">
        <f>(Table2[[#This Row],[1W Return vs Nifty]]-AVERAGE(Table2[1W Return vs Nifty]))/_xlfn.STDEV.P(Table2[1W Return vs Nifty])</f>
        <v>0.11625619349948201</v>
      </c>
      <c r="O142">
        <v>6858.93</v>
      </c>
      <c r="P142">
        <v>6699.2155931732505</v>
      </c>
      <c r="Q142">
        <v>5967.6389654937102</v>
      </c>
      <c r="R142">
        <v>56.211194590072303</v>
      </c>
      <c r="S142" s="2">
        <f>(Table2[[#This Row],[Close Price]]-Table2[[#This Row],[20D EMA]])/Table2[[#This Row],[20D EMA]]</f>
        <v>1.5500960062283724E-2</v>
      </c>
      <c r="T142" s="2">
        <f>(Table2[[#This Row],[Close Price]]-Table2[[#This Row],[50D EMA]])/Table2[[#This Row],[50D EMA]]</f>
        <v>3.9711277108001791E-2</v>
      </c>
      <c r="U142" s="2">
        <f>(Table2[[#This Row],[Close Price]]-Table2[[#This Row],[200D EMA]])/Table2[[#This Row],[200D EMA]]</f>
        <v>0.16717013885637369</v>
      </c>
      <c r="V142">
        <v>0.57589248901594503</v>
      </c>
      <c r="W142">
        <v>6920.6</v>
      </c>
      <c r="X142">
        <v>7049.9</v>
      </c>
      <c r="Y142">
        <v>6745.35</v>
      </c>
      <c r="Z142">
        <v>7244</v>
      </c>
      <c r="AA142">
        <v>6570</v>
      </c>
      <c r="AB142">
        <v>7472.7</v>
      </c>
      <c r="AC142" s="2">
        <f>(Table2[[#This Row],[Close Price]]/Table2[[#This Row],[Day Low]])-1</f>
        <v>6.4517527382017548E-3</v>
      </c>
      <c r="AD142" s="2">
        <f>(Table2[[#This Row],[Day High]]/Table2[[#This Row],[Close Price]])-1</f>
        <v>1.2153189045619239E-2</v>
      </c>
      <c r="AE142" s="2">
        <f>(Table2[[#This Row],[Close Price]]/Table2[[#This Row],[Current Week Low]])-1</f>
        <v>3.2600235717938908E-2</v>
      </c>
      <c r="AF142" s="2">
        <f>(Table2[[#This Row],[Current Week High]]/Table2[[#This Row],[Close Price]])-1</f>
        <v>4.0020099781056029E-2</v>
      </c>
      <c r="AG142" s="2">
        <f>(Table2[[#This Row],[Close Price]]/Table2[[#This Row],[Current Month Low]])-1</f>
        <v>6.0159817351598255E-2</v>
      </c>
      <c r="AH142" s="2">
        <f>(Table2[[#This Row],[Current Month High]]/Table2[[#This Row],[Close Price]])-1</f>
        <v>7.2854527834607552E-2</v>
      </c>
      <c r="AI142">
        <v>40.078963425576902</v>
      </c>
      <c r="AJ142">
        <v>148.04579690532501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0.01</v>
      </c>
      <c r="AM142" t="s">
        <v>10436</v>
      </c>
      <c r="AN142">
        <v>-2.35</v>
      </c>
      <c r="AO142" t="s">
        <v>10435</v>
      </c>
      <c r="AP142">
        <v>0.13922731637650501</v>
      </c>
      <c r="AQ142">
        <f>(Table2[[#This Row],[Sharpe Ratio]]-AVERAGE(Table2[Sharpe Ratio]))/_xlfn.STDEV.P(Table2[Sharpe Ratio])</f>
        <v>0.93484139493255858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3.2173828480553612</v>
      </c>
      <c r="AS142">
        <f>_xlfn.RANK.AVG(Table2[[#This Row],[1Y Return vs Nifty Z-Score]],Table2[1Y Return vs Nifty Z-Score])</f>
        <v>75</v>
      </c>
      <c r="AT142">
        <f>_xlfn.RANK.AVG(Table2[[#This Row],[6M Return vs Nifty Z-Score]],Table2[6M Return vs Nifty Z-Score])</f>
        <v>387</v>
      </c>
      <c r="AU142">
        <f>_xlfn.RANK.AVG(Table2[[#This Row],[Sharpe Ratio Z-Score]],Table2[Sharpe Ratio Z-Score])</f>
        <v>122</v>
      </c>
      <c r="AV142">
        <f>(Table2[[#This Row],[Rank 1Y]]+Table2[[#This Row],[Rank 6M]]+Table2[[#This Row],[Rank Sharpe]])/3</f>
        <v>194.66666666666666</v>
      </c>
    </row>
    <row r="143" spans="1:48" x14ac:dyDescent="0.3">
      <c r="A143" t="s">
        <v>754</v>
      </c>
      <c r="B143" t="s">
        <v>755</v>
      </c>
      <c r="C143" t="s">
        <v>10401</v>
      </c>
      <c r="D143" t="s">
        <v>756</v>
      </c>
      <c r="E143">
        <v>23015.920742599999</v>
      </c>
      <c r="F143">
        <v>333.5</v>
      </c>
      <c r="G143">
        <v>71.194641320198301</v>
      </c>
      <c r="H143">
        <f>(Table2[[#This Row],[1Y Return vs Nifty]]-AVERAGE(Table2[1Y Return vs Nifty]))/_xlfn.STDEV.P(Table2[1Y Return vs Nifty])</f>
        <v>0.75993634598055193</v>
      </c>
      <c r="I143">
        <v>-7.4370157233733298</v>
      </c>
      <c r="J143">
        <f>(Table2[[#This Row],[1M Return vs Nifty]]-AVERAGE(Table2[1M Return vs Nifty]))/_xlfn.STDEV.P(Table2[1M Return vs Nifty])</f>
        <v>-0.4831252758486857</v>
      </c>
      <c r="K143">
        <v>53.674865518100397</v>
      </c>
      <c r="L143">
        <f>(Table2[[#This Row],[6M Return vs Nifty]]-AVERAGE(Table2[6M Return vs Nifty]))/_xlfn.STDEV.P(Table2[6M Return vs Nifty])</f>
        <v>1.2149639716376803</v>
      </c>
      <c r="M143">
        <v>-2.7800710341507102</v>
      </c>
      <c r="N143">
        <f>(Table2[[#This Row],[1W Return vs Nifty]]-AVERAGE(Table2[1W Return vs Nifty]))/_xlfn.STDEV.P(Table2[1W Return vs Nifty])</f>
        <v>-0.18914265554199267</v>
      </c>
      <c r="O143">
        <v>312.22000000000003</v>
      </c>
      <c r="P143">
        <v>292.95387253179501</v>
      </c>
      <c r="Q143">
        <v>232.399245860902</v>
      </c>
      <c r="R143">
        <v>70.457967902519201</v>
      </c>
      <c r="S143" s="2">
        <f>(Table2[[#This Row],[Close Price]]-Table2[[#This Row],[20D EMA]])/Table2[[#This Row],[20D EMA]]</f>
        <v>6.8157068733585194E-2</v>
      </c>
      <c r="T143" s="2">
        <f>(Table2[[#This Row],[Close Price]]-Table2[[#This Row],[50D EMA]])/Table2[[#This Row],[50D EMA]]</f>
        <v>0.13840447684747506</v>
      </c>
      <c r="U143" s="2">
        <f>(Table2[[#This Row],[Close Price]]-Table2[[#This Row],[200D EMA]])/Table2[[#This Row],[200D EMA]]</f>
        <v>0.4350304742366069</v>
      </c>
      <c r="V143">
        <v>0.88014727174265095</v>
      </c>
      <c r="W143">
        <v>318.35000000000002</v>
      </c>
      <c r="X143">
        <v>339</v>
      </c>
      <c r="Y143">
        <v>310</v>
      </c>
      <c r="Z143">
        <v>339</v>
      </c>
      <c r="AA143">
        <v>294.5</v>
      </c>
      <c r="AB143">
        <v>339</v>
      </c>
      <c r="AC143" s="2">
        <f>(Table2[[#This Row],[Close Price]]/Table2[[#This Row],[Day Low]])-1</f>
        <v>4.7589131459085943E-2</v>
      </c>
      <c r="AD143" s="2">
        <f>(Table2[[#This Row],[Day High]]/Table2[[#This Row],[Close Price]])-1</f>
        <v>1.6491754122938573E-2</v>
      </c>
      <c r="AE143" s="2">
        <f>(Table2[[#This Row],[Close Price]]/Table2[[#This Row],[Current Week Low]])-1</f>
        <v>7.5806451612903336E-2</v>
      </c>
      <c r="AF143" s="2">
        <f>(Table2[[#This Row],[Current Week High]]/Table2[[#This Row],[Close Price]])-1</f>
        <v>1.6491754122938573E-2</v>
      </c>
      <c r="AG143" s="2">
        <f>(Table2[[#This Row],[Close Price]]/Table2[[#This Row],[Current Month Low]])-1</f>
        <v>0.13242784380305594</v>
      </c>
      <c r="AH143" s="2">
        <f>(Table2[[#This Row],[Current Month High]]/Table2[[#This Row],[Close Price]])-1</f>
        <v>1.6491754122938573E-2</v>
      </c>
      <c r="AI143">
        <v>3.1184407796101801</v>
      </c>
      <c r="AJ143">
        <v>124.881995954147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0.26</v>
      </c>
      <c r="AM143" t="s">
        <v>10436</v>
      </c>
      <c r="AN143">
        <v>5.71</v>
      </c>
      <c r="AO143" t="s">
        <v>10436</v>
      </c>
      <c r="AP143">
        <v>4.7410045732565E-2</v>
      </c>
      <c r="AQ143">
        <f>(Table2[[#This Row],[Sharpe Ratio]]-AVERAGE(Table2[Sharpe Ratio]))/_xlfn.STDEV.P(Table2[Sharpe Ratio])</f>
        <v>-0.13086700779581889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1.171765378431735</v>
      </c>
      <c r="AS143">
        <f>_xlfn.RANK.AVG(Table2[[#This Row],[1Y Return vs Nifty Z-Score]],Table2[1Y Return vs Nifty Z-Score])</f>
        <v>130</v>
      </c>
      <c r="AT143">
        <f>_xlfn.RANK.AVG(Table2[[#This Row],[6M Return vs Nifty Z-Score]],Table2[6M Return vs Nifty Z-Score])</f>
        <v>85</v>
      </c>
      <c r="AU143">
        <f>_xlfn.RANK.AVG(Table2[[#This Row],[Sharpe Ratio Z-Score]],Table2[Sharpe Ratio Z-Score])</f>
        <v>372</v>
      </c>
      <c r="AV143">
        <f>(Table2[[#This Row],[Rank 1Y]]+Table2[[#This Row],[Rank 6M]]+Table2[[#This Row],[Rank Sharpe]])/3</f>
        <v>195.66666666666666</v>
      </c>
    </row>
    <row r="144" spans="1:48" x14ac:dyDescent="0.3">
      <c r="A144" t="s">
        <v>1486</v>
      </c>
      <c r="B144" t="s">
        <v>1487</v>
      </c>
      <c r="C144" t="s">
        <v>10404</v>
      </c>
      <c r="D144" t="s">
        <v>164</v>
      </c>
      <c r="E144">
        <v>7212.7871775000003</v>
      </c>
      <c r="F144">
        <v>1041.9000000000001</v>
      </c>
      <c r="G144">
        <v>86.646883799980202</v>
      </c>
      <c r="H144">
        <f>(Table2[[#This Row],[1Y Return vs Nifty]]-AVERAGE(Table2[1Y Return vs Nifty]))/_xlfn.STDEV.P(Table2[1Y Return vs Nifty])</f>
        <v>1.0115507005178372</v>
      </c>
      <c r="I144">
        <v>-1.5731441246279501</v>
      </c>
      <c r="J144">
        <f>(Table2[[#This Row],[1M Return vs Nifty]]-AVERAGE(Table2[1M Return vs Nifty]))/_xlfn.STDEV.P(Table2[1M Return vs Nifty])</f>
        <v>8.8359232601843044E-2</v>
      </c>
      <c r="K144">
        <v>53.408639205342602</v>
      </c>
      <c r="L144">
        <f>(Table2[[#This Row],[6M Return vs Nifty]]-AVERAGE(Table2[6M Return vs Nifty]))/_xlfn.STDEV.P(Table2[6M Return vs Nifty])</f>
        <v>1.2069505617221965</v>
      </c>
      <c r="M144">
        <v>2.5764622535889101</v>
      </c>
      <c r="N144">
        <f>(Table2[[#This Row],[1W Return vs Nifty]]-AVERAGE(Table2[1W Return vs Nifty]))/_xlfn.STDEV.P(Table2[1W Return vs Nifty])</f>
        <v>0.84815110132586624</v>
      </c>
      <c r="O144">
        <v>1013.35</v>
      </c>
      <c r="P144">
        <v>974.307629097887</v>
      </c>
      <c r="Q144">
        <v>784.70231254001601</v>
      </c>
      <c r="R144">
        <v>60.043229173367202</v>
      </c>
      <c r="S144" s="2">
        <f>(Table2[[#This Row],[Close Price]]-Table2[[#This Row],[20D EMA]])/Table2[[#This Row],[20D EMA]]</f>
        <v>2.8173878719100081E-2</v>
      </c>
      <c r="T144" s="2">
        <f>(Table2[[#This Row],[Close Price]]-Table2[[#This Row],[50D EMA]])/Table2[[#This Row],[50D EMA]]</f>
        <v>6.9374773309223675E-2</v>
      </c>
      <c r="U144" s="2">
        <f>(Table2[[#This Row],[Close Price]]-Table2[[#This Row],[200D EMA]])/Table2[[#This Row],[200D EMA]]</f>
        <v>0.32776466100559409</v>
      </c>
      <c r="V144">
        <v>0.83918986907822002</v>
      </c>
      <c r="W144">
        <v>1018.6</v>
      </c>
      <c r="X144">
        <v>1051</v>
      </c>
      <c r="Y144">
        <v>1018.6</v>
      </c>
      <c r="Z144">
        <v>1053</v>
      </c>
      <c r="AA144">
        <v>948.35</v>
      </c>
      <c r="AB144">
        <v>1078.9000000000001</v>
      </c>
      <c r="AC144" s="2">
        <f>(Table2[[#This Row],[Close Price]]/Table2[[#This Row],[Day Low]])-1</f>
        <v>2.2874533673669761E-2</v>
      </c>
      <c r="AD144" s="2">
        <f>(Table2[[#This Row],[Day High]]/Table2[[#This Row],[Close Price]])-1</f>
        <v>8.7340435742393474E-3</v>
      </c>
      <c r="AE144" s="2">
        <f>(Table2[[#This Row],[Close Price]]/Table2[[#This Row],[Current Week Low]])-1</f>
        <v>2.2874533673669761E-2</v>
      </c>
      <c r="AF144" s="2">
        <f>(Table2[[#This Row],[Current Week High]]/Table2[[#This Row],[Close Price]])-1</f>
        <v>1.0653613590555722E-2</v>
      </c>
      <c r="AG144" s="2">
        <f>(Table2[[#This Row],[Close Price]]/Table2[[#This Row],[Current Month Low]])-1</f>
        <v>9.8645015026098015E-2</v>
      </c>
      <c r="AH144" s="2">
        <f>(Table2[[#This Row],[Current Month High]]/Table2[[#This Row],[Close Price]])-1</f>
        <v>3.551204530185248E-2</v>
      </c>
      <c r="AI144">
        <v>3.84873788271427</v>
      </c>
      <c r="AJ144">
        <v>138.36650652024699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0.11</v>
      </c>
      <c r="AM144" t="s">
        <v>10436</v>
      </c>
      <c r="AN144">
        <v>3.59</v>
      </c>
      <c r="AO144" t="s">
        <v>10436</v>
      </c>
      <c r="AP144">
        <v>3.4859491011603003E-2</v>
      </c>
      <c r="AQ144">
        <f>(Table2[[#This Row],[Sharpe Ratio]]-AVERAGE(Table2[Sharpe Ratio]))/_xlfn.STDEV.P(Table2[Sharpe Ratio])</f>
        <v>-0.27653929288148194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2.8784723032862614</v>
      </c>
      <c r="AS144">
        <f>_xlfn.RANK.AVG(Table2[[#This Row],[1Y Return vs Nifty Z-Score]],Table2[1Y Return vs Nifty Z-Score])</f>
        <v>98</v>
      </c>
      <c r="AT144">
        <f>_xlfn.RANK.AVG(Table2[[#This Row],[6M Return vs Nifty Z-Score]],Table2[6M Return vs Nifty Z-Score])</f>
        <v>87</v>
      </c>
      <c r="AU144">
        <f>_xlfn.RANK.AVG(Table2[[#This Row],[Sharpe Ratio Z-Score]],Table2[Sharpe Ratio Z-Score])</f>
        <v>407</v>
      </c>
      <c r="AV144">
        <f>(Table2[[#This Row],[Rank 1Y]]+Table2[[#This Row],[Rank 6M]]+Table2[[#This Row],[Rank Sharpe]])/3</f>
        <v>197.33333333333334</v>
      </c>
    </row>
    <row r="145" spans="1:48" x14ac:dyDescent="0.3">
      <c r="A145" t="s">
        <v>55</v>
      </c>
      <c r="B145" t="s">
        <v>56</v>
      </c>
      <c r="C145" t="s">
        <v>10396</v>
      </c>
      <c r="D145" t="s">
        <v>57</v>
      </c>
      <c r="E145">
        <v>415114.27719653997</v>
      </c>
      <c r="F145">
        <v>428.1</v>
      </c>
      <c r="G145">
        <v>46.786011408680302</v>
      </c>
      <c r="H145">
        <f>(Table2[[#This Row],[1Y Return vs Nifty]]-AVERAGE(Table2[1Y Return vs Nifty]))/_xlfn.STDEV.P(Table2[1Y Return vs Nifty])</f>
        <v>0.36248195265467392</v>
      </c>
      <c r="I145">
        <v>1.3647364622018701</v>
      </c>
      <c r="J145">
        <f>(Table2[[#This Row],[1M Return vs Nifty]]-AVERAGE(Table2[1M Return vs Nifty]))/_xlfn.STDEV.P(Table2[1M Return vs Nifty])</f>
        <v>0.37468085727896172</v>
      </c>
      <c r="K145">
        <v>12.687402449361301</v>
      </c>
      <c r="L145">
        <f>(Table2[[#This Row],[6M Return vs Nifty]]-AVERAGE(Table2[6M Return vs Nifty]))/_xlfn.STDEV.P(Table2[6M Return vs Nifty])</f>
        <v>-1.875834364815742E-2</v>
      </c>
      <c r="M145">
        <v>1.8160556283049301</v>
      </c>
      <c r="N145">
        <f>(Table2[[#This Row],[1W Return vs Nifty]]-AVERAGE(Table2[1W Return vs Nifty]))/_xlfn.STDEV.P(Table2[1W Return vs Nifty])</f>
        <v>0.70089820421545224</v>
      </c>
      <c r="O145">
        <v>411.94</v>
      </c>
      <c r="P145">
        <v>401.99917424659702</v>
      </c>
      <c r="Q145">
        <v>352.799853322167</v>
      </c>
      <c r="R145">
        <v>72.263241572627095</v>
      </c>
      <c r="S145" s="2">
        <f>(Table2[[#This Row],[Close Price]]-Table2[[#This Row],[20D EMA]])/Table2[[#This Row],[20D EMA]]</f>
        <v>3.9229013934068128E-2</v>
      </c>
      <c r="T145" s="2">
        <f>(Table2[[#This Row],[Close Price]]-Table2[[#This Row],[50D EMA]])/Table2[[#This Row],[50D EMA]]</f>
        <v>6.4927560615813742E-2</v>
      </c>
      <c r="U145" s="2">
        <f>(Table2[[#This Row],[Close Price]]-Table2[[#This Row],[200D EMA]])/Table2[[#This Row],[200D EMA]]</f>
        <v>0.21343587863986732</v>
      </c>
      <c r="V145">
        <v>1.07288906223283</v>
      </c>
      <c r="W145">
        <v>427</v>
      </c>
      <c r="X145">
        <v>431.45</v>
      </c>
      <c r="Y145">
        <v>425</v>
      </c>
      <c r="Z145">
        <v>431.45</v>
      </c>
      <c r="AA145">
        <v>385.3</v>
      </c>
      <c r="AB145">
        <v>431.85</v>
      </c>
      <c r="AC145" s="2">
        <f>(Table2[[#This Row],[Close Price]]/Table2[[#This Row],[Day Low]])-1</f>
        <v>2.5761124121781442E-3</v>
      </c>
      <c r="AD145" s="2">
        <f>(Table2[[#This Row],[Day High]]/Table2[[#This Row],[Close Price]])-1</f>
        <v>7.8252744685820552E-3</v>
      </c>
      <c r="AE145" s="2">
        <f>(Table2[[#This Row],[Close Price]]/Table2[[#This Row],[Current Week Low]])-1</f>
        <v>7.2941176470588953E-3</v>
      </c>
      <c r="AF145" s="2">
        <f>(Table2[[#This Row],[Current Week High]]/Table2[[#This Row],[Close Price]])-1</f>
        <v>7.8252744685820552E-3</v>
      </c>
      <c r="AG145" s="2">
        <f>(Table2[[#This Row],[Close Price]]/Table2[[#This Row],[Current Month Low]])-1</f>
        <v>0.11108227355307565</v>
      </c>
      <c r="AH145" s="2">
        <f>(Table2[[#This Row],[Current Month High]]/Table2[[#This Row],[Close Price]])-1</f>
        <v>8.7596355991590436E-3</v>
      </c>
      <c r="AI145">
        <v>0.87596355991590402</v>
      </c>
      <c r="AJ145">
        <v>87.969264544456607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</v>
      </c>
      <c r="AM145" t="s">
        <v>10436</v>
      </c>
      <c r="AN145">
        <v>8.43</v>
      </c>
      <c r="AO145" t="s">
        <v>10436</v>
      </c>
      <c r="AP145">
        <v>0.17457059053083701</v>
      </c>
      <c r="AQ145">
        <f>(Table2[[#This Row],[Sharpe Ratio]]-AVERAGE(Table2[Sharpe Ratio]))/_xlfn.STDEV.P(Table2[Sharpe Ratio])</f>
        <v>1.3450651358698009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2.7643678063707311</v>
      </c>
      <c r="AS145">
        <f>_xlfn.RANK.AVG(Table2[[#This Row],[1Y Return vs Nifty Z-Score]],Table2[1Y Return vs Nifty Z-Score])</f>
        <v>207</v>
      </c>
      <c r="AT145">
        <f>_xlfn.RANK.AVG(Table2[[#This Row],[6M Return vs Nifty Z-Score]],Table2[6M Return vs Nifty Z-Score])</f>
        <v>320</v>
      </c>
      <c r="AU145">
        <f>_xlfn.RANK.AVG(Table2[[#This Row],[Sharpe Ratio Z-Score]],Table2[Sharpe Ratio Z-Score])</f>
        <v>66</v>
      </c>
      <c r="AV145">
        <f>(Table2[[#This Row],[Rank 1Y]]+Table2[[#This Row],[Rank 6M]]+Table2[[#This Row],[Rank Sharpe]])/3</f>
        <v>197.66666666666666</v>
      </c>
    </row>
    <row r="146" spans="1:48" x14ac:dyDescent="0.3">
      <c r="A146" t="s">
        <v>1280</v>
      </c>
      <c r="B146" t="s">
        <v>1281</v>
      </c>
      <c r="C146" t="s">
        <v>10401</v>
      </c>
      <c r="D146" t="s">
        <v>284</v>
      </c>
      <c r="E146">
        <v>9392.0053924799995</v>
      </c>
      <c r="F146">
        <v>575.54999999999995</v>
      </c>
      <c r="G146">
        <v>32.522913113261097</v>
      </c>
      <c r="H146">
        <f>(Table2[[#This Row],[1Y Return vs Nifty]]-AVERAGE(Table2[1Y Return vs Nifty]))/_xlfn.STDEV.P(Table2[1Y Return vs Nifty])</f>
        <v>0.13023085537870038</v>
      </c>
      <c r="I146">
        <v>-3.8936049295192299</v>
      </c>
      <c r="J146">
        <f>(Table2[[#This Row],[1M Return vs Nifty]]-AVERAGE(Table2[1M Return vs Nifty]))/_xlfn.STDEV.P(Table2[1M Return vs Nifty])</f>
        <v>-0.13778954643106453</v>
      </c>
      <c r="K146">
        <v>31.441667731713299</v>
      </c>
      <c r="L146">
        <f>(Table2[[#This Row],[6M Return vs Nifty]]-AVERAGE(Table2[6M Return vs Nifty]))/_xlfn.STDEV.P(Table2[6M Return vs Nifty])</f>
        <v>0.54574489352035604</v>
      </c>
      <c r="M146">
        <v>-1.4192253849433101</v>
      </c>
      <c r="N146">
        <f>(Table2[[#This Row],[1W Return vs Nifty]]-AVERAGE(Table2[1W Return vs Nifty]))/_xlfn.STDEV.P(Table2[1W Return vs Nifty])</f>
        <v>7.4385380252086727E-2</v>
      </c>
      <c r="O146">
        <v>558.82000000000005</v>
      </c>
      <c r="P146">
        <v>543.51094747835702</v>
      </c>
      <c r="Q146">
        <v>465.68617507086901</v>
      </c>
      <c r="R146">
        <v>61.294518037038003</v>
      </c>
      <c r="S146" s="2">
        <f>(Table2[[#This Row],[Close Price]]-Table2[[#This Row],[20D EMA]])/Table2[[#This Row],[20D EMA]]</f>
        <v>2.9938083819476581E-2</v>
      </c>
      <c r="T146" s="2">
        <f>(Table2[[#This Row],[Close Price]]-Table2[[#This Row],[50D EMA]])/Table2[[#This Row],[50D EMA]]</f>
        <v>5.8948311290305234E-2</v>
      </c>
      <c r="U146" s="2">
        <f>(Table2[[#This Row],[Close Price]]-Table2[[#This Row],[200D EMA]])/Table2[[#This Row],[200D EMA]]</f>
        <v>0.23591815864495366</v>
      </c>
      <c r="V146">
        <v>0.76699224186751003</v>
      </c>
      <c r="W146">
        <v>570</v>
      </c>
      <c r="X146">
        <v>578.79999999999995</v>
      </c>
      <c r="Y146">
        <v>570</v>
      </c>
      <c r="Z146">
        <v>589.95000000000005</v>
      </c>
      <c r="AA146">
        <v>520.65</v>
      </c>
      <c r="AB146">
        <v>601</v>
      </c>
      <c r="AC146" s="2">
        <f>(Table2[[#This Row],[Close Price]]/Table2[[#This Row],[Day Low]])-1</f>
        <v>9.7368421052630438E-3</v>
      </c>
      <c r="AD146" s="2">
        <f>(Table2[[#This Row],[Day High]]/Table2[[#This Row],[Close Price]])-1</f>
        <v>5.6467726522457795E-3</v>
      </c>
      <c r="AE146" s="2">
        <f>(Table2[[#This Row],[Close Price]]/Table2[[#This Row],[Current Week Low]])-1</f>
        <v>9.7368421052630438E-3</v>
      </c>
      <c r="AF146" s="2">
        <f>(Table2[[#This Row],[Current Week High]]/Table2[[#This Row],[Close Price]])-1</f>
        <v>2.5019546520719471E-2</v>
      </c>
      <c r="AG146" s="2">
        <f>(Table2[[#This Row],[Close Price]]/Table2[[#This Row],[Current Month Low]])-1</f>
        <v>0.1054451166810717</v>
      </c>
      <c r="AH146" s="2">
        <f>(Table2[[#This Row],[Current Month High]]/Table2[[#This Row],[Close Price]])-1</f>
        <v>4.4218573538354677E-2</v>
      </c>
      <c r="AI146">
        <v>4.5782295195899696</v>
      </c>
      <c r="AJ146">
        <v>67.262423714036501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-0.01</v>
      </c>
      <c r="AM146" t="s">
        <v>10435</v>
      </c>
      <c r="AN146">
        <v>9.14</v>
      </c>
      <c r="AO146" t="s">
        <v>10436</v>
      </c>
      <c r="AP146">
        <v>0.11929670586925301</v>
      </c>
      <c r="AQ146">
        <f>(Table2[[#This Row],[Sharpe Ratio]]-AVERAGE(Table2[Sharpe Ratio]))/_xlfn.STDEV.P(Table2[Sharpe Ratio])</f>
        <v>0.70350998048164548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1.316081563201724</v>
      </c>
      <c r="AS146">
        <f>_xlfn.RANK.AVG(Table2[[#This Row],[1Y Return vs Nifty Z-Score]],Table2[1Y Return vs Nifty Z-Score])</f>
        <v>265</v>
      </c>
      <c r="AT146">
        <f>_xlfn.RANK.AVG(Table2[[#This Row],[6M Return vs Nifty Z-Score]],Table2[6M Return vs Nifty Z-Score])</f>
        <v>161</v>
      </c>
      <c r="AU146">
        <f>_xlfn.RANK.AVG(Table2[[#This Row],[Sharpe Ratio Z-Score]],Table2[Sharpe Ratio Z-Score])</f>
        <v>172</v>
      </c>
      <c r="AV146">
        <f>(Table2[[#This Row],[Rank 1Y]]+Table2[[#This Row],[Rank 6M]]+Table2[[#This Row],[Rank Sharpe]])/3</f>
        <v>199.33333333333334</v>
      </c>
    </row>
    <row r="147" spans="1:48" x14ac:dyDescent="0.3">
      <c r="A147" t="s">
        <v>578</v>
      </c>
      <c r="B147" t="s">
        <v>579</v>
      </c>
      <c r="C147" t="s">
        <v>10402</v>
      </c>
      <c r="D147" t="s">
        <v>215</v>
      </c>
      <c r="E147">
        <v>36055.986525599998</v>
      </c>
      <c r="F147">
        <v>5632.8</v>
      </c>
      <c r="G147">
        <v>133.905024655565</v>
      </c>
      <c r="H147">
        <f>(Table2[[#This Row],[1Y Return vs Nifty]]-AVERAGE(Table2[1Y Return vs Nifty]))/_xlfn.STDEV.P(Table2[1Y Return vs Nifty])</f>
        <v>1.7810717990618401</v>
      </c>
      <c r="I147">
        <v>6.2421190212509501</v>
      </c>
      <c r="J147">
        <f>(Table2[[#This Row],[1M Return vs Nifty]]-AVERAGE(Table2[1M Return vs Nifty]))/_xlfn.STDEV.P(Table2[1M Return vs Nifty])</f>
        <v>0.85002356002158674</v>
      </c>
      <c r="K147">
        <v>82.378377966101596</v>
      </c>
      <c r="L147">
        <f>(Table2[[#This Row],[6M Return vs Nifty]]-AVERAGE(Table2[6M Return vs Nifty]))/_xlfn.STDEV.P(Table2[6M Return vs Nifty])</f>
        <v>2.0789394700674082</v>
      </c>
      <c r="M147">
        <v>2.9552421639309898</v>
      </c>
      <c r="N147">
        <f>(Table2[[#This Row],[1W Return vs Nifty]]-AVERAGE(Table2[1W Return vs Nifty]))/_xlfn.STDEV.P(Table2[1W Return vs Nifty])</f>
        <v>0.92150190773719109</v>
      </c>
      <c r="O147">
        <v>5170.63</v>
      </c>
      <c r="P147">
        <v>4759.6064845348901</v>
      </c>
      <c r="Q147">
        <v>3586.3009176677901</v>
      </c>
      <c r="R147">
        <v>76.887825867467896</v>
      </c>
      <c r="S147" s="2">
        <f>(Table2[[#This Row],[Close Price]]-Table2[[#This Row],[20D EMA]])/Table2[[#This Row],[20D EMA]]</f>
        <v>8.938369212262337E-2</v>
      </c>
      <c r="T147" s="2">
        <f>(Table2[[#This Row],[Close Price]]-Table2[[#This Row],[50D EMA]])/Table2[[#This Row],[50D EMA]]</f>
        <v>0.18345918266611463</v>
      </c>
      <c r="U147" s="2">
        <f>(Table2[[#This Row],[Close Price]]-Table2[[#This Row],[200D EMA]])/Table2[[#This Row],[200D EMA]]</f>
        <v>0.5706434371555944</v>
      </c>
      <c r="V147">
        <v>2.1680491075538502</v>
      </c>
      <c r="W147">
        <v>5563.75</v>
      </c>
      <c r="X147">
        <v>5810</v>
      </c>
      <c r="Y147">
        <v>5440.05</v>
      </c>
      <c r="Z147">
        <v>5810</v>
      </c>
      <c r="AA147">
        <v>4566</v>
      </c>
      <c r="AB147">
        <v>5810</v>
      </c>
      <c r="AC147" s="2">
        <f>(Table2[[#This Row],[Close Price]]/Table2[[#This Row],[Day Low]])-1</f>
        <v>1.2410694226016705E-2</v>
      </c>
      <c r="AD147" s="2">
        <f>(Table2[[#This Row],[Day High]]/Table2[[#This Row],[Close Price]])-1</f>
        <v>3.1458599630734163E-2</v>
      </c>
      <c r="AE147" s="2">
        <f>(Table2[[#This Row],[Close Price]]/Table2[[#This Row],[Current Week Low]])-1</f>
        <v>3.5431659635481338E-2</v>
      </c>
      <c r="AF147" s="2">
        <f>(Table2[[#This Row],[Current Week High]]/Table2[[#This Row],[Close Price]])-1</f>
        <v>3.1458599630734163E-2</v>
      </c>
      <c r="AG147" s="2">
        <f>(Table2[[#This Row],[Close Price]]/Table2[[#This Row],[Current Month Low]])-1</f>
        <v>0.2336399474375821</v>
      </c>
      <c r="AH147" s="2">
        <f>(Table2[[#This Row],[Current Month High]]/Table2[[#This Row],[Close Price]])-1</f>
        <v>3.1458599630734163E-2</v>
      </c>
      <c r="AI147">
        <v>3.1458599630734101</v>
      </c>
      <c r="AJ147">
        <v>173.975534424475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0.15</v>
      </c>
      <c r="AM147" t="s">
        <v>10436</v>
      </c>
      <c r="AN147">
        <v>19.829999999999998</v>
      </c>
      <c r="AO147" t="s">
        <v>10436</v>
      </c>
      <c r="AQ147">
        <f>(Table2[[#This Row],[Sharpe Ratio]]-AVERAGE(Table2[Sharpe Ratio]))/_xlfn.STDEV.P(Table2[Sharpe Ratio])</f>
        <v>-0.68114784011182361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4.9503888967762029</v>
      </c>
      <c r="AS147">
        <f>_xlfn.RANK.AVG(Table2[[#This Row],[1Y Return vs Nifty Z-Score]],Table2[1Y Return vs Nifty Z-Score])</f>
        <v>42</v>
      </c>
      <c r="AT147">
        <f>_xlfn.RANK.AVG(Table2[[#This Row],[6M Return vs Nifty Z-Score]],Table2[6M Return vs Nifty Z-Score])</f>
        <v>27</v>
      </c>
      <c r="AU147">
        <f>_xlfn.RANK.AVG(Table2[[#This Row],[Sharpe Ratio Z-Score]],Table2[Sharpe Ratio Z-Score])</f>
        <v>532</v>
      </c>
      <c r="AV147">
        <f>(Table2[[#This Row],[Rank 1Y]]+Table2[[#This Row],[Rank 6M]]+Table2[[#This Row],[Rank Sharpe]])/3</f>
        <v>200.33333333333334</v>
      </c>
    </row>
    <row r="148" spans="1:48" x14ac:dyDescent="0.3">
      <c r="A148" t="s">
        <v>1220</v>
      </c>
      <c r="B148" t="s">
        <v>1221</v>
      </c>
      <c r="C148" t="s">
        <v>10394</v>
      </c>
      <c r="D148" t="s">
        <v>46</v>
      </c>
      <c r="E148">
        <v>10078.71231615</v>
      </c>
      <c r="F148">
        <v>1546.5</v>
      </c>
      <c r="G148">
        <v>33.915011713680997</v>
      </c>
      <c r="H148">
        <f>(Table2[[#This Row],[1Y Return vs Nifty]]-AVERAGE(Table2[1Y Return vs Nifty]))/_xlfn.STDEV.P(Table2[1Y Return vs Nifty])</f>
        <v>0.15289889150712743</v>
      </c>
      <c r="I148">
        <v>-8.1447923573032899</v>
      </c>
      <c r="J148">
        <f>(Table2[[#This Row],[1M Return vs Nifty]]-AVERAGE(Table2[1M Return vs Nifty]))/_xlfn.STDEV.P(Table2[1M Return vs Nifty])</f>
        <v>-0.55210417058109684</v>
      </c>
      <c r="K148">
        <v>51.890019265654999</v>
      </c>
      <c r="L148">
        <f>(Table2[[#This Row],[6M Return vs Nifty]]-AVERAGE(Table2[6M Return vs Nifty]))/_xlfn.STDEV.P(Table2[6M Return vs Nifty])</f>
        <v>1.1612401135081043</v>
      </c>
      <c r="M148">
        <v>-6.3189630902069602</v>
      </c>
      <c r="N148">
        <f>(Table2[[#This Row],[1W Return vs Nifty]]-AVERAGE(Table2[1W Return vs Nifty]))/_xlfn.STDEV.P(Table2[1W Return vs Nifty])</f>
        <v>-0.87444981948299438</v>
      </c>
      <c r="O148">
        <v>1548.75</v>
      </c>
      <c r="P148">
        <v>1561.1149870828999</v>
      </c>
      <c r="Q148">
        <v>1335.8674245781899</v>
      </c>
      <c r="R148">
        <v>50.163678867778899</v>
      </c>
      <c r="S148" s="2">
        <f>(Table2[[#This Row],[Close Price]]-Table2[[#This Row],[20D EMA]])/Table2[[#This Row],[20D EMA]]</f>
        <v>-1.4527845036319612E-3</v>
      </c>
      <c r="T148" s="2">
        <f>(Table2[[#This Row],[Close Price]]-Table2[[#This Row],[50D EMA]])/Table2[[#This Row],[50D EMA]]</f>
        <v>-9.3618901899145089E-3</v>
      </c>
      <c r="U148" s="2">
        <f>(Table2[[#This Row],[Close Price]]-Table2[[#This Row],[200D EMA]])/Table2[[#This Row],[200D EMA]]</f>
        <v>0.15767475989491914</v>
      </c>
      <c r="V148">
        <v>1.10472022533629</v>
      </c>
      <c r="W148">
        <v>1529.7</v>
      </c>
      <c r="X148">
        <v>1557.95</v>
      </c>
      <c r="Y148">
        <v>1521.2</v>
      </c>
      <c r="Z148">
        <v>1559</v>
      </c>
      <c r="AA148">
        <v>1440</v>
      </c>
      <c r="AB148">
        <v>1643.75</v>
      </c>
      <c r="AC148" s="2">
        <f>(Table2[[#This Row],[Close Price]]/Table2[[#This Row],[Day Low]])-1</f>
        <v>1.098254559717593E-2</v>
      </c>
      <c r="AD148" s="2">
        <f>(Table2[[#This Row],[Day High]]/Table2[[#This Row],[Close Price]])-1</f>
        <v>7.4038150662787405E-3</v>
      </c>
      <c r="AE148" s="2">
        <f>(Table2[[#This Row],[Close Price]]/Table2[[#This Row],[Current Week Low]])-1</f>
        <v>1.6631606626347661E-2</v>
      </c>
      <c r="AF148" s="2">
        <f>(Table2[[#This Row],[Current Week High]]/Table2[[#This Row],[Close Price]])-1</f>
        <v>8.0827675396055731E-3</v>
      </c>
      <c r="AG148" s="2">
        <f>(Table2[[#This Row],[Close Price]]/Table2[[#This Row],[Current Month Low]])-1</f>
        <v>7.3958333333333348E-2</v>
      </c>
      <c r="AH148" s="2">
        <f>(Table2[[#This Row],[Current Month High]]/Table2[[#This Row],[Close Price]])-1</f>
        <v>6.2883931458131315E-2</v>
      </c>
      <c r="AI148">
        <v>21.558357581635899</v>
      </c>
      <c r="AJ148">
        <v>92.087939386411605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-0.14000000000000001</v>
      </c>
      <c r="AM148" t="s">
        <v>10435</v>
      </c>
      <c r="AN148">
        <v>3.66</v>
      </c>
      <c r="AO148" t="s">
        <v>10436</v>
      </c>
      <c r="AP148">
        <v>9.1155447297339001E-2</v>
      </c>
      <c r="AQ148">
        <f>(Table2[[#This Row],[Sharpe Ratio]]-AVERAGE(Table2[Sharpe Ratio]))/_xlfn.STDEV.P(Table2[Sharpe Ratio])</f>
        <v>0.37687888468550707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262</v>
      </c>
      <c r="AT148">
        <f>_xlfn.RANK.AVG(Table2[[#This Row],[6M Return vs Nifty Z-Score]],Table2[6M Return vs Nifty Z-Score])</f>
        <v>89</v>
      </c>
      <c r="AU148">
        <f>_xlfn.RANK.AVG(Table2[[#This Row],[Sharpe Ratio Z-Score]],Table2[Sharpe Ratio Z-Score])</f>
        <v>252</v>
      </c>
      <c r="AV148">
        <f>(Table2[[#This Row],[Rank 1Y]]+Table2[[#This Row],[Rank 6M]]+Table2[[#This Row],[Rank Sharpe]])/3</f>
        <v>201</v>
      </c>
    </row>
    <row r="149" spans="1:48" x14ac:dyDescent="0.3">
      <c r="A149" t="s">
        <v>803</v>
      </c>
      <c r="B149" t="s">
        <v>804</v>
      </c>
      <c r="C149" t="s">
        <v>10394</v>
      </c>
      <c r="D149" t="s">
        <v>218</v>
      </c>
      <c r="E149">
        <v>21220.340835759998</v>
      </c>
      <c r="F149">
        <v>1306.3</v>
      </c>
      <c r="G149">
        <v>75.483252658695903</v>
      </c>
      <c r="H149">
        <f>(Table2[[#This Row],[1Y Return vs Nifty]]-AVERAGE(Table2[1Y Return vs Nifty]))/_xlfn.STDEV.P(Table2[1Y Return vs Nifty])</f>
        <v>0.82976932816480431</v>
      </c>
      <c r="I149">
        <v>-2.5591658724592898</v>
      </c>
      <c r="J149">
        <f>(Table2[[#This Row],[1M Return vs Nifty]]-AVERAGE(Table2[1M Return vs Nifty]))/_xlfn.STDEV.P(Table2[1M Return vs Nifty])</f>
        <v>-7.7370315116973573E-3</v>
      </c>
      <c r="K149">
        <v>5.4529647863436299</v>
      </c>
      <c r="L149">
        <f>(Table2[[#This Row],[6M Return vs Nifty]]-AVERAGE(Table2[6M Return vs Nifty]))/_xlfn.STDEV.P(Table2[6M Return vs Nifty])</f>
        <v>-0.23651486027961716</v>
      </c>
      <c r="M149">
        <v>-7.3503332068354501</v>
      </c>
      <c r="N149">
        <f>(Table2[[#This Row],[1W Return vs Nifty]]-AVERAGE(Table2[1W Return vs Nifty]))/_xlfn.STDEV.P(Table2[1W Return vs Nifty])</f>
        <v>-1.0741748516129193</v>
      </c>
      <c r="O149">
        <v>1350.29</v>
      </c>
      <c r="P149">
        <v>1318.1772662272999</v>
      </c>
      <c r="Q149">
        <v>1115.9291155169999</v>
      </c>
      <c r="R149">
        <v>28.016395744074199</v>
      </c>
      <c r="S149" s="2">
        <f>(Table2[[#This Row],[Close Price]]-Table2[[#This Row],[20D EMA]])/Table2[[#This Row],[20D EMA]]</f>
        <v>-3.2578186907997547E-2</v>
      </c>
      <c r="T149" s="2">
        <f>(Table2[[#This Row],[Close Price]]-Table2[[#This Row],[50D EMA]])/Table2[[#This Row],[50D EMA]]</f>
        <v>-9.0103710112475217E-3</v>
      </c>
      <c r="U149" s="2">
        <f>(Table2[[#This Row],[Close Price]]-Table2[[#This Row],[200D EMA]])/Table2[[#This Row],[200D EMA]]</f>
        <v>0.17059406537197744</v>
      </c>
      <c r="V149">
        <v>0.39437595757945598</v>
      </c>
      <c r="W149">
        <v>1293.4000000000001</v>
      </c>
      <c r="X149">
        <v>1341</v>
      </c>
      <c r="Y149">
        <v>1293.4000000000001</v>
      </c>
      <c r="Z149">
        <v>1355.55</v>
      </c>
      <c r="AA149">
        <v>1293.4000000000001</v>
      </c>
      <c r="AB149">
        <v>1449</v>
      </c>
      <c r="AC149" s="2">
        <f>(Table2[[#This Row],[Close Price]]/Table2[[#This Row],[Day Low]])-1</f>
        <v>9.973712695221737E-3</v>
      </c>
      <c r="AD149" s="2">
        <f>(Table2[[#This Row],[Day High]]/Table2[[#This Row],[Close Price]])-1</f>
        <v>2.6563576513817688E-2</v>
      </c>
      <c r="AE149" s="2">
        <f>(Table2[[#This Row],[Close Price]]/Table2[[#This Row],[Current Week Low]])-1</f>
        <v>9.973712695221737E-3</v>
      </c>
      <c r="AF149" s="2">
        <f>(Table2[[#This Row],[Current Week High]]/Table2[[#This Row],[Close Price]])-1</f>
        <v>3.7701906147133091E-2</v>
      </c>
      <c r="AG149" s="2">
        <f>(Table2[[#This Row],[Close Price]]/Table2[[#This Row],[Current Month Low]])-1</f>
        <v>9.973712695221737E-3</v>
      </c>
      <c r="AH149" s="2">
        <f>(Table2[[#This Row],[Current Month High]]/Table2[[#This Row],[Close Price]])-1</f>
        <v>0.10923983770956136</v>
      </c>
      <c r="AI149">
        <v>10.923983770956101</v>
      </c>
      <c r="AJ149">
        <v>117.264033264033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0.03</v>
      </c>
      <c r="AM149" t="s">
        <v>10436</v>
      </c>
      <c r="AN149">
        <v>-6.55</v>
      </c>
      <c r="AO149" t="s">
        <v>10435</v>
      </c>
      <c r="AP149">
        <v>0.15212404767612001</v>
      </c>
      <c r="AQ149">
        <f>(Table2[[#This Row],[Sharpe Ratio]]-AVERAGE(Table2[Sharpe Ratio]))/_xlfn.STDEV.P(Table2[Sharpe Ratio])</f>
        <v>1.084531696303294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0.59587428106386442</v>
      </c>
      <c r="AS149">
        <f>_xlfn.RANK.AVG(Table2[[#This Row],[1Y Return vs Nifty Z-Score]],Table2[1Y Return vs Nifty Z-Score])</f>
        <v>116</v>
      </c>
      <c r="AT149">
        <f>_xlfn.RANK.AVG(Table2[[#This Row],[6M Return vs Nifty Z-Score]],Table2[6M Return vs Nifty Z-Score])</f>
        <v>389</v>
      </c>
      <c r="AU149">
        <f>_xlfn.RANK.AVG(Table2[[#This Row],[Sharpe Ratio Z-Score]],Table2[Sharpe Ratio Z-Score])</f>
        <v>101</v>
      </c>
      <c r="AV149">
        <f>(Table2[[#This Row],[Rank 1Y]]+Table2[[#This Row],[Rank 6M]]+Table2[[#This Row],[Rank Sharpe]])/3</f>
        <v>202</v>
      </c>
    </row>
    <row r="150" spans="1:48" x14ac:dyDescent="0.3">
      <c r="A150" t="s">
        <v>112</v>
      </c>
      <c r="B150" t="s">
        <v>113</v>
      </c>
      <c r="C150" t="s">
        <v>10396</v>
      </c>
      <c r="D150" t="s">
        <v>57</v>
      </c>
      <c r="E150">
        <v>260439.80199102499</v>
      </c>
      <c r="F150">
        <v>675.25</v>
      </c>
      <c r="G150">
        <v>45.3117239055249</v>
      </c>
      <c r="H150">
        <f>(Table2[[#This Row],[1Y Return vs Nifty]]-AVERAGE(Table2[1Y Return vs Nifty]))/_xlfn.STDEV.P(Table2[1Y Return vs Nifty])</f>
        <v>0.33847560542098309</v>
      </c>
      <c r="I150">
        <v>-5.7248745429321302</v>
      </c>
      <c r="J150">
        <f>(Table2[[#This Row],[1M Return vs Nifty]]-AVERAGE(Table2[1M Return vs Nifty]))/_xlfn.STDEV.P(Table2[1M Return vs Nifty])</f>
        <v>-0.31626245417440202</v>
      </c>
      <c r="K150">
        <v>11.9635980647107</v>
      </c>
      <c r="L150">
        <f>(Table2[[#This Row],[6M Return vs Nifty]]-AVERAGE(Table2[6M Return vs Nifty]))/_xlfn.STDEV.P(Table2[6M Return vs Nifty])</f>
        <v>-4.0544849920760712E-2</v>
      </c>
      <c r="M150">
        <v>-2.2404344986962901</v>
      </c>
      <c r="N150">
        <f>(Table2[[#This Row],[1W Return vs Nifty]]-AVERAGE(Table2[1W Return vs Nifty]))/_xlfn.STDEV.P(Table2[1W Return vs Nifty])</f>
        <v>-8.464193107419378E-2</v>
      </c>
      <c r="O150">
        <v>659.45</v>
      </c>
      <c r="P150">
        <v>670.97971494817205</v>
      </c>
      <c r="Q150">
        <v>607.64285572665494</v>
      </c>
      <c r="R150">
        <v>62.600279108415599</v>
      </c>
      <c r="S150" s="2">
        <f>(Table2[[#This Row],[Close Price]]-Table2[[#This Row],[20D EMA]])/Table2[[#This Row],[20D EMA]]</f>
        <v>2.3959360072787858E-2</v>
      </c>
      <c r="T150" s="2">
        <f>(Table2[[#This Row],[Close Price]]-Table2[[#This Row],[50D EMA]])/Table2[[#This Row],[50D EMA]]</f>
        <v>6.3642535783034826E-3</v>
      </c>
      <c r="U150" s="2">
        <f>(Table2[[#This Row],[Close Price]]-Table2[[#This Row],[200D EMA]])/Table2[[#This Row],[200D EMA]]</f>
        <v>0.1112613168017856</v>
      </c>
      <c r="V150">
        <v>0.57716255194841803</v>
      </c>
      <c r="W150">
        <v>666.7</v>
      </c>
      <c r="X150">
        <v>678</v>
      </c>
      <c r="Y150">
        <v>660.5</v>
      </c>
      <c r="Z150">
        <v>678</v>
      </c>
      <c r="AA150">
        <v>621</v>
      </c>
      <c r="AB150">
        <v>684.45</v>
      </c>
      <c r="AC150" s="2">
        <f>(Table2[[#This Row],[Close Price]]/Table2[[#This Row],[Day Low]])-1</f>
        <v>1.2824358782060896E-2</v>
      </c>
      <c r="AD150" s="2">
        <f>(Table2[[#This Row],[Day High]]/Table2[[#This Row],[Close Price]])-1</f>
        <v>4.0725657164013551E-3</v>
      </c>
      <c r="AE150" s="2">
        <f>(Table2[[#This Row],[Close Price]]/Table2[[#This Row],[Current Week Low]])-1</f>
        <v>2.2331566994701069E-2</v>
      </c>
      <c r="AF150" s="2">
        <f>(Table2[[#This Row],[Current Week High]]/Table2[[#This Row],[Close Price]])-1</f>
        <v>4.0725657164013551E-3</v>
      </c>
      <c r="AG150" s="2">
        <f>(Table2[[#This Row],[Close Price]]/Table2[[#This Row],[Current Month Low]])-1</f>
        <v>8.735909822866339E-2</v>
      </c>
      <c r="AH150" s="2">
        <f>(Table2[[#This Row],[Current Month High]]/Table2[[#This Row],[Close Price]])-1</f>
        <v>1.3624583487597208E-2</v>
      </c>
      <c r="AI150">
        <v>32.669381710477502</v>
      </c>
      <c r="AJ150">
        <v>133.36789355451799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-7.0000000000000007E-2</v>
      </c>
      <c r="AM150" t="s">
        <v>10435</v>
      </c>
      <c r="AN150">
        <v>6.39</v>
      </c>
      <c r="AO150" t="s">
        <v>10436</v>
      </c>
      <c r="AP150">
        <v>0.17436855003541099</v>
      </c>
      <c r="AQ150">
        <f>(Table2[[#This Row],[Sharpe Ratio]]-AVERAGE(Table2[Sharpe Ratio]))/_xlfn.STDEV.P(Table2[Sharpe Ratio])</f>
        <v>1.3427200840929745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213</v>
      </c>
      <c r="AT150">
        <f>_xlfn.RANK.AVG(Table2[[#This Row],[6M Return vs Nifty Z-Score]],Table2[6M Return vs Nifty Z-Score])</f>
        <v>328</v>
      </c>
      <c r="AU150">
        <f>_xlfn.RANK.AVG(Table2[[#This Row],[Sharpe Ratio Z-Score]],Table2[Sharpe Ratio Z-Score])</f>
        <v>68</v>
      </c>
      <c r="AV150">
        <f>(Table2[[#This Row],[Rank 1Y]]+Table2[[#This Row],[Rank 6M]]+Table2[[#This Row],[Rank Sharpe]])/3</f>
        <v>203</v>
      </c>
    </row>
    <row r="151" spans="1:48" x14ac:dyDescent="0.3">
      <c r="A151" t="s">
        <v>328</v>
      </c>
      <c r="B151" t="s">
        <v>329</v>
      </c>
      <c r="C151" t="s">
        <v>10391</v>
      </c>
      <c r="D151" t="s">
        <v>119</v>
      </c>
      <c r="E151">
        <v>83404.579465749994</v>
      </c>
      <c r="F151">
        <v>1838.75</v>
      </c>
      <c r="G151">
        <v>115.877008531252</v>
      </c>
      <c r="H151">
        <f>(Table2[[#This Row],[1Y Return vs Nifty]]-AVERAGE(Table2[1Y Return vs Nifty]))/_xlfn.STDEV.P(Table2[1Y Return vs Nifty])</f>
        <v>1.4875152070887372</v>
      </c>
      <c r="I151">
        <v>9.0428861796663895</v>
      </c>
      <c r="J151">
        <f>(Table2[[#This Row],[1M Return vs Nifty]]-AVERAGE(Table2[1M Return vs Nifty]))/_xlfn.STDEV.P(Table2[1M Return vs Nifty])</f>
        <v>1.1229823067911939</v>
      </c>
      <c r="K151">
        <v>43.405535418435903</v>
      </c>
      <c r="L151">
        <f>(Table2[[#This Row],[6M Return vs Nifty]]-AVERAGE(Table2[6M Return vs Nifty]))/_xlfn.STDEV.P(Table2[6M Return vs Nifty])</f>
        <v>0.90585721658565632</v>
      </c>
      <c r="M151">
        <v>5.5225600170118101</v>
      </c>
      <c r="N151">
        <f>(Table2[[#This Row],[1W Return vs Nifty]]-AVERAGE(Table2[1W Return vs Nifty]))/_xlfn.STDEV.P(Table2[1W Return vs Nifty])</f>
        <v>1.4186635303470085</v>
      </c>
      <c r="O151">
        <v>1792.07</v>
      </c>
      <c r="P151">
        <v>1664.42326731153</v>
      </c>
      <c r="Q151">
        <v>1308.3074730205899</v>
      </c>
      <c r="R151">
        <v>53.179059932994498</v>
      </c>
      <c r="S151" s="2">
        <f>(Table2[[#This Row],[Close Price]]-Table2[[#This Row],[20D EMA]])/Table2[[#This Row],[20D EMA]]</f>
        <v>2.6048089639355641E-2</v>
      </c>
      <c r="T151" s="2">
        <f>(Table2[[#This Row],[Close Price]]-Table2[[#This Row],[50D EMA]])/Table2[[#This Row],[50D EMA]]</f>
        <v>0.10473701979067639</v>
      </c>
      <c r="U151" s="2">
        <f>(Table2[[#This Row],[Close Price]]-Table2[[#This Row],[200D EMA]])/Table2[[#This Row],[200D EMA]]</f>
        <v>0.4054417924822647</v>
      </c>
      <c r="V151">
        <v>0.77023778022521205</v>
      </c>
      <c r="W151">
        <v>1796.75</v>
      </c>
      <c r="X151">
        <v>1933.9</v>
      </c>
      <c r="Y151">
        <v>1796.75</v>
      </c>
      <c r="Z151">
        <v>1933.9</v>
      </c>
      <c r="AA151">
        <v>1680.55</v>
      </c>
      <c r="AB151">
        <v>1966.5</v>
      </c>
      <c r="AC151" s="2">
        <f>(Table2[[#This Row],[Close Price]]/Table2[[#This Row],[Day Low]])-1</f>
        <v>2.3375539167942216E-2</v>
      </c>
      <c r="AD151" s="2">
        <f>(Table2[[#This Row],[Day High]]/Table2[[#This Row],[Close Price]])-1</f>
        <v>5.174711080897354E-2</v>
      </c>
      <c r="AE151" s="2">
        <f>(Table2[[#This Row],[Close Price]]/Table2[[#This Row],[Current Week Low]])-1</f>
        <v>2.3375539167942216E-2</v>
      </c>
      <c r="AF151" s="2">
        <f>(Table2[[#This Row],[Current Week High]]/Table2[[#This Row],[Close Price]])-1</f>
        <v>5.174711080897354E-2</v>
      </c>
      <c r="AG151" s="2">
        <f>(Table2[[#This Row],[Close Price]]/Table2[[#This Row],[Current Month Low]])-1</f>
        <v>9.4135848382969955E-2</v>
      </c>
      <c r="AH151" s="2">
        <f>(Table2[[#This Row],[Current Month High]]/Table2[[#This Row],[Close Price]])-1</f>
        <v>6.9476546566961339E-2</v>
      </c>
      <c r="AI151">
        <v>6.9476546566961304</v>
      </c>
      <c r="AJ151">
        <v>178.05080901255101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0.19</v>
      </c>
      <c r="AM151" t="s">
        <v>10436</v>
      </c>
      <c r="AN151">
        <v>7.22</v>
      </c>
      <c r="AO151" t="s">
        <v>10436</v>
      </c>
      <c r="AP151">
        <v>2.8405419917627999E-2</v>
      </c>
      <c r="AQ151">
        <f>(Table2[[#This Row],[Sharpe Ratio]]-AVERAGE(Table2[Sharpe Ratio]))/_xlfn.STDEV.P(Table2[Sharpe Ratio])</f>
        <v>-0.35145066574648937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4.583567595066107</v>
      </c>
      <c r="AS151">
        <f>_xlfn.RANK.AVG(Table2[[#This Row],[1Y Return vs Nifty Z-Score]],Table2[1Y Return vs Nifty Z-Score])</f>
        <v>62</v>
      </c>
      <c r="AT151">
        <f>_xlfn.RANK.AVG(Table2[[#This Row],[6M Return vs Nifty Z-Score]],Table2[6M Return vs Nifty Z-Score])</f>
        <v>116</v>
      </c>
      <c r="AU151">
        <f>_xlfn.RANK.AVG(Table2[[#This Row],[Sharpe Ratio Z-Score]],Table2[Sharpe Ratio Z-Score])</f>
        <v>436</v>
      </c>
      <c r="AV151">
        <f>(Table2[[#This Row],[Rank 1Y]]+Table2[[#This Row],[Rank 6M]]+Table2[[#This Row],[Rank Sharpe]])/3</f>
        <v>204.66666666666666</v>
      </c>
    </row>
    <row r="152" spans="1:48" x14ac:dyDescent="0.3">
      <c r="A152" t="s">
        <v>1528</v>
      </c>
      <c r="B152" t="s">
        <v>1529</v>
      </c>
      <c r="C152" t="s">
        <v>10402</v>
      </c>
      <c r="D152" t="s">
        <v>592</v>
      </c>
      <c r="E152">
        <v>6851.5650969500002</v>
      </c>
      <c r="F152">
        <v>383.95</v>
      </c>
      <c r="G152">
        <v>52.520249188916502</v>
      </c>
      <c r="H152">
        <f>(Table2[[#This Row],[1Y Return vs Nifty]]-AVERAGE(Table2[1Y Return vs Nifty]))/_xlfn.STDEV.P(Table2[1Y Return vs Nifty])</f>
        <v>0.45585458382618604</v>
      </c>
      <c r="I152">
        <v>-1.5096590803476599</v>
      </c>
      <c r="J152">
        <f>(Table2[[#This Row],[1M Return vs Nifty]]-AVERAGE(Table2[1M Return vs Nifty]))/_xlfn.STDEV.P(Table2[1M Return vs Nifty])</f>
        <v>9.4546393884884131E-2</v>
      </c>
      <c r="K152">
        <v>22.096731997290298</v>
      </c>
      <c r="L152">
        <f>(Table2[[#This Row],[6M Return vs Nifty]]-AVERAGE(Table2[6M Return vs Nifty]))/_xlfn.STDEV.P(Table2[6M Return vs Nifty])</f>
        <v>0.26446240157557283</v>
      </c>
      <c r="M152">
        <v>13.0140954771041</v>
      </c>
      <c r="N152">
        <f>(Table2[[#This Row],[1W Return vs Nifty]]-AVERAGE(Table2[1W Return vs Nifty]))/_xlfn.STDEV.P(Table2[1W Return vs Nifty])</f>
        <v>2.8694008906271185</v>
      </c>
      <c r="O152">
        <v>364.17</v>
      </c>
      <c r="P152">
        <v>363.12314356508199</v>
      </c>
      <c r="Q152">
        <v>331.99512749637898</v>
      </c>
      <c r="R152">
        <v>62.903034593712299</v>
      </c>
      <c r="S152" s="2">
        <f>(Table2[[#This Row],[Close Price]]-Table2[[#This Row],[20D EMA]])/Table2[[#This Row],[20D EMA]]</f>
        <v>5.4315292308537141E-2</v>
      </c>
      <c r="T152" s="2">
        <f>(Table2[[#This Row],[Close Price]]-Table2[[#This Row],[50D EMA]])/Table2[[#This Row],[50D EMA]]</f>
        <v>5.7354803195531476E-2</v>
      </c>
      <c r="U152" s="2">
        <f>(Table2[[#This Row],[Close Price]]-Table2[[#This Row],[200D EMA]])/Table2[[#This Row],[200D EMA]]</f>
        <v>0.15649287655339961</v>
      </c>
      <c r="V152">
        <v>0.95685059267467898</v>
      </c>
      <c r="W152">
        <v>382.1</v>
      </c>
      <c r="X152">
        <v>399.8</v>
      </c>
      <c r="Y152">
        <v>355.05</v>
      </c>
      <c r="Z152">
        <v>405.95</v>
      </c>
      <c r="AA152">
        <v>338.1</v>
      </c>
      <c r="AB152">
        <v>405.95</v>
      </c>
      <c r="AC152" s="2">
        <f>(Table2[[#This Row],[Close Price]]/Table2[[#This Row],[Day Low]])-1</f>
        <v>4.8416644857365299E-3</v>
      </c>
      <c r="AD152" s="2">
        <f>(Table2[[#This Row],[Day High]]/Table2[[#This Row],[Close Price]])-1</f>
        <v>4.1281416851152608E-2</v>
      </c>
      <c r="AE152" s="2">
        <f>(Table2[[#This Row],[Close Price]]/Table2[[#This Row],[Current Week Low]])-1</f>
        <v>8.139698633995196E-2</v>
      </c>
      <c r="AF152" s="2">
        <f>(Table2[[#This Row],[Current Week High]]/Table2[[#This Row],[Close Price]])-1</f>
        <v>5.7299127490558766E-2</v>
      </c>
      <c r="AG152" s="2">
        <f>(Table2[[#This Row],[Close Price]]/Table2[[#This Row],[Current Month Low]])-1</f>
        <v>0.13561076604554856</v>
      </c>
      <c r="AH152" s="2">
        <f>(Table2[[#This Row],[Current Month High]]/Table2[[#This Row],[Close Price]])-1</f>
        <v>5.7299127490558766E-2</v>
      </c>
      <c r="AI152">
        <v>14.155488995962999</v>
      </c>
      <c r="AJ152">
        <v>87.292682926829201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-0.17</v>
      </c>
      <c r="AM152" t="s">
        <v>10435</v>
      </c>
      <c r="AN152">
        <v>7.19</v>
      </c>
      <c r="AO152" t="s">
        <v>10436</v>
      </c>
      <c r="AP152">
        <v>0.107853817582942</v>
      </c>
      <c r="AQ152">
        <f>(Table2[[#This Row],[Sharpe Ratio]]-AVERAGE(Table2[Sharpe Ratio]))/_xlfn.STDEV.P(Table2[Sharpe Ratio])</f>
        <v>0.5706942028759906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4.2549584727897525</v>
      </c>
      <c r="AS152">
        <f>_xlfn.RANK.AVG(Table2[[#This Row],[1Y Return vs Nifty Z-Score]],Table2[1Y Return vs Nifty Z-Score])</f>
        <v>179</v>
      </c>
      <c r="AT152">
        <f>_xlfn.RANK.AVG(Table2[[#This Row],[6M Return vs Nifty Z-Score]],Table2[6M Return vs Nifty Z-Score])</f>
        <v>232</v>
      </c>
      <c r="AU152">
        <f>_xlfn.RANK.AVG(Table2[[#This Row],[Sharpe Ratio Z-Score]],Table2[Sharpe Ratio Z-Score])</f>
        <v>204</v>
      </c>
      <c r="AV152">
        <f>(Table2[[#This Row],[Rank 1Y]]+Table2[[#This Row],[Rank 6M]]+Table2[[#This Row],[Rank Sharpe]])/3</f>
        <v>205</v>
      </c>
    </row>
    <row r="153" spans="1:48" x14ac:dyDescent="0.3">
      <c r="A153" t="s">
        <v>280</v>
      </c>
      <c r="B153" t="s">
        <v>281</v>
      </c>
      <c r="C153" t="s">
        <v>10395</v>
      </c>
      <c r="D153" t="s">
        <v>54</v>
      </c>
      <c r="E153">
        <v>101069.95435640001</v>
      </c>
      <c r="F153">
        <v>2215.75</v>
      </c>
      <c r="G153">
        <v>67.668758009400307</v>
      </c>
      <c r="H153">
        <f>(Table2[[#This Row],[1Y Return vs Nifty]]-AVERAGE(Table2[1Y Return vs Nifty]))/_xlfn.STDEV.P(Table2[1Y Return vs Nifty])</f>
        <v>0.70252313527142607</v>
      </c>
      <c r="I153">
        <v>-0.69131512509971704</v>
      </c>
      <c r="J153">
        <f>(Table2[[#This Row],[1M Return vs Nifty]]-AVERAGE(Table2[1M Return vs Nifty]))/_xlfn.STDEV.P(Table2[1M Return vs Nifty])</f>
        <v>0.17430102103401779</v>
      </c>
      <c r="K153">
        <v>19.811998698748798</v>
      </c>
      <c r="L153">
        <f>(Table2[[#This Row],[6M Return vs Nifty]]-AVERAGE(Table2[6M Return vs Nifty]))/_xlfn.STDEV.P(Table2[6M Return vs Nifty])</f>
        <v>0.1956919472988578</v>
      </c>
      <c r="M153">
        <v>-5.3918301350686901</v>
      </c>
      <c r="N153">
        <f>(Table2[[#This Row],[1W Return vs Nifty]]-AVERAGE(Table2[1W Return vs Nifty]))/_xlfn.STDEV.P(Table2[1W Return vs Nifty])</f>
        <v>-0.69491033480311781</v>
      </c>
      <c r="O153">
        <v>2195.11</v>
      </c>
      <c r="P153">
        <v>2079.1250488733099</v>
      </c>
      <c r="Q153">
        <v>1709.26193829013</v>
      </c>
      <c r="R153">
        <v>52.304691156350501</v>
      </c>
      <c r="S153" s="2">
        <f>(Table2[[#This Row],[Close Price]]-Table2[[#This Row],[20D EMA]])/Table2[[#This Row],[20D EMA]]</f>
        <v>9.4027178592416202E-3</v>
      </c>
      <c r="T153" s="2">
        <f>(Table2[[#This Row],[Close Price]]-Table2[[#This Row],[50D EMA]])/Table2[[#This Row],[50D EMA]]</f>
        <v>6.5712714682903753E-2</v>
      </c>
      <c r="U153" s="2">
        <f>(Table2[[#This Row],[Close Price]]-Table2[[#This Row],[200D EMA]])/Table2[[#This Row],[200D EMA]]</f>
        <v>0.2963197450102576</v>
      </c>
      <c r="V153">
        <v>0.67885951144821699</v>
      </c>
      <c r="W153">
        <v>2179.4499999999998</v>
      </c>
      <c r="X153">
        <v>2222.4</v>
      </c>
      <c r="Y153">
        <v>2141.5500000000002</v>
      </c>
      <c r="Z153">
        <v>2222.4</v>
      </c>
      <c r="AA153">
        <v>2138.15</v>
      </c>
      <c r="AB153">
        <v>2312</v>
      </c>
      <c r="AC153" s="2">
        <f>(Table2[[#This Row],[Close Price]]/Table2[[#This Row],[Day Low]])-1</f>
        <v>1.6655578242217084E-2</v>
      </c>
      <c r="AD153" s="2">
        <f>(Table2[[#This Row],[Day High]]/Table2[[#This Row],[Close Price]])-1</f>
        <v>3.0012411147466445E-3</v>
      </c>
      <c r="AE153" s="2">
        <f>(Table2[[#This Row],[Close Price]]/Table2[[#This Row],[Current Week Low]])-1</f>
        <v>3.4647801825780311E-2</v>
      </c>
      <c r="AF153" s="2">
        <f>(Table2[[#This Row],[Current Week High]]/Table2[[#This Row],[Close Price]])-1</f>
        <v>3.0012411147466445E-3</v>
      </c>
      <c r="AG153" s="2">
        <f>(Table2[[#This Row],[Close Price]]/Table2[[#This Row],[Current Month Low]])-1</f>
        <v>3.6293057082056768E-2</v>
      </c>
      <c r="AH153" s="2">
        <f>(Table2[[#This Row],[Current Month High]]/Table2[[#This Row],[Close Price]])-1</f>
        <v>4.3439016134491748E-2</v>
      </c>
      <c r="AI153">
        <v>4.3439016134491704</v>
      </c>
      <c r="AJ153">
        <v>102.564336974905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</v>
      </c>
      <c r="AM153" t="s">
        <v>10436</v>
      </c>
      <c r="AN153">
        <v>-1.81</v>
      </c>
      <c r="AO153" t="s">
        <v>10435</v>
      </c>
      <c r="AP153">
        <v>9.8126671355162995E-2</v>
      </c>
      <c r="AQ153">
        <f>(Table2[[#This Row],[Sharpe Ratio]]-AVERAGE(Table2[Sharpe Ratio]))/_xlfn.STDEV.P(Table2[Sharpe Ratio])</f>
        <v>0.45779276944402314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0.83539853824520693</v>
      </c>
      <c r="AS153">
        <f>_xlfn.RANK.AVG(Table2[[#This Row],[1Y Return vs Nifty Z-Score]],Table2[1Y Return vs Nifty Z-Score])</f>
        <v>136</v>
      </c>
      <c r="AT153">
        <f>_xlfn.RANK.AVG(Table2[[#This Row],[6M Return vs Nifty Z-Score]],Table2[6M Return vs Nifty Z-Score])</f>
        <v>253</v>
      </c>
      <c r="AU153">
        <f>_xlfn.RANK.AVG(Table2[[#This Row],[Sharpe Ratio Z-Score]],Table2[Sharpe Ratio Z-Score])</f>
        <v>227</v>
      </c>
      <c r="AV153">
        <f>(Table2[[#This Row],[Rank 1Y]]+Table2[[#This Row],[Rank 6M]]+Table2[[#This Row],[Rank Sharpe]])/3</f>
        <v>205.33333333333334</v>
      </c>
    </row>
    <row r="154" spans="1:48" x14ac:dyDescent="0.3">
      <c r="A154" t="s">
        <v>1083</v>
      </c>
      <c r="B154" t="s">
        <v>1084</v>
      </c>
      <c r="C154" t="s">
        <v>10401</v>
      </c>
      <c r="D154" t="s">
        <v>433</v>
      </c>
      <c r="E154">
        <v>12581.231260099999</v>
      </c>
      <c r="F154">
        <v>270.10000000000002</v>
      </c>
      <c r="G154">
        <v>55.719945734201303</v>
      </c>
      <c r="H154">
        <f>(Table2[[#This Row],[1Y Return vs Nifty]]-AVERAGE(Table2[1Y Return vs Nifty]))/_xlfn.STDEV.P(Table2[1Y Return vs Nifty])</f>
        <v>0.50795637953709438</v>
      </c>
      <c r="I154">
        <v>-8.8737019902290797</v>
      </c>
      <c r="J154">
        <f>(Table2[[#This Row],[1M Return vs Nifty]]-AVERAGE(Table2[1M Return vs Nifty]))/_xlfn.STDEV.P(Table2[1M Return vs Nifty])</f>
        <v>-0.62314265705930971</v>
      </c>
      <c r="K154">
        <v>23.0264678731996</v>
      </c>
      <c r="L154">
        <f>(Table2[[#This Row],[6M Return vs Nifty]]-AVERAGE(Table2[6M Return vs Nifty]))/_xlfn.STDEV.P(Table2[6M Return vs Nifty])</f>
        <v>0.2924474441118104</v>
      </c>
      <c r="M154">
        <v>4.7825166312875602</v>
      </c>
      <c r="N154">
        <f>(Table2[[#This Row],[1W Return vs Nifty]]-AVERAGE(Table2[1W Return vs Nifty]))/_xlfn.STDEV.P(Table2[1W Return vs Nifty])</f>
        <v>1.2753539787046904</v>
      </c>
      <c r="O154">
        <v>258.23</v>
      </c>
      <c r="P154">
        <v>262.99997430189302</v>
      </c>
      <c r="Q154">
        <v>231.47073319517401</v>
      </c>
      <c r="R154">
        <v>67.481903859859798</v>
      </c>
      <c r="S154" s="2">
        <f>(Table2[[#This Row],[Close Price]]-Table2[[#This Row],[20D EMA]])/Table2[[#This Row],[20D EMA]]</f>
        <v>4.5966773806296726E-2</v>
      </c>
      <c r="T154" s="2">
        <f>(Table2[[#This Row],[Close Price]]-Table2[[#This Row],[50D EMA]])/Table2[[#This Row],[50D EMA]]</f>
        <v>2.6996298067911633E-2</v>
      </c>
      <c r="U154" s="2">
        <f>(Table2[[#This Row],[Close Price]]-Table2[[#This Row],[200D EMA]])/Table2[[#This Row],[200D EMA]]</f>
        <v>0.16688618155563612</v>
      </c>
      <c r="V154">
        <v>0.47710820827129902</v>
      </c>
      <c r="W154">
        <v>264.3</v>
      </c>
      <c r="X154">
        <v>274.25</v>
      </c>
      <c r="Y154">
        <v>256.5</v>
      </c>
      <c r="Z154">
        <v>274.25</v>
      </c>
      <c r="AA154">
        <v>236.7</v>
      </c>
      <c r="AB154">
        <v>276.39999999999998</v>
      </c>
      <c r="AC154" s="2">
        <f>(Table2[[#This Row],[Close Price]]/Table2[[#This Row],[Day Low]])-1</f>
        <v>2.1944759742716702E-2</v>
      </c>
      <c r="AD154" s="2">
        <f>(Table2[[#This Row],[Day High]]/Table2[[#This Row],[Close Price]])-1</f>
        <v>1.5364679748241405E-2</v>
      </c>
      <c r="AE154" s="2">
        <f>(Table2[[#This Row],[Close Price]]/Table2[[#This Row],[Current Week Low]])-1</f>
        <v>5.3021442495126747E-2</v>
      </c>
      <c r="AF154" s="2">
        <f>(Table2[[#This Row],[Current Week High]]/Table2[[#This Row],[Close Price]])-1</f>
        <v>1.5364679748241405E-2</v>
      </c>
      <c r="AG154" s="2">
        <f>(Table2[[#This Row],[Close Price]]/Table2[[#This Row],[Current Month Low]])-1</f>
        <v>0.14110688635403479</v>
      </c>
      <c r="AH154" s="2">
        <f>(Table2[[#This Row],[Current Month High]]/Table2[[#This Row],[Close Price]])-1</f>
        <v>2.3324694557571135E-2</v>
      </c>
      <c r="AI154">
        <v>42.243613476490097</v>
      </c>
      <c r="AJ154">
        <v>110.194552529182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-0.03</v>
      </c>
      <c r="AM154" t="s">
        <v>10435</v>
      </c>
      <c r="AN154">
        <v>5.3</v>
      </c>
      <c r="AO154" t="s">
        <v>10436</v>
      </c>
      <c r="AP154">
        <v>9.7228840814757994E-2</v>
      </c>
      <c r="AQ154">
        <f>(Table2[[#This Row],[Sharpe Ratio]]-AVERAGE(Table2[Sharpe Ratio]))/_xlfn.STDEV.P(Table2[Sharpe Ratio])</f>
        <v>0.44737179369049351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167</v>
      </c>
      <c r="AT154">
        <f>_xlfn.RANK.AVG(Table2[[#This Row],[6M Return vs Nifty Z-Score]],Table2[6M Return vs Nifty Z-Score])</f>
        <v>225</v>
      </c>
      <c r="AU154">
        <f>_xlfn.RANK.AVG(Table2[[#This Row],[Sharpe Ratio Z-Score]],Table2[Sharpe Ratio Z-Score])</f>
        <v>228</v>
      </c>
      <c r="AV154">
        <f>(Table2[[#This Row],[Rank 1Y]]+Table2[[#This Row],[Rank 6M]]+Table2[[#This Row],[Rank Sharpe]])/3</f>
        <v>206.66666666666666</v>
      </c>
    </row>
    <row r="155" spans="1:48" x14ac:dyDescent="0.3">
      <c r="A155" t="s">
        <v>732</v>
      </c>
      <c r="B155" t="s">
        <v>733</v>
      </c>
      <c r="C155" t="s">
        <v>10395</v>
      </c>
      <c r="D155" t="s">
        <v>734</v>
      </c>
      <c r="E155">
        <v>24068.6640553</v>
      </c>
      <c r="F155">
        <v>2376.1999999999998</v>
      </c>
      <c r="G155">
        <v>40.507517211129198</v>
      </c>
      <c r="H155">
        <f>(Table2[[#This Row],[1Y Return vs Nifty]]-AVERAGE(Table2[1Y Return vs Nifty]))/_xlfn.STDEV.P(Table2[1Y Return vs Nifty])</f>
        <v>0.26024700086370195</v>
      </c>
      <c r="I155">
        <v>0.20334256003839399</v>
      </c>
      <c r="J155">
        <f>(Table2[[#This Row],[1M Return vs Nifty]]-AVERAGE(Table2[1M Return vs Nifty]))/_xlfn.STDEV.P(Table2[1M Return vs Nifty])</f>
        <v>0.26149307475020667</v>
      </c>
      <c r="K155">
        <v>35.199760722315098</v>
      </c>
      <c r="L155">
        <f>(Table2[[#This Row],[6M Return vs Nifty]]-AVERAGE(Table2[6M Return vs Nifty]))/_xlfn.STDEV.P(Table2[6M Return vs Nifty])</f>
        <v>0.65886346291434528</v>
      </c>
      <c r="M155">
        <v>-6.0207964596986603</v>
      </c>
      <c r="N155">
        <f>(Table2[[#This Row],[1W Return vs Nifty]]-AVERAGE(Table2[1W Return vs Nifty]))/_xlfn.STDEV.P(Table2[1W Return vs Nifty])</f>
        <v>-0.81670979105070585</v>
      </c>
      <c r="O155">
        <v>2396.48</v>
      </c>
      <c r="P155">
        <v>2244.8911195995402</v>
      </c>
      <c r="Q155">
        <v>1847.2544261492901</v>
      </c>
      <c r="R155">
        <v>42.215856012246498</v>
      </c>
      <c r="S155" s="2">
        <f>(Table2[[#This Row],[Close Price]]-Table2[[#This Row],[20D EMA]])/Table2[[#This Row],[20D EMA]]</f>
        <v>-8.4624115369209014E-3</v>
      </c>
      <c r="T155" s="2">
        <f>(Table2[[#This Row],[Close Price]]-Table2[[#This Row],[50D EMA]])/Table2[[#This Row],[50D EMA]]</f>
        <v>5.8492315842865232E-2</v>
      </c>
      <c r="U155" s="2">
        <f>(Table2[[#This Row],[Close Price]]-Table2[[#This Row],[200D EMA]])/Table2[[#This Row],[200D EMA]]</f>
        <v>0.28634148407662918</v>
      </c>
      <c r="V155">
        <v>0.83798273050906102</v>
      </c>
      <c r="W155">
        <v>2331</v>
      </c>
      <c r="X155">
        <v>2410.0500000000002</v>
      </c>
      <c r="Y155">
        <v>2317.4499999999998</v>
      </c>
      <c r="Z155">
        <v>2410.0500000000002</v>
      </c>
      <c r="AA155">
        <v>2317.4499999999998</v>
      </c>
      <c r="AB155">
        <v>2686.6</v>
      </c>
      <c r="AC155" s="2">
        <f>(Table2[[#This Row],[Close Price]]/Table2[[#This Row],[Day Low]])-1</f>
        <v>1.9390819390819214E-2</v>
      </c>
      <c r="AD155" s="2">
        <f>(Table2[[#This Row],[Day High]]/Table2[[#This Row],[Close Price]])-1</f>
        <v>1.4245433886036718E-2</v>
      </c>
      <c r="AE155" s="2">
        <f>(Table2[[#This Row],[Close Price]]/Table2[[#This Row],[Current Week Low]])-1</f>
        <v>2.5351140261925753E-2</v>
      </c>
      <c r="AF155" s="2">
        <f>(Table2[[#This Row],[Current Week High]]/Table2[[#This Row],[Close Price]])-1</f>
        <v>1.4245433886036718E-2</v>
      </c>
      <c r="AG155" s="2">
        <f>(Table2[[#This Row],[Close Price]]/Table2[[#This Row],[Current Month Low]])-1</f>
        <v>2.5351140261925753E-2</v>
      </c>
      <c r="AH155" s="2">
        <f>(Table2[[#This Row],[Current Month High]]/Table2[[#This Row],[Close Price]])-1</f>
        <v>0.13062873495497018</v>
      </c>
      <c r="AI155">
        <v>13.062873495497</v>
      </c>
      <c r="AJ155">
        <v>90.080793536517007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0.01</v>
      </c>
      <c r="AM155" t="s">
        <v>10436</v>
      </c>
      <c r="AN155">
        <v>-7.02</v>
      </c>
      <c r="AO155" t="s">
        <v>10435</v>
      </c>
      <c r="AP155">
        <v>9.2300693015439E-2</v>
      </c>
      <c r="AQ155">
        <f>(Table2[[#This Row],[Sharpe Ratio]]-AVERAGE(Table2[Sharpe Ratio]))/_xlfn.STDEV.P(Table2[Sharpe Ratio])</f>
        <v>0.39017156890938098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0.75406531638692897</v>
      </c>
      <c r="AS155">
        <f>_xlfn.RANK.AVG(Table2[[#This Row],[1Y Return vs Nifty Z-Score]],Table2[1Y Return vs Nifty Z-Score])</f>
        <v>233</v>
      </c>
      <c r="AT155">
        <f>_xlfn.RANK.AVG(Table2[[#This Row],[6M Return vs Nifty Z-Score]],Table2[6M Return vs Nifty Z-Score])</f>
        <v>145</v>
      </c>
      <c r="AU155">
        <f>_xlfn.RANK.AVG(Table2[[#This Row],[Sharpe Ratio Z-Score]],Table2[Sharpe Ratio Z-Score])</f>
        <v>245</v>
      </c>
      <c r="AV155">
        <f>(Table2[[#This Row],[Rank 1Y]]+Table2[[#This Row],[Rank 6M]]+Table2[[#This Row],[Rank Sharpe]])/3</f>
        <v>207.66666666666666</v>
      </c>
    </row>
    <row r="156" spans="1:48" x14ac:dyDescent="0.3">
      <c r="A156" t="s">
        <v>953</v>
      </c>
      <c r="B156" t="s">
        <v>954</v>
      </c>
      <c r="C156" t="s">
        <v>10391</v>
      </c>
      <c r="D156" t="s">
        <v>225</v>
      </c>
      <c r="E156">
        <v>16254.19482769</v>
      </c>
      <c r="F156">
        <v>3915.7</v>
      </c>
      <c r="G156">
        <v>109.049944520862</v>
      </c>
      <c r="H156">
        <f>(Table2[[#This Row],[1Y Return vs Nifty]]-AVERAGE(Table2[1Y Return vs Nifty]))/_xlfn.STDEV.P(Table2[1Y Return vs Nifty])</f>
        <v>1.3763476981264227</v>
      </c>
      <c r="I156">
        <v>5.8002974290128302</v>
      </c>
      <c r="J156">
        <f>(Table2[[#This Row],[1M Return vs Nifty]]-AVERAGE(Table2[1M Return vs Nifty]))/_xlfn.STDEV.P(Table2[1M Return vs Nifty])</f>
        <v>0.80696426187511028</v>
      </c>
      <c r="K156">
        <v>-8.1106495863063603</v>
      </c>
      <c r="L156">
        <f>(Table2[[#This Row],[6M Return vs Nifty]]-AVERAGE(Table2[6M Return vs Nifty]))/_xlfn.STDEV.P(Table2[6M Return vs Nifty])</f>
        <v>-0.64477954598134679</v>
      </c>
      <c r="M156">
        <v>-4.1139216761024802</v>
      </c>
      <c r="N156">
        <f>(Table2[[#This Row],[1W Return vs Nifty]]-AVERAGE(Table2[1W Return vs Nifty]))/_xlfn.STDEV.P(Table2[1W Return vs Nifty])</f>
        <v>-0.44744310270949522</v>
      </c>
      <c r="O156">
        <v>3863.83</v>
      </c>
      <c r="P156">
        <v>3829.3297889024102</v>
      </c>
      <c r="Q156">
        <v>3436.0032137713902</v>
      </c>
      <c r="R156">
        <v>56.344792083702202</v>
      </c>
      <c r="S156" s="2">
        <f>(Table2[[#This Row],[Close Price]]-Table2[[#This Row],[20D EMA]])/Table2[[#This Row],[20D EMA]]</f>
        <v>1.3424503666051532E-2</v>
      </c>
      <c r="T156" s="2">
        <f>(Table2[[#This Row],[Close Price]]-Table2[[#This Row],[50D EMA]])/Table2[[#This Row],[50D EMA]]</f>
        <v>2.2554915836158804E-2</v>
      </c>
      <c r="U156" s="2">
        <f>(Table2[[#This Row],[Close Price]]-Table2[[#This Row],[200D EMA]])/Table2[[#This Row],[200D EMA]]</f>
        <v>0.13960894573846741</v>
      </c>
      <c r="V156">
        <v>0.61739815119522901</v>
      </c>
      <c r="W156">
        <v>3785</v>
      </c>
      <c r="X156">
        <v>3936</v>
      </c>
      <c r="Y156">
        <v>3785</v>
      </c>
      <c r="Z156">
        <v>3936</v>
      </c>
      <c r="AA156">
        <v>3754.2</v>
      </c>
      <c r="AB156">
        <v>4049.55</v>
      </c>
      <c r="AC156" s="2">
        <f>(Table2[[#This Row],[Close Price]]/Table2[[#This Row],[Day Low]])-1</f>
        <v>3.453104359313075E-2</v>
      </c>
      <c r="AD156" s="2">
        <f>(Table2[[#This Row],[Day High]]/Table2[[#This Row],[Close Price]])-1</f>
        <v>5.1842582424599382E-3</v>
      </c>
      <c r="AE156" s="2">
        <f>(Table2[[#This Row],[Close Price]]/Table2[[#This Row],[Current Week Low]])-1</f>
        <v>3.453104359313075E-2</v>
      </c>
      <c r="AF156" s="2">
        <f>(Table2[[#This Row],[Current Week High]]/Table2[[#This Row],[Close Price]])-1</f>
        <v>5.1842582424599382E-3</v>
      </c>
      <c r="AG156" s="2">
        <f>(Table2[[#This Row],[Close Price]]/Table2[[#This Row],[Current Month Low]])-1</f>
        <v>4.3018485962388775E-2</v>
      </c>
      <c r="AH156" s="2">
        <f>(Table2[[#This Row],[Current Month High]]/Table2[[#This Row],[Close Price]])-1</f>
        <v>3.418290471690888E-2</v>
      </c>
      <c r="AI156">
        <v>9.8130602446561301</v>
      </c>
      <c r="AJ156">
        <v>150.676994974552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-7.0000000000000007E-2</v>
      </c>
      <c r="AM156" t="s">
        <v>10435</v>
      </c>
      <c r="AN156">
        <v>-0.09</v>
      </c>
      <c r="AO156" t="s">
        <v>10435</v>
      </c>
      <c r="AP156">
        <v>0.261182613469575</v>
      </c>
      <c r="AQ156">
        <f>(Table2[[#This Row],[Sharpe Ratio]]-AVERAGE(Table2[Sharpe Ratio]))/_xlfn.STDEV.P(Table2[Sharpe Ratio])</f>
        <v>2.3503570594454892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3.4414463707561791</v>
      </c>
      <c r="AS156">
        <f>_xlfn.RANK.AVG(Table2[[#This Row],[1Y Return vs Nifty Z-Score]],Table2[1Y Return vs Nifty Z-Score])</f>
        <v>67</v>
      </c>
      <c r="AT156">
        <f>_xlfn.RANK.AVG(Table2[[#This Row],[6M Return vs Nifty Z-Score]],Table2[6M Return vs Nifty Z-Score])</f>
        <v>550</v>
      </c>
      <c r="AU156">
        <f>_xlfn.RANK.AVG(Table2[[#This Row],[Sharpe Ratio Z-Score]],Table2[Sharpe Ratio Z-Score])</f>
        <v>7</v>
      </c>
      <c r="AV156">
        <f>(Table2[[#This Row],[Rank 1Y]]+Table2[[#This Row],[Rank 6M]]+Table2[[#This Row],[Rank Sharpe]])/3</f>
        <v>208</v>
      </c>
    </row>
    <row r="157" spans="1:48" x14ac:dyDescent="0.3">
      <c r="A157" t="s">
        <v>330</v>
      </c>
      <c r="B157" t="s">
        <v>331</v>
      </c>
      <c r="C157" t="s">
        <v>10390</v>
      </c>
      <c r="D157" t="s">
        <v>284</v>
      </c>
      <c r="E157">
        <v>82448.7958679</v>
      </c>
      <c r="F157">
        <v>5389</v>
      </c>
      <c r="G157">
        <v>50.292845413393302</v>
      </c>
      <c r="H157">
        <f>(Table2[[#This Row],[1Y Return vs Nifty]]-AVERAGE(Table2[1Y Return vs Nifty]))/_xlfn.STDEV.P(Table2[1Y Return vs Nifty])</f>
        <v>0.41958497674452877</v>
      </c>
      <c r="I157">
        <v>3.2844271587996601</v>
      </c>
      <c r="J157">
        <f>(Table2[[#This Row],[1M Return vs Nifty]]-AVERAGE(Table2[1M Return vs Nifty]))/_xlfn.STDEV.P(Table2[1M Return vs Nifty])</f>
        <v>0.56177115686140289</v>
      </c>
      <c r="K157">
        <v>16.082350658988702</v>
      </c>
      <c r="L157">
        <f>(Table2[[#This Row],[6M Return vs Nifty]]-AVERAGE(Table2[6M Return vs Nifty]))/_xlfn.STDEV.P(Table2[6M Return vs Nifty])</f>
        <v>8.3429570700986916E-2</v>
      </c>
      <c r="M157">
        <v>-1.54897219980965</v>
      </c>
      <c r="N157">
        <f>(Table2[[#This Row],[1W Return vs Nifty]]-AVERAGE(Table2[1W Return vs Nifty]))/_xlfn.STDEV.P(Table2[1W Return vs Nifty])</f>
        <v>4.9259883255289863E-2</v>
      </c>
      <c r="O157">
        <v>5223.3</v>
      </c>
      <c r="P157">
        <v>4954.4736599997204</v>
      </c>
      <c r="Q157">
        <v>4171.2566344261704</v>
      </c>
      <c r="R157">
        <v>63.287448655690902</v>
      </c>
      <c r="S157" s="2">
        <f>(Table2[[#This Row],[Close Price]]-Table2[[#This Row],[20D EMA]])/Table2[[#This Row],[20D EMA]]</f>
        <v>3.1723240097256487E-2</v>
      </c>
      <c r="T157" s="2">
        <f>(Table2[[#This Row],[Close Price]]-Table2[[#This Row],[50D EMA]])/Table2[[#This Row],[50D EMA]]</f>
        <v>8.7703834921650195E-2</v>
      </c>
      <c r="U157" s="2">
        <f>(Table2[[#This Row],[Close Price]]-Table2[[#This Row],[200D EMA]])/Table2[[#This Row],[200D EMA]]</f>
        <v>0.2919368124040998</v>
      </c>
      <c r="V157">
        <v>0.73734457275936105</v>
      </c>
      <c r="W157">
        <v>5280.2</v>
      </c>
      <c r="X157">
        <v>5419.45</v>
      </c>
      <c r="Y157">
        <v>5280.2</v>
      </c>
      <c r="Z157">
        <v>5419.45</v>
      </c>
      <c r="AA157">
        <v>5115</v>
      </c>
      <c r="AB157">
        <v>5439.9</v>
      </c>
      <c r="AC157" s="2">
        <f>(Table2[[#This Row],[Close Price]]/Table2[[#This Row],[Day Low]])-1</f>
        <v>2.0605280103026535E-2</v>
      </c>
      <c r="AD157" s="2">
        <f>(Table2[[#This Row],[Day High]]/Table2[[#This Row],[Close Price]])-1</f>
        <v>5.6503989608460703E-3</v>
      </c>
      <c r="AE157" s="2">
        <f>(Table2[[#This Row],[Close Price]]/Table2[[#This Row],[Current Week Low]])-1</f>
        <v>2.0605280103026535E-2</v>
      </c>
      <c r="AF157" s="2">
        <f>(Table2[[#This Row],[Current Week High]]/Table2[[#This Row],[Close Price]])-1</f>
        <v>5.6503989608460703E-3</v>
      </c>
      <c r="AG157" s="2">
        <f>(Table2[[#This Row],[Close Price]]/Table2[[#This Row],[Current Month Low]])-1</f>
        <v>5.3567937438905089E-2</v>
      </c>
      <c r="AH157" s="2">
        <f>(Table2[[#This Row],[Current Month High]]/Table2[[#This Row],[Close Price]])-1</f>
        <v>9.4451660790497716E-3</v>
      </c>
      <c r="AI157">
        <v>0.94451660790497705</v>
      </c>
      <c r="AJ157">
        <v>93.264954812795807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0.01</v>
      </c>
      <c r="AM157" t="s">
        <v>10436</v>
      </c>
      <c r="AN157">
        <v>3.84</v>
      </c>
      <c r="AO157" t="s">
        <v>10436</v>
      </c>
      <c r="AP157">
        <v>0.13020326253067199</v>
      </c>
      <c r="AQ157">
        <f>(Table2[[#This Row],[Sharpe Ratio]]-AVERAGE(Table2[Sharpe Ratio]))/_xlfn.STDEV.P(Table2[Sharpe Ratio])</f>
        <v>0.83010064253673133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1.9441462300989396</v>
      </c>
      <c r="AS157">
        <f>_xlfn.RANK.AVG(Table2[[#This Row],[1Y Return vs Nifty Z-Score]],Table2[1Y Return vs Nifty Z-Score])</f>
        <v>190</v>
      </c>
      <c r="AT157">
        <f>_xlfn.RANK.AVG(Table2[[#This Row],[6M Return vs Nifty Z-Score]],Table2[6M Return vs Nifty Z-Score])</f>
        <v>290</v>
      </c>
      <c r="AU157">
        <f>_xlfn.RANK.AVG(Table2[[#This Row],[Sharpe Ratio Z-Score]],Table2[Sharpe Ratio Z-Score])</f>
        <v>145</v>
      </c>
      <c r="AV157">
        <f>(Table2[[#This Row],[Rank 1Y]]+Table2[[#This Row],[Rank 6M]]+Table2[[#This Row],[Rank Sharpe]])/3</f>
        <v>208.33333333333334</v>
      </c>
    </row>
    <row r="158" spans="1:48" x14ac:dyDescent="0.3">
      <c r="A158" t="s">
        <v>795</v>
      </c>
      <c r="B158" t="s">
        <v>796</v>
      </c>
      <c r="C158" t="s">
        <v>10392</v>
      </c>
      <c r="D158" t="s">
        <v>684</v>
      </c>
      <c r="E158">
        <v>21679.020392715</v>
      </c>
      <c r="F158">
        <v>1265.8499999999999</v>
      </c>
      <c r="G158">
        <v>20.644176750544698</v>
      </c>
      <c r="H158">
        <f>(Table2[[#This Row],[1Y Return vs Nifty]]-AVERAGE(Table2[1Y Return vs Nifty]))/_xlfn.STDEV.P(Table2[1Y Return vs Nifty])</f>
        <v>-6.3194829374445691E-2</v>
      </c>
      <c r="I158">
        <v>-9.1525408238944799</v>
      </c>
      <c r="J158">
        <f>(Table2[[#This Row],[1M Return vs Nifty]]-AVERAGE(Table2[1M Return vs Nifty]))/_xlfn.STDEV.P(Table2[1M Return vs Nifty])</f>
        <v>-0.65031788951635816</v>
      </c>
      <c r="K158">
        <v>70.695999446981503</v>
      </c>
      <c r="L158">
        <f>(Table2[[#This Row],[6M Return vs Nifty]]-AVERAGE(Table2[6M Return vs Nifty]))/_xlfn.STDEV.P(Table2[6M Return vs Nifty])</f>
        <v>1.7272999687281083</v>
      </c>
      <c r="M158">
        <v>-4.8418571300363</v>
      </c>
      <c r="N158">
        <f>(Table2[[#This Row],[1W Return vs Nifty]]-AVERAGE(Table2[1W Return vs Nifty]))/_xlfn.STDEV.P(Table2[1W Return vs Nifty])</f>
        <v>-0.58840795090648201</v>
      </c>
      <c r="O158">
        <v>1267.2</v>
      </c>
      <c r="P158">
        <v>1272.34007877813</v>
      </c>
      <c r="Q158">
        <v>1100.6296399641101</v>
      </c>
      <c r="R158">
        <v>51.8285640700119</v>
      </c>
      <c r="S158" s="2">
        <f>(Table2[[#This Row],[Close Price]]-Table2[[#This Row],[20D EMA]])/Table2[[#This Row],[20D EMA]]</f>
        <v>-1.0653409090910168E-3</v>
      </c>
      <c r="T158" s="2">
        <f>(Table2[[#This Row],[Close Price]]-Table2[[#This Row],[50D EMA]])/Table2[[#This Row],[50D EMA]]</f>
        <v>-5.1008994264824942E-3</v>
      </c>
      <c r="U158" s="2">
        <f>(Table2[[#This Row],[Close Price]]-Table2[[#This Row],[200D EMA]])/Table2[[#This Row],[200D EMA]]</f>
        <v>0.15011440182664662</v>
      </c>
      <c r="V158">
        <v>0.52803619552983005</v>
      </c>
      <c r="W158">
        <v>1227.3499999999999</v>
      </c>
      <c r="X158">
        <v>1268.25</v>
      </c>
      <c r="Y158">
        <v>1227.3499999999999</v>
      </c>
      <c r="Z158">
        <v>1273</v>
      </c>
      <c r="AA158">
        <v>1194</v>
      </c>
      <c r="AB158">
        <v>1369</v>
      </c>
      <c r="AC158" s="2">
        <f>(Table2[[#This Row],[Close Price]]/Table2[[#This Row],[Day Low]])-1</f>
        <v>3.1368395323257525E-2</v>
      </c>
      <c r="AD158" s="2">
        <f>(Table2[[#This Row],[Day High]]/Table2[[#This Row],[Close Price]])-1</f>
        <v>1.8959592368765765E-3</v>
      </c>
      <c r="AE158" s="2">
        <f>(Table2[[#This Row],[Close Price]]/Table2[[#This Row],[Current Week Low]])-1</f>
        <v>3.1368395323257525E-2</v>
      </c>
      <c r="AF158" s="2">
        <f>(Table2[[#This Row],[Current Week High]]/Table2[[#This Row],[Close Price]])-1</f>
        <v>5.6483785598611114E-3</v>
      </c>
      <c r="AG158" s="2">
        <f>(Table2[[#This Row],[Close Price]]/Table2[[#This Row],[Current Month Low]])-1</f>
        <v>6.0175879396984877E-2</v>
      </c>
      <c r="AH158" s="2">
        <f>(Table2[[#This Row],[Current Month High]]/Table2[[#This Row],[Close Price]])-1</f>
        <v>8.1486748034917289E-2</v>
      </c>
      <c r="AI158">
        <v>18.1024607970928</v>
      </c>
      <c r="AJ158">
        <v>94.372360844529695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-0.19</v>
      </c>
      <c r="AM158" t="s">
        <v>10435</v>
      </c>
      <c r="AN158">
        <v>-4.25</v>
      </c>
      <c r="AO158" t="s">
        <v>10435</v>
      </c>
      <c r="AP158">
        <v>8.4322956865114998E-2</v>
      </c>
      <c r="AQ158">
        <f>(Table2[[#This Row],[Sharpe Ratio]]-AVERAGE(Table2[Sharpe Ratio]))/_xlfn.STDEV.P(Table2[Sharpe Ratio])</f>
        <v>0.29757525897200471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317</v>
      </c>
      <c r="AT158">
        <f>_xlfn.RANK.AVG(Table2[[#This Row],[6M Return vs Nifty Z-Score]],Table2[6M Return vs Nifty Z-Score])</f>
        <v>44</v>
      </c>
      <c r="AU158">
        <f>_xlfn.RANK.AVG(Table2[[#This Row],[Sharpe Ratio Z-Score]],Table2[Sharpe Ratio Z-Score])</f>
        <v>266</v>
      </c>
      <c r="AV158">
        <f>(Table2[[#This Row],[Rank 1Y]]+Table2[[#This Row],[Rank 6M]]+Table2[[#This Row],[Rank Sharpe]])/3</f>
        <v>209</v>
      </c>
    </row>
    <row r="159" spans="1:48" x14ac:dyDescent="0.3">
      <c r="A159" t="s">
        <v>191</v>
      </c>
      <c r="B159" t="s">
        <v>192</v>
      </c>
      <c r="C159" t="s">
        <v>10391</v>
      </c>
      <c r="D159" t="s">
        <v>144</v>
      </c>
      <c r="E159">
        <v>144392.83804</v>
      </c>
      <c r="F159">
        <v>548.35</v>
      </c>
      <c r="G159">
        <v>70.905169435440001</v>
      </c>
      <c r="H159">
        <f>(Table2[[#This Row],[1Y Return vs Nifty]]-AVERAGE(Table2[1Y Return vs Nifty]))/_xlfn.STDEV.P(Table2[1Y Return vs Nifty])</f>
        <v>0.75522277243059943</v>
      </c>
      <c r="I159">
        <v>-13.3139999216975</v>
      </c>
      <c r="J159">
        <f>(Table2[[#This Row],[1M Return vs Nifty]]-AVERAGE(Table2[1M Return vs Nifty]))/_xlfn.STDEV.P(Table2[1M Return vs Nifty])</f>
        <v>-1.0558877194310814</v>
      </c>
      <c r="K159">
        <v>1.45018062951856</v>
      </c>
      <c r="L159">
        <f>(Table2[[#This Row],[6M Return vs Nifty]]-AVERAGE(Table2[6M Return vs Nifty]))/_xlfn.STDEV.P(Table2[6M Return vs Nifty])</f>
        <v>-0.35699863184815145</v>
      </c>
      <c r="M159">
        <v>-4.5480919246951901</v>
      </c>
      <c r="N159">
        <f>(Table2[[#This Row],[1W Return vs Nifty]]-AVERAGE(Table2[1W Return vs Nifty]))/_xlfn.STDEV.P(Table2[1W Return vs Nifty])</f>
        <v>-0.53152025934992941</v>
      </c>
      <c r="O159">
        <v>569.23</v>
      </c>
      <c r="P159">
        <v>577.56384270972001</v>
      </c>
      <c r="Q159">
        <v>498.00597400863199</v>
      </c>
      <c r="R159">
        <v>38.566922113067697</v>
      </c>
      <c r="S159" s="2">
        <f>(Table2[[#This Row],[Close Price]]-Table2[[#This Row],[20D EMA]])/Table2[[#This Row],[20D EMA]]</f>
        <v>-3.6681130650176544E-2</v>
      </c>
      <c r="T159" s="2">
        <f>(Table2[[#This Row],[Close Price]]-Table2[[#This Row],[50D EMA]])/Table2[[#This Row],[50D EMA]]</f>
        <v>-5.058114886946391E-2</v>
      </c>
      <c r="U159" s="2">
        <f>(Table2[[#This Row],[Close Price]]-Table2[[#This Row],[200D EMA]])/Table2[[#This Row],[200D EMA]]</f>
        <v>0.10109120897914251</v>
      </c>
      <c r="V159">
        <v>0.90812382542998205</v>
      </c>
      <c r="W159">
        <v>539.54999999999995</v>
      </c>
      <c r="X159">
        <v>550.85</v>
      </c>
      <c r="Y159">
        <v>535.70000000000005</v>
      </c>
      <c r="Z159">
        <v>550.85</v>
      </c>
      <c r="AA159">
        <v>509.85</v>
      </c>
      <c r="AB159">
        <v>635.4</v>
      </c>
      <c r="AC159" s="2">
        <f>(Table2[[#This Row],[Close Price]]/Table2[[#This Row],[Day Low]])-1</f>
        <v>1.6309887869520923E-2</v>
      </c>
      <c r="AD159" s="2">
        <f>(Table2[[#This Row],[Day High]]/Table2[[#This Row],[Close Price]])-1</f>
        <v>4.5591319412783271E-3</v>
      </c>
      <c r="AE159" s="2">
        <f>(Table2[[#This Row],[Close Price]]/Table2[[#This Row],[Current Week Low]])-1</f>
        <v>2.3613963039014418E-2</v>
      </c>
      <c r="AF159" s="2">
        <f>(Table2[[#This Row],[Current Week High]]/Table2[[#This Row],[Close Price]])-1</f>
        <v>4.5591319412783271E-3</v>
      </c>
      <c r="AG159" s="2">
        <f>(Table2[[#This Row],[Close Price]]/Table2[[#This Row],[Current Month Low]])-1</f>
        <v>7.5512405609492905E-2</v>
      </c>
      <c r="AH159" s="2">
        <f>(Table2[[#This Row],[Current Month High]]/Table2[[#This Row],[Close Price]])-1</f>
        <v>0.1587489741953132</v>
      </c>
      <c r="AI159">
        <v>19.266891583842401</v>
      </c>
      <c r="AJ159">
        <v>111.350934669493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-0.1</v>
      </c>
      <c r="AM159" t="s">
        <v>10435</v>
      </c>
      <c r="AN159">
        <v>-9.73</v>
      </c>
      <c r="AO159" t="s">
        <v>10435</v>
      </c>
      <c r="AP159">
        <v>0.17936041688047599</v>
      </c>
      <c r="AQ159">
        <f>(Table2[[#This Row],[Sharpe Ratio]]-AVERAGE(Table2[Sharpe Ratio]))/_xlfn.STDEV.P(Table2[Sharpe Ratio])</f>
        <v>1.4006598856660033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132</v>
      </c>
      <c r="AT159">
        <f>_xlfn.RANK.AVG(Table2[[#This Row],[6M Return vs Nifty Z-Score]],Table2[6M Return vs Nifty Z-Score])</f>
        <v>439</v>
      </c>
      <c r="AU159">
        <f>_xlfn.RANK.AVG(Table2[[#This Row],[Sharpe Ratio Z-Score]],Table2[Sharpe Ratio Z-Score])</f>
        <v>58</v>
      </c>
      <c r="AV159">
        <f>(Table2[[#This Row],[Rank 1Y]]+Table2[[#This Row],[Rank 6M]]+Table2[[#This Row],[Rank Sharpe]])/3</f>
        <v>209.66666666666666</v>
      </c>
    </row>
    <row r="160" spans="1:48" x14ac:dyDescent="0.3">
      <c r="A160" t="s">
        <v>198</v>
      </c>
      <c r="B160" t="s">
        <v>199</v>
      </c>
      <c r="C160" t="s">
        <v>10396</v>
      </c>
      <c r="D160" t="s">
        <v>57</v>
      </c>
      <c r="E160">
        <v>137687.89841783899</v>
      </c>
      <c r="F160">
        <v>789.3</v>
      </c>
      <c r="G160">
        <v>55.5659114761513</v>
      </c>
      <c r="H160">
        <f>(Table2[[#This Row],[1Y Return vs Nifty]]-AVERAGE(Table2[1Y Return vs Nifty]))/_xlfn.STDEV.P(Table2[1Y Return vs Nifty])</f>
        <v>0.50544818498432365</v>
      </c>
      <c r="I160">
        <v>5.7819554094895897</v>
      </c>
      <c r="J160">
        <f>(Table2[[#This Row],[1M Return vs Nifty]]-AVERAGE(Table2[1M Return vs Nifty]))/_xlfn.STDEV.P(Table2[1M Return vs Nifty])</f>
        <v>0.80517667498226775</v>
      </c>
      <c r="K160">
        <v>36.405048747527303</v>
      </c>
      <c r="L160">
        <f>(Table2[[#This Row],[6M Return vs Nifty]]-AVERAGE(Table2[6M Return vs Nifty]))/_xlfn.STDEV.P(Table2[6M Return vs Nifty])</f>
        <v>0.69514262297256357</v>
      </c>
      <c r="M160">
        <v>-6.2635150126815198E-3</v>
      </c>
      <c r="N160">
        <f>(Table2[[#This Row],[1W Return vs Nifty]]-AVERAGE(Table2[1W Return vs Nifty]))/_xlfn.STDEV.P(Table2[1W Return vs Nifty])</f>
        <v>0.34800573275247459</v>
      </c>
      <c r="O160">
        <v>747.36</v>
      </c>
      <c r="P160">
        <v>720.69689822258397</v>
      </c>
      <c r="Q160">
        <v>607.321852286119</v>
      </c>
      <c r="R160">
        <v>70.672849048796095</v>
      </c>
      <c r="S160" s="2">
        <f>(Table2[[#This Row],[Close Price]]-Table2[[#This Row],[20D EMA]])/Table2[[#This Row],[20D EMA]]</f>
        <v>5.6117533718689709E-2</v>
      </c>
      <c r="T160" s="2">
        <f>(Table2[[#This Row],[Close Price]]-Table2[[#This Row],[50D EMA]])/Table2[[#This Row],[50D EMA]]</f>
        <v>9.5189950097756951E-2</v>
      </c>
      <c r="U160" s="2">
        <f>(Table2[[#This Row],[Close Price]]-Table2[[#This Row],[200D EMA]])/Table2[[#This Row],[200D EMA]]</f>
        <v>0.29964037524562537</v>
      </c>
      <c r="V160">
        <v>1.1741811615407001</v>
      </c>
      <c r="W160">
        <v>784.6</v>
      </c>
      <c r="X160">
        <v>804.9</v>
      </c>
      <c r="Y160">
        <v>774.85</v>
      </c>
      <c r="Z160">
        <v>804.9</v>
      </c>
      <c r="AA160">
        <v>676.25</v>
      </c>
      <c r="AB160">
        <v>804.9</v>
      </c>
      <c r="AC160" s="2">
        <f>(Table2[[#This Row],[Close Price]]/Table2[[#This Row],[Day Low]])-1</f>
        <v>5.990313535559455E-3</v>
      </c>
      <c r="AD160" s="2">
        <f>(Table2[[#This Row],[Day High]]/Table2[[#This Row],[Close Price]])-1</f>
        <v>1.9764348156594558E-2</v>
      </c>
      <c r="AE160" s="2">
        <f>(Table2[[#This Row],[Close Price]]/Table2[[#This Row],[Current Week Low]])-1</f>
        <v>1.8648770729818631E-2</v>
      </c>
      <c r="AF160" s="2">
        <f>(Table2[[#This Row],[Current Week High]]/Table2[[#This Row],[Close Price]])-1</f>
        <v>1.9764348156594558E-2</v>
      </c>
      <c r="AG160" s="2">
        <f>(Table2[[#This Row],[Close Price]]/Table2[[#This Row],[Current Month Low]])-1</f>
        <v>0.16717190388170056</v>
      </c>
      <c r="AH160" s="2">
        <f>(Table2[[#This Row],[Current Month High]]/Table2[[#This Row],[Close Price]])-1</f>
        <v>1.9764348156594558E-2</v>
      </c>
      <c r="AI160">
        <v>1.97643481565945</v>
      </c>
      <c r="AJ160">
        <v>127.136690647482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0.04</v>
      </c>
      <c r="AM160" t="s">
        <v>10436</v>
      </c>
      <c r="AN160">
        <v>11.24</v>
      </c>
      <c r="AO160" t="s">
        <v>10436</v>
      </c>
      <c r="AP160">
        <v>6.7448091035754998E-2</v>
      </c>
      <c r="AQ160">
        <f>(Table2[[#This Row],[Sharpe Ratio]]-AVERAGE(Table2[Sharpe Ratio]))/_xlfn.STDEV.P(Table2[Sharpe Ratio])</f>
        <v>0.10171138518074148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2.4554846008723707</v>
      </c>
      <c r="AS160">
        <f>_xlfn.RANK.AVG(Table2[[#This Row],[1Y Return vs Nifty Z-Score]],Table2[1Y Return vs Nifty Z-Score])</f>
        <v>169</v>
      </c>
      <c r="AT160">
        <f>_xlfn.RANK.AVG(Table2[[#This Row],[6M Return vs Nifty Z-Score]],Table2[6M Return vs Nifty Z-Score])</f>
        <v>139</v>
      </c>
      <c r="AU160">
        <f>_xlfn.RANK.AVG(Table2[[#This Row],[Sharpe Ratio Z-Score]],Table2[Sharpe Ratio Z-Score])</f>
        <v>321</v>
      </c>
      <c r="AV160">
        <f>(Table2[[#This Row],[Rank 1Y]]+Table2[[#This Row],[Rank 6M]]+Table2[[#This Row],[Rank Sharpe]])/3</f>
        <v>209.66666666666666</v>
      </c>
    </row>
    <row r="161" spans="1:48" x14ac:dyDescent="0.3">
      <c r="A161" t="s">
        <v>552</v>
      </c>
      <c r="B161" t="s">
        <v>553</v>
      </c>
      <c r="C161" t="s">
        <v>10402</v>
      </c>
      <c r="D161" t="s">
        <v>554</v>
      </c>
      <c r="E161">
        <v>38853.902338090003</v>
      </c>
      <c r="F161">
        <v>4305.55</v>
      </c>
      <c r="G161">
        <v>46.408310716962099</v>
      </c>
      <c r="H161">
        <f>(Table2[[#This Row],[1Y Return vs Nifty]]-AVERAGE(Table2[1Y Return vs Nifty]))/_xlfn.STDEV.P(Table2[1Y Return vs Nifty])</f>
        <v>0.35633171809297143</v>
      </c>
      <c r="I161">
        <v>-13.5382709353143</v>
      </c>
      <c r="J161">
        <f>(Table2[[#This Row],[1M Return vs Nifty]]-AVERAGE(Table2[1M Return vs Nifty]))/_xlfn.STDEV.P(Table2[1M Return vs Nifty])</f>
        <v>-1.0777448504780711</v>
      </c>
      <c r="K161">
        <v>6.5470966309277898</v>
      </c>
      <c r="L161">
        <f>(Table2[[#This Row],[6M Return vs Nifty]]-AVERAGE(Table2[6M Return vs Nifty]))/_xlfn.STDEV.P(Table2[6M Return vs Nifty])</f>
        <v>-0.2035815003821157</v>
      </c>
      <c r="M161">
        <v>-7.3726552100460498</v>
      </c>
      <c r="N161">
        <f>(Table2[[#This Row],[1W Return vs Nifty]]-AVERAGE(Table2[1W Return vs Nifty]))/_xlfn.STDEV.P(Table2[1W Return vs Nifty])</f>
        <v>-1.078497512059021</v>
      </c>
      <c r="O161">
        <v>4395.7</v>
      </c>
      <c r="P161">
        <v>4385.3925524373799</v>
      </c>
      <c r="Q161">
        <v>3859.6504229595798</v>
      </c>
      <c r="R161">
        <v>41.090974530912199</v>
      </c>
      <c r="S161" s="2">
        <f>(Table2[[#This Row],[Close Price]]-Table2[[#This Row],[20D EMA]])/Table2[[#This Row],[20D EMA]]</f>
        <v>-2.0508678936233055E-2</v>
      </c>
      <c r="T161" s="2">
        <f>(Table2[[#This Row],[Close Price]]-Table2[[#This Row],[50D EMA]])/Table2[[#This Row],[50D EMA]]</f>
        <v>-1.8206477865477199E-2</v>
      </c>
      <c r="U161" s="2">
        <f>(Table2[[#This Row],[Close Price]]-Table2[[#This Row],[200D EMA]])/Table2[[#This Row],[200D EMA]]</f>
        <v>0.11552848786199259</v>
      </c>
      <c r="V161">
        <v>1.18246136207081</v>
      </c>
      <c r="W161">
        <v>4150.2</v>
      </c>
      <c r="X161">
        <v>4313.75</v>
      </c>
      <c r="Y161">
        <v>4150.2</v>
      </c>
      <c r="Z161">
        <v>4370</v>
      </c>
      <c r="AA161">
        <v>4150.2</v>
      </c>
      <c r="AB161">
        <v>4647.5</v>
      </c>
      <c r="AC161" s="2">
        <f>(Table2[[#This Row],[Close Price]]/Table2[[#This Row],[Day Low]])-1</f>
        <v>3.7431930991277618E-2</v>
      </c>
      <c r="AD161" s="2">
        <f>(Table2[[#This Row],[Day High]]/Table2[[#This Row],[Close Price]])-1</f>
        <v>1.9045185864754455E-3</v>
      </c>
      <c r="AE161" s="2">
        <f>(Table2[[#This Row],[Close Price]]/Table2[[#This Row],[Current Week Low]])-1</f>
        <v>3.7431930991277618E-2</v>
      </c>
      <c r="AF161" s="2">
        <f>(Table2[[#This Row],[Current Week High]]/Table2[[#This Row],[Close Price]])-1</f>
        <v>1.4969051572969683E-2</v>
      </c>
      <c r="AG161" s="2">
        <f>(Table2[[#This Row],[Close Price]]/Table2[[#This Row],[Current Month Low]])-1</f>
        <v>3.7431930991277618E-2</v>
      </c>
      <c r="AH161" s="2">
        <f>(Table2[[#This Row],[Current Month High]]/Table2[[#This Row],[Close Price]])-1</f>
        <v>7.9420747639674438E-2</v>
      </c>
      <c r="AI161">
        <v>17.0512478080616</v>
      </c>
      <c r="AJ161">
        <v>85.496100986601107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-0.2</v>
      </c>
      <c r="AM161" t="s">
        <v>10435</v>
      </c>
      <c r="AN161">
        <v>-2.63</v>
      </c>
      <c r="AO161" t="s">
        <v>10435</v>
      </c>
      <c r="AP161">
        <v>0.19223744456709399</v>
      </c>
      <c r="AQ161">
        <f>(Table2[[#This Row],[Sharpe Ratio]]-AVERAGE(Table2[Sharpe Ratio]))/_xlfn.STDEV.P(Table2[Sharpe Ratio])</f>
        <v>1.5501214903461518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-0.45337065448008462</v>
      </c>
      <c r="AS161">
        <f>_xlfn.RANK.AVG(Table2[[#This Row],[1Y Return vs Nifty Z-Score]],Table2[1Y Return vs Nifty Z-Score])</f>
        <v>210</v>
      </c>
      <c r="AT161">
        <f>_xlfn.RANK.AVG(Table2[[#This Row],[6M Return vs Nifty Z-Score]],Table2[6M Return vs Nifty Z-Score])</f>
        <v>378</v>
      </c>
      <c r="AU161">
        <f>_xlfn.RANK.AVG(Table2[[#This Row],[Sharpe Ratio Z-Score]],Table2[Sharpe Ratio Z-Score])</f>
        <v>41</v>
      </c>
      <c r="AV161">
        <f>(Table2[[#This Row],[Rank 1Y]]+Table2[[#This Row],[Rank 6M]]+Table2[[#This Row],[Rank Sharpe]])/3</f>
        <v>209.66666666666666</v>
      </c>
    </row>
    <row r="162" spans="1:48" x14ac:dyDescent="0.3">
      <c r="A162" t="s">
        <v>295</v>
      </c>
      <c r="B162" t="s">
        <v>296</v>
      </c>
      <c r="C162" t="s">
        <v>10402</v>
      </c>
      <c r="D162" t="s">
        <v>161</v>
      </c>
      <c r="E162">
        <v>98281.238194874997</v>
      </c>
      <c r="F162">
        <v>282.25</v>
      </c>
      <c r="G162">
        <v>93.499802686962497</v>
      </c>
      <c r="H162">
        <f>(Table2[[#This Row],[1Y Return vs Nifty]]-AVERAGE(Table2[1Y Return vs Nifty]))/_xlfn.STDEV.P(Table2[1Y Return vs Nifty])</f>
        <v>1.1231392136220375</v>
      </c>
      <c r="I162">
        <v>-12.1153941906882</v>
      </c>
      <c r="J162">
        <f>(Table2[[#This Row],[1M Return vs Nifty]]-AVERAGE(Table2[1M Return vs Nifty]))/_xlfn.STDEV.P(Table2[1M Return vs Nifty])</f>
        <v>-0.9390733254804372</v>
      </c>
      <c r="K162">
        <v>0.30761239338187701</v>
      </c>
      <c r="L162">
        <f>(Table2[[#This Row],[6M Return vs Nifty]]-AVERAGE(Table2[6M Return vs Nifty]))/_xlfn.STDEV.P(Table2[6M Return vs Nifty])</f>
        <v>-0.3913899267495845</v>
      </c>
      <c r="M162">
        <v>-0.13888584912219001</v>
      </c>
      <c r="N162">
        <f>(Table2[[#This Row],[1W Return vs Nifty]]-AVERAGE(Table2[1W Return vs Nifty]))/_xlfn.STDEV.P(Table2[1W Return vs Nifty])</f>
        <v>0.32232339087140915</v>
      </c>
      <c r="O162">
        <v>274.18</v>
      </c>
      <c r="P162">
        <v>284.16826798914599</v>
      </c>
      <c r="Q162">
        <v>253.852974612954</v>
      </c>
      <c r="R162">
        <v>64.361668936365504</v>
      </c>
      <c r="S162" s="2">
        <f>(Table2[[#This Row],[Close Price]]-Table2[[#This Row],[20D EMA]])/Table2[[#This Row],[20D EMA]]</f>
        <v>2.943321905317672E-2</v>
      </c>
      <c r="T162" s="2">
        <f>(Table2[[#This Row],[Close Price]]-Table2[[#This Row],[50D EMA]])/Table2[[#This Row],[50D EMA]]</f>
        <v>-6.7504651477105042E-3</v>
      </c>
      <c r="U162" s="2">
        <f>(Table2[[#This Row],[Close Price]]-Table2[[#This Row],[200D EMA]])/Table2[[#This Row],[200D EMA]]</f>
        <v>0.11186406395411572</v>
      </c>
      <c r="V162">
        <v>0.73766989693890594</v>
      </c>
      <c r="W162">
        <v>272.3</v>
      </c>
      <c r="X162">
        <v>283.45</v>
      </c>
      <c r="Y162">
        <v>269.2</v>
      </c>
      <c r="Z162">
        <v>283.45</v>
      </c>
      <c r="AA162">
        <v>249.45</v>
      </c>
      <c r="AB162">
        <v>292</v>
      </c>
      <c r="AC162" s="2">
        <f>(Table2[[#This Row],[Close Price]]/Table2[[#This Row],[Day Low]])-1</f>
        <v>3.6540580242379717E-2</v>
      </c>
      <c r="AD162" s="2">
        <f>(Table2[[#This Row],[Day High]]/Table2[[#This Row],[Close Price]])-1</f>
        <v>4.2515500442870113E-3</v>
      </c>
      <c r="AE162" s="2">
        <f>(Table2[[#This Row],[Close Price]]/Table2[[#This Row],[Current Week Low]])-1</f>
        <v>4.8476968796433928E-2</v>
      </c>
      <c r="AF162" s="2">
        <f>(Table2[[#This Row],[Current Week High]]/Table2[[#This Row],[Close Price]])-1</f>
        <v>4.2515500442870113E-3</v>
      </c>
      <c r="AG162" s="2">
        <f>(Table2[[#This Row],[Close Price]]/Table2[[#This Row],[Current Month Low]])-1</f>
        <v>0.13148927640809793</v>
      </c>
      <c r="AH162" s="2">
        <f>(Table2[[#This Row],[Current Month High]]/Table2[[#This Row],[Close Price]])-1</f>
        <v>3.4543844109831801E-2</v>
      </c>
      <c r="AI162">
        <v>18.813108945969901</v>
      </c>
      <c r="AJ162">
        <v>148.67841409691599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-0.14000000000000001</v>
      </c>
      <c r="AM162" t="s">
        <v>10435</v>
      </c>
      <c r="AN162">
        <v>6.99</v>
      </c>
      <c r="AO162" t="s">
        <v>10436</v>
      </c>
      <c r="AP162">
        <v>0.15514217490479801</v>
      </c>
      <c r="AQ162">
        <f>(Table2[[#This Row],[Sharpe Ratio]]-AVERAGE(Table2[Sharpe Ratio]))/_xlfn.STDEV.P(Table2[Sharpe Ratio])</f>
        <v>1.1195626172351367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83</v>
      </c>
      <c r="AT162">
        <f>_xlfn.RANK.AVG(Table2[[#This Row],[6M Return vs Nifty Z-Score]],Table2[6M Return vs Nifty Z-Score])</f>
        <v>453</v>
      </c>
      <c r="AU162">
        <f>_xlfn.RANK.AVG(Table2[[#This Row],[Sharpe Ratio Z-Score]],Table2[Sharpe Ratio Z-Score])</f>
        <v>96</v>
      </c>
      <c r="AV162">
        <f>(Table2[[#This Row],[Rank 1Y]]+Table2[[#This Row],[Rank 6M]]+Table2[[#This Row],[Rank Sharpe]])/3</f>
        <v>210.66666666666666</v>
      </c>
    </row>
    <row r="163" spans="1:48" x14ac:dyDescent="0.3">
      <c r="A163" t="s">
        <v>502</v>
      </c>
      <c r="B163" t="s">
        <v>503</v>
      </c>
      <c r="C163" t="s">
        <v>10395</v>
      </c>
      <c r="D163" t="s">
        <v>276</v>
      </c>
      <c r="E163">
        <v>44916.235015259997</v>
      </c>
      <c r="F163">
        <v>594.95000000000005</v>
      </c>
      <c r="G163">
        <v>47.2444206154643</v>
      </c>
      <c r="H163">
        <f>(Table2[[#This Row],[1Y Return vs Nifty]]-AVERAGE(Table2[1Y Return vs Nifty]))/_xlfn.STDEV.P(Table2[1Y Return vs Nifty])</f>
        <v>0.36994639264322715</v>
      </c>
      <c r="I163">
        <v>3.4494044401736401</v>
      </c>
      <c r="J163">
        <f>(Table2[[#This Row],[1M Return vs Nifty]]-AVERAGE(Table2[1M Return vs Nifty]))/_xlfn.STDEV.P(Table2[1M Return vs Nifty])</f>
        <v>0.57784960587991241</v>
      </c>
      <c r="K163">
        <v>27.344443353455901</v>
      </c>
      <c r="L163">
        <f>(Table2[[#This Row],[6M Return vs Nifty]]-AVERAGE(Table2[6M Return vs Nifty]))/_xlfn.STDEV.P(Table2[6M Return vs Nifty])</f>
        <v>0.42241847203113275</v>
      </c>
      <c r="M163">
        <v>-2.2696587634177998</v>
      </c>
      <c r="N163">
        <f>(Table2[[#This Row],[1W Return vs Nifty]]-AVERAGE(Table2[1W Return vs Nifty]))/_xlfn.STDEV.P(Table2[1W Return vs Nifty])</f>
        <v>-9.0301215860878609E-2</v>
      </c>
      <c r="O163">
        <v>573.74</v>
      </c>
      <c r="P163">
        <v>540.95409309535705</v>
      </c>
      <c r="Q163">
        <v>464.41864083975798</v>
      </c>
      <c r="R163">
        <v>61.176843225707799</v>
      </c>
      <c r="S163" s="2">
        <f>(Table2[[#This Row],[Close Price]]-Table2[[#This Row],[20D EMA]])/Table2[[#This Row],[20D EMA]]</f>
        <v>3.6967964583260772E-2</v>
      </c>
      <c r="T163" s="2">
        <f>(Table2[[#This Row],[Close Price]]-Table2[[#This Row],[50D EMA]])/Table2[[#This Row],[50D EMA]]</f>
        <v>9.9816061277356538E-2</v>
      </c>
      <c r="U163" s="2">
        <f>(Table2[[#This Row],[Close Price]]-Table2[[#This Row],[200D EMA]])/Table2[[#This Row],[200D EMA]]</f>
        <v>0.28106399632068241</v>
      </c>
      <c r="V163">
        <v>0.68867055387711795</v>
      </c>
      <c r="W163">
        <v>590.85</v>
      </c>
      <c r="X163">
        <v>604.9</v>
      </c>
      <c r="Y163">
        <v>590.85</v>
      </c>
      <c r="Z163">
        <v>621.65</v>
      </c>
      <c r="AA163">
        <v>537.4</v>
      </c>
      <c r="AB163">
        <v>622.85</v>
      </c>
      <c r="AC163" s="2">
        <f>(Table2[[#This Row],[Close Price]]/Table2[[#This Row],[Day Low]])-1</f>
        <v>6.9391554540070288E-3</v>
      </c>
      <c r="AD163" s="2">
        <f>(Table2[[#This Row],[Day High]]/Table2[[#This Row],[Close Price]])-1</f>
        <v>1.6724094461719297E-2</v>
      </c>
      <c r="AE163" s="2">
        <f>(Table2[[#This Row],[Close Price]]/Table2[[#This Row],[Current Week Low]])-1</f>
        <v>6.9391554540070288E-3</v>
      </c>
      <c r="AF163" s="2">
        <f>(Table2[[#This Row],[Current Week High]]/Table2[[#This Row],[Close Price]])-1</f>
        <v>4.4877720816875355E-2</v>
      </c>
      <c r="AG163" s="2">
        <f>(Table2[[#This Row],[Close Price]]/Table2[[#This Row],[Current Month Low]])-1</f>
        <v>0.10708969110532207</v>
      </c>
      <c r="AH163" s="2">
        <f>(Table2[[#This Row],[Current Month High]]/Table2[[#This Row],[Close Price]])-1</f>
        <v>4.689469703336413E-2</v>
      </c>
      <c r="AI163">
        <v>4.6894697033364103</v>
      </c>
      <c r="AJ163">
        <v>89.595283620140194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0.14000000000000001</v>
      </c>
      <c r="AM163" t="s">
        <v>10436</v>
      </c>
      <c r="AN163">
        <v>8.81</v>
      </c>
      <c r="AO163" t="s">
        <v>10436</v>
      </c>
      <c r="AP163">
        <v>9.313173826118E-2</v>
      </c>
      <c r="AQ163">
        <f>(Table2[[#This Row],[Sharpe Ratio]]-AVERAGE(Table2[Sharpe Ratio]))/_xlfn.STDEV.P(Table2[Sharpe Ratio])</f>
        <v>0.39981737840929671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1.6797306331026904</v>
      </c>
      <c r="AS163">
        <f>_xlfn.RANK.AVG(Table2[[#This Row],[1Y Return vs Nifty Z-Score]],Table2[1Y Return vs Nifty Z-Score])</f>
        <v>204</v>
      </c>
      <c r="AT163">
        <f>_xlfn.RANK.AVG(Table2[[#This Row],[6M Return vs Nifty Z-Score]],Table2[6M Return vs Nifty Z-Score])</f>
        <v>191</v>
      </c>
      <c r="AU163">
        <f>_xlfn.RANK.AVG(Table2[[#This Row],[Sharpe Ratio Z-Score]],Table2[Sharpe Ratio Z-Score])</f>
        <v>239</v>
      </c>
      <c r="AV163">
        <f>(Table2[[#This Row],[Rank 1Y]]+Table2[[#This Row],[Rank 6M]]+Table2[[#This Row],[Rank Sharpe]])/3</f>
        <v>211.33333333333334</v>
      </c>
    </row>
    <row r="164" spans="1:48" x14ac:dyDescent="0.3">
      <c r="A164" t="s">
        <v>536</v>
      </c>
      <c r="B164" t="s">
        <v>537</v>
      </c>
      <c r="C164" t="s">
        <v>10395</v>
      </c>
      <c r="D164" t="s">
        <v>54</v>
      </c>
      <c r="E164">
        <v>40262.292310174998</v>
      </c>
      <c r="F164">
        <v>3223.25</v>
      </c>
      <c r="G164">
        <v>59.856570817219897</v>
      </c>
      <c r="H164">
        <f>(Table2[[#This Row],[1Y Return vs Nifty]]-AVERAGE(Table2[1Y Return vs Nifty]))/_xlfn.STDEV.P(Table2[1Y Return vs Nifty])</f>
        <v>0.57531451552210244</v>
      </c>
      <c r="I164">
        <v>-2.6904040384500898</v>
      </c>
      <c r="J164">
        <f>(Table2[[#This Row],[1M Return vs Nifty]]-AVERAGE(Table2[1M Return vs Nifty]))/_xlfn.STDEV.P(Table2[1M Return vs Nifty])</f>
        <v>-2.0527314777321413E-2</v>
      </c>
      <c r="K164">
        <v>27.5976009072726</v>
      </c>
      <c r="L164">
        <f>(Table2[[#This Row],[6M Return vs Nifty]]-AVERAGE(Table2[6M Return vs Nifty]))/_xlfn.STDEV.P(Table2[6M Return vs Nifty])</f>
        <v>0.43003851240550384</v>
      </c>
      <c r="M164">
        <v>-4.3726723455655501</v>
      </c>
      <c r="N164">
        <f>(Table2[[#This Row],[1W Return vs Nifty]]-AVERAGE(Table2[1W Return vs Nifty]))/_xlfn.STDEV.P(Table2[1W Return vs Nifty])</f>
        <v>-0.49755022229629098</v>
      </c>
      <c r="O164">
        <v>3177.24</v>
      </c>
      <c r="P164">
        <v>2978.7161564542598</v>
      </c>
      <c r="Q164">
        <v>2444.0903893916802</v>
      </c>
      <c r="R164">
        <v>53.060047391915198</v>
      </c>
      <c r="S164" s="2">
        <f>(Table2[[#This Row],[Close Price]]-Table2[[#This Row],[20D EMA]])/Table2[[#This Row],[20D EMA]]</f>
        <v>1.4481121980083413E-2</v>
      </c>
      <c r="T164" s="2">
        <f>(Table2[[#This Row],[Close Price]]-Table2[[#This Row],[50D EMA]])/Table2[[#This Row],[50D EMA]]</f>
        <v>8.2093704368536788E-2</v>
      </c>
      <c r="U164" s="2">
        <f>(Table2[[#This Row],[Close Price]]-Table2[[#This Row],[200D EMA]])/Table2[[#This Row],[200D EMA]]</f>
        <v>0.31879328767470339</v>
      </c>
      <c r="V164">
        <v>0.83282119390138998</v>
      </c>
      <c r="W164">
        <v>3067.05</v>
      </c>
      <c r="X164">
        <v>3290</v>
      </c>
      <c r="Y164">
        <v>3067.05</v>
      </c>
      <c r="Z164">
        <v>3290</v>
      </c>
      <c r="AA164">
        <v>3067.05</v>
      </c>
      <c r="AB164">
        <v>3485</v>
      </c>
      <c r="AC164" s="2">
        <f>(Table2[[#This Row],[Close Price]]/Table2[[#This Row],[Day Low]])-1</f>
        <v>5.0928416556625944E-2</v>
      </c>
      <c r="AD164" s="2">
        <f>(Table2[[#This Row],[Day High]]/Table2[[#This Row],[Close Price]])-1</f>
        <v>2.0708911812611586E-2</v>
      </c>
      <c r="AE164" s="2">
        <f>(Table2[[#This Row],[Close Price]]/Table2[[#This Row],[Current Week Low]])-1</f>
        <v>5.0928416556625944E-2</v>
      </c>
      <c r="AF164" s="2">
        <f>(Table2[[#This Row],[Current Week High]]/Table2[[#This Row],[Close Price]])-1</f>
        <v>2.0708911812611586E-2</v>
      </c>
      <c r="AG164" s="2">
        <f>(Table2[[#This Row],[Close Price]]/Table2[[#This Row],[Current Month Low]])-1</f>
        <v>5.0928416556625944E-2</v>
      </c>
      <c r="AH164" s="2">
        <f>(Table2[[#This Row],[Current Month High]]/Table2[[#This Row],[Close Price]])-1</f>
        <v>8.1206856433723829E-2</v>
      </c>
      <c r="AI164">
        <v>8.1206856433723793</v>
      </c>
      <c r="AJ164">
        <v>95.342565376806704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0.25</v>
      </c>
      <c r="AM164" t="s">
        <v>10436</v>
      </c>
      <c r="AN164">
        <v>-3.79</v>
      </c>
      <c r="AO164" t="s">
        <v>10435</v>
      </c>
      <c r="AP164">
        <v>7.8061900093532005E-2</v>
      </c>
      <c r="AQ164">
        <f>(Table2[[#This Row],[Sharpe Ratio]]-AVERAGE(Table2[Sharpe Ratio]))/_xlfn.STDEV.P(Table2[Sharpe Ratio])</f>
        <v>0.22490417253434888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0.71217966338834293</v>
      </c>
      <c r="AS164">
        <f>_xlfn.RANK.AVG(Table2[[#This Row],[1Y Return vs Nifty Z-Score]],Table2[1Y Return vs Nifty Z-Score])</f>
        <v>160</v>
      </c>
      <c r="AT164">
        <f>_xlfn.RANK.AVG(Table2[[#This Row],[6M Return vs Nifty Z-Score]],Table2[6M Return vs Nifty Z-Score])</f>
        <v>188</v>
      </c>
      <c r="AU164">
        <f>_xlfn.RANK.AVG(Table2[[#This Row],[Sharpe Ratio Z-Score]],Table2[Sharpe Ratio Z-Score])</f>
        <v>287</v>
      </c>
      <c r="AV164">
        <f>(Table2[[#This Row],[Rank 1Y]]+Table2[[#This Row],[Rank 6M]]+Table2[[#This Row],[Rank Sharpe]])/3</f>
        <v>211.66666666666666</v>
      </c>
    </row>
    <row r="165" spans="1:48" x14ac:dyDescent="0.3">
      <c r="A165" t="s">
        <v>1728</v>
      </c>
      <c r="B165" t="s">
        <v>1729</v>
      </c>
      <c r="C165" t="s">
        <v>10395</v>
      </c>
      <c r="D165" t="s">
        <v>54</v>
      </c>
      <c r="E165">
        <v>4911.8652840000004</v>
      </c>
      <c r="F165">
        <v>610.29999999999995</v>
      </c>
      <c r="G165">
        <v>87.092205325631298</v>
      </c>
      <c r="H165">
        <f>(Table2[[#This Row],[1Y Return vs Nifty]]-AVERAGE(Table2[1Y Return vs Nifty]))/_xlfn.STDEV.P(Table2[1Y Return vs Nifty])</f>
        <v>1.0188020291444018</v>
      </c>
      <c r="I165">
        <v>8.3242731729997903</v>
      </c>
      <c r="J165">
        <f>(Table2[[#This Row],[1M Return vs Nifty]]-AVERAGE(Table2[1M Return vs Nifty]))/_xlfn.STDEV.P(Table2[1M Return vs Nifty])</f>
        <v>1.0529473147274377</v>
      </c>
      <c r="K165">
        <v>65.494182812293005</v>
      </c>
      <c r="L165">
        <f>(Table2[[#This Row],[6M Return vs Nifty]]-AVERAGE(Table2[6M Return vs Nifty]))/_xlfn.STDEV.P(Table2[6M Return vs Nifty])</f>
        <v>1.5707253290272447</v>
      </c>
      <c r="M165">
        <v>-4.8350992992172097</v>
      </c>
      <c r="N165">
        <f>(Table2[[#This Row],[1W Return vs Nifty]]-AVERAGE(Table2[1W Return vs Nifty]))/_xlfn.STDEV.P(Table2[1W Return vs Nifty])</f>
        <v>-0.58709929559864393</v>
      </c>
      <c r="O165">
        <v>596.16999999999996</v>
      </c>
      <c r="P165">
        <v>533.15487581249499</v>
      </c>
      <c r="Q165">
        <v>412.24559291861402</v>
      </c>
      <c r="R165">
        <v>50.287735003955298</v>
      </c>
      <c r="S165" s="2">
        <f>(Table2[[#This Row],[Close Price]]-Table2[[#This Row],[20D EMA]])/Table2[[#This Row],[20D EMA]]</f>
        <v>2.3701293255279528E-2</v>
      </c>
      <c r="T165" s="2">
        <f>(Table2[[#This Row],[Close Price]]-Table2[[#This Row],[50D EMA]])/Table2[[#This Row],[50D EMA]]</f>
        <v>0.14469552411002634</v>
      </c>
      <c r="U165" s="2">
        <f>(Table2[[#This Row],[Close Price]]-Table2[[#This Row],[200D EMA]])/Table2[[#This Row],[200D EMA]]</f>
        <v>0.48042819737429199</v>
      </c>
      <c r="V165">
        <v>0.71354613899455399</v>
      </c>
      <c r="W165">
        <v>605</v>
      </c>
      <c r="X165">
        <v>632.5</v>
      </c>
      <c r="Y165">
        <v>605</v>
      </c>
      <c r="Z165">
        <v>639.54999999999995</v>
      </c>
      <c r="AA165">
        <v>525</v>
      </c>
      <c r="AB165">
        <v>675</v>
      </c>
      <c r="AC165" s="2">
        <f>(Table2[[#This Row],[Close Price]]/Table2[[#This Row],[Day Low]])-1</f>
        <v>8.760330578512221E-3</v>
      </c>
      <c r="AD165" s="2">
        <f>(Table2[[#This Row],[Day High]]/Table2[[#This Row],[Close Price]])-1</f>
        <v>3.637555300671802E-2</v>
      </c>
      <c r="AE165" s="2">
        <f>(Table2[[#This Row],[Close Price]]/Table2[[#This Row],[Current Week Low]])-1</f>
        <v>8.760330578512221E-3</v>
      </c>
      <c r="AF165" s="2">
        <f>(Table2[[#This Row],[Current Week High]]/Table2[[#This Row],[Close Price]])-1</f>
        <v>4.7927248893986585E-2</v>
      </c>
      <c r="AG165" s="2">
        <f>(Table2[[#This Row],[Close Price]]/Table2[[#This Row],[Current Month Low]])-1</f>
        <v>0.16247619047619044</v>
      </c>
      <c r="AH165" s="2">
        <f>(Table2[[#This Row],[Current Month High]]/Table2[[#This Row],[Close Price]])-1</f>
        <v>0.10601343601507462</v>
      </c>
      <c r="AI165">
        <v>10.6013436015074</v>
      </c>
      <c r="AJ165">
        <v>159.81268624946699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0.31</v>
      </c>
      <c r="AM165" t="s">
        <v>10436</v>
      </c>
      <c r="AN165">
        <v>2.56</v>
      </c>
      <c r="AO165" t="s">
        <v>10436</v>
      </c>
      <c r="AP165">
        <v>7.9613965300869994E-3</v>
      </c>
      <c r="AQ165">
        <f>(Table2[[#This Row],[Sharpe Ratio]]-AVERAGE(Table2[Sharpe Ratio]))/_xlfn.STDEV.P(Table2[Sharpe Ratio])</f>
        <v>-0.5887411815380944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2.4666341957623454</v>
      </c>
      <c r="AS165">
        <f>_xlfn.RANK.AVG(Table2[[#This Row],[1Y Return vs Nifty Z-Score]],Table2[1Y Return vs Nifty Z-Score])</f>
        <v>96</v>
      </c>
      <c r="AT165">
        <f>_xlfn.RANK.AVG(Table2[[#This Row],[6M Return vs Nifty Z-Score]],Table2[6M Return vs Nifty Z-Score])</f>
        <v>53</v>
      </c>
      <c r="AU165">
        <f>_xlfn.RANK.AVG(Table2[[#This Row],[Sharpe Ratio Z-Score]],Table2[Sharpe Ratio Z-Score])</f>
        <v>487</v>
      </c>
      <c r="AV165">
        <f>(Table2[[#This Row],[Rank 1Y]]+Table2[[#This Row],[Rank 6M]]+Table2[[#This Row],[Rank Sharpe]])/3</f>
        <v>212</v>
      </c>
    </row>
    <row r="166" spans="1:48" x14ac:dyDescent="0.3">
      <c r="A166" t="s">
        <v>277</v>
      </c>
      <c r="B166" t="s">
        <v>278</v>
      </c>
      <c r="C166" t="s">
        <v>10399</v>
      </c>
      <c r="D166" t="s">
        <v>279</v>
      </c>
      <c r="E166">
        <v>101298.554434455</v>
      </c>
      <c r="F166">
        <v>711.65</v>
      </c>
      <c r="G166">
        <v>42.318391647074499</v>
      </c>
      <c r="H166">
        <f>(Table2[[#This Row],[1Y Return vs Nifty]]-AVERAGE(Table2[1Y Return vs Nifty]))/_xlfn.STDEV.P(Table2[1Y Return vs Nifty])</f>
        <v>0.28973411271459487</v>
      </c>
      <c r="I166">
        <v>5.8185904342708801</v>
      </c>
      <c r="J166">
        <f>(Table2[[#This Row],[1M Return vs Nifty]]-AVERAGE(Table2[1M Return vs Nifty]))/_xlfn.STDEV.P(Table2[1M Return vs Nifty])</f>
        <v>0.80874707190802719</v>
      </c>
      <c r="K166">
        <v>7.6866506126085499</v>
      </c>
      <c r="L166">
        <f>(Table2[[#This Row],[6M Return vs Nifty]]-AVERAGE(Table2[6M Return vs Nifty]))/_xlfn.STDEV.P(Table2[6M Return vs Nifty])</f>
        <v>-0.16928093451604606</v>
      </c>
      <c r="M166">
        <v>0.89155290074535198</v>
      </c>
      <c r="N166">
        <f>(Table2[[#This Row],[1W Return vs Nifty]]-AVERAGE(Table2[1W Return vs Nifty]))/_xlfn.STDEV.P(Table2[1W Return vs Nifty])</f>
        <v>0.52186806363930105</v>
      </c>
      <c r="O166">
        <v>681</v>
      </c>
      <c r="P166">
        <v>653.35638238240404</v>
      </c>
      <c r="Q166">
        <v>574.03747102824605</v>
      </c>
      <c r="R166">
        <v>69.040002628810996</v>
      </c>
      <c r="S166" s="2">
        <f>(Table2[[#This Row],[Close Price]]-Table2[[#This Row],[20D EMA]])/Table2[[#This Row],[20D EMA]]</f>
        <v>4.500734214390599E-2</v>
      </c>
      <c r="T166" s="2">
        <f>(Table2[[#This Row],[Close Price]]-Table2[[#This Row],[50D EMA]])/Table2[[#This Row],[50D EMA]]</f>
        <v>8.9221777255827237E-2</v>
      </c>
      <c r="U166" s="2">
        <f>(Table2[[#This Row],[Close Price]]-Table2[[#This Row],[200D EMA]])/Table2[[#This Row],[200D EMA]]</f>
        <v>0.2397274322968066</v>
      </c>
      <c r="V166">
        <v>0.75679422596631396</v>
      </c>
      <c r="W166">
        <v>709.9</v>
      </c>
      <c r="X166">
        <v>720.45</v>
      </c>
      <c r="Y166">
        <v>698.35</v>
      </c>
      <c r="Z166">
        <v>720.45</v>
      </c>
      <c r="AA166">
        <v>647.1</v>
      </c>
      <c r="AB166">
        <v>720.45</v>
      </c>
      <c r="AC166" s="2">
        <f>(Table2[[#This Row],[Close Price]]/Table2[[#This Row],[Day Low]])-1</f>
        <v>2.4651359346385959E-3</v>
      </c>
      <c r="AD166" s="2">
        <f>(Table2[[#This Row],[Day High]]/Table2[[#This Row],[Close Price]])-1</f>
        <v>1.2365629171643411E-2</v>
      </c>
      <c r="AE166" s="2">
        <f>(Table2[[#This Row],[Close Price]]/Table2[[#This Row],[Current Week Low]])-1</f>
        <v>1.9044891530034969E-2</v>
      </c>
      <c r="AF166" s="2">
        <f>(Table2[[#This Row],[Current Week High]]/Table2[[#This Row],[Close Price]])-1</f>
        <v>1.2365629171643411E-2</v>
      </c>
      <c r="AG166" s="2">
        <f>(Table2[[#This Row],[Close Price]]/Table2[[#This Row],[Current Month Low]])-1</f>
        <v>9.9752743007263112E-2</v>
      </c>
      <c r="AH166" s="2">
        <f>(Table2[[#This Row],[Current Month High]]/Table2[[#This Row],[Close Price]])-1</f>
        <v>1.2365629171643411E-2</v>
      </c>
      <c r="AI166">
        <v>1.23656291716434</v>
      </c>
      <c r="AJ166">
        <v>91.509687836383094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0.06</v>
      </c>
      <c r="AM166" t="s">
        <v>10436</v>
      </c>
      <c r="AN166">
        <v>8.2799999999999994</v>
      </c>
      <c r="AO166" t="s">
        <v>10436</v>
      </c>
      <c r="AP166">
        <v>0.19183224751151001</v>
      </c>
      <c r="AQ166">
        <f>(Table2[[#This Row],[Sharpe Ratio]]-AVERAGE(Table2[Sharpe Ratio]))/_xlfn.STDEV.P(Table2[Sharpe Ratio])</f>
        <v>1.5454184328073233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2.9964867465532006</v>
      </c>
      <c r="AS166">
        <f>_xlfn.RANK.AVG(Table2[[#This Row],[1Y Return vs Nifty Z-Score]],Table2[1Y Return vs Nifty Z-Score])</f>
        <v>227</v>
      </c>
      <c r="AT166">
        <f>_xlfn.RANK.AVG(Table2[[#This Row],[6M Return vs Nifty Z-Score]],Table2[6M Return vs Nifty Z-Score])</f>
        <v>368</v>
      </c>
      <c r="AU166">
        <f>_xlfn.RANK.AVG(Table2[[#This Row],[Sharpe Ratio Z-Score]],Table2[Sharpe Ratio Z-Score])</f>
        <v>42</v>
      </c>
      <c r="AV166">
        <f>(Table2[[#This Row],[Rank 1Y]]+Table2[[#This Row],[Rank 6M]]+Table2[[#This Row],[Rank Sharpe]])/3</f>
        <v>212.33333333333334</v>
      </c>
    </row>
    <row r="167" spans="1:48" x14ac:dyDescent="0.3">
      <c r="A167" t="s">
        <v>978</v>
      </c>
      <c r="B167" t="s">
        <v>979</v>
      </c>
      <c r="C167" t="s">
        <v>10397</v>
      </c>
      <c r="D167" t="s">
        <v>261</v>
      </c>
      <c r="E167">
        <v>15514.001292389999</v>
      </c>
      <c r="F167">
        <v>6503.3</v>
      </c>
      <c r="G167">
        <v>7.3106147011943499</v>
      </c>
      <c r="H167">
        <f>(Table2[[#This Row],[1Y Return vs Nifty]]-AVERAGE(Table2[1Y Return vs Nifty]))/_xlfn.STDEV.P(Table2[1Y Return vs Nifty])</f>
        <v>-0.28030995768800832</v>
      </c>
      <c r="I167">
        <v>-0.31768687388251499</v>
      </c>
      <c r="J167">
        <f>(Table2[[#This Row],[1M Return vs Nifty]]-AVERAGE(Table2[1M Return vs Nifty]))/_xlfn.STDEV.P(Table2[1M Return vs Nifty])</f>
        <v>0.21071429405585176</v>
      </c>
      <c r="K167">
        <v>38.483166391627798</v>
      </c>
      <c r="L167">
        <f>(Table2[[#This Row],[6M Return vs Nifty]]-AVERAGE(Table2[6M Return vs Nifty]))/_xlfn.STDEV.P(Table2[6M Return vs Nifty])</f>
        <v>0.7576939476792498</v>
      </c>
      <c r="M167">
        <v>-1.2931521367788801</v>
      </c>
      <c r="N167">
        <f>(Table2[[#This Row],[1W Return vs Nifty]]-AVERAGE(Table2[1W Return vs Nifty]))/_xlfn.STDEV.P(Table2[1W Return vs Nifty])</f>
        <v>9.8799490312476299E-2</v>
      </c>
      <c r="O167">
        <v>6175.42</v>
      </c>
      <c r="P167">
        <v>5811.60326435151</v>
      </c>
      <c r="Q167">
        <v>5035.09173579857</v>
      </c>
      <c r="R167">
        <v>65.563622881594597</v>
      </c>
      <c r="S167" s="2">
        <f>(Table2[[#This Row],[Close Price]]-Table2[[#This Row],[20D EMA]])/Table2[[#This Row],[20D EMA]]</f>
        <v>5.3094364431892908E-2</v>
      </c>
      <c r="T167" s="2">
        <f>(Table2[[#This Row],[Close Price]]-Table2[[#This Row],[50D EMA]])/Table2[[#This Row],[50D EMA]]</f>
        <v>0.11901995098174917</v>
      </c>
      <c r="U167" s="2">
        <f>(Table2[[#This Row],[Close Price]]-Table2[[#This Row],[200D EMA]])/Table2[[#This Row],[200D EMA]]</f>
        <v>0.29159513693916267</v>
      </c>
      <c r="V167">
        <v>0.52646135176834696</v>
      </c>
      <c r="W167">
        <v>6415.6</v>
      </c>
      <c r="X167">
        <v>6627.1</v>
      </c>
      <c r="Y167">
        <v>6282.25</v>
      </c>
      <c r="Z167">
        <v>6627.1</v>
      </c>
      <c r="AA167">
        <v>5785</v>
      </c>
      <c r="AB167">
        <v>6677.85</v>
      </c>
      <c r="AC167" s="2">
        <f>(Table2[[#This Row],[Close Price]]/Table2[[#This Row],[Day Low]])-1</f>
        <v>1.3669804850676481E-2</v>
      </c>
      <c r="AD167" s="2">
        <f>(Table2[[#This Row],[Day High]]/Table2[[#This Row],[Close Price]])-1</f>
        <v>1.9036489167038262E-2</v>
      </c>
      <c r="AE167" s="2">
        <f>(Table2[[#This Row],[Close Price]]/Table2[[#This Row],[Current Week Low]])-1</f>
        <v>3.5186437980023078E-2</v>
      </c>
      <c r="AF167" s="2">
        <f>(Table2[[#This Row],[Current Week High]]/Table2[[#This Row],[Close Price]])-1</f>
        <v>1.9036489167038262E-2</v>
      </c>
      <c r="AG167" s="2">
        <f>(Table2[[#This Row],[Close Price]]/Table2[[#This Row],[Current Month Low]])-1</f>
        <v>0.1241659464131375</v>
      </c>
      <c r="AH167" s="2">
        <f>(Table2[[#This Row],[Current Month High]]/Table2[[#This Row],[Close Price]])-1</f>
        <v>2.6840219580828162E-2</v>
      </c>
      <c r="AI167">
        <v>2.7117002137376298</v>
      </c>
      <c r="AJ167">
        <v>71.951719305667496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0.08</v>
      </c>
      <c r="AM167" t="s">
        <v>10436</v>
      </c>
      <c r="AN167">
        <v>4.04</v>
      </c>
      <c r="AO167" t="s">
        <v>10436</v>
      </c>
      <c r="AP167">
        <v>0.14002574021519601</v>
      </c>
      <c r="AQ167">
        <f>(Table2[[#This Row],[Sharpe Ratio]]-AVERAGE(Table2[Sharpe Ratio]))/_xlfn.STDEV.P(Table2[Sharpe Ratio])</f>
        <v>0.94410857296850037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1.7310063473280699</v>
      </c>
      <c r="AS167">
        <f>_xlfn.RANK.AVG(Table2[[#This Row],[1Y Return vs Nifty Z-Score]],Table2[1Y Return vs Nifty Z-Score])</f>
        <v>386</v>
      </c>
      <c r="AT167">
        <f>_xlfn.RANK.AVG(Table2[[#This Row],[6M Return vs Nifty Z-Score]],Table2[6M Return vs Nifty Z-Score])</f>
        <v>130</v>
      </c>
      <c r="AU167">
        <f>_xlfn.RANK.AVG(Table2[[#This Row],[Sharpe Ratio Z-Score]],Table2[Sharpe Ratio Z-Score])</f>
        <v>121</v>
      </c>
      <c r="AV167">
        <f>(Table2[[#This Row],[Rank 1Y]]+Table2[[#This Row],[Rank 6M]]+Table2[[#This Row],[Rank Sharpe]])/3</f>
        <v>212.33333333333334</v>
      </c>
    </row>
    <row r="168" spans="1:48" x14ac:dyDescent="0.3">
      <c r="A168" t="s">
        <v>1508</v>
      </c>
      <c r="B168" t="s">
        <v>1509</v>
      </c>
      <c r="C168" t="s">
        <v>10404</v>
      </c>
      <c r="D168" t="s">
        <v>388</v>
      </c>
      <c r="E168">
        <v>7022.7520959599997</v>
      </c>
      <c r="F168">
        <v>1557.9</v>
      </c>
      <c r="G168">
        <v>50.5423528380798</v>
      </c>
      <c r="H168">
        <f>(Table2[[#This Row],[1Y Return vs Nifty]]-AVERAGE(Table2[1Y Return vs Nifty]))/_xlfn.STDEV.P(Table2[1Y Return vs Nifty])</f>
        <v>0.42364779479161135</v>
      </c>
      <c r="I168">
        <v>-21.7617409203176</v>
      </c>
      <c r="J168">
        <f>(Table2[[#This Row],[1M Return vs Nifty]]-AVERAGE(Table2[1M Return vs Nifty]))/_xlfn.STDEV.P(Table2[1M Return vs Nifty])</f>
        <v>-1.8791924304596657</v>
      </c>
      <c r="K168">
        <v>44.339074505917402</v>
      </c>
      <c r="L168">
        <f>(Table2[[#This Row],[6M Return vs Nifty]]-AVERAGE(Table2[6M Return vs Nifty]))/_xlfn.STDEV.P(Table2[6M Return vs Nifty])</f>
        <v>0.93395673576023819</v>
      </c>
      <c r="M168">
        <v>-8.0197576431504292</v>
      </c>
      <c r="N168">
        <f>(Table2[[#This Row],[1W Return vs Nifty]]-AVERAGE(Table2[1W Return vs Nifty]))/_xlfn.STDEV.P(Table2[1W Return vs Nifty])</f>
        <v>-1.203809029388623</v>
      </c>
      <c r="O168">
        <v>1618.64</v>
      </c>
      <c r="P168">
        <v>1652.0657040203801</v>
      </c>
      <c r="Q168">
        <v>1396.70069774645</v>
      </c>
      <c r="R168">
        <v>43.817315834070797</v>
      </c>
      <c r="S168" s="2">
        <f>(Table2[[#This Row],[Close Price]]-Table2[[#This Row],[20D EMA]])/Table2[[#This Row],[20D EMA]]</f>
        <v>-3.7525329906588252E-2</v>
      </c>
      <c r="T168" s="2">
        <f>(Table2[[#This Row],[Close Price]]-Table2[[#This Row],[50D EMA]])/Table2[[#This Row],[50D EMA]]</f>
        <v>-5.6998764511134919E-2</v>
      </c>
      <c r="U168" s="2">
        <f>(Table2[[#This Row],[Close Price]]-Table2[[#This Row],[200D EMA]])/Table2[[#This Row],[200D EMA]]</f>
        <v>0.11541434934030037</v>
      </c>
      <c r="V168">
        <v>0.80041287295476105</v>
      </c>
      <c r="W168">
        <v>1500</v>
      </c>
      <c r="X168">
        <v>1573</v>
      </c>
      <c r="Y168">
        <v>1489.8</v>
      </c>
      <c r="Z168">
        <v>1573</v>
      </c>
      <c r="AA168">
        <v>1489.65</v>
      </c>
      <c r="AB168">
        <v>1849.95</v>
      </c>
      <c r="AC168" s="2">
        <f>(Table2[[#This Row],[Close Price]]/Table2[[#This Row],[Day Low]])-1</f>
        <v>3.8599999999999968E-2</v>
      </c>
      <c r="AD168" s="2">
        <f>(Table2[[#This Row],[Day High]]/Table2[[#This Row],[Close Price]])-1</f>
        <v>9.6925348225174179E-3</v>
      </c>
      <c r="AE168" s="2">
        <f>(Table2[[#This Row],[Close Price]]/Table2[[#This Row],[Current Week Low]])-1</f>
        <v>4.5710833668948903E-2</v>
      </c>
      <c r="AF168" s="2">
        <f>(Table2[[#This Row],[Current Week High]]/Table2[[#This Row],[Close Price]])-1</f>
        <v>9.6925348225174179E-3</v>
      </c>
      <c r="AG168" s="2">
        <f>(Table2[[#This Row],[Close Price]]/Table2[[#This Row],[Current Month Low]])-1</f>
        <v>4.5816131306011476E-2</v>
      </c>
      <c r="AH168" s="2">
        <f>(Table2[[#This Row],[Current Month High]]/Table2[[#This Row],[Close Price]])-1</f>
        <v>0.18746389370306171</v>
      </c>
      <c r="AI168">
        <v>23.615122921882001</v>
      </c>
      <c r="AJ168">
        <v>103.75359665184401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-0.15</v>
      </c>
      <c r="AM168" t="s">
        <v>10435</v>
      </c>
      <c r="AN168">
        <v>-1.94</v>
      </c>
      <c r="AO168" t="s">
        <v>10435</v>
      </c>
      <c r="AP168">
        <v>6.1309205906716999E-2</v>
      </c>
      <c r="AQ168">
        <f>(Table2[[#This Row],[Sharpe Ratio]]-AVERAGE(Table2[Sharpe Ratio]))/_xlfn.STDEV.P(Table2[Sharpe Ratio])</f>
        <v>3.0458325494721845E-2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187</v>
      </c>
      <c r="AT168">
        <f>_xlfn.RANK.AVG(Table2[[#This Row],[6M Return vs Nifty Z-Score]],Table2[6M Return vs Nifty Z-Score])</f>
        <v>114</v>
      </c>
      <c r="AU168">
        <f>_xlfn.RANK.AVG(Table2[[#This Row],[Sharpe Ratio Z-Score]],Table2[Sharpe Ratio Z-Score])</f>
        <v>336</v>
      </c>
      <c r="AV168">
        <f>(Table2[[#This Row],[Rank 1Y]]+Table2[[#This Row],[Rank 6M]]+Table2[[#This Row],[Rank Sharpe]])/3</f>
        <v>212.33333333333334</v>
      </c>
    </row>
    <row r="169" spans="1:48" x14ac:dyDescent="0.3">
      <c r="A169" t="s">
        <v>406</v>
      </c>
      <c r="B169" t="s">
        <v>407</v>
      </c>
      <c r="C169" t="s">
        <v>10402</v>
      </c>
      <c r="D169" t="s">
        <v>261</v>
      </c>
      <c r="E169">
        <v>59697.925894425003</v>
      </c>
      <c r="F169">
        <v>5300.75</v>
      </c>
      <c r="G169">
        <v>47.278306101868303</v>
      </c>
      <c r="H169">
        <f>(Table2[[#This Row],[1Y Return vs Nifty]]-AVERAGE(Table2[1Y Return vs Nifty]))/_xlfn.STDEV.P(Table2[1Y Return vs Nifty])</f>
        <v>0.37049816205798236</v>
      </c>
      <c r="I169">
        <v>13.511492411116199</v>
      </c>
      <c r="J169">
        <f>(Table2[[#This Row],[1M Return vs Nifty]]-AVERAGE(Table2[1M Return vs Nifty]))/_xlfn.STDEV.P(Table2[1M Return vs Nifty])</f>
        <v>1.5584862554427052</v>
      </c>
      <c r="K169">
        <v>11.8367861278377</v>
      </c>
      <c r="L169">
        <f>(Table2[[#This Row],[6M Return vs Nifty]]-AVERAGE(Table2[6M Return vs Nifty]))/_xlfn.STDEV.P(Table2[6M Return vs Nifty])</f>
        <v>-4.4361888221044386E-2</v>
      </c>
      <c r="M169">
        <v>1.81304322672671</v>
      </c>
      <c r="N169">
        <f>(Table2[[#This Row],[1W Return vs Nifty]]-AVERAGE(Table2[1W Return vs Nifty]))/_xlfn.STDEV.P(Table2[1W Return vs Nifty])</f>
        <v>0.7003148520392567</v>
      </c>
      <c r="O169">
        <v>4858.7299999999996</v>
      </c>
      <c r="P169">
        <v>4770.3070304990797</v>
      </c>
      <c r="Q169">
        <v>4297.0862047127903</v>
      </c>
      <c r="R169">
        <v>78.546210318971006</v>
      </c>
      <c r="S169" s="2">
        <f>(Table2[[#This Row],[Close Price]]-Table2[[#This Row],[20D EMA]])/Table2[[#This Row],[20D EMA]]</f>
        <v>9.0974390427128168E-2</v>
      </c>
      <c r="T169" s="2">
        <f>(Table2[[#This Row],[Close Price]]-Table2[[#This Row],[50D EMA]])/Table2[[#This Row],[50D EMA]]</f>
        <v>0.11119681943101768</v>
      </c>
      <c r="U169" s="2">
        <f>(Table2[[#This Row],[Close Price]]-Table2[[#This Row],[200D EMA]])/Table2[[#This Row],[200D EMA]]</f>
        <v>0.23356845719931116</v>
      </c>
      <c r="V169">
        <v>1.38020765023168</v>
      </c>
      <c r="W169">
        <v>5139.7</v>
      </c>
      <c r="X169">
        <v>5370.1</v>
      </c>
      <c r="Y169">
        <v>5139.7</v>
      </c>
      <c r="Z169">
        <v>5460</v>
      </c>
      <c r="AA169">
        <v>4265</v>
      </c>
      <c r="AB169">
        <v>5575.05</v>
      </c>
      <c r="AC169" s="2">
        <f>(Table2[[#This Row],[Close Price]]/Table2[[#This Row],[Day Low]])-1</f>
        <v>3.1334513687569343E-2</v>
      </c>
      <c r="AD169" s="2">
        <f>(Table2[[#This Row],[Day High]]/Table2[[#This Row],[Close Price]])-1</f>
        <v>1.3083054284771078E-2</v>
      </c>
      <c r="AE169" s="2">
        <f>(Table2[[#This Row],[Close Price]]/Table2[[#This Row],[Current Week Low]])-1</f>
        <v>3.1334513687569343E-2</v>
      </c>
      <c r="AF169" s="2">
        <f>(Table2[[#This Row],[Current Week High]]/Table2[[#This Row],[Close Price]])-1</f>
        <v>3.0042918454935563E-2</v>
      </c>
      <c r="AG169" s="2">
        <f>(Table2[[#This Row],[Close Price]]/Table2[[#This Row],[Current Month Low]])-1</f>
        <v>0.24284876905041042</v>
      </c>
      <c r="AH169" s="2">
        <f>(Table2[[#This Row],[Current Month High]]/Table2[[#This Row],[Close Price]])-1</f>
        <v>5.1747394236664634E-2</v>
      </c>
      <c r="AI169">
        <v>10.1721454511154</v>
      </c>
      <c r="AJ169">
        <v>112.00879912008701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-0.09</v>
      </c>
      <c r="AM169" t="s">
        <v>10435</v>
      </c>
      <c r="AN169">
        <v>22.41</v>
      </c>
      <c r="AO169" t="s">
        <v>10436</v>
      </c>
      <c r="AP169">
        <v>0.150773894272795</v>
      </c>
      <c r="AQ169">
        <f>(Table2[[#This Row],[Sharpe Ratio]]-AVERAGE(Table2[Sharpe Ratio]))/_xlfn.STDEV.P(Table2[Sharpe Ratio])</f>
        <v>1.068860681288313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3.6537980626072128</v>
      </c>
      <c r="AS169">
        <f>_xlfn.RANK.AVG(Table2[[#This Row],[1Y Return vs Nifty Z-Score]],Table2[1Y Return vs Nifty Z-Score])</f>
        <v>203</v>
      </c>
      <c r="AT169">
        <f>_xlfn.RANK.AVG(Table2[[#This Row],[6M Return vs Nifty Z-Score]],Table2[6M Return vs Nifty Z-Score])</f>
        <v>331</v>
      </c>
      <c r="AU169">
        <f>_xlfn.RANK.AVG(Table2[[#This Row],[Sharpe Ratio Z-Score]],Table2[Sharpe Ratio Z-Score])</f>
        <v>104</v>
      </c>
      <c r="AV169">
        <f>(Table2[[#This Row],[Rank 1Y]]+Table2[[#This Row],[Rank 6M]]+Table2[[#This Row],[Rank Sharpe]])/3</f>
        <v>212.66666666666666</v>
      </c>
    </row>
    <row r="170" spans="1:48" x14ac:dyDescent="0.3">
      <c r="A170" t="s">
        <v>1619</v>
      </c>
      <c r="B170" t="s">
        <v>1620</v>
      </c>
      <c r="C170" t="s">
        <v>10394</v>
      </c>
      <c r="D170" t="s">
        <v>46</v>
      </c>
      <c r="E170">
        <v>5905.3144157699999</v>
      </c>
      <c r="F170">
        <v>780.45</v>
      </c>
      <c r="G170">
        <v>50.349637510137399</v>
      </c>
      <c r="H170">
        <f>(Table2[[#This Row],[1Y Return vs Nifty]]-AVERAGE(Table2[1Y Return vs Nifty]))/_xlfn.STDEV.P(Table2[1Y Return vs Nifty])</f>
        <v>0.42050974263425528</v>
      </c>
      <c r="I170">
        <v>-15.393250245080401</v>
      </c>
      <c r="J170">
        <f>(Table2[[#This Row],[1M Return vs Nifty]]-AVERAGE(Table2[1M Return vs Nifty]))/_xlfn.STDEV.P(Table2[1M Return vs Nifty])</f>
        <v>-1.2585284711928213</v>
      </c>
      <c r="K170">
        <v>8.6063291961852109</v>
      </c>
      <c r="L170">
        <f>(Table2[[#This Row],[6M Return vs Nifty]]-AVERAGE(Table2[6M Return vs Nifty]))/_xlfn.STDEV.P(Table2[6M Return vs Nifty])</f>
        <v>-0.14159861639974447</v>
      </c>
      <c r="M170">
        <v>-0.45090969803803399</v>
      </c>
      <c r="N170">
        <f>(Table2[[#This Row],[1W Return vs Nifty]]-AVERAGE(Table2[1W Return vs Nifty]))/_xlfn.STDEV.P(Table2[1W Return vs Nifty])</f>
        <v>0.26189990928582846</v>
      </c>
      <c r="O170">
        <v>783.94</v>
      </c>
      <c r="P170">
        <v>800.24604666568302</v>
      </c>
      <c r="Q170">
        <v>696.68401953398802</v>
      </c>
      <c r="R170">
        <v>53.0735470898817</v>
      </c>
      <c r="S170" s="2">
        <f>(Table2[[#This Row],[Close Price]]-Table2[[#This Row],[20D EMA]])/Table2[[#This Row],[20D EMA]]</f>
        <v>-4.4518713166824108E-3</v>
      </c>
      <c r="T170" s="2">
        <f>(Table2[[#This Row],[Close Price]]-Table2[[#This Row],[50D EMA]])/Table2[[#This Row],[50D EMA]]</f>
        <v>-2.4737450123203331E-2</v>
      </c>
      <c r="U170" s="2">
        <f>(Table2[[#This Row],[Close Price]]-Table2[[#This Row],[200D EMA]])/Table2[[#This Row],[200D EMA]]</f>
        <v>0.12023525460228454</v>
      </c>
      <c r="V170">
        <v>0.72274376473984103</v>
      </c>
      <c r="W170">
        <v>765</v>
      </c>
      <c r="X170">
        <v>782</v>
      </c>
      <c r="Y170">
        <v>757.05</v>
      </c>
      <c r="Z170">
        <v>782</v>
      </c>
      <c r="AA170">
        <v>741.1</v>
      </c>
      <c r="AB170">
        <v>856.8</v>
      </c>
      <c r="AC170" s="2">
        <f>(Table2[[#This Row],[Close Price]]/Table2[[#This Row],[Day Low]])-1</f>
        <v>2.019607843137261E-2</v>
      </c>
      <c r="AD170" s="2">
        <f>(Table2[[#This Row],[Day High]]/Table2[[#This Row],[Close Price]])-1</f>
        <v>1.9860336985071392E-3</v>
      </c>
      <c r="AE170" s="2">
        <f>(Table2[[#This Row],[Close Price]]/Table2[[#This Row],[Current Week Low]])-1</f>
        <v>3.0909451159104595E-2</v>
      </c>
      <c r="AF170" s="2">
        <f>(Table2[[#This Row],[Current Week High]]/Table2[[#This Row],[Close Price]])-1</f>
        <v>1.9860336985071392E-3</v>
      </c>
      <c r="AG170" s="2">
        <f>(Table2[[#This Row],[Close Price]]/Table2[[#This Row],[Current Month Low]])-1</f>
        <v>5.3096748077182676E-2</v>
      </c>
      <c r="AH170" s="2">
        <f>(Table2[[#This Row],[Current Month High]]/Table2[[#This Row],[Close Price]])-1</f>
        <v>9.7828176052277449E-2</v>
      </c>
      <c r="AI170">
        <v>20.033314113652299</v>
      </c>
      <c r="AJ170">
        <v>98.310252826832595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-0.17</v>
      </c>
      <c r="AM170" t="s">
        <v>10435</v>
      </c>
      <c r="AN170">
        <v>-1.1100000000000001</v>
      </c>
      <c r="AO170" t="s">
        <v>10435</v>
      </c>
      <c r="AP170">
        <v>0.15890975503367</v>
      </c>
      <c r="AQ170">
        <f>(Table2[[#This Row],[Sharpe Ratio]]-AVERAGE(Table2[Sharpe Ratio]))/_xlfn.STDEV.P(Table2[Sharpe Ratio])</f>
        <v>1.1632923183374679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189</v>
      </c>
      <c r="AT170">
        <f>_xlfn.RANK.AVG(Table2[[#This Row],[6M Return vs Nifty Z-Score]],Table2[6M Return vs Nifty Z-Score])</f>
        <v>358</v>
      </c>
      <c r="AU170">
        <f>_xlfn.RANK.AVG(Table2[[#This Row],[Sharpe Ratio Z-Score]],Table2[Sharpe Ratio Z-Score])</f>
        <v>91</v>
      </c>
      <c r="AV170">
        <f>(Table2[[#This Row],[Rank 1Y]]+Table2[[#This Row],[Rank 6M]]+Table2[[#This Row],[Rank Sharpe]])/3</f>
        <v>212.66666666666666</v>
      </c>
    </row>
    <row r="171" spans="1:48" x14ac:dyDescent="0.3">
      <c r="A171" t="s">
        <v>1179</v>
      </c>
      <c r="B171" t="s">
        <v>1180</v>
      </c>
      <c r="C171" t="s">
        <v>10400</v>
      </c>
      <c r="D171" t="s">
        <v>86</v>
      </c>
      <c r="E171">
        <v>10718.31419144</v>
      </c>
      <c r="F171">
        <v>1379.05</v>
      </c>
      <c r="G171">
        <v>131.00192604911999</v>
      </c>
      <c r="H171">
        <f>(Table2[[#This Row],[1Y Return vs Nifty]]-AVERAGE(Table2[1Y Return vs Nifty]))/_xlfn.STDEV.P(Table2[1Y Return vs Nifty])</f>
        <v>1.7337996129714064</v>
      </c>
      <c r="I171">
        <v>16.932934392640899</v>
      </c>
      <c r="J171">
        <f>(Table2[[#This Row],[1M Return vs Nifty]]-AVERAGE(Table2[1M Return vs Nifty]))/_xlfn.STDEV.P(Table2[1M Return vs Nifty])</f>
        <v>1.8919350794964238</v>
      </c>
      <c r="K171">
        <v>59.7245488034864</v>
      </c>
      <c r="L171">
        <f>(Table2[[#This Row],[6M Return vs Nifty]]-AVERAGE(Table2[6M Return vs Nifty]))/_xlfn.STDEV.P(Table2[6M Return vs Nifty])</f>
        <v>1.3970593908412399</v>
      </c>
      <c r="M171">
        <v>1.5024583486346399</v>
      </c>
      <c r="N171">
        <f>(Table2[[#This Row],[1W Return vs Nifty]]-AVERAGE(Table2[1W Return vs Nifty]))/_xlfn.STDEV.P(Table2[1W Return vs Nifty])</f>
        <v>0.64017002744535978</v>
      </c>
      <c r="O171">
        <v>1234.7</v>
      </c>
      <c r="P171">
        <v>1140.3676719897301</v>
      </c>
      <c r="Q171">
        <v>915.765798883868</v>
      </c>
      <c r="R171">
        <v>85.838454324549005</v>
      </c>
      <c r="S171" s="2">
        <f>(Table2[[#This Row],[Close Price]]-Table2[[#This Row],[20D EMA]])/Table2[[#This Row],[20D EMA]]</f>
        <v>0.11691099052401385</v>
      </c>
      <c r="T171" s="2">
        <f>(Table2[[#This Row],[Close Price]]-Table2[[#This Row],[50D EMA]])/Table2[[#This Row],[50D EMA]]</f>
        <v>0.20930295892535561</v>
      </c>
      <c r="U171" s="2">
        <f>(Table2[[#This Row],[Close Price]]-Table2[[#This Row],[200D EMA]])/Table2[[#This Row],[200D EMA]]</f>
        <v>0.50589812556963909</v>
      </c>
      <c r="V171">
        <v>1.2464648525951201</v>
      </c>
      <c r="W171">
        <v>1345.25</v>
      </c>
      <c r="X171">
        <v>1407</v>
      </c>
      <c r="Y171">
        <v>1274</v>
      </c>
      <c r="Z171">
        <v>1407</v>
      </c>
      <c r="AA171">
        <v>1088.0999999999999</v>
      </c>
      <c r="AB171">
        <v>1407</v>
      </c>
      <c r="AC171" s="2">
        <f>(Table2[[#This Row],[Close Price]]/Table2[[#This Row],[Day Low]])-1</f>
        <v>2.5125441367775503E-2</v>
      </c>
      <c r="AD171" s="2">
        <f>(Table2[[#This Row],[Day High]]/Table2[[#This Row],[Close Price]])-1</f>
        <v>2.0267575504876678E-2</v>
      </c>
      <c r="AE171" s="2">
        <f>(Table2[[#This Row],[Close Price]]/Table2[[#This Row],[Current Week Low]])-1</f>
        <v>8.245682888540018E-2</v>
      </c>
      <c r="AF171" s="2">
        <f>(Table2[[#This Row],[Current Week High]]/Table2[[#This Row],[Close Price]])-1</f>
        <v>2.0267575504876678E-2</v>
      </c>
      <c r="AG171" s="2">
        <f>(Table2[[#This Row],[Close Price]]/Table2[[#This Row],[Current Month Low]])-1</f>
        <v>0.26739270287657391</v>
      </c>
      <c r="AH171" s="2">
        <f>(Table2[[#This Row],[Current Month High]]/Table2[[#This Row],[Close Price]])-1</f>
        <v>2.0267575504876678E-2</v>
      </c>
      <c r="AI171">
        <v>2.0267575504876598</v>
      </c>
      <c r="AJ171">
        <v>169.345703125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</v>
      </c>
      <c r="AM171" t="s">
        <v>10436</v>
      </c>
      <c r="AN171">
        <v>15.86</v>
      </c>
      <c r="AO171" t="s">
        <v>10436</v>
      </c>
      <c r="AQ171">
        <f>(Table2[[#This Row],[Sharpe Ratio]]-AVERAGE(Table2[Sharpe Ratio]))/_xlfn.STDEV.P(Table2[Sharpe Ratio])</f>
        <v>-0.68114784011182361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4.9818162706426063</v>
      </c>
      <c r="AS171">
        <f>_xlfn.RANK.AVG(Table2[[#This Row],[1Y Return vs Nifty Z-Score]],Table2[1Y Return vs Nifty Z-Score])</f>
        <v>47</v>
      </c>
      <c r="AT171">
        <f>_xlfn.RANK.AVG(Table2[[#This Row],[6M Return vs Nifty Z-Score]],Table2[6M Return vs Nifty Z-Score])</f>
        <v>64</v>
      </c>
      <c r="AU171">
        <f>_xlfn.RANK.AVG(Table2[[#This Row],[Sharpe Ratio Z-Score]],Table2[Sharpe Ratio Z-Score])</f>
        <v>532</v>
      </c>
      <c r="AV171">
        <f>(Table2[[#This Row],[Rank 1Y]]+Table2[[#This Row],[Rank 6M]]+Table2[[#This Row],[Rank Sharpe]])/3</f>
        <v>214.33333333333334</v>
      </c>
    </row>
    <row r="172" spans="1:48" x14ac:dyDescent="0.3">
      <c r="A172" t="s">
        <v>861</v>
      </c>
      <c r="B172" t="s">
        <v>862</v>
      </c>
      <c r="C172" t="s">
        <v>10391</v>
      </c>
      <c r="D172" t="s">
        <v>512</v>
      </c>
      <c r="E172">
        <v>18955.06499083</v>
      </c>
      <c r="F172">
        <v>1105.8499999999999</v>
      </c>
      <c r="G172">
        <v>110.104335662363</v>
      </c>
      <c r="H172">
        <f>(Table2[[#This Row],[1Y Return vs Nifty]]-AVERAGE(Table2[1Y Return vs Nifty]))/_xlfn.STDEV.P(Table2[1Y Return vs Nifty])</f>
        <v>1.3935167237125623</v>
      </c>
      <c r="I172">
        <v>6.7326636034475396</v>
      </c>
      <c r="J172">
        <f>(Table2[[#This Row],[1M Return vs Nifty]]-AVERAGE(Table2[1M Return vs Nifty]))/_xlfn.STDEV.P(Table2[1M Return vs Nifty])</f>
        <v>0.89783133082776678</v>
      </c>
      <c r="K172">
        <v>68.524997369541595</v>
      </c>
      <c r="L172">
        <f>(Table2[[#This Row],[6M Return vs Nifty]]-AVERAGE(Table2[6M Return vs Nifty]))/_xlfn.STDEV.P(Table2[6M Return vs Nifty])</f>
        <v>1.6619528233100662</v>
      </c>
      <c r="M172">
        <v>4.7667046635155197</v>
      </c>
      <c r="N172">
        <f>(Table2[[#This Row],[1W Return vs Nifty]]-AVERAGE(Table2[1W Return vs Nifty]))/_xlfn.STDEV.P(Table2[1W Return vs Nifty])</f>
        <v>1.2722919879407621</v>
      </c>
      <c r="O172">
        <v>1026.1199999999999</v>
      </c>
      <c r="P172">
        <v>956.13853187532095</v>
      </c>
      <c r="Q172">
        <v>747.70596464652101</v>
      </c>
      <c r="R172">
        <v>72.731936445952201</v>
      </c>
      <c r="S172" s="2">
        <f>(Table2[[#This Row],[Close Price]]-Table2[[#This Row],[20D EMA]])/Table2[[#This Row],[20D EMA]]</f>
        <v>7.7700463883366488E-2</v>
      </c>
      <c r="T172" s="2">
        <f>(Table2[[#This Row],[Close Price]]-Table2[[#This Row],[50D EMA]])/Table2[[#This Row],[50D EMA]]</f>
        <v>0.15657926454552834</v>
      </c>
      <c r="U172" s="2">
        <f>(Table2[[#This Row],[Close Price]]-Table2[[#This Row],[200D EMA]])/Table2[[#This Row],[200D EMA]]</f>
        <v>0.47899047525024352</v>
      </c>
      <c r="V172">
        <v>0.74415089769058496</v>
      </c>
      <c r="W172">
        <v>1071.05</v>
      </c>
      <c r="X172">
        <v>1122</v>
      </c>
      <c r="Y172">
        <v>1049.0999999999999</v>
      </c>
      <c r="Z172">
        <v>1122</v>
      </c>
      <c r="AA172">
        <v>974.1</v>
      </c>
      <c r="AB172">
        <v>1122</v>
      </c>
      <c r="AC172" s="2">
        <f>(Table2[[#This Row],[Close Price]]/Table2[[#This Row],[Day Low]])-1</f>
        <v>3.2491480323047384E-2</v>
      </c>
      <c r="AD172" s="2">
        <f>(Table2[[#This Row],[Day High]]/Table2[[#This Row],[Close Price]])-1</f>
        <v>1.4604150653343639E-2</v>
      </c>
      <c r="AE172" s="2">
        <f>(Table2[[#This Row],[Close Price]]/Table2[[#This Row],[Current Week Low]])-1</f>
        <v>5.4093985320751159E-2</v>
      </c>
      <c r="AF172" s="2">
        <f>(Table2[[#This Row],[Current Week High]]/Table2[[#This Row],[Close Price]])-1</f>
        <v>1.4604150653343639E-2</v>
      </c>
      <c r="AG172" s="2">
        <f>(Table2[[#This Row],[Close Price]]/Table2[[#This Row],[Current Month Low]])-1</f>
        <v>0.13525305410122157</v>
      </c>
      <c r="AH172" s="2">
        <f>(Table2[[#This Row],[Current Month High]]/Table2[[#This Row],[Close Price]])-1</f>
        <v>1.4604150653343639E-2</v>
      </c>
      <c r="AI172">
        <v>7.5191029524799902</v>
      </c>
      <c r="AJ172">
        <v>159.863705792503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0.4</v>
      </c>
      <c r="AM172" t="s">
        <v>10436</v>
      </c>
      <c r="AN172">
        <v>11.75</v>
      </c>
      <c r="AO172" t="s">
        <v>10436</v>
      </c>
      <c r="AQ172">
        <f>(Table2[[#This Row],[Sharpe Ratio]]-AVERAGE(Table2[Sharpe Ratio]))/_xlfn.STDEV.P(Table2[Sharpe Ratio])</f>
        <v>-0.68114784011182361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4.5444450256793338</v>
      </c>
      <c r="AS172">
        <f>_xlfn.RANK.AVG(Table2[[#This Row],[1Y Return vs Nifty Z-Score]],Table2[1Y Return vs Nifty Z-Score])</f>
        <v>66</v>
      </c>
      <c r="AT172">
        <f>_xlfn.RANK.AVG(Table2[[#This Row],[6M Return vs Nifty Z-Score]],Table2[6M Return vs Nifty Z-Score])</f>
        <v>49</v>
      </c>
      <c r="AU172">
        <f>_xlfn.RANK.AVG(Table2[[#This Row],[Sharpe Ratio Z-Score]],Table2[Sharpe Ratio Z-Score])</f>
        <v>532</v>
      </c>
      <c r="AV172">
        <f>(Table2[[#This Row],[Rank 1Y]]+Table2[[#This Row],[Rank 6M]]+Table2[[#This Row],[Rank Sharpe]])/3</f>
        <v>215.66666666666666</v>
      </c>
    </row>
    <row r="173" spans="1:48" x14ac:dyDescent="0.3">
      <c r="A173" t="s">
        <v>1004</v>
      </c>
      <c r="B173" t="s">
        <v>1005</v>
      </c>
      <c r="C173" t="s">
        <v>10390</v>
      </c>
      <c r="D173" t="s">
        <v>21</v>
      </c>
      <c r="E173">
        <v>14831.5153025</v>
      </c>
      <c r="F173">
        <v>2631.25</v>
      </c>
      <c r="G173">
        <v>195.40005044714701</v>
      </c>
      <c r="H173">
        <f>(Table2[[#This Row],[1Y Return vs Nifty]]-AVERAGE(Table2[1Y Return vs Nifty]))/_xlfn.STDEV.P(Table2[1Y Return vs Nifty])</f>
        <v>2.7824171534366449</v>
      </c>
      <c r="I173">
        <v>-0.17090163054829099</v>
      </c>
      <c r="J173">
        <f>(Table2[[#This Row],[1M Return vs Nifty]]-AVERAGE(Table2[1M Return vs Nifty]))/_xlfn.STDEV.P(Table2[1M Return vs Nifty])</f>
        <v>0.22501977316160129</v>
      </c>
      <c r="K173">
        <v>47.853743359247197</v>
      </c>
      <c r="L173">
        <f>(Table2[[#This Row],[6M Return vs Nifty]]-AVERAGE(Table2[6M Return vs Nifty]))/_xlfn.STDEV.P(Table2[6M Return vs Nifty])</f>
        <v>1.0397482405411278</v>
      </c>
      <c r="M173">
        <v>-6.8566465582099099</v>
      </c>
      <c r="N173">
        <f>(Table2[[#This Row],[1W Return vs Nifty]]-AVERAGE(Table2[1W Return vs Nifty]))/_xlfn.STDEV.P(Table2[1W Return vs Nifty])</f>
        <v>-0.97857233204295557</v>
      </c>
      <c r="O173">
        <v>2651.46</v>
      </c>
      <c r="P173">
        <v>2551.4211639765599</v>
      </c>
      <c r="Q173">
        <v>1975.2697797416599</v>
      </c>
      <c r="R173">
        <v>42.916392597704899</v>
      </c>
      <c r="S173" s="2">
        <f>(Table2[[#This Row],[Close Price]]-Table2[[#This Row],[20D EMA]])/Table2[[#This Row],[20D EMA]]</f>
        <v>-7.6222156849434031E-3</v>
      </c>
      <c r="T173" s="2">
        <f>(Table2[[#This Row],[Close Price]]-Table2[[#This Row],[50D EMA]])/Table2[[#This Row],[50D EMA]]</f>
        <v>3.1287988494624511E-2</v>
      </c>
      <c r="U173" s="2">
        <f>(Table2[[#This Row],[Close Price]]-Table2[[#This Row],[200D EMA]])/Table2[[#This Row],[200D EMA]]</f>
        <v>0.33209652017464364</v>
      </c>
      <c r="V173">
        <v>0.821221282413094</v>
      </c>
      <c r="W173">
        <v>2576</v>
      </c>
      <c r="X173">
        <v>2664.95</v>
      </c>
      <c r="Y173">
        <v>2576</v>
      </c>
      <c r="Z173">
        <v>2705.85</v>
      </c>
      <c r="AA173">
        <v>2541.9</v>
      </c>
      <c r="AB173">
        <v>2925</v>
      </c>
      <c r="AC173" s="2">
        <f>(Table2[[#This Row],[Close Price]]/Table2[[#This Row],[Day Low]])-1</f>
        <v>2.1447981366459645E-2</v>
      </c>
      <c r="AD173" s="2">
        <f>(Table2[[#This Row],[Day High]]/Table2[[#This Row],[Close Price]])-1</f>
        <v>1.2807600950118792E-2</v>
      </c>
      <c r="AE173" s="2">
        <f>(Table2[[#This Row],[Close Price]]/Table2[[#This Row],[Current Week Low]])-1</f>
        <v>2.1447981366459645E-2</v>
      </c>
      <c r="AF173" s="2">
        <f>(Table2[[#This Row],[Current Week High]]/Table2[[#This Row],[Close Price]])-1</f>
        <v>2.8351543942992885E-2</v>
      </c>
      <c r="AG173" s="2">
        <f>(Table2[[#This Row],[Close Price]]/Table2[[#This Row],[Current Month Low]])-1</f>
        <v>3.5150871395412953E-2</v>
      </c>
      <c r="AH173" s="2">
        <f>(Table2[[#This Row],[Current Month High]]/Table2[[#This Row],[Close Price]])-1</f>
        <v>0.1116389548693586</v>
      </c>
      <c r="AI173">
        <v>11.1638954869358</v>
      </c>
      <c r="AJ173">
        <v>256.24830760898902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-0.14000000000000001</v>
      </c>
      <c r="AM173" t="s">
        <v>10435</v>
      </c>
      <c r="AN173">
        <v>0.8</v>
      </c>
      <c r="AO173" t="s">
        <v>10436</v>
      </c>
      <c r="AQ173">
        <f>(Table2[[#This Row],[Sharpe Ratio]]-AVERAGE(Table2[Sharpe Ratio]))/_xlfn.STDEV.P(Table2[Sharpe Ratio])</f>
        <v>-0.68114784011182361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2.3874649949845952</v>
      </c>
      <c r="AS173">
        <f>_xlfn.RANK.AVG(Table2[[#This Row],[1Y Return vs Nifty Z-Score]],Table2[1Y Return vs Nifty Z-Score])</f>
        <v>18</v>
      </c>
      <c r="AT173">
        <f>_xlfn.RANK.AVG(Table2[[#This Row],[6M Return vs Nifty Z-Score]],Table2[6M Return vs Nifty Z-Score])</f>
        <v>103</v>
      </c>
      <c r="AU173">
        <f>_xlfn.RANK.AVG(Table2[[#This Row],[Sharpe Ratio Z-Score]],Table2[Sharpe Ratio Z-Score])</f>
        <v>532</v>
      </c>
      <c r="AV173">
        <f>(Table2[[#This Row],[Rank 1Y]]+Table2[[#This Row],[Rank 6M]]+Table2[[#This Row],[Rank Sharpe]])/3</f>
        <v>217.66666666666666</v>
      </c>
    </row>
    <row r="174" spans="1:48" x14ac:dyDescent="0.3">
      <c r="A174" t="s">
        <v>999</v>
      </c>
      <c r="B174" t="s">
        <v>1000</v>
      </c>
      <c r="C174" t="s">
        <v>10392</v>
      </c>
      <c r="D174" t="s">
        <v>1001</v>
      </c>
      <c r="E174">
        <v>14889.937392764999</v>
      </c>
      <c r="F174">
        <v>463.95</v>
      </c>
      <c r="G174">
        <v>71.637343395019997</v>
      </c>
      <c r="H174">
        <f>(Table2[[#This Row],[1Y Return vs Nifty]]-AVERAGE(Table2[1Y Return vs Nifty]))/_xlfn.STDEV.P(Table2[1Y Return vs Nifty])</f>
        <v>0.76714502115856076</v>
      </c>
      <c r="I174">
        <v>-10.662687489189899</v>
      </c>
      <c r="J174">
        <f>(Table2[[#This Row],[1M Return vs Nifty]]-AVERAGE(Table2[1M Return vs Nifty]))/_xlfn.STDEV.P(Table2[1M Return vs Nifty])</f>
        <v>-0.79749461570681723</v>
      </c>
      <c r="K174">
        <v>9.9766714296526597</v>
      </c>
      <c r="L174">
        <f>(Table2[[#This Row],[6M Return vs Nifty]]-AVERAGE(Table2[6M Return vs Nifty]))/_xlfn.STDEV.P(Table2[6M Return vs Nifty])</f>
        <v>-0.10035132597408125</v>
      </c>
      <c r="M174">
        <v>-2.5198717031709799</v>
      </c>
      <c r="N174">
        <f>(Table2[[#This Row],[1W Return vs Nifty]]-AVERAGE(Table2[1W Return vs Nifty]))/_xlfn.STDEV.P(Table2[1W Return vs Nifty])</f>
        <v>-0.13875500235887148</v>
      </c>
      <c r="O174">
        <v>474.48</v>
      </c>
      <c r="P174">
        <v>476.209337891107</v>
      </c>
      <c r="Q174">
        <v>409.04163625594498</v>
      </c>
      <c r="R174">
        <v>43.364113180375398</v>
      </c>
      <c r="S174" s="2">
        <f>(Table2[[#This Row],[Close Price]]-Table2[[#This Row],[20D EMA]])/Table2[[#This Row],[20D EMA]]</f>
        <v>-2.2192716236722369E-2</v>
      </c>
      <c r="T174" s="2">
        <f>(Table2[[#This Row],[Close Price]]-Table2[[#This Row],[50D EMA]])/Table2[[#This Row],[50D EMA]]</f>
        <v>-2.5743589878765263E-2</v>
      </c>
      <c r="U174" s="2">
        <f>(Table2[[#This Row],[Close Price]]-Table2[[#This Row],[200D EMA]])/Table2[[#This Row],[200D EMA]]</f>
        <v>0.13423661279727969</v>
      </c>
      <c r="V174">
        <v>0.230102468805441</v>
      </c>
      <c r="W174">
        <v>463</v>
      </c>
      <c r="X174">
        <v>469.85</v>
      </c>
      <c r="Y174">
        <v>463</v>
      </c>
      <c r="Z174">
        <v>478.75</v>
      </c>
      <c r="AA174">
        <v>439</v>
      </c>
      <c r="AB174">
        <v>516</v>
      </c>
      <c r="AC174" s="2">
        <f>(Table2[[#This Row],[Close Price]]/Table2[[#This Row],[Day Low]])-1</f>
        <v>2.0518358531316228E-3</v>
      </c>
      <c r="AD174" s="2">
        <f>(Table2[[#This Row],[Day High]]/Table2[[#This Row],[Close Price]])-1</f>
        <v>1.2716887595646265E-2</v>
      </c>
      <c r="AE174" s="2">
        <f>(Table2[[#This Row],[Close Price]]/Table2[[#This Row],[Current Week Low]])-1</f>
        <v>2.0518358531316228E-3</v>
      </c>
      <c r="AF174" s="2">
        <f>(Table2[[#This Row],[Current Week High]]/Table2[[#This Row],[Close Price]])-1</f>
        <v>3.1899989222976544E-2</v>
      </c>
      <c r="AG174" s="2">
        <f>(Table2[[#This Row],[Close Price]]/Table2[[#This Row],[Current Month Low]])-1</f>
        <v>5.6833712984054596E-2</v>
      </c>
      <c r="AH174" s="2">
        <f>(Table2[[#This Row],[Current Month High]]/Table2[[#This Row],[Close Price]])-1</f>
        <v>0.11218881344972531</v>
      </c>
      <c r="AI174">
        <v>33.160900959155001</v>
      </c>
      <c r="AJ174">
        <v>129.111111111111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-0.18</v>
      </c>
      <c r="AM174" t="s">
        <v>10435</v>
      </c>
      <c r="AN174">
        <v>-4.28</v>
      </c>
      <c r="AO174" t="s">
        <v>10435</v>
      </c>
      <c r="AP174">
        <v>0.11622059667911699</v>
      </c>
      <c r="AQ174">
        <f>(Table2[[#This Row],[Sharpe Ratio]]-AVERAGE(Table2[Sharpe Ratio]))/_xlfn.STDEV.P(Table2[Sharpe Ratio])</f>
        <v>0.66780607217935373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127</v>
      </c>
      <c r="AT174">
        <f>_xlfn.RANK.AVG(Table2[[#This Row],[6M Return vs Nifty Z-Score]],Table2[6M Return vs Nifty Z-Score])</f>
        <v>346</v>
      </c>
      <c r="AU174">
        <f>_xlfn.RANK.AVG(Table2[[#This Row],[Sharpe Ratio Z-Score]],Table2[Sharpe Ratio Z-Score])</f>
        <v>180</v>
      </c>
      <c r="AV174">
        <f>(Table2[[#This Row],[Rank 1Y]]+Table2[[#This Row],[Rank 6M]]+Table2[[#This Row],[Rank Sharpe]])/3</f>
        <v>217.66666666666666</v>
      </c>
    </row>
    <row r="175" spans="1:48" x14ac:dyDescent="0.3">
      <c r="A175" t="s">
        <v>1406</v>
      </c>
      <c r="B175" t="s">
        <v>1407</v>
      </c>
      <c r="C175" t="s">
        <v>10398</v>
      </c>
      <c r="D175" t="s">
        <v>1408</v>
      </c>
      <c r="E175">
        <v>8034.6135563349999</v>
      </c>
      <c r="F175">
        <v>394.85</v>
      </c>
      <c r="G175">
        <v>53.787548774477102</v>
      </c>
      <c r="H175">
        <f>(Table2[[#This Row],[1Y Return vs Nifty]]-AVERAGE(Table2[1Y Return vs Nifty]))/_xlfn.STDEV.P(Table2[1Y Return vs Nifty])</f>
        <v>0.47649047325410682</v>
      </c>
      <c r="I175">
        <v>-13.3846658138946</v>
      </c>
      <c r="J175">
        <f>(Table2[[#This Row],[1M Return vs Nifty]]-AVERAGE(Table2[1M Return vs Nifty]))/_xlfn.STDEV.P(Table2[1M Return vs Nifty])</f>
        <v>-1.0627747158440175</v>
      </c>
      <c r="K175">
        <v>24.4846274948992</v>
      </c>
      <c r="L175">
        <f>(Table2[[#This Row],[6M Return vs Nifty]]-AVERAGE(Table2[6M Return vs Nifty]))/_xlfn.STDEV.P(Table2[6M Return vs Nifty])</f>
        <v>0.33633803723104183</v>
      </c>
      <c r="M175">
        <v>-6.6116116502937903</v>
      </c>
      <c r="N175">
        <f>(Table2[[#This Row],[1W Return vs Nifty]]-AVERAGE(Table2[1W Return vs Nifty]))/_xlfn.STDEV.P(Table2[1W Return vs Nifty])</f>
        <v>-0.93112127245972665</v>
      </c>
      <c r="O175">
        <v>395.25</v>
      </c>
      <c r="P175">
        <v>420.04506620455697</v>
      </c>
      <c r="Q175">
        <v>388.90362398718798</v>
      </c>
      <c r="R175">
        <v>54.656000483341998</v>
      </c>
      <c r="S175" s="2">
        <f>(Table2[[#This Row],[Close Price]]-Table2[[#This Row],[20D EMA]])/Table2[[#This Row],[20D EMA]]</f>
        <v>-1.0120177103098728E-3</v>
      </c>
      <c r="T175" s="2">
        <f>(Table2[[#This Row],[Close Price]]-Table2[[#This Row],[50D EMA]])/Table2[[#This Row],[50D EMA]]</f>
        <v>-5.9981816789837626E-2</v>
      </c>
      <c r="U175" s="2">
        <f>(Table2[[#This Row],[Close Price]]-Table2[[#This Row],[200D EMA]])/Table2[[#This Row],[200D EMA]]</f>
        <v>1.5290101829979181E-2</v>
      </c>
      <c r="V175">
        <v>0.46513734178729399</v>
      </c>
      <c r="W175">
        <v>381.5</v>
      </c>
      <c r="X175">
        <v>398</v>
      </c>
      <c r="Y175">
        <v>378.9</v>
      </c>
      <c r="Z175">
        <v>398</v>
      </c>
      <c r="AA175">
        <v>367.2</v>
      </c>
      <c r="AB175">
        <v>408.45</v>
      </c>
      <c r="AC175" s="2">
        <f>(Table2[[#This Row],[Close Price]]/Table2[[#This Row],[Day Low]])-1</f>
        <v>3.4993446920052573E-2</v>
      </c>
      <c r="AD175" s="2">
        <f>(Table2[[#This Row],[Day High]]/Table2[[#This Row],[Close Price]])-1</f>
        <v>7.9777130555906961E-3</v>
      </c>
      <c r="AE175" s="2">
        <f>(Table2[[#This Row],[Close Price]]/Table2[[#This Row],[Current Week Low]])-1</f>
        <v>4.2095539720242936E-2</v>
      </c>
      <c r="AF175" s="2">
        <f>(Table2[[#This Row],[Current Week High]]/Table2[[#This Row],[Close Price]])-1</f>
        <v>7.9777130555906961E-3</v>
      </c>
      <c r="AG175" s="2">
        <f>(Table2[[#This Row],[Close Price]]/Table2[[#This Row],[Current Month Low]])-1</f>
        <v>7.5299564270152608E-2</v>
      </c>
      <c r="AH175" s="2">
        <f>(Table2[[#This Row],[Current Month High]]/Table2[[#This Row],[Close Price]])-1</f>
        <v>3.4443459541597887E-2</v>
      </c>
      <c r="AI175">
        <v>48.9173103710269</v>
      </c>
      <c r="AJ175">
        <v>90.702728809466294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-0.25</v>
      </c>
      <c r="AM175" t="s">
        <v>10435</v>
      </c>
      <c r="AN175">
        <v>-0.7</v>
      </c>
      <c r="AO175" t="s">
        <v>10435</v>
      </c>
      <c r="AP175">
        <v>8.4182646078860002E-2</v>
      </c>
      <c r="AQ175">
        <f>(Table2[[#This Row],[Sharpe Ratio]]-AVERAGE(Table2[Sharpe Ratio]))/_xlfn.STDEV.P(Table2[Sharpe Ratio])</f>
        <v>0.29594669407504492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171</v>
      </c>
      <c r="AT175">
        <f>_xlfn.RANK.AVG(Table2[[#This Row],[6M Return vs Nifty Z-Score]],Table2[6M Return vs Nifty Z-Score])</f>
        <v>214</v>
      </c>
      <c r="AU175">
        <f>_xlfn.RANK.AVG(Table2[[#This Row],[Sharpe Ratio Z-Score]],Table2[Sharpe Ratio Z-Score])</f>
        <v>268</v>
      </c>
      <c r="AV175">
        <f>(Table2[[#This Row],[Rank 1Y]]+Table2[[#This Row],[Rank 6M]]+Table2[[#This Row],[Rank Sharpe]])/3</f>
        <v>217.66666666666666</v>
      </c>
    </row>
    <row r="176" spans="1:48" x14ac:dyDescent="0.3">
      <c r="A176" t="s">
        <v>287</v>
      </c>
      <c r="B176" t="s">
        <v>288</v>
      </c>
      <c r="C176" t="s">
        <v>10395</v>
      </c>
      <c r="D176" t="s">
        <v>276</v>
      </c>
      <c r="E176">
        <v>100168.48674112</v>
      </c>
      <c r="F176">
        <v>1030.4000000000001</v>
      </c>
      <c r="G176">
        <v>53.424258369681397</v>
      </c>
      <c r="H176">
        <f>(Table2[[#This Row],[1Y Return vs Nifty]]-AVERAGE(Table2[1Y Return vs Nifty]))/_xlfn.STDEV.P(Table2[1Y Return vs Nifty])</f>
        <v>0.47057488651439167</v>
      </c>
      <c r="I176">
        <v>16.365279850711801</v>
      </c>
      <c r="J176">
        <f>(Table2[[#This Row],[1M Return vs Nifty]]-AVERAGE(Table2[1M Return vs Nifty]))/_xlfn.STDEV.P(Table2[1M Return vs Nifty])</f>
        <v>1.8366122827057387</v>
      </c>
      <c r="K176">
        <v>15.5001822102468</v>
      </c>
      <c r="L176">
        <f>(Table2[[#This Row],[6M Return vs Nifty]]-AVERAGE(Table2[6M Return vs Nifty]))/_xlfn.STDEV.P(Table2[6M Return vs Nifty])</f>
        <v>6.5906304982791819E-2</v>
      </c>
      <c r="M176">
        <v>8.8637454395758901</v>
      </c>
      <c r="N176">
        <f>(Table2[[#This Row],[1W Return vs Nifty]]-AVERAGE(Table2[1W Return vs Nifty]))/_xlfn.STDEV.P(Table2[1W Return vs Nifty])</f>
        <v>2.0656847646397822</v>
      </c>
      <c r="O176">
        <v>946.45</v>
      </c>
      <c r="P176">
        <v>911.88298363467402</v>
      </c>
      <c r="Q176">
        <v>818.17247613879397</v>
      </c>
      <c r="R176">
        <v>72.105078566661305</v>
      </c>
      <c r="S176" s="2">
        <f>(Table2[[#This Row],[Close Price]]-Table2[[#This Row],[20D EMA]])/Table2[[#This Row],[20D EMA]]</f>
        <v>8.8699878493317175E-2</v>
      </c>
      <c r="T176" s="2">
        <f>(Table2[[#This Row],[Close Price]]-Table2[[#This Row],[50D EMA]])/Table2[[#This Row],[50D EMA]]</f>
        <v>0.12996954487836712</v>
      </c>
      <c r="U176" s="2">
        <f>(Table2[[#This Row],[Close Price]]-Table2[[#This Row],[200D EMA]])/Table2[[#This Row],[200D EMA]]</f>
        <v>0.25939215758365852</v>
      </c>
      <c r="V176">
        <v>1.78989700172885</v>
      </c>
      <c r="W176">
        <v>1021.05</v>
      </c>
      <c r="X176">
        <v>1118</v>
      </c>
      <c r="Y176">
        <v>1021.05</v>
      </c>
      <c r="Z176">
        <v>1118</v>
      </c>
      <c r="AA176">
        <v>860.25</v>
      </c>
      <c r="AB176">
        <v>1118</v>
      </c>
      <c r="AC176" s="2">
        <f>(Table2[[#This Row],[Close Price]]/Table2[[#This Row],[Day Low]])-1</f>
        <v>9.1572400959798461E-3</v>
      </c>
      <c r="AD176" s="2">
        <f>(Table2[[#This Row],[Day High]]/Table2[[#This Row],[Close Price]])-1</f>
        <v>8.5015527950310421E-2</v>
      </c>
      <c r="AE176" s="2">
        <f>(Table2[[#This Row],[Close Price]]/Table2[[#This Row],[Current Week Low]])-1</f>
        <v>9.1572400959798461E-3</v>
      </c>
      <c r="AF176" s="2">
        <f>(Table2[[#This Row],[Current Week High]]/Table2[[#This Row],[Close Price]])-1</f>
        <v>8.5015527950310421E-2</v>
      </c>
      <c r="AG176" s="2">
        <f>(Table2[[#This Row],[Close Price]]/Table2[[#This Row],[Current Month Low]])-1</f>
        <v>0.19779133972682361</v>
      </c>
      <c r="AH176" s="2">
        <f>(Table2[[#This Row],[Current Month High]]/Table2[[#This Row],[Close Price]])-1</f>
        <v>8.5015527950310421E-2</v>
      </c>
      <c r="AI176">
        <v>8.5015527950310403</v>
      </c>
      <c r="AJ176">
        <v>94.030693908294893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-0.01</v>
      </c>
      <c r="AM176" t="s">
        <v>10435</v>
      </c>
      <c r="AN176">
        <v>14.67</v>
      </c>
      <c r="AO176" t="s">
        <v>10436</v>
      </c>
      <c r="AP176">
        <v>0.113522999302133</v>
      </c>
      <c r="AQ176">
        <f>(Table2[[#This Row],[Sharpe Ratio]]-AVERAGE(Table2[Sharpe Ratio]))/_xlfn.STDEV.P(Table2[Sharpe Ratio])</f>
        <v>0.63649549006699369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5.0752737289096981</v>
      </c>
      <c r="AS176">
        <f>_xlfn.RANK.AVG(Table2[[#This Row],[1Y Return vs Nifty Z-Score]],Table2[1Y Return vs Nifty Z-Score])</f>
        <v>174</v>
      </c>
      <c r="AT176">
        <f>_xlfn.RANK.AVG(Table2[[#This Row],[6M Return vs Nifty Z-Score]],Table2[6M Return vs Nifty Z-Score])</f>
        <v>294</v>
      </c>
      <c r="AU176">
        <f>_xlfn.RANK.AVG(Table2[[#This Row],[Sharpe Ratio Z-Score]],Table2[Sharpe Ratio Z-Score])</f>
        <v>189</v>
      </c>
      <c r="AV176">
        <f>(Table2[[#This Row],[Rank 1Y]]+Table2[[#This Row],[Rank 6M]]+Table2[[#This Row],[Rank Sharpe]])/3</f>
        <v>219</v>
      </c>
    </row>
    <row r="177" spans="1:48" x14ac:dyDescent="0.3">
      <c r="A177" t="s">
        <v>1645</v>
      </c>
      <c r="B177" t="s">
        <v>1646</v>
      </c>
      <c r="C177" t="s">
        <v>10393</v>
      </c>
      <c r="D177" t="s">
        <v>1647</v>
      </c>
      <c r="E177">
        <v>5610.0060871799997</v>
      </c>
      <c r="F177">
        <v>1097.05</v>
      </c>
      <c r="G177">
        <v>40.534222219989402</v>
      </c>
      <c r="H177">
        <f>(Table2[[#This Row],[1Y Return vs Nifty]]-AVERAGE(Table2[1Y Return vs Nifty]))/_xlfn.STDEV.P(Table2[1Y Return vs Nifty])</f>
        <v>0.26068184801136124</v>
      </c>
      <c r="I177">
        <v>-6.9681894701199303</v>
      </c>
      <c r="J177">
        <f>(Table2[[#This Row],[1M Return vs Nifty]]-AVERAGE(Table2[1M Return vs Nifty]))/_xlfn.STDEV.P(Table2[1M Return vs Nifty])</f>
        <v>-0.43743414220473842</v>
      </c>
      <c r="K177">
        <v>55.969772653354099</v>
      </c>
      <c r="L177">
        <f>(Table2[[#This Row],[6M Return vs Nifty]]-AVERAGE(Table2[6M Return vs Nifty]))/_xlfn.STDEV.P(Table2[6M Return vs Nifty])</f>
        <v>1.2840406583192376</v>
      </c>
      <c r="M177">
        <v>-4.7446422685714902</v>
      </c>
      <c r="N177">
        <f>(Table2[[#This Row],[1W Return vs Nifty]]-AVERAGE(Table2[1W Return vs Nifty]))/_xlfn.STDEV.P(Table2[1W Return vs Nifty])</f>
        <v>-0.56958227327967981</v>
      </c>
      <c r="O177">
        <v>1091.25</v>
      </c>
      <c r="P177">
        <v>1062.4040934468601</v>
      </c>
      <c r="Q177">
        <v>877.75853232753605</v>
      </c>
      <c r="R177">
        <v>52.786061770313097</v>
      </c>
      <c r="S177" s="2">
        <f>(Table2[[#This Row],[Close Price]]-Table2[[#This Row],[20D EMA]])/Table2[[#This Row],[20D EMA]]</f>
        <v>5.3150057273768196E-3</v>
      </c>
      <c r="T177" s="2">
        <f>(Table2[[#This Row],[Close Price]]-Table2[[#This Row],[50D EMA]])/Table2[[#This Row],[50D EMA]]</f>
        <v>3.2610855668613631E-2</v>
      </c>
      <c r="U177" s="2">
        <f>(Table2[[#This Row],[Close Price]]-Table2[[#This Row],[200D EMA]])/Table2[[#This Row],[200D EMA]]</f>
        <v>0.24983120026298439</v>
      </c>
      <c r="V177">
        <v>0.470239413945305</v>
      </c>
      <c r="W177">
        <v>1063.9000000000001</v>
      </c>
      <c r="X177">
        <v>1125</v>
      </c>
      <c r="Y177">
        <v>1060</v>
      </c>
      <c r="Z177">
        <v>1125</v>
      </c>
      <c r="AA177">
        <v>1026.0999999999999</v>
      </c>
      <c r="AB177">
        <v>1201</v>
      </c>
      <c r="AC177" s="2">
        <f>(Table2[[#This Row],[Close Price]]/Table2[[#This Row],[Day Low]])-1</f>
        <v>3.1158943509728143E-2</v>
      </c>
      <c r="AD177" s="2">
        <f>(Table2[[#This Row],[Day High]]/Table2[[#This Row],[Close Price]])-1</f>
        <v>2.5477416708445499E-2</v>
      </c>
      <c r="AE177" s="2">
        <f>(Table2[[#This Row],[Close Price]]/Table2[[#This Row],[Current Week Low]])-1</f>
        <v>3.4952830188679229E-2</v>
      </c>
      <c r="AF177" s="2">
        <f>(Table2[[#This Row],[Current Week High]]/Table2[[#This Row],[Close Price]])-1</f>
        <v>2.5477416708445499E-2</v>
      </c>
      <c r="AG177" s="2">
        <f>(Table2[[#This Row],[Close Price]]/Table2[[#This Row],[Current Month Low]])-1</f>
        <v>6.9145307474905104E-2</v>
      </c>
      <c r="AH177" s="2">
        <f>(Table2[[#This Row],[Current Month High]]/Table2[[#This Row],[Close Price]])-1</f>
        <v>9.4754113303860299E-2</v>
      </c>
      <c r="AI177">
        <v>9.4754113303860308</v>
      </c>
      <c r="AJ177">
        <v>89.801038062283695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-0.01</v>
      </c>
      <c r="AM177" t="s">
        <v>10435</v>
      </c>
      <c r="AN177">
        <v>-1.61</v>
      </c>
      <c r="AO177" t="s">
        <v>10435</v>
      </c>
      <c r="AP177">
        <v>5.8305076939686E-2</v>
      </c>
      <c r="AQ177">
        <f>(Table2[[#This Row],[Sharpe Ratio]]-AVERAGE(Table2[Sharpe Ratio]))/_xlfn.STDEV.P(Table2[Sharpe Ratio])</f>
        <v>-4.4101198488553442E-3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0.53329597099732529</v>
      </c>
      <c r="AS177">
        <f>_xlfn.RANK.AVG(Table2[[#This Row],[1Y Return vs Nifty Z-Score]],Table2[1Y Return vs Nifty Z-Score])</f>
        <v>232</v>
      </c>
      <c r="AT177">
        <f>_xlfn.RANK.AVG(Table2[[#This Row],[6M Return vs Nifty Z-Score]],Table2[6M Return vs Nifty Z-Score])</f>
        <v>75</v>
      </c>
      <c r="AU177">
        <f>_xlfn.RANK.AVG(Table2[[#This Row],[Sharpe Ratio Z-Score]],Table2[Sharpe Ratio Z-Score])</f>
        <v>350</v>
      </c>
      <c r="AV177">
        <f>(Table2[[#This Row],[Rank 1Y]]+Table2[[#This Row],[Rank 6M]]+Table2[[#This Row],[Rank Sharpe]])/3</f>
        <v>219</v>
      </c>
    </row>
    <row r="178" spans="1:48" x14ac:dyDescent="0.3">
      <c r="A178" t="s">
        <v>1331</v>
      </c>
      <c r="B178" t="s">
        <v>1332</v>
      </c>
      <c r="C178" t="s">
        <v>10402</v>
      </c>
      <c r="D178" t="s">
        <v>777</v>
      </c>
      <c r="E178">
        <v>8731.1568198139994</v>
      </c>
      <c r="F178">
        <v>218.57</v>
      </c>
      <c r="G178">
        <v>33.796579349627997</v>
      </c>
      <c r="H178">
        <f>(Table2[[#This Row],[1Y Return vs Nifty]]-AVERAGE(Table2[1Y Return vs Nifty]))/_xlfn.STDEV.P(Table2[1Y Return vs Nifty])</f>
        <v>0.15097041524379476</v>
      </c>
      <c r="I178">
        <v>-15.152926409772601</v>
      </c>
      <c r="J178">
        <f>(Table2[[#This Row],[1M Return vs Nifty]]-AVERAGE(Table2[1M Return vs Nifty]))/_xlfn.STDEV.P(Table2[1M Return vs Nifty])</f>
        <v>-1.2351068551875855</v>
      </c>
      <c r="K178">
        <v>13.681822285933499</v>
      </c>
      <c r="L178">
        <f>(Table2[[#This Row],[6M Return vs Nifty]]-AVERAGE(Table2[6M Return vs Nifty]))/_xlfn.STDEV.P(Table2[6M Return vs Nifty])</f>
        <v>1.1173685594162772E-2</v>
      </c>
      <c r="M178">
        <v>-2.6018221828139501</v>
      </c>
      <c r="N178">
        <f>(Table2[[#This Row],[1W Return vs Nifty]]-AVERAGE(Table2[1W Return vs Nifty]))/_xlfn.STDEV.P(Table2[1W Return vs Nifty])</f>
        <v>-0.15462472935199004</v>
      </c>
      <c r="O178">
        <v>228.71</v>
      </c>
      <c r="P178">
        <v>235.32664340321799</v>
      </c>
      <c r="Q178">
        <v>203.05333221071399</v>
      </c>
      <c r="R178">
        <v>38.599226409228798</v>
      </c>
      <c r="S178" s="2">
        <f>(Table2[[#This Row],[Close Price]]-Table2[[#This Row],[20D EMA]])/Table2[[#This Row],[20D EMA]]</f>
        <v>-4.4335621529447838E-2</v>
      </c>
      <c r="T178" s="2">
        <f>(Table2[[#This Row],[Close Price]]-Table2[[#This Row],[50D EMA]])/Table2[[#This Row],[50D EMA]]</f>
        <v>-7.1205891355474338E-2</v>
      </c>
      <c r="U178" s="2">
        <f>(Table2[[#This Row],[Close Price]]-Table2[[#This Row],[200D EMA]])/Table2[[#This Row],[200D EMA]]</f>
        <v>7.6416710921955885E-2</v>
      </c>
      <c r="V178">
        <v>0.38355673465894202</v>
      </c>
      <c r="W178">
        <v>217.9</v>
      </c>
      <c r="X178">
        <v>227.9</v>
      </c>
      <c r="Y178">
        <v>217.9</v>
      </c>
      <c r="Z178">
        <v>229.5</v>
      </c>
      <c r="AA178">
        <v>206.91</v>
      </c>
      <c r="AB178">
        <v>243.98</v>
      </c>
      <c r="AC178" s="2">
        <f>(Table2[[#This Row],[Close Price]]/Table2[[#This Row],[Day Low]])-1</f>
        <v>3.0748049564019997E-3</v>
      </c>
      <c r="AD178" s="2">
        <f>(Table2[[#This Row],[Day High]]/Table2[[#This Row],[Close Price]])-1</f>
        <v>4.2686553506885661E-2</v>
      </c>
      <c r="AE178" s="2">
        <f>(Table2[[#This Row],[Close Price]]/Table2[[#This Row],[Current Week Low]])-1</f>
        <v>3.0748049564019997E-3</v>
      </c>
      <c r="AF178" s="2">
        <f>(Table2[[#This Row],[Current Week High]]/Table2[[#This Row],[Close Price]])-1</f>
        <v>5.0006862789952811E-2</v>
      </c>
      <c r="AG178" s="2">
        <f>(Table2[[#This Row],[Close Price]]/Table2[[#This Row],[Current Month Low]])-1</f>
        <v>5.6353003721424821E-2</v>
      </c>
      <c r="AH178" s="2">
        <f>(Table2[[#This Row],[Current Month High]]/Table2[[#This Row],[Close Price]])-1</f>
        <v>0.11625566180171121</v>
      </c>
      <c r="AI178">
        <v>35.649906208537303</v>
      </c>
      <c r="AJ178">
        <v>97.443541102077603</v>
      </c>
      <c r="AK178" t="str">
        <f>IF(AND(Table2[[#This Row],[20D EMA]]&gt;Table2[[#This Row],[50D EMA]],Table2[[#This Row],[50D EMA]]&gt;Table2[[#This Row],[200D EMA]]),"Uptrend","Downtrend/NoTrend")</f>
        <v>Downtrend/NoTrend</v>
      </c>
      <c r="AL178">
        <v>-0.25</v>
      </c>
      <c r="AM178" t="s">
        <v>10435</v>
      </c>
      <c r="AN178">
        <v>-2.38</v>
      </c>
      <c r="AO178" t="s">
        <v>10435</v>
      </c>
      <c r="AP178">
        <v>0.16528568484195399</v>
      </c>
      <c r="AQ178">
        <f>(Table2[[#This Row],[Sharpe Ratio]]-AVERAGE(Table2[Sharpe Ratio]))/_xlfn.STDEV.P(Table2[Sharpe Ratio])</f>
        <v>1.2372967177738723</v>
      </c>
      <c r="AR1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8">
        <f>_xlfn.RANK.AVG(Table2[[#This Row],[1Y Return vs Nifty Z-Score]],Table2[1Y Return vs Nifty Z-Score])</f>
        <v>263</v>
      </c>
      <c r="AT178">
        <f>_xlfn.RANK.AVG(Table2[[#This Row],[6M Return vs Nifty Z-Score]],Table2[6M Return vs Nifty Z-Score])</f>
        <v>310</v>
      </c>
      <c r="AU178">
        <f>_xlfn.RANK.AVG(Table2[[#This Row],[Sharpe Ratio Z-Score]],Table2[Sharpe Ratio Z-Score])</f>
        <v>85</v>
      </c>
      <c r="AV178">
        <f>(Table2[[#This Row],[Rank 1Y]]+Table2[[#This Row],[Rank 6M]]+Table2[[#This Row],[Rank Sharpe]])/3</f>
        <v>219.33333333333334</v>
      </c>
    </row>
    <row r="179" spans="1:48" x14ac:dyDescent="0.3">
      <c r="A179" t="s">
        <v>236</v>
      </c>
      <c r="B179" t="s">
        <v>237</v>
      </c>
      <c r="C179" t="s">
        <v>10395</v>
      </c>
      <c r="D179" t="s">
        <v>54</v>
      </c>
      <c r="E179">
        <v>117471.0277696</v>
      </c>
      <c r="F179">
        <v>3470.9</v>
      </c>
      <c r="G179">
        <v>56.056193843149899</v>
      </c>
      <c r="H179">
        <f>(Table2[[#This Row],[1Y Return vs Nifty]]-AVERAGE(Table2[1Y Return vs Nifty]))/_xlfn.STDEV.P(Table2[1Y Return vs Nifty])</f>
        <v>0.51343162696530309</v>
      </c>
      <c r="I179">
        <v>-1.31703002294806</v>
      </c>
      <c r="J179">
        <f>(Table2[[#This Row],[1M Return vs Nifty]]-AVERAGE(Table2[1M Return vs Nifty]))/_xlfn.STDEV.P(Table2[1M Return vs Nifty])</f>
        <v>0.11331974530084155</v>
      </c>
      <c r="K179">
        <v>17.6335651462676</v>
      </c>
      <c r="L179">
        <f>(Table2[[#This Row],[6M Return vs Nifty]]-AVERAGE(Table2[6M Return vs Nifty]))/_xlfn.STDEV.P(Table2[6M Return vs Nifty])</f>
        <v>0.13012111454065128</v>
      </c>
      <c r="M179">
        <v>-2.2986893917119202</v>
      </c>
      <c r="N179">
        <f>(Table2[[#This Row],[1W Return vs Nifty]]-AVERAGE(Table2[1W Return vs Nifty]))/_xlfn.STDEV.P(Table2[1W Return vs Nifty])</f>
        <v>-9.5923002914151984E-2</v>
      </c>
      <c r="O179">
        <v>3415.67</v>
      </c>
      <c r="P179">
        <v>3293.8015782928501</v>
      </c>
      <c r="Q179">
        <v>2809.9591923472299</v>
      </c>
      <c r="R179">
        <v>61.521922916679102</v>
      </c>
      <c r="S179" s="2">
        <f>(Table2[[#This Row],[Close Price]]-Table2[[#This Row],[20D EMA]])/Table2[[#This Row],[20D EMA]]</f>
        <v>1.6169594837908818E-2</v>
      </c>
      <c r="T179" s="2">
        <f>(Table2[[#This Row],[Close Price]]-Table2[[#This Row],[50D EMA]])/Table2[[#This Row],[50D EMA]]</f>
        <v>5.3767179806543976E-2</v>
      </c>
      <c r="U179" s="2">
        <f>(Table2[[#This Row],[Close Price]]-Table2[[#This Row],[200D EMA]])/Table2[[#This Row],[200D EMA]]</f>
        <v>0.23521366767631585</v>
      </c>
      <c r="V179">
        <v>0.83309738857285598</v>
      </c>
      <c r="W179">
        <v>3456.4</v>
      </c>
      <c r="X179">
        <v>3494.9</v>
      </c>
      <c r="Y179">
        <v>3424.75</v>
      </c>
      <c r="Z179">
        <v>3520.35</v>
      </c>
      <c r="AA179">
        <v>3320.95</v>
      </c>
      <c r="AB179">
        <v>3525</v>
      </c>
      <c r="AC179" s="2">
        <f>(Table2[[#This Row],[Close Price]]/Table2[[#This Row],[Day Low]])-1</f>
        <v>4.1951163059830154E-3</v>
      </c>
      <c r="AD179" s="2">
        <f>(Table2[[#This Row],[Day High]]/Table2[[#This Row],[Close Price]])-1</f>
        <v>6.9146330922815746E-3</v>
      </c>
      <c r="AE179" s="2">
        <f>(Table2[[#This Row],[Close Price]]/Table2[[#This Row],[Current Week Low]])-1</f>
        <v>1.3475436163223664E-2</v>
      </c>
      <c r="AF179" s="2">
        <f>(Table2[[#This Row],[Current Week High]]/Table2[[#This Row],[Close Price]])-1</f>
        <v>1.4247025267221769E-2</v>
      </c>
      <c r="AG179" s="2">
        <f>(Table2[[#This Row],[Close Price]]/Table2[[#This Row],[Current Month Low]])-1</f>
        <v>4.5152742438157922E-2</v>
      </c>
      <c r="AH179" s="2">
        <f>(Table2[[#This Row],[Current Month High]]/Table2[[#This Row],[Close Price]])-1</f>
        <v>1.5586735428851251E-2</v>
      </c>
      <c r="AI179">
        <v>2.9704111325592599</v>
      </c>
      <c r="AJ179">
        <v>90.556973839523394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0.06</v>
      </c>
      <c r="AM179" t="s">
        <v>10436</v>
      </c>
      <c r="AN179">
        <v>1.59</v>
      </c>
      <c r="AO179" t="s">
        <v>10436</v>
      </c>
      <c r="AP179">
        <v>0.100032258009657</v>
      </c>
      <c r="AQ179">
        <f>(Table2[[#This Row],[Sharpe Ratio]]-AVERAGE(Table2[Sharpe Ratio]))/_xlfn.STDEV.P(Table2[Sharpe Ratio])</f>
        <v>0.4799106095364018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1.1408600934290456</v>
      </c>
      <c r="AS179">
        <f>_xlfn.RANK.AVG(Table2[[#This Row],[1Y Return vs Nifty Z-Score]],Table2[1Y Return vs Nifty Z-Score])</f>
        <v>166</v>
      </c>
      <c r="AT179">
        <f>_xlfn.RANK.AVG(Table2[[#This Row],[6M Return vs Nifty Z-Score]],Table2[6M Return vs Nifty Z-Score])</f>
        <v>271</v>
      </c>
      <c r="AU179">
        <f>_xlfn.RANK.AVG(Table2[[#This Row],[Sharpe Ratio Z-Score]],Table2[Sharpe Ratio Z-Score])</f>
        <v>224</v>
      </c>
      <c r="AV179">
        <f>(Table2[[#This Row],[Rank 1Y]]+Table2[[#This Row],[Rank 6M]]+Table2[[#This Row],[Rank Sharpe]])/3</f>
        <v>220.33333333333334</v>
      </c>
    </row>
    <row r="180" spans="1:48" x14ac:dyDescent="0.3">
      <c r="A180" t="s">
        <v>665</v>
      </c>
      <c r="B180" t="s">
        <v>666</v>
      </c>
      <c r="C180" t="s">
        <v>10395</v>
      </c>
      <c r="D180" t="s">
        <v>54</v>
      </c>
      <c r="E180">
        <v>28721.208924544</v>
      </c>
      <c r="F180">
        <v>217.67</v>
      </c>
      <c r="G180">
        <v>92.552563145427001</v>
      </c>
      <c r="H180">
        <f>(Table2[[#This Row],[1Y Return vs Nifty]]-AVERAGE(Table2[1Y Return vs Nifty]))/_xlfn.STDEV.P(Table2[1Y Return vs Nifty])</f>
        <v>1.1077149756094966</v>
      </c>
      <c r="I180">
        <v>12.2185703480769</v>
      </c>
      <c r="J180">
        <f>(Table2[[#This Row],[1M Return vs Nifty]]-AVERAGE(Table2[1M Return vs Nifty]))/_xlfn.STDEV.P(Table2[1M Return vs Nifty])</f>
        <v>1.4324799271631183</v>
      </c>
      <c r="K180">
        <v>65.983625049252694</v>
      </c>
      <c r="L180">
        <f>(Table2[[#This Row],[6M Return vs Nifty]]-AVERAGE(Table2[6M Return vs Nifty]))/_xlfn.STDEV.P(Table2[6M Return vs Nifty])</f>
        <v>1.5854575365017085</v>
      </c>
      <c r="M180">
        <v>-5.6806029960789202</v>
      </c>
      <c r="N180">
        <f>(Table2[[#This Row],[1W Return vs Nifty]]-AVERAGE(Table2[1W Return vs Nifty]))/_xlfn.STDEV.P(Table2[1W Return vs Nifty])</f>
        <v>-0.75083125786811455</v>
      </c>
      <c r="O180">
        <v>215.63</v>
      </c>
      <c r="P180">
        <v>196.46966382675799</v>
      </c>
      <c r="Q180">
        <v>158.166243148067</v>
      </c>
      <c r="R180">
        <v>46.052311848620398</v>
      </c>
      <c r="S180" s="2">
        <f>(Table2[[#This Row],[Close Price]]-Table2[[#This Row],[20D EMA]])/Table2[[#This Row],[20D EMA]]</f>
        <v>9.460650187821695E-3</v>
      </c>
      <c r="T180" s="2">
        <f>(Table2[[#This Row],[Close Price]]-Table2[[#This Row],[50D EMA]])/Table2[[#This Row],[50D EMA]]</f>
        <v>0.10790641038575766</v>
      </c>
      <c r="U180" s="2">
        <f>(Table2[[#This Row],[Close Price]]-Table2[[#This Row],[200D EMA]])/Table2[[#This Row],[200D EMA]]</f>
        <v>0.37621021823366363</v>
      </c>
      <c r="V180">
        <v>1.37743559739539</v>
      </c>
      <c r="W180">
        <v>217</v>
      </c>
      <c r="X180">
        <v>221.5</v>
      </c>
      <c r="Y180">
        <v>217</v>
      </c>
      <c r="Z180">
        <v>223.25</v>
      </c>
      <c r="AA180">
        <v>186.53</v>
      </c>
      <c r="AB180">
        <v>243.99</v>
      </c>
      <c r="AC180" s="2">
        <f>(Table2[[#This Row],[Close Price]]/Table2[[#This Row],[Day Low]])-1</f>
        <v>3.0875576036866192E-3</v>
      </c>
      <c r="AD180" s="2">
        <f>(Table2[[#This Row],[Day High]]/Table2[[#This Row],[Close Price]])-1</f>
        <v>1.7595442642532433E-2</v>
      </c>
      <c r="AE180" s="2">
        <f>(Table2[[#This Row],[Close Price]]/Table2[[#This Row],[Current Week Low]])-1</f>
        <v>3.0875576036866192E-3</v>
      </c>
      <c r="AF180" s="2">
        <f>(Table2[[#This Row],[Current Week High]]/Table2[[#This Row],[Close Price]])-1</f>
        <v>2.5635135755960992E-2</v>
      </c>
      <c r="AG180" s="2">
        <f>(Table2[[#This Row],[Close Price]]/Table2[[#This Row],[Current Month Low]])-1</f>
        <v>0.16694365517611098</v>
      </c>
      <c r="AH180" s="2">
        <f>(Table2[[#This Row],[Current Month High]]/Table2[[#This Row],[Close Price]])-1</f>
        <v>0.1209169844259661</v>
      </c>
      <c r="AI180">
        <v>12.0916984425966</v>
      </c>
      <c r="AJ180">
        <v>148.76571428571401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0.22</v>
      </c>
      <c r="AM180" t="s">
        <v>10436</v>
      </c>
      <c r="AN180">
        <v>-3.82</v>
      </c>
      <c r="AO180" t="s">
        <v>10435</v>
      </c>
      <c r="AQ180">
        <f>(Table2[[#This Row],[Sharpe Ratio]]-AVERAGE(Table2[Sharpe Ratio]))/_xlfn.STDEV.P(Table2[Sharpe Ratio])</f>
        <v>-0.68114784011182361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2.6936733412943852</v>
      </c>
      <c r="AS180">
        <f>_xlfn.RANK.AVG(Table2[[#This Row],[1Y Return vs Nifty Z-Score]],Table2[1Y Return vs Nifty Z-Score])</f>
        <v>86</v>
      </c>
      <c r="AT180">
        <f>_xlfn.RANK.AVG(Table2[[#This Row],[6M Return vs Nifty Z-Score]],Table2[6M Return vs Nifty Z-Score])</f>
        <v>51</v>
      </c>
      <c r="AU180">
        <f>_xlfn.RANK.AVG(Table2[[#This Row],[Sharpe Ratio Z-Score]],Table2[Sharpe Ratio Z-Score])</f>
        <v>532</v>
      </c>
      <c r="AV180">
        <f>(Table2[[#This Row],[Rank 1Y]]+Table2[[#This Row],[Rank 6M]]+Table2[[#This Row],[Rank Sharpe]])/3</f>
        <v>223</v>
      </c>
    </row>
    <row r="181" spans="1:48" x14ac:dyDescent="0.3">
      <c r="A181" t="s">
        <v>318</v>
      </c>
      <c r="B181" t="s">
        <v>319</v>
      </c>
      <c r="C181" t="s">
        <v>10389</v>
      </c>
      <c r="D181" t="s">
        <v>18</v>
      </c>
      <c r="E181">
        <v>88762.116296655004</v>
      </c>
      <c r="F181">
        <v>417.15</v>
      </c>
      <c r="G181">
        <v>108.490428311074</v>
      </c>
      <c r="H181">
        <f>(Table2[[#This Row],[1Y Return vs Nifty]]-AVERAGE(Table2[1Y Return vs Nifty]))/_xlfn.STDEV.P(Table2[1Y Return vs Nifty])</f>
        <v>1.3672368968842625</v>
      </c>
      <c r="I181">
        <v>-4.8085691167997897</v>
      </c>
      <c r="J181">
        <f>(Table2[[#This Row],[1M Return vs Nifty]]-AVERAGE(Table2[1M Return vs Nifty]))/_xlfn.STDEV.P(Table2[1M Return vs Nifty])</f>
        <v>-0.2269606426961574</v>
      </c>
      <c r="K181">
        <v>15.005910664934801</v>
      </c>
      <c r="L181">
        <f>(Table2[[#This Row],[6M Return vs Nifty]]-AVERAGE(Table2[6M Return vs Nifty]))/_xlfn.STDEV.P(Table2[6M Return vs Nifty])</f>
        <v>5.1028735364990432E-2</v>
      </c>
      <c r="M181">
        <v>-3.2244742055054898</v>
      </c>
      <c r="N181">
        <f>(Table2[[#This Row],[1W Return vs Nifty]]-AVERAGE(Table2[1W Return vs Nifty]))/_xlfn.STDEV.P(Table2[1W Return vs Nifty])</f>
        <v>-0.27520141974937717</v>
      </c>
      <c r="O181">
        <v>409.63</v>
      </c>
      <c r="P181">
        <v>395.62602742299799</v>
      </c>
      <c r="Q181">
        <v>336.461852864268</v>
      </c>
      <c r="R181">
        <v>58.927039840697802</v>
      </c>
      <c r="S181" s="2">
        <f>(Table2[[#This Row],[Close Price]]-Table2[[#This Row],[20D EMA]])/Table2[[#This Row],[20D EMA]]</f>
        <v>1.8358030417693974E-2</v>
      </c>
      <c r="T181" s="2">
        <f>(Table2[[#This Row],[Close Price]]-Table2[[#This Row],[50D EMA]])/Table2[[#This Row],[50D EMA]]</f>
        <v>5.4404844689322843E-2</v>
      </c>
      <c r="U181" s="2">
        <f>(Table2[[#This Row],[Close Price]]-Table2[[#This Row],[200D EMA]])/Table2[[#This Row],[200D EMA]]</f>
        <v>0.23981365628478057</v>
      </c>
      <c r="V181">
        <v>0.66311452901668799</v>
      </c>
      <c r="W181">
        <v>402.65</v>
      </c>
      <c r="X181">
        <v>419.4</v>
      </c>
      <c r="Y181">
        <v>396.65</v>
      </c>
      <c r="Z181">
        <v>419.4</v>
      </c>
      <c r="AA181">
        <v>392</v>
      </c>
      <c r="AB181">
        <v>457.15</v>
      </c>
      <c r="AC181" s="2">
        <f>(Table2[[#This Row],[Close Price]]/Table2[[#This Row],[Day Low]])-1</f>
        <v>3.6011424313920237E-2</v>
      </c>
      <c r="AD181" s="2">
        <f>(Table2[[#This Row],[Day High]]/Table2[[#This Row],[Close Price]])-1</f>
        <v>5.3937432578208266E-3</v>
      </c>
      <c r="AE181" s="2">
        <f>(Table2[[#This Row],[Close Price]]/Table2[[#This Row],[Current Week Low]])-1</f>
        <v>5.1682843816967194E-2</v>
      </c>
      <c r="AF181" s="2">
        <f>(Table2[[#This Row],[Current Week High]]/Table2[[#This Row],[Close Price]])-1</f>
        <v>5.3937432578208266E-3</v>
      </c>
      <c r="AG181" s="2">
        <f>(Table2[[#This Row],[Close Price]]/Table2[[#This Row],[Current Month Low]])-1</f>
        <v>6.4158163265306101E-2</v>
      </c>
      <c r="AH181" s="2">
        <f>(Table2[[#This Row],[Current Month High]]/Table2[[#This Row],[Close Price]])-1</f>
        <v>9.5888769027927534E-2</v>
      </c>
      <c r="AI181">
        <v>9.5888769027927498</v>
      </c>
      <c r="AJ181">
        <v>161.59071906354501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0.22</v>
      </c>
      <c r="AM181" t="s">
        <v>10436</v>
      </c>
      <c r="AN181">
        <v>-3.97</v>
      </c>
      <c r="AO181" t="s">
        <v>10435</v>
      </c>
      <c r="AP181">
        <v>7.3216403636579996E-2</v>
      </c>
      <c r="AQ181">
        <f>(Table2[[#This Row],[Sharpe Ratio]]-AVERAGE(Table2[Sharpe Ratio]))/_xlfn.STDEV.P(Table2[Sharpe Ratio])</f>
        <v>0.16866326868969558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1.0847668384934139</v>
      </c>
      <c r="AS181">
        <f>_xlfn.RANK.AVG(Table2[[#This Row],[1Y Return vs Nifty Z-Score]],Table2[1Y Return vs Nifty Z-Score])</f>
        <v>68</v>
      </c>
      <c r="AT181">
        <f>_xlfn.RANK.AVG(Table2[[#This Row],[6M Return vs Nifty Z-Score]],Table2[6M Return vs Nifty Z-Score])</f>
        <v>300</v>
      </c>
      <c r="AU181">
        <f>_xlfn.RANK.AVG(Table2[[#This Row],[Sharpe Ratio Z-Score]],Table2[Sharpe Ratio Z-Score])</f>
        <v>305</v>
      </c>
      <c r="AV181">
        <f>(Table2[[#This Row],[Rank 1Y]]+Table2[[#This Row],[Rank 6M]]+Table2[[#This Row],[Rank Sharpe]])/3</f>
        <v>224.33333333333334</v>
      </c>
    </row>
    <row r="182" spans="1:48" x14ac:dyDescent="0.3">
      <c r="A182" t="s">
        <v>221</v>
      </c>
      <c r="B182" t="s">
        <v>222</v>
      </c>
      <c r="C182" t="s">
        <v>10397</v>
      </c>
      <c r="D182" t="s">
        <v>80</v>
      </c>
      <c r="E182">
        <v>122513.81969033999</v>
      </c>
      <c r="F182">
        <v>6126.3</v>
      </c>
      <c r="G182">
        <v>74.097319456294699</v>
      </c>
      <c r="H182">
        <f>(Table2[[#This Row],[1Y Return vs Nifty]]-AVERAGE(Table2[1Y Return vs Nifty]))/_xlfn.STDEV.P(Table2[1Y Return vs Nifty])</f>
        <v>0.80720168540290438</v>
      </c>
      <c r="I182">
        <v>9.6213656788647501</v>
      </c>
      <c r="J182">
        <f>(Table2[[#This Row],[1M Return vs Nifty]]-AVERAGE(Table2[1M Return vs Nifty]))/_xlfn.STDEV.P(Table2[1M Return vs Nifty])</f>
        <v>1.1793600883781603</v>
      </c>
      <c r="K182">
        <v>13.7572181964044</v>
      </c>
      <c r="L182">
        <f>(Table2[[#This Row],[6M Return vs Nifty]]-AVERAGE(Table2[6M Return vs Nifty]))/_xlfn.STDEV.P(Table2[6M Return vs Nifty])</f>
        <v>1.3443101905029484E-2</v>
      </c>
      <c r="M182">
        <v>4.2451512306630601</v>
      </c>
      <c r="N182">
        <f>(Table2[[#This Row],[1W Return vs Nifty]]-AVERAGE(Table2[1W Return vs Nifty]))/_xlfn.STDEV.P(Table2[1W Return vs Nifty])</f>
        <v>1.1712930599570339</v>
      </c>
      <c r="O182">
        <v>5802.69</v>
      </c>
      <c r="P182">
        <v>5588.8149661872703</v>
      </c>
      <c r="Q182">
        <v>4895.5487492136799</v>
      </c>
      <c r="R182">
        <v>77.967867224746598</v>
      </c>
      <c r="S182" s="2">
        <f>(Table2[[#This Row],[Close Price]]-Table2[[#This Row],[20D EMA]])/Table2[[#This Row],[20D EMA]]</f>
        <v>5.5768962326093692E-2</v>
      </c>
      <c r="T182" s="2">
        <f>(Table2[[#This Row],[Close Price]]-Table2[[#This Row],[50D EMA]])/Table2[[#This Row],[50D EMA]]</f>
        <v>9.6171556414830814E-2</v>
      </c>
      <c r="U182" s="2">
        <f>(Table2[[#This Row],[Close Price]]-Table2[[#This Row],[200D EMA]])/Table2[[#This Row],[200D EMA]]</f>
        <v>0.25140210297854815</v>
      </c>
      <c r="V182">
        <v>1.15894257493747</v>
      </c>
      <c r="W182">
        <v>6110.3</v>
      </c>
      <c r="X182">
        <v>6246.25</v>
      </c>
      <c r="Y182">
        <v>6004.3</v>
      </c>
      <c r="Z182">
        <v>6246.25</v>
      </c>
      <c r="AA182">
        <v>5517</v>
      </c>
      <c r="AB182">
        <v>6246.25</v>
      </c>
      <c r="AC182" s="2">
        <f>(Table2[[#This Row],[Close Price]]/Table2[[#This Row],[Day Low]])-1</f>
        <v>2.618529368443534E-3</v>
      </c>
      <c r="AD182" s="2">
        <f>(Table2[[#This Row],[Day High]]/Table2[[#This Row],[Close Price]])-1</f>
        <v>1.9579517816626701E-2</v>
      </c>
      <c r="AE182" s="2">
        <f>(Table2[[#This Row],[Close Price]]/Table2[[#This Row],[Current Week Low]])-1</f>
        <v>2.0318771547057857E-2</v>
      </c>
      <c r="AF182" s="2">
        <f>(Table2[[#This Row],[Current Week High]]/Table2[[#This Row],[Close Price]])-1</f>
        <v>1.9579517816626701E-2</v>
      </c>
      <c r="AG182" s="2">
        <f>(Table2[[#This Row],[Close Price]]/Table2[[#This Row],[Current Month Low]])-1</f>
        <v>0.11044045676998371</v>
      </c>
      <c r="AH182" s="2">
        <f>(Table2[[#This Row],[Current Month High]]/Table2[[#This Row],[Close Price]])-1</f>
        <v>1.9579517816626701E-2</v>
      </c>
      <c r="AI182">
        <v>1.9579517816626699</v>
      </c>
      <c r="AJ182">
        <v>109.521366644436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0.04</v>
      </c>
      <c r="AM182" t="s">
        <v>10436</v>
      </c>
      <c r="AN182">
        <v>6.66</v>
      </c>
      <c r="AO182" t="s">
        <v>10436</v>
      </c>
      <c r="AP182">
        <v>9.1303880845967994E-2</v>
      </c>
      <c r="AQ182">
        <f>(Table2[[#This Row],[Sharpe Ratio]]-AVERAGE(Table2[Sharpe Ratio]))/_xlfn.STDEV.P(Table2[Sharpe Ratio])</f>
        <v>0.3786017291886305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3.5498996648317585</v>
      </c>
      <c r="AS182">
        <f>_xlfn.RANK.AVG(Table2[[#This Row],[1Y Return vs Nifty Z-Score]],Table2[1Y Return vs Nifty Z-Score])</f>
        <v>121</v>
      </c>
      <c r="AT182">
        <f>_xlfn.RANK.AVG(Table2[[#This Row],[6M Return vs Nifty Z-Score]],Table2[6M Return vs Nifty Z-Score])</f>
        <v>308</v>
      </c>
      <c r="AU182">
        <f>_xlfn.RANK.AVG(Table2[[#This Row],[Sharpe Ratio Z-Score]],Table2[Sharpe Ratio Z-Score])</f>
        <v>250</v>
      </c>
      <c r="AV182">
        <f>(Table2[[#This Row],[Rank 1Y]]+Table2[[#This Row],[Rank 6M]]+Table2[[#This Row],[Rank Sharpe]])/3</f>
        <v>226.33333333333334</v>
      </c>
    </row>
    <row r="183" spans="1:48" x14ac:dyDescent="0.3">
      <c r="A183" t="s">
        <v>289</v>
      </c>
      <c r="B183" t="s">
        <v>290</v>
      </c>
      <c r="C183" t="s">
        <v>10393</v>
      </c>
      <c r="D183" t="s">
        <v>182</v>
      </c>
      <c r="E183">
        <v>100142.39058245999</v>
      </c>
      <c r="F183">
        <v>3681.9</v>
      </c>
      <c r="G183">
        <v>52.029443532621499</v>
      </c>
      <c r="H183">
        <f>(Table2[[#This Row],[1Y Return vs Nifty]]-AVERAGE(Table2[1Y Return vs Nifty]))/_xlfn.STDEV.P(Table2[1Y Return vs Nifty])</f>
        <v>0.44786262093966661</v>
      </c>
      <c r="I183">
        <v>-4.4705548359133603E-2</v>
      </c>
      <c r="J183">
        <f>(Table2[[#This Row],[1M Return vs Nifty]]-AVERAGE(Table2[1M Return vs Nifty]))/_xlfn.STDEV.P(Table2[1M Return vs Nifty])</f>
        <v>0.2373186621778075</v>
      </c>
      <c r="K183">
        <v>16.712080604233801</v>
      </c>
      <c r="L183">
        <f>(Table2[[#This Row],[6M Return vs Nifty]]-AVERAGE(Table2[6M Return vs Nifty]))/_xlfn.STDEV.P(Table2[6M Return vs Nifty])</f>
        <v>0.10238443708902531</v>
      </c>
      <c r="M183">
        <v>-2.3655873986623002</v>
      </c>
      <c r="N183">
        <f>(Table2[[#This Row],[1W Return vs Nifty]]-AVERAGE(Table2[1W Return vs Nifty]))/_xlfn.STDEV.P(Table2[1W Return vs Nifty])</f>
        <v>-0.10887781551941716</v>
      </c>
      <c r="O183">
        <v>3625.19</v>
      </c>
      <c r="P183">
        <v>3468.2464939885199</v>
      </c>
      <c r="Q183">
        <v>2915.1286620153201</v>
      </c>
      <c r="R183">
        <v>62.151555787385597</v>
      </c>
      <c r="S183" s="2">
        <f>(Table2[[#This Row],[Close Price]]-Table2[[#This Row],[20D EMA]])/Table2[[#This Row],[20D EMA]]</f>
        <v>1.5643318005401106E-2</v>
      </c>
      <c r="T183" s="2">
        <f>(Table2[[#This Row],[Close Price]]-Table2[[#This Row],[50D EMA]])/Table2[[#This Row],[50D EMA]]</f>
        <v>6.1602745474349616E-2</v>
      </c>
      <c r="U183" s="2">
        <f>(Table2[[#This Row],[Close Price]]-Table2[[#This Row],[200D EMA]])/Table2[[#This Row],[200D EMA]]</f>
        <v>0.26303173097498445</v>
      </c>
      <c r="V183">
        <v>0.99179203378746705</v>
      </c>
      <c r="W183">
        <v>3636.05</v>
      </c>
      <c r="X183">
        <v>3704.65</v>
      </c>
      <c r="Y183">
        <v>3636.05</v>
      </c>
      <c r="Z183">
        <v>3730.95</v>
      </c>
      <c r="AA183">
        <v>3581.75</v>
      </c>
      <c r="AB183">
        <v>3730.95</v>
      </c>
      <c r="AC183" s="2">
        <f>(Table2[[#This Row],[Close Price]]/Table2[[#This Row],[Day Low]])-1</f>
        <v>1.2609837598492879E-2</v>
      </c>
      <c r="AD183" s="2">
        <f>(Table2[[#This Row],[Day High]]/Table2[[#This Row],[Close Price]])-1</f>
        <v>6.178875037344822E-3</v>
      </c>
      <c r="AE183" s="2">
        <f>(Table2[[#This Row],[Close Price]]/Table2[[#This Row],[Current Week Low]])-1</f>
        <v>1.2609837598492879E-2</v>
      </c>
      <c r="AF183" s="2">
        <f>(Table2[[#This Row],[Current Week High]]/Table2[[#This Row],[Close Price]])-1</f>
        <v>1.3321926179418186E-2</v>
      </c>
      <c r="AG183" s="2">
        <f>(Table2[[#This Row],[Close Price]]/Table2[[#This Row],[Current Month Low]])-1</f>
        <v>2.7961192154672965E-2</v>
      </c>
      <c r="AH183" s="2">
        <f>(Table2[[#This Row],[Current Month High]]/Table2[[#This Row],[Close Price]])-1</f>
        <v>1.3321926179418186E-2</v>
      </c>
      <c r="AI183">
        <v>1.33219261794181</v>
      </c>
      <c r="AJ183">
        <v>87.078908592043106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0.11</v>
      </c>
      <c r="AM183" t="s">
        <v>10436</v>
      </c>
      <c r="AN183">
        <v>0.75</v>
      </c>
      <c r="AO183" t="s">
        <v>10436</v>
      </c>
      <c r="AP183">
        <v>0.101853682419213</v>
      </c>
      <c r="AQ183">
        <f>(Table2[[#This Row],[Sharpe Ratio]]-AVERAGE(Table2[Sharpe Ratio]))/_xlfn.STDEV.P(Table2[Sharpe Ratio])</f>
        <v>0.50105159188737869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1.179739496574461</v>
      </c>
      <c r="AS183">
        <f>_xlfn.RANK.AVG(Table2[[#This Row],[1Y Return vs Nifty Z-Score]],Table2[1Y Return vs Nifty Z-Score])</f>
        <v>182</v>
      </c>
      <c r="AT183">
        <f>_xlfn.RANK.AVG(Table2[[#This Row],[6M Return vs Nifty Z-Score]],Table2[6M Return vs Nifty Z-Score])</f>
        <v>283</v>
      </c>
      <c r="AU183">
        <f>_xlfn.RANK.AVG(Table2[[#This Row],[Sharpe Ratio Z-Score]],Table2[Sharpe Ratio Z-Score])</f>
        <v>220</v>
      </c>
      <c r="AV183">
        <f>(Table2[[#This Row],[Rank 1Y]]+Table2[[#This Row],[Rank 6M]]+Table2[[#This Row],[Rank Sharpe]])/3</f>
        <v>228.33333333333334</v>
      </c>
    </row>
    <row r="184" spans="1:48" x14ac:dyDescent="0.3">
      <c r="A184" t="s">
        <v>1042</v>
      </c>
      <c r="B184" t="s">
        <v>1043</v>
      </c>
      <c r="C184" t="s">
        <v>10391</v>
      </c>
      <c r="D184" t="s">
        <v>549</v>
      </c>
      <c r="E184">
        <v>13732.269693216</v>
      </c>
      <c r="F184">
        <v>143.68</v>
      </c>
      <c r="G184">
        <v>36.690090732572102</v>
      </c>
      <c r="H184">
        <f>(Table2[[#This Row],[1Y Return vs Nifty]]-AVERAGE(Table2[1Y Return vs Nifty]))/_xlfn.STDEV.P(Table2[1Y Return vs Nifty])</f>
        <v>0.19808648916758712</v>
      </c>
      <c r="I184">
        <v>32.4788319269447</v>
      </c>
      <c r="J184">
        <f>(Table2[[#This Row],[1M Return vs Nifty]]-AVERAGE(Table2[1M Return vs Nifty]))/_xlfn.STDEV.P(Table2[1M Return vs Nifty])</f>
        <v>3.4070159371186723</v>
      </c>
      <c r="K184">
        <v>82.299592622446895</v>
      </c>
      <c r="L184">
        <f>(Table2[[#This Row],[6M Return vs Nifty]]-AVERAGE(Table2[6M Return vs Nifty]))/_xlfn.STDEV.P(Table2[6M Return vs Nifty])</f>
        <v>2.0765680318444262</v>
      </c>
      <c r="M184">
        <v>-7.7964964869457596</v>
      </c>
      <c r="N184">
        <f>(Table2[[#This Row],[1W Return vs Nifty]]-AVERAGE(Table2[1W Return vs Nifty]))/_xlfn.STDEV.P(Table2[1W Return vs Nifty])</f>
        <v>-1.1605744612375624</v>
      </c>
      <c r="O184">
        <v>122.8</v>
      </c>
      <c r="P184">
        <v>110.82719229291</v>
      </c>
      <c r="Q184">
        <v>94.915542199681397</v>
      </c>
      <c r="R184">
        <v>78.905481800784301</v>
      </c>
      <c r="S184" s="2">
        <f>(Table2[[#This Row],[Close Price]]-Table2[[#This Row],[20D EMA]])/Table2[[#This Row],[20D EMA]]</f>
        <v>0.17003257328990237</v>
      </c>
      <c r="T184" s="2">
        <f>(Table2[[#This Row],[Close Price]]-Table2[[#This Row],[50D EMA]])/Table2[[#This Row],[50D EMA]]</f>
        <v>0.2964327348496017</v>
      </c>
      <c r="U184" s="2">
        <f>(Table2[[#This Row],[Close Price]]-Table2[[#This Row],[200D EMA]])/Table2[[#This Row],[200D EMA]]</f>
        <v>0.51376683597011885</v>
      </c>
      <c r="V184">
        <v>1.81308508850205</v>
      </c>
      <c r="W184">
        <v>127.16</v>
      </c>
      <c r="X184">
        <v>146.69999999999999</v>
      </c>
      <c r="Y184">
        <v>126.85</v>
      </c>
      <c r="Z184">
        <v>146.69999999999999</v>
      </c>
      <c r="AA184">
        <v>106.09</v>
      </c>
      <c r="AB184">
        <v>146.69999999999999</v>
      </c>
      <c r="AC184" s="2">
        <f>(Table2[[#This Row],[Close Price]]/Table2[[#This Row],[Day Low]])-1</f>
        <v>0.12991506763133076</v>
      </c>
      <c r="AD184" s="2">
        <f>(Table2[[#This Row],[Day High]]/Table2[[#This Row],[Close Price]])-1</f>
        <v>2.101893095768359E-2</v>
      </c>
      <c r="AE184" s="2">
        <f>(Table2[[#This Row],[Close Price]]/Table2[[#This Row],[Current Week Low]])-1</f>
        <v>0.1326763894363423</v>
      </c>
      <c r="AF184" s="2">
        <f>(Table2[[#This Row],[Current Week High]]/Table2[[#This Row],[Close Price]])-1</f>
        <v>2.101893095768359E-2</v>
      </c>
      <c r="AG184" s="2">
        <f>(Table2[[#This Row],[Close Price]]/Table2[[#This Row],[Current Month Low]])-1</f>
        <v>0.35432180224337828</v>
      </c>
      <c r="AH184" s="2">
        <f>(Table2[[#This Row],[Current Month High]]/Table2[[#This Row],[Close Price]])-1</f>
        <v>2.101893095768359E-2</v>
      </c>
      <c r="AI184">
        <v>2.1018930957683502</v>
      </c>
      <c r="AJ184">
        <v>108.231884057971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0.39</v>
      </c>
      <c r="AM184" t="s">
        <v>10436</v>
      </c>
      <c r="AN184">
        <v>15.67</v>
      </c>
      <c r="AO184" t="s">
        <v>10436</v>
      </c>
      <c r="AP184">
        <v>3.5002874583786002E-2</v>
      </c>
      <c r="AQ184">
        <f>(Table2[[#This Row],[Sharpe Ratio]]-AVERAGE(Table2[Sharpe Ratio]))/_xlfn.STDEV.P(Table2[Sharpe Ratio])</f>
        <v>-0.27487506264879291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4.2462209342443309</v>
      </c>
      <c r="AS184">
        <f>_xlfn.RANK.AVG(Table2[[#This Row],[1Y Return vs Nifty Z-Score]],Table2[1Y Return vs Nifty Z-Score])</f>
        <v>250</v>
      </c>
      <c r="AT184">
        <f>_xlfn.RANK.AVG(Table2[[#This Row],[6M Return vs Nifty Z-Score]],Table2[6M Return vs Nifty Z-Score])</f>
        <v>29</v>
      </c>
      <c r="AU184">
        <f>_xlfn.RANK.AVG(Table2[[#This Row],[Sharpe Ratio Z-Score]],Table2[Sharpe Ratio Z-Score])</f>
        <v>406</v>
      </c>
      <c r="AV184">
        <f>(Table2[[#This Row],[Rank 1Y]]+Table2[[#This Row],[Rank 6M]]+Table2[[#This Row],[Rank Sharpe]])/3</f>
        <v>228.33333333333334</v>
      </c>
    </row>
    <row r="185" spans="1:48" x14ac:dyDescent="0.3">
      <c r="A185" t="s">
        <v>730</v>
      </c>
      <c r="B185" t="s">
        <v>731</v>
      </c>
      <c r="C185" t="s">
        <v>10391</v>
      </c>
      <c r="D185" t="s">
        <v>400</v>
      </c>
      <c r="E185">
        <v>24273.758120319999</v>
      </c>
      <c r="F185">
        <v>6800.8</v>
      </c>
      <c r="G185">
        <v>128.46820463903899</v>
      </c>
      <c r="H185">
        <f>(Table2[[#This Row],[1Y Return vs Nifty]]-AVERAGE(Table2[1Y Return vs Nifty]))/_xlfn.STDEV.P(Table2[1Y Return vs Nifty])</f>
        <v>1.6925421270104541</v>
      </c>
      <c r="I185">
        <v>4.75808334992435</v>
      </c>
      <c r="J185">
        <f>(Table2[[#This Row],[1M Return vs Nifty]]-AVERAGE(Table2[1M Return vs Nifty]))/_xlfn.STDEV.P(Table2[1M Return vs Nifty])</f>
        <v>0.70539157382110595</v>
      </c>
      <c r="K185">
        <v>48.234127823597099</v>
      </c>
      <c r="L185">
        <f>(Table2[[#This Row],[6M Return vs Nifty]]-AVERAGE(Table2[6M Return vs Nifty]))/_xlfn.STDEV.P(Table2[6M Return vs Nifty])</f>
        <v>1.0511978099196837</v>
      </c>
      <c r="M185">
        <v>1.20934496339749</v>
      </c>
      <c r="N185">
        <f>(Table2[[#This Row],[1W Return vs Nifty]]-AVERAGE(Table2[1W Return vs Nifty]))/_xlfn.STDEV.P(Table2[1W Return vs Nifty])</f>
        <v>0.58340856098405414</v>
      </c>
      <c r="O185">
        <v>6659.28</v>
      </c>
      <c r="P185">
        <v>6259.5157977748904</v>
      </c>
      <c r="Q185">
        <v>4873.9076937759</v>
      </c>
      <c r="R185">
        <v>54.612653385159099</v>
      </c>
      <c r="S185" s="2">
        <f>(Table2[[#This Row],[Close Price]]-Table2[[#This Row],[20D EMA]])/Table2[[#This Row],[20D EMA]]</f>
        <v>2.1251546713758913E-2</v>
      </c>
      <c r="T185" s="2">
        <f>(Table2[[#This Row],[Close Price]]-Table2[[#This Row],[50D EMA]])/Table2[[#This Row],[50D EMA]]</f>
        <v>8.6473813584354797E-2</v>
      </c>
      <c r="U185" s="2">
        <f>(Table2[[#This Row],[Close Price]]-Table2[[#This Row],[200D EMA]])/Table2[[#This Row],[200D EMA]]</f>
        <v>0.3953485431586628</v>
      </c>
      <c r="V185">
        <v>0.71660550173748905</v>
      </c>
      <c r="W185">
        <v>6682.3</v>
      </c>
      <c r="X185">
        <v>7100</v>
      </c>
      <c r="Y185">
        <v>6682.3</v>
      </c>
      <c r="Z185">
        <v>7100</v>
      </c>
      <c r="AA185">
        <v>6418.4</v>
      </c>
      <c r="AB185">
        <v>7100</v>
      </c>
      <c r="AC185" s="2">
        <f>(Table2[[#This Row],[Close Price]]/Table2[[#This Row],[Day Low]])-1</f>
        <v>1.7733415141493181E-2</v>
      </c>
      <c r="AD185" s="2">
        <f>(Table2[[#This Row],[Day High]]/Table2[[#This Row],[Close Price]])-1</f>
        <v>4.3994824138336552E-2</v>
      </c>
      <c r="AE185" s="2">
        <f>(Table2[[#This Row],[Close Price]]/Table2[[#This Row],[Current Week Low]])-1</f>
        <v>1.7733415141493181E-2</v>
      </c>
      <c r="AF185" s="2">
        <f>(Table2[[#This Row],[Current Week High]]/Table2[[#This Row],[Close Price]])-1</f>
        <v>4.3994824138336552E-2</v>
      </c>
      <c r="AG185" s="2">
        <f>(Table2[[#This Row],[Close Price]]/Table2[[#This Row],[Current Month Low]])-1</f>
        <v>5.9578711205284796E-2</v>
      </c>
      <c r="AH185" s="2">
        <f>(Table2[[#This Row],[Current Month High]]/Table2[[#This Row],[Close Price]])-1</f>
        <v>4.3994824138336552E-2</v>
      </c>
      <c r="AI185">
        <v>4.3994824138336499</v>
      </c>
      <c r="AJ185">
        <v>223.84761904761899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0.35</v>
      </c>
      <c r="AM185" t="s">
        <v>10436</v>
      </c>
      <c r="AN185">
        <v>3.85</v>
      </c>
      <c r="AO185" t="s">
        <v>10436</v>
      </c>
      <c r="AQ185">
        <f>(Table2[[#This Row],[Sharpe Ratio]]-AVERAGE(Table2[Sharpe Ratio]))/_xlfn.STDEV.P(Table2[Sharpe Ratio])</f>
        <v>-0.68114784011182361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3.3513922316234748</v>
      </c>
      <c r="AS185">
        <f>_xlfn.RANK.AVG(Table2[[#This Row],[1Y Return vs Nifty Z-Score]],Table2[1Y Return vs Nifty Z-Score])</f>
        <v>54</v>
      </c>
      <c r="AT185">
        <f>_xlfn.RANK.AVG(Table2[[#This Row],[6M Return vs Nifty Z-Score]],Table2[6M Return vs Nifty Z-Score])</f>
        <v>101</v>
      </c>
      <c r="AU185">
        <f>_xlfn.RANK.AVG(Table2[[#This Row],[Sharpe Ratio Z-Score]],Table2[Sharpe Ratio Z-Score])</f>
        <v>532</v>
      </c>
      <c r="AV185">
        <f>(Table2[[#This Row],[Rank 1Y]]+Table2[[#This Row],[Rank 6M]]+Table2[[#This Row],[Rank Sharpe]])/3</f>
        <v>229</v>
      </c>
    </row>
    <row r="186" spans="1:48" x14ac:dyDescent="0.3">
      <c r="A186" t="s">
        <v>468</v>
      </c>
      <c r="B186" t="s">
        <v>469</v>
      </c>
      <c r="C186" t="s">
        <v>10402</v>
      </c>
      <c r="D186" t="s">
        <v>470</v>
      </c>
      <c r="E186">
        <v>47229.59192757</v>
      </c>
      <c r="F186">
        <v>4349.3</v>
      </c>
      <c r="G186">
        <v>2.5935547201521101</v>
      </c>
      <c r="H186">
        <f>(Table2[[#This Row],[1Y Return vs Nifty]]-AVERAGE(Table2[1Y Return vs Nifty]))/_xlfn.STDEV.P(Table2[1Y Return vs Nifty])</f>
        <v>-0.3571195213482049</v>
      </c>
      <c r="I186">
        <v>3.5403928918335601</v>
      </c>
      <c r="J186">
        <f>(Table2[[#This Row],[1M Return vs Nifty]]-AVERAGE(Table2[1M Return vs Nifty]))/_xlfn.STDEV.P(Table2[1M Return vs Nifty])</f>
        <v>0.58671720976514574</v>
      </c>
      <c r="K186">
        <v>40.689867559071601</v>
      </c>
      <c r="L186">
        <f>(Table2[[#This Row],[6M Return vs Nifty]]-AVERAGE(Table2[6M Return vs Nifty]))/_xlfn.STDEV.P(Table2[6M Return vs Nifty])</f>
        <v>0.82411563542501165</v>
      </c>
      <c r="M186">
        <v>6.5157500612094204</v>
      </c>
      <c r="N186">
        <f>(Table2[[#This Row],[1W Return vs Nifty]]-AVERAGE(Table2[1W Return vs Nifty]))/_xlfn.STDEV.P(Table2[1W Return vs Nifty])</f>
        <v>1.6109949837121076</v>
      </c>
      <c r="O186">
        <v>3915</v>
      </c>
      <c r="P186">
        <v>3878.7998954331001</v>
      </c>
      <c r="Q186">
        <v>3526.9480355618798</v>
      </c>
      <c r="R186">
        <v>86.487727330771094</v>
      </c>
      <c r="S186" s="2">
        <f>(Table2[[#This Row],[Close Price]]-Table2[[#This Row],[20D EMA]])/Table2[[#This Row],[20D EMA]]</f>
        <v>0.11093231162196684</v>
      </c>
      <c r="T186" s="2">
        <f>(Table2[[#This Row],[Close Price]]-Table2[[#This Row],[50D EMA]])/Table2[[#This Row],[50D EMA]]</f>
        <v>0.121300432414899</v>
      </c>
      <c r="U186" s="2">
        <f>(Table2[[#This Row],[Close Price]]-Table2[[#This Row],[200D EMA]])/Table2[[#This Row],[200D EMA]]</f>
        <v>0.23316248386605762</v>
      </c>
      <c r="V186">
        <v>1.66262591839395</v>
      </c>
      <c r="W186">
        <v>4270</v>
      </c>
      <c r="X186">
        <v>4372.1499999999996</v>
      </c>
      <c r="Y186">
        <v>4079.25</v>
      </c>
      <c r="Z186">
        <v>4372.1499999999996</v>
      </c>
      <c r="AA186">
        <v>3621</v>
      </c>
      <c r="AB186">
        <v>4372.1499999999996</v>
      </c>
      <c r="AC186" s="2">
        <f>(Table2[[#This Row],[Close Price]]/Table2[[#This Row],[Day Low]])-1</f>
        <v>1.8571428571428683E-2</v>
      </c>
      <c r="AD186" s="2">
        <f>(Table2[[#This Row],[Day High]]/Table2[[#This Row],[Close Price]])-1</f>
        <v>5.2537189892625236E-3</v>
      </c>
      <c r="AE186" s="2">
        <f>(Table2[[#This Row],[Close Price]]/Table2[[#This Row],[Current Week Low]])-1</f>
        <v>6.6200894772323382E-2</v>
      </c>
      <c r="AF186" s="2">
        <f>(Table2[[#This Row],[Current Week High]]/Table2[[#This Row],[Close Price]])-1</f>
        <v>5.2537189892625236E-3</v>
      </c>
      <c r="AG186" s="2">
        <f>(Table2[[#This Row],[Close Price]]/Table2[[#This Row],[Current Month Low]])-1</f>
        <v>0.20113228389947535</v>
      </c>
      <c r="AH186" s="2">
        <f>(Table2[[#This Row],[Current Month High]]/Table2[[#This Row],[Close Price]])-1</f>
        <v>5.2537189892625236E-3</v>
      </c>
      <c r="AI186">
        <v>1.3852803899477999</v>
      </c>
      <c r="AJ186">
        <v>64.223682223229105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-0.01</v>
      </c>
      <c r="AM186" t="s">
        <v>10435</v>
      </c>
      <c r="AN186">
        <v>17.96</v>
      </c>
      <c r="AO186" t="s">
        <v>10436</v>
      </c>
      <c r="AP186">
        <v>0.12811473681871</v>
      </c>
      <c r="AQ186">
        <f>(Table2[[#This Row],[Sharpe Ratio]]-AVERAGE(Table2[Sharpe Ratio]))/_xlfn.STDEV.P(Table2[Sharpe Ratio])</f>
        <v>0.80585945800856684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3.470567765562627</v>
      </c>
      <c r="AS186">
        <f>_xlfn.RANK.AVG(Table2[[#This Row],[1Y Return vs Nifty Z-Score]],Table2[1Y Return vs Nifty Z-Score])</f>
        <v>416</v>
      </c>
      <c r="AT186">
        <f>_xlfn.RANK.AVG(Table2[[#This Row],[6M Return vs Nifty Z-Score]],Table2[6M Return vs Nifty Z-Score])</f>
        <v>123</v>
      </c>
      <c r="AU186">
        <f>_xlfn.RANK.AVG(Table2[[#This Row],[Sharpe Ratio Z-Score]],Table2[Sharpe Ratio Z-Score])</f>
        <v>149</v>
      </c>
      <c r="AV186">
        <f>(Table2[[#This Row],[Rank 1Y]]+Table2[[#This Row],[Rank 6M]]+Table2[[#This Row],[Rank Sharpe]])/3</f>
        <v>229.33333333333334</v>
      </c>
    </row>
    <row r="187" spans="1:48" x14ac:dyDescent="0.3">
      <c r="A187" t="s">
        <v>455</v>
      </c>
      <c r="B187" t="s">
        <v>456</v>
      </c>
      <c r="C187" t="s">
        <v>10404</v>
      </c>
      <c r="D187" t="s">
        <v>388</v>
      </c>
      <c r="E187">
        <v>48977.646294509999</v>
      </c>
      <c r="F187">
        <v>1662.9</v>
      </c>
      <c r="G187">
        <v>17.3229614826252</v>
      </c>
      <c r="H187">
        <f>(Table2[[#This Row],[1Y Return vs Nifty]]-AVERAGE(Table2[1Y Return vs Nifty]))/_xlfn.STDEV.P(Table2[1Y Return vs Nifty])</f>
        <v>-0.11727535762206717</v>
      </c>
      <c r="I187">
        <v>-8.8067441760975491</v>
      </c>
      <c r="J187">
        <f>(Table2[[#This Row],[1M Return vs Nifty]]-AVERAGE(Table2[1M Return vs Nifty]))/_xlfn.STDEV.P(Table2[1M Return vs Nifty])</f>
        <v>-0.61661704461171341</v>
      </c>
      <c r="K187">
        <v>39.084140981671702</v>
      </c>
      <c r="L187">
        <f>(Table2[[#This Row],[6M Return vs Nifty]]-AVERAGE(Table2[6M Return vs Nifty]))/_xlfn.STDEV.P(Table2[6M Return vs Nifty])</f>
        <v>0.775783278102396</v>
      </c>
      <c r="M187">
        <v>-4.1029886668928901</v>
      </c>
      <c r="N187">
        <f>(Table2[[#This Row],[1W Return vs Nifty]]-AVERAGE(Table2[1W Return vs Nifty]))/_xlfn.STDEV.P(Table2[1W Return vs Nifty])</f>
        <v>-0.44532592326008452</v>
      </c>
      <c r="O187">
        <v>1696.98</v>
      </c>
      <c r="P187">
        <v>1662.4051310464399</v>
      </c>
      <c r="Q187">
        <v>1409.3213615729201</v>
      </c>
      <c r="R187">
        <v>35.1542023053156</v>
      </c>
      <c r="S187" s="2">
        <f>(Table2[[#This Row],[Close Price]]-Table2[[#This Row],[20D EMA]])/Table2[[#This Row],[20D EMA]]</f>
        <v>-2.0082735211964742E-2</v>
      </c>
      <c r="T187" s="2">
        <f>(Table2[[#This Row],[Close Price]]-Table2[[#This Row],[50D EMA]])/Table2[[#This Row],[50D EMA]]</f>
        <v>2.9768252294112249E-4</v>
      </c>
      <c r="U187" s="2">
        <f>(Table2[[#This Row],[Close Price]]-Table2[[#This Row],[200D EMA]])/Table2[[#This Row],[200D EMA]]</f>
        <v>0.17992960678894779</v>
      </c>
      <c r="V187">
        <v>0.87614630203697996</v>
      </c>
      <c r="W187">
        <v>1658.65</v>
      </c>
      <c r="X187">
        <v>1686</v>
      </c>
      <c r="Y187">
        <v>1645.55</v>
      </c>
      <c r="Z187">
        <v>1686</v>
      </c>
      <c r="AA187">
        <v>1606.9</v>
      </c>
      <c r="AB187">
        <v>1773.55</v>
      </c>
      <c r="AC187" s="2">
        <f>(Table2[[#This Row],[Close Price]]/Table2[[#This Row],[Day Low]])-1</f>
        <v>2.5623247822024187E-3</v>
      </c>
      <c r="AD187" s="2">
        <f>(Table2[[#This Row],[Day High]]/Table2[[#This Row],[Close Price]])-1</f>
        <v>1.3891394551686753E-2</v>
      </c>
      <c r="AE187" s="2">
        <f>(Table2[[#This Row],[Close Price]]/Table2[[#This Row],[Current Week Low]])-1</f>
        <v>1.054358725046356E-2</v>
      </c>
      <c r="AF187" s="2">
        <f>(Table2[[#This Row],[Current Week High]]/Table2[[#This Row],[Close Price]])-1</f>
        <v>1.3891394551686753E-2</v>
      </c>
      <c r="AG187" s="2">
        <f>(Table2[[#This Row],[Close Price]]/Table2[[#This Row],[Current Month Low]])-1</f>
        <v>3.4849710622938623E-2</v>
      </c>
      <c r="AH187" s="2">
        <f>(Table2[[#This Row],[Current Month High]]/Table2[[#This Row],[Close Price]])-1</f>
        <v>6.6540381261651182E-2</v>
      </c>
      <c r="AI187">
        <v>7.58313789163509</v>
      </c>
      <c r="AJ187">
        <v>63.181394435994299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0.02</v>
      </c>
      <c r="AM187" t="s">
        <v>10436</v>
      </c>
      <c r="AN187">
        <v>-1.67</v>
      </c>
      <c r="AO187" t="s">
        <v>10435</v>
      </c>
      <c r="AP187">
        <v>9.4636748334105E-2</v>
      </c>
      <c r="AQ187">
        <f>(Table2[[#This Row],[Sharpe Ratio]]-AVERAGE(Table2[Sharpe Ratio]))/_xlfn.STDEV.P(Table2[Sharpe Ratio])</f>
        <v>0.41728579006712985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1.3850742675660721E-2</v>
      </c>
      <c r="AS187">
        <f>_xlfn.RANK.AVG(Table2[[#This Row],[1Y Return vs Nifty Z-Score]],Table2[1Y Return vs Nifty Z-Score])</f>
        <v>329</v>
      </c>
      <c r="AT187">
        <f>_xlfn.RANK.AVG(Table2[[#This Row],[6M Return vs Nifty Z-Score]],Table2[6M Return vs Nifty Z-Score])</f>
        <v>127</v>
      </c>
      <c r="AU187">
        <f>_xlfn.RANK.AVG(Table2[[#This Row],[Sharpe Ratio Z-Score]],Table2[Sharpe Ratio Z-Score])</f>
        <v>234</v>
      </c>
      <c r="AV187">
        <f>(Table2[[#This Row],[Rank 1Y]]+Table2[[#This Row],[Rank 6M]]+Table2[[#This Row],[Rank Sharpe]])/3</f>
        <v>230</v>
      </c>
    </row>
    <row r="188" spans="1:48" x14ac:dyDescent="0.3">
      <c r="A188" t="s">
        <v>1265</v>
      </c>
      <c r="B188" t="s">
        <v>1266</v>
      </c>
      <c r="C188" t="s">
        <v>10395</v>
      </c>
      <c r="D188" t="s">
        <v>276</v>
      </c>
      <c r="E188">
        <v>9549.5153348500007</v>
      </c>
      <c r="F188">
        <v>930.55</v>
      </c>
      <c r="G188">
        <v>71.527181434003396</v>
      </c>
      <c r="H188">
        <f>(Table2[[#This Row],[1Y Return vs Nifty]]-AVERAGE(Table2[1Y Return vs Nifty]))/_xlfn.STDEV.P(Table2[1Y Return vs Nifty])</f>
        <v>0.76535121480637458</v>
      </c>
      <c r="I188">
        <v>-5.9519258911452599</v>
      </c>
      <c r="J188">
        <f>(Table2[[#This Row],[1M Return vs Nifty]]-AVERAGE(Table2[1M Return vs Nifty]))/_xlfn.STDEV.P(Table2[1M Return vs Nifty])</f>
        <v>-0.33839055263999135</v>
      </c>
      <c r="K188">
        <v>28.964278415528302</v>
      </c>
      <c r="L188">
        <f>(Table2[[#This Row],[6M Return vs Nifty]]-AVERAGE(Table2[6M Return vs Nifty]))/_xlfn.STDEV.P(Table2[6M Return vs Nifty])</f>
        <v>0.47117549463118064</v>
      </c>
      <c r="M188">
        <v>1.8550572946884201</v>
      </c>
      <c r="N188">
        <f>(Table2[[#This Row],[1W Return vs Nifty]]-AVERAGE(Table2[1W Return vs Nifty]))/_xlfn.STDEV.P(Table2[1W Return vs Nifty])</f>
        <v>0.70845088481572704</v>
      </c>
      <c r="O188">
        <v>904.98</v>
      </c>
      <c r="P188">
        <v>868.25785994557998</v>
      </c>
      <c r="Q188">
        <v>742.94885365574999</v>
      </c>
      <c r="R188">
        <v>64.036100564120105</v>
      </c>
      <c r="S188" s="2">
        <f>(Table2[[#This Row],[Close Price]]-Table2[[#This Row],[20D EMA]])/Table2[[#This Row],[20D EMA]]</f>
        <v>2.8254768061172553E-2</v>
      </c>
      <c r="T188" s="2">
        <f>(Table2[[#This Row],[Close Price]]-Table2[[#This Row],[50D EMA]])/Table2[[#This Row],[50D EMA]]</f>
        <v>7.1743825110116802E-2</v>
      </c>
      <c r="U188" s="2">
        <f>(Table2[[#This Row],[Close Price]]-Table2[[#This Row],[200D EMA]])/Table2[[#This Row],[200D EMA]]</f>
        <v>0.25250883075078562</v>
      </c>
      <c r="V188">
        <v>0.53142642011258401</v>
      </c>
      <c r="W188">
        <v>904.8</v>
      </c>
      <c r="X188">
        <v>932</v>
      </c>
      <c r="Y188">
        <v>892</v>
      </c>
      <c r="Z188">
        <v>932</v>
      </c>
      <c r="AA188">
        <v>872.55</v>
      </c>
      <c r="AB188">
        <v>973</v>
      </c>
      <c r="AC188" s="2">
        <f>(Table2[[#This Row],[Close Price]]/Table2[[#This Row],[Day Low]])-1</f>
        <v>2.8459328028293651E-2</v>
      </c>
      <c r="AD188" s="2">
        <f>(Table2[[#This Row],[Day High]]/Table2[[#This Row],[Close Price]])-1</f>
        <v>1.5582182580196058E-3</v>
      </c>
      <c r="AE188" s="2">
        <f>(Table2[[#This Row],[Close Price]]/Table2[[#This Row],[Current Week Low]])-1</f>
        <v>4.321748878923759E-2</v>
      </c>
      <c r="AF188" s="2">
        <f>(Table2[[#This Row],[Current Week High]]/Table2[[#This Row],[Close Price]])-1</f>
        <v>1.5582182580196058E-3</v>
      </c>
      <c r="AG188" s="2">
        <f>(Table2[[#This Row],[Close Price]]/Table2[[#This Row],[Current Month Low]])-1</f>
        <v>6.6471835424904091E-2</v>
      </c>
      <c r="AH188" s="2">
        <f>(Table2[[#This Row],[Current Month High]]/Table2[[#This Row],[Close Price]])-1</f>
        <v>4.5618182795121198E-2</v>
      </c>
      <c r="AI188">
        <v>4.5618182795121198</v>
      </c>
      <c r="AJ188">
        <v>105.10249063257601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0.04</v>
      </c>
      <c r="AM188" t="s">
        <v>10436</v>
      </c>
      <c r="AN188">
        <v>1.21</v>
      </c>
      <c r="AO188" t="s">
        <v>10436</v>
      </c>
      <c r="AP188">
        <v>4.030137822655E-2</v>
      </c>
      <c r="AQ188">
        <f>(Table2[[#This Row],[Sharpe Ratio]]-AVERAGE(Table2[Sharpe Ratio]))/_xlfn.STDEV.P(Table2[Sharpe Ratio])</f>
        <v>-0.2133761767161256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1.3932108648971653</v>
      </c>
      <c r="AS188">
        <f>_xlfn.RANK.AVG(Table2[[#This Row],[1Y Return vs Nifty Z-Score]],Table2[1Y Return vs Nifty Z-Score])</f>
        <v>129</v>
      </c>
      <c r="AT188">
        <f>_xlfn.RANK.AVG(Table2[[#This Row],[6M Return vs Nifty Z-Score]],Table2[6M Return vs Nifty Z-Score])</f>
        <v>174</v>
      </c>
      <c r="AU188">
        <f>_xlfn.RANK.AVG(Table2[[#This Row],[Sharpe Ratio Z-Score]],Table2[Sharpe Ratio Z-Score])</f>
        <v>388</v>
      </c>
      <c r="AV188">
        <f>(Table2[[#This Row],[Rank 1Y]]+Table2[[#This Row],[Rank 6M]]+Table2[[#This Row],[Rank Sharpe]])/3</f>
        <v>230.33333333333334</v>
      </c>
    </row>
    <row r="189" spans="1:48" x14ac:dyDescent="0.3">
      <c r="A189" t="s">
        <v>608</v>
      </c>
      <c r="B189" t="s">
        <v>609</v>
      </c>
      <c r="C189" t="s">
        <v>10398</v>
      </c>
      <c r="D189" t="s">
        <v>610</v>
      </c>
      <c r="E189">
        <v>33057.716123699996</v>
      </c>
      <c r="F189">
        <v>341.85</v>
      </c>
      <c r="G189">
        <v>85.336015902209198</v>
      </c>
      <c r="H189">
        <f>(Table2[[#This Row],[1Y Return vs Nifty]]-AVERAGE(Table2[1Y Return vs Nifty]))/_xlfn.STDEV.P(Table2[1Y Return vs Nifty])</f>
        <v>0.99020537278221166</v>
      </c>
      <c r="I189">
        <v>-1.2193190727927801</v>
      </c>
      <c r="J189">
        <f>(Table2[[#This Row],[1M Return vs Nifty]]-AVERAGE(Table2[1M Return vs Nifty]))/_xlfn.STDEV.P(Table2[1M Return vs Nifty])</f>
        <v>0.12284251423931417</v>
      </c>
      <c r="K189">
        <v>3.59279636887966</v>
      </c>
      <c r="L189">
        <f>(Table2[[#This Row],[6M Return vs Nifty]]-AVERAGE(Table2[6M Return vs Nifty]))/_xlfn.STDEV.P(Table2[6M Return vs Nifty])</f>
        <v>-0.29250591498252637</v>
      </c>
      <c r="M189">
        <v>-0.60330580826052005</v>
      </c>
      <c r="N189">
        <f>(Table2[[#This Row],[1W Return vs Nifty]]-AVERAGE(Table2[1W Return vs Nifty]))/_xlfn.STDEV.P(Table2[1W Return vs Nifty])</f>
        <v>0.23238837165260709</v>
      </c>
      <c r="O189">
        <v>321.95</v>
      </c>
      <c r="P189">
        <v>320.97995376464502</v>
      </c>
      <c r="Q189">
        <v>293.15695465891702</v>
      </c>
      <c r="R189">
        <v>77.755725658301202</v>
      </c>
      <c r="S189" s="2">
        <f>(Table2[[#This Row],[Close Price]]-Table2[[#This Row],[20D EMA]])/Table2[[#This Row],[20D EMA]]</f>
        <v>6.1810840192576592E-2</v>
      </c>
      <c r="T189" s="2">
        <f>(Table2[[#This Row],[Close Price]]-Table2[[#This Row],[50D EMA]])/Table2[[#This Row],[50D EMA]]</f>
        <v>6.5019780801195248E-2</v>
      </c>
      <c r="U189" s="2">
        <f>(Table2[[#This Row],[Close Price]]-Table2[[#This Row],[200D EMA]])/Table2[[#This Row],[200D EMA]]</f>
        <v>0.1660988919663752</v>
      </c>
      <c r="V189">
        <v>0.88499040859681999</v>
      </c>
      <c r="W189">
        <v>332.8</v>
      </c>
      <c r="X189">
        <v>343</v>
      </c>
      <c r="Y189">
        <v>328</v>
      </c>
      <c r="Z189">
        <v>343</v>
      </c>
      <c r="AA189">
        <v>301.05</v>
      </c>
      <c r="AB189">
        <v>343</v>
      </c>
      <c r="AC189" s="2">
        <f>(Table2[[#This Row],[Close Price]]/Table2[[#This Row],[Day Low]])-1</f>
        <v>2.7193509615384581E-2</v>
      </c>
      <c r="AD189" s="2">
        <f>(Table2[[#This Row],[Day High]]/Table2[[#This Row],[Close Price]])-1</f>
        <v>3.364048559309607E-3</v>
      </c>
      <c r="AE189" s="2">
        <f>(Table2[[#This Row],[Close Price]]/Table2[[#This Row],[Current Week Low]])-1</f>
        <v>4.2225609756097571E-2</v>
      </c>
      <c r="AF189" s="2">
        <f>(Table2[[#This Row],[Current Week High]]/Table2[[#This Row],[Close Price]])-1</f>
        <v>3.364048559309607E-3</v>
      </c>
      <c r="AG189" s="2">
        <f>(Table2[[#This Row],[Close Price]]/Table2[[#This Row],[Current Month Low]])-1</f>
        <v>0.13552566018933732</v>
      </c>
      <c r="AH189" s="2">
        <f>(Table2[[#This Row],[Current Month High]]/Table2[[#This Row],[Close Price]])-1</f>
        <v>3.364048559309607E-3</v>
      </c>
      <c r="AI189">
        <v>21.6322948661693</v>
      </c>
      <c r="AJ189">
        <v>152.00884629561301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0.06</v>
      </c>
      <c r="AM189" t="s">
        <v>10436</v>
      </c>
      <c r="AN189">
        <v>9.6199999999999992</v>
      </c>
      <c r="AO189" t="s">
        <v>10436</v>
      </c>
      <c r="AP189">
        <v>0.11717107475968699</v>
      </c>
      <c r="AQ189">
        <f>(Table2[[#This Row],[Sharpe Ratio]]-AVERAGE(Table2[Sharpe Ratio]))/_xlfn.STDEV.P(Table2[Sharpe Ratio])</f>
        <v>0.67883811952696727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1.7317684632185739</v>
      </c>
      <c r="AS189">
        <f>_xlfn.RANK.AVG(Table2[[#This Row],[1Y Return vs Nifty Z-Score]],Table2[1Y Return vs Nifty Z-Score])</f>
        <v>100</v>
      </c>
      <c r="AT189">
        <f>_xlfn.RANK.AVG(Table2[[#This Row],[6M Return vs Nifty Z-Score]],Table2[6M Return vs Nifty Z-Score])</f>
        <v>416</v>
      </c>
      <c r="AU189">
        <f>_xlfn.RANK.AVG(Table2[[#This Row],[Sharpe Ratio Z-Score]],Table2[Sharpe Ratio Z-Score])</f>
        <v>179</v>
      </c>
      <c r="AV189">
        <f>(Table2[[#This Row],[Rank 1Y]]+Table2[[#This Row],[Rank 6M]]+Table2[[#This Row],[Rank Sharpe]])/3</f>
        <v>231.66666666666666</v>
      </c>
    </row>
    <row r="190" spans="1:48" x14ac:dyDescent="0.3">
      <c r="A190" t="s">
        <v>513</v>
      </c>
      <c r="B190" t="s">
        <v>514</v>
      </c>
      <c r="C190" t="s">
        <v>10391</v>
      </c>
      <c r="D190" t="s">
        <v>225</v>
      </c>
      <c r="E190">
        <v>43217.2640445</v>
      </c>
      <c r="F190">
        <v>682.5</v>
      </c>
      <c r="G190">
        <v>75.156870716508493</v>
      </c>
      <c r="H190">
        <f>(Table2[[#This Row],[1Y Return vs Nifty]]-AVERAGE(Table2[1Y Return vs Nifty]))/_xlfn.STDEV.P(Table2[1Y Return vs Nifty])</f>
        <v>0.82445473503545352</v>
      </c>
      <c r="I190">
        <v>-7.4973546140660297</v>
      </c>
      <c r="J190">
        <f>(Table2[[#This Row],[1M Return vs Nifty]]-AVERAGE(Table2[1M Return vs Nifty]))/_xlfn.STDEV.P(Table2[1M Return vs Nifty])</f>
        <v>-0.48900581751937056</v>
      </c>
      <c r="K190">
        <v>32.605360516818003</v>
      </c>
      <c r="L190">
        <f>(Table2[[#This Row],[6M Return vs Nifty]]-AVERAGE(Table2[6M Return vs Nifty]))/_xlfn.STDEV.P(Table2[6M Return vs Nifty])</f>
        <v>0.58077203717921266</v>
      </c>
      <c r="M190">
        <v>2.5614314404219298</v>
      </c>
      <c r="N190">
        <f>(Table2[[#This Row],[1W Return vs Nifty]]-AVERAGE(Table2[1W Return vs Nifty]))/_xlfn.STDEV.P(Table2[1W Return vs Nifty])</f>
        <v>0.84524038130953727</v>
      </c>
      <c r="O190">
        <v>675.67</v>
      </c>
      <c r="P190">
        <v>666.20531207291106</v>
      </c>
      <c r="Q190">
        <v>572.62930277002999</v>
      </c>
      <c r="R190">
        <v>54.375242078988101</v>
      </c>
      <c r="S190" s="2">
        <f>(Table2[[#This Row],[Close Price]]-Table2[[#This Row],[20D EMA]])/Table2[[#This Row],[20D EMA]]</f>
        <v>1.0108484911273316E-2</v>
      </c>
      <c r="T190" s="2">
        <f>(Table2[[#This Row],[Close Price]]-Table2[[#This Row],[50D EMA]])/Table2[[#This Row],[50D EMA]]</f>
        <v>2.4458958269767767E-2</v>
      </c>
      <c r="U190" s="2">
        <f>(Table2[[#This Row],[Close Price]]-Table2[[#This Row],[200D EMA]])/Table2[[#This Row],[200D EMA]]</f>
        <v>0.19187054643987453</v>
      </c>
      <c r="V190">
        <v>0.73016200682988397</v>
      </c>
      <c r="W190">
        <v>680.6</v>
      </c>
      <c r="X190">
        <v>696</v>
      </c>
      <c r="Y190">
        <v>667.2</v>
      </c>
      <c r="Z190">
        <v>697.95</v>
      </c>
      <c r="AA190">
        <v>639.75</v>
      </c>
      <c r="AB190">
        <v>714</v>
      </c>
      <c r="AC190" s="2">
        <f>(Table2[[#This Row],[Close Price]]/Table2[[#This Row],[Day Low]])-1</f>
        <v>2.791654422568346E-3</v>
      </c>
      <c r="AD190" s="2">
        <f>(Table2[[#This Row],[Day High]]/Table2[[#This Row],[Close Price]])-1</f>
        <v>1.978021978021971E-2</v>
      </c>
      <c r="AE190" s="2">
        <f>(Table2[[#This Row],[Close Price]]/Table2[[#This Row],[Current Week Low]])-1</f>
        <v>2.2931654676259017E-2</v>
      </c>
      <c r="AF190" s="2">
        <f>(Table2[[#This Row],[Current Week High]]/Table2[[#This Row],[Close Price]])-1</f>
        <v>2.2637362637362601E-2</v>
      </c>
      <c r="AG190" s="2">
        <f>(Table2[[#This Row],[Close Price]]/Table2[[#This Row],[Current Month Low]])-1</f>
        <v>6.6822977725674138E-2</v>
      </c>
      <c r="AH190" s="2">
        <f>(Table2[[#This Row],[Current Month High]]/Table2[[#This Row],[Close Price]])-1</f>
        <v>4.6153846153846212E-2</v>
      </c>
      <c r="AI190">
        <v>8.3443223443223395</v>
      </c>
      <c r="AJ190">
        <v>114.622641509433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-0.01</v>
      </c>
      <c r="AM190" t="s">
        <v>10435</v>
      </c>
      <c r="AN190">
        <v>-0.68</v>
      </c>
      <c r="AO190" t="s">
        <v>10435</v>
      </c>
      <c r="AP190">
        <v>3.0204801972562999E-2</v>
      </c>
      <c r="AQ190">
        <f>(Table2[[#This Row],[Sharpe Ratio]]-AVERAGE(Table2[Sharpe Ratio]))/_xlfn.STDEV.P(Table2[Sharpe Ratio])</f>
        <v>-0.33056552548677454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1.4308958105180585</v>
      </c>
      <c r="AS190">
        <f>_xlfn.RANK.AVG(Table2[[#This Row],[1Y Return vs Nifty Z-Score]],Table2[1Y Return vs Nifty Z-Score])</f>
        <v>118</v>
      </c>
      <c r="AT190">
        <f>_xlfn.RANK.AVG(Table2[[#This Row],[6M Return vs Nifty Z-Score]],Table2[6M Return vs Nifty Z-Score])</f>
        <v>156</v>
      </c>
      <c r="AU190">
        <f>_xlfn.RANK.AVG(Table2[[#This Row],[Sharpe Ratio Z-Score]],Table2[Sharpe Ratio Z-Score])</f>
        <v>428</v>
      </c>
      <c r="AV190">
        <f>(Table2[[#This Row],[Rank 1Y]]+Table2[[#This Row],[Rank 6M]]+Table2[[#This Row],[Rank Sharpe]])/3</f>
        <v>234</v>
      </c>
    </row>
    <row r="191" spans="1:48" x14ac:dyDescent="0.3">
      <c r="A191" t="s">
        <v>1478</v>
      </c>
      <c r="B191" t="s">
        <v>1479</v>
      </c>
      <c r="C191" t="s">
        <v>10393</v>
      </c>
      <c r="D191" t="s">
        <v>116</v>
      </c>
      <c r="E191">
        <v>7261.9600083750001</v>
      </c>
      <c r="F191">
        <v>1203.75</v>
      </c>
      <c r="G191">
        <v>42.480696800256503</v>
      </c>
      <c r="H191">
        <f>(Table2[[#This Row],[1Y Return vs Nifty]]-AVERAGE(Table2[1Y Return vs Nifty]))/_xlfn.STDEV.P(Table2[1Y Return vs Nifty])</f>
        <v>0.29237698519147959</v>
      </c>
      <c r="I191">
        <v>-6.3952248852719196</v>
      </c>
      <c r="J191">
        <f>(Table2[[#This Row],[1M Return vs Nifty]]-AVERAGE(Table2[1M Return vs Nifty]))/_xlfn.STDEV.P(Table2[1M Return vs Nifty])</f>
        <v>-0.38159383625372045</v>
      </c>
      <c r="K191">
        <v>31.1064708054931</v>
      </c>
      <c r="L191">
        <f>(Table2[[#This Row],[6M Return vs Nifty]]-AVERAGE(Table2[6M Return vs Nifty]))/_xlfn.STDEV.P(Table2[6M Return vs Nifty])</f>
        <v>0.53565546868331404</v>
      </c>
      <c r="M191">
        <v>-2.2845383924272098</v>
      </c>
      <c r="N191">
        <f>(Table2[[#This Row],[1W Return vs Nifty]]-AVERAGE(Table2[1W Return vs Nifty]))/_xlfn.STDEV.P(Table2[1W Return vs Nifty])</f>
        <v>-9.318265903445104E-2</v>
      </c>
      <c r="O191">
        <v>1217.1099999999999</v>
      </c>
      <c r="P191">
        <v>1188.1296067640101</v>
      </c>
      <c r="Q191">
        <v>1015.15442839531</v>
      </c>
      <c r="R191">
        <v>43.637097140736401</v>
      </c>
      <c r="S191" s="2">
        <f>(Table2[[#This Row],[Close Price]]-Table2[[#This Row],[20D EMA]])/Table2[[#This Row],[20D EMA]]</f>
        <v>-1.0976822144259681E-2</v>
      </c>
      <c r="T191" s="2">
        <f>(Table2[[#This Row],[Close Price]]-Table2[[#This Row],[50D EMA]])/Table2[[#This Row],[50D EMA]]</f>
        <v>1.3147044856944208E-2</v>
      </c>
      <c r="U191" s="2">
        <f>(Table2[[#This Row],[Close Price]]-Table2[[#This Row],[200D EMA]])/Table2[[#This Row],[200D EMA]]</f>
        <v>0.1857801791820084</v>
      </c>
      <c r="V191">
        <v>0.41463357898165198</v>
      </c>
      <c r="W191">
        <v>1194.05</v>
      </c>
      <c r="X191">
        <v>1210.5</v>
      </c>
      <c r="Y191">
        <v>1194.05</v>
      </c>
      <c r="Z191">
        <v>1213</v>
      </c>
      <c r="AA191">
        <v>1184.05</v>
      </c>
      <c r="AB191">
        <v>1310</v>
      </c>
      <c r="AC191" s="2">
        <f>(Table2[[#This Row],[Close Price]]/Table2[[#This Row],[Day Low]])-1</f>
        <v>8.1236129140320745E-3</v>
      </c>
      <c r="AD191" s="2">
        <f>(Table2[[#This Row],[Day High]]/Table2[[#This Row],[Close Price]])-1</f>
        <v>5.6074766355140859E-3</v>
      </c>
      <c r="AE191" s="2">
        <f>(Table2[[#This Row],[Close Price]]/Table2[[#This Row],[Current Week Low]])-1</f>
        <v>8.1236129140320745E-3</v>
      </c>
      <c r="AF191" s="2">
        <f>(Table2[[#This Row],[Current Week High]]/Table2[[#This Row],[Close Price]])-1</f>
        <v>7.6843198338525376E-3</v>
      </c>
      <c r="AG191" s="2">
        <f>(Table2[[#This Row],[Close Price]]/Table2[[#This Row],[Current Month Low]])-1</f>
        <v>1.663781090325589E-2</v>
      </c>
      <c r="AH191" s="2">
        <f>(Table2[[#This Row],[Current Month High]]/Table2[[#This Row],[Close Price]])-1</f>
        <v>8.8265835929387304E-2</v>
      </c>
      <c r="AI191">
        <v>11.825545171339501</v>
      </c>
      <c r="AJ191">
        <v>84.836852207293603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-7.0000000000000007E-2</v>
      </c>
      <c r="AM191" t="s">
        <v>10435</v>
      </c>
      <c r="AN191">
        <v>-0.72</v>
      </c>
      <c r="AO191" t="s">
        <v>10435</v>
      </c>
      <c r="AP191">
        <v>7.0748994911337001E-2</v>
      </c>
      <c r="AQ191">
        <f>(Table2[[#This Row],[Sharpe Ratio]]-AVERAGE(Table2[Sharpe Ratio]))/_xlfn.STDEV.P(Table2[Sharpe Ratio])</f>
        <v>0.14002444951096055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0.49328040809758261</v>
      </c>
      <c r="AS191">
        <f>_xlfn.RANK.AVG(Table2[[#This Row],[1Y Return vs Nifty Z-Score]],Table2[1Y Return vs Nifty Z-Score])</f>
        <v>226</v>
      </c>
      <c r="AT191">
        <f>_xlfn.RANK.AVG(Table2[[#This Row],[6M Return vs Nifty Z-Score]],Table2[6M Return vs Nifty Z-Score])</f>
        <v>163</v>
      </c>
      <c r="AU191">
        <f>_xlfn.RANK.AVG(Table2[[#This Row],[Sharpe Ratio Z-Score]],Table2[Sharpe Ratio Z-Score])</f>
        <v>314</v>
      </c>
      <c r="AV191">
        <f>(Table2[[#This Row],[Rank 1Y]]+Table2[[#This Row],[Rank 6M]]+Table2[[#This Row],[Rank Sharpe]])/3</f>
        <v>234.33333333333334</v>
      </c>
    </row>
    <row r="192" spans="1:48" x14ac:dyDescent="0.3">
      <c r="A192" t="s">
        <v>1415</v>
      </c>
      <c r="B192" t="s">
        <v>1416</v>
      </c>
      <c r="C192" t="s">
        <v>10399</v>
      </c>
      <c r="D192" t="s">
        <v>592</v>
      </c>
      <c r="E192">
        <v>7968.4359261149903</v>
      </c>
      <c r="F192">
        <v>598.15</v>
      </c>
      <c r="G192">
        <v>54.868153857261099</v>
      </c>
      <c r="H192">
        <f>(Table2[[#This Row],[1Y Return vs Nifty]]-AVERAGE(Table2[1Y Return vs Nifty]))/_xlfn.STDEV.P(Table2[1Y Return vs Nifty])</f>
        <v>0.49408634976006766</v>
      </c>
      <c r="I192">
        <v>14.1977912023627</v>
      </c>
      <c r="J192">
        <f>(Table2[[#This Row],[1M Return vs Nifty]]-AVERAGE(Table2[1M Return vs Nifty]))/_xlfn.STDEV.P(Table2[1M Return vs Nifty])</f>
        <v>1.62537195045854</v>
      </c>
      <c r="K192">
        <v>18.548542334999802</v>
      </c>
      <c r="L192">
        <f>(Table2[[#This Row],[6M Return vs Nifty]]-AVERAGE(Table2[6M Return vs Nifty]))/_xlfn.STDEV.P(Table2[6M Return vs Nifty])</f>
        <v>0.15766192070919333</v>
      </c>
      <c r="M192">
        <v>0.647615211633083</v>
      </c>
      <c r="N192">
        <f>(Table2[[#This Row],[1W Return vs Nifty]]-AVERAGE(Table2[1W Return vs Nifty]))/_xlfn.STDEV.P(Table2[1W Return vs Nifty])</f>
        <v>0.4746294806998293</v>
      </c>
      <c r="O192">
        <v>571.47</v>
      </c>
      <c r="P192">
        <v>539.14431587143702</v>
      </c>
      <c r="Q192">
        <v>475.80661754137702</v>
      </c>
      <c r="R192">
        <v>63.526866713320601</v>
      </c>
      <c r="S192" s="2">
        <f>(Table2[[#This Row],[Close Price]]-Table2[[#This Row],[20D EMA]])/Table2[[#This Row],[20D EMA]]</f>
        <v>4.6686615220396431E-2</v>
      </c>
      <c r="T192" s="2">
        <f>(Table2[[#This Row],[Close Price]]-Table2[[#This Row],[50D EMA]])/Table2[[#This Row],[50D EMA]]</f>
        <v>0.10944320915855359</v>
      </c>
      <c r="U192" s="2">
        <f>(Table2[[#This Row],[Close Price]]-Table2[[#This Row],[200D EMA]])/Table2[[#This Row],[200D EMA]]</f>
        <v>0.25712837515964926</v>
      </c>
      <c r="V192">
        <v>1.4482435764925301</v>
      </c>
      <c r="W192">
        <v>592.04999999999995</v>
      </c>
      <c r="X192">
        <v>622.9</v>
      </c>
      <c r="Y192">
        <v>586.4</v>
      </c>
      <c r="Z192">
        <v>622.9</v>
      </c>
      <c r="AA192">
        <v>531.5</v>
      </c>
      <c r="AB192">
        <v>622.9</v>
      </c>
      <c r="AC192" s="2">
        <f>(Table2[[#This Row],[Close Price]]/Table2[[#This Row],[Day Low]])-1</f>
        <v>1.0303183852715225E-2</v>
      </c>
      <c r="AD192" s="2">
        <f>(Table2[[#This Row],[Day High]]/Table2[[#This Row],[Close Price]])-1</f>
        <v>4.1377580874362607E-2</v>
      </c>
      <c r="AE192" s="2">
        <f>(Table2[[#This Row],[Close Price]]/Table2[[#This Row],[Current Week Low]])-1</f>
        <v>2.0037517053206111E-2</v>
      </c>
      <c r="AF192" s="2">
        <f>(Table2[[#This Row],[Current Week High]]/Table2[[#This Row],[Close Price]])-1</f>
        <v>4.1377580874362607E-2</v>
      </c>
      <c r="AG192" s="2">
        <f>(Table2[[#This Row],[Close Price]]/Table2[[#This Row],[Current Month Low]])-1</f>
        <v>0.12539981185324556</v>
      </c>
      <c r="AH192" s="2">
        <f>(Table2[[#This Row],[Current Month High]]/Table2[[#This Row],[Close Price]])-1</f>
        <v>4.1377580874362607E-2</v>
      </c>
      <c r="AI192">
        <v>4.1377580874362598</v>
      </c>
      <c r="AJ192">
        <v>100.150577212648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-0.03</v>
      </c>
      <c r="AM192" t="s">
        <v>10435</v>
      </c>
      <c r="AN192">
        <v>6.54</v>
      </c>
      <c r="AO192" t="s">
        <v>10436</v>
      </c>
      <c r="AP192">
        <v>8.0842065076228001E-2</v>
      </c>
      <c r="AQ192">
        <f>(Table2[[#This Row],[Sharpe Ratio]]-AVERAGE(Table2[Sharpe Ratio]))/_xlfn.STDEV.P(Table2[Sharpe Ratio])</f>
        <v>0.25717310366518148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3.0089228052928121</v>
      </c>
      <c r="AS192">
        <f>_xlfn.RANK.AVG(Table2[[#This Row],[1Y Return vs Nifty Z-Score]],Table2[1Y Return vs Nifty Z-Score])</f>
        <v>170</v>
      </c>
      <c r="AT192">
        <f>_xlfn.RANK.AVG(Table2[[#This Row],[6M Return vs Nifty Z-Score]],Table2[6M Return vs Nifty Z-Score])</f>
        <v>262</v>
      </c>
      <c r="AU192">
        <f>_xlfn.RANK.AVG(Table2[[#This Row],[Sharpe Ratio Z-Score]],Table2[Sharpe Ratio Z-Score])</f>
        <v>278</v>
      </c>
      <c r="AV192">
        <f>(Table2[[#This Row],[Rank 1Y]]+Table2[[#This Row],[Rank 6M]]+Table2[[#This Row],[Rank Sharpe]])/3</f>
        <v>236.66666666666666</v>
      </c>
    </row>
    <row r="193" spans="1:48" x14ac:dyDescent="0.3">
      <c r="A193" t="s">
        <v>737</v>
      </c>
      <c r="B193" t="s">
        <v>738</v>
      </c>
      <c r="C193" t="s">
        <v>10393</v>
      </c>
      <c r="D193" t="s">
        <v>116</v>
      </c>
      <c r="E193">
        <v>23867.681308499999</v>
      </c>
      <c r="F193">
        <v>953.25</v>
      </c>
      <c r="G193">
        <v>62.255571540215001</v>
      </c>
      <c r="H193">
        <f>(Table2[[#This Row],[1Y Return vs Nifty]]-AVERAGE(Table2[1Y Return vs Nifty]))/_xlfn.STDEV.P(Table2[1Y Return vs Nifty])</f>
        <v>0.61437829666847588</v>
      </c>
      <c r="I193">
        <v>9.6573689757719894</v>
      </c>
      <c r="J193">
        <f>(Table2[[#This Row],[1M Return vs Nifty]]-AVERAGE(Table2[1M Return vs Nifty]))/_xlfn.STDEV.P(Table2[1M Return vs Nifty])</f>
        <v>1.1828689180121574</v>
      </c>
      <c r="K193">
        <v>80.026920007342994</v>
      </c>
      <c r="L193">
        <f>(Table2[[#This Row],[6M Return vs Nifty]]-AVERAGE(Table2[6M Return vs Nifty]))/_xlfn.STDEV.P(Table2[6M Return vs Nifty])</f>
        <v>2.0081606040441145</v>
      </c>
      <c r="M193">
        <v>13.343834635754</v>
      </c>
      <c r="N193">
        <f>(Table2[[#This Row],[1W Return vs Nifty]]-AVERAGE(Table2[1W Return vs Nifty]))/_xlfn.STDEV.P(Table2[1W Return vs Nifty])</f>
        <v>2.9332549455333536</v>
      </c>
      <c r="O193">
        <v>888.93</v>
      </c>
      <c r="P193">
        <v>826.37333643100999</v>
      </c>
      <c r="Q193">
        <v>663.43564735875805</v>
      </c>
      <c r="R193">
        <v>67.067407479537295</v>
      </c>
      <c r="S193" s="2">
        <f>(Table2[[#This Row],[Close Price]]-Table2[[#This Row],[20D EMA]])/Table2[[#This Row],[20D EMA]]</f>
        <v>7.2356653504775464E-2</v>
      </c>
      <c r="T193" s="2">
        <f>(Table2[[#This Row],[Close Price]]-Table2[[#This Row],[50D EMA]])/Table2[[#This Row],[50D EMA]]</f>
        <v>0.153534314305145</v>
      </c>
      <c r="U193" s="2">
        <f>(Table2[[#This Row],[Close Price]]-Table2[[#This Row],[200D EMA]])/Table2[[#This Row],[200D EMA]]</f>
        <v>0.43683868027748979</v>
      </c>
      <c r="V193">
        <v>1.5240410164423599</v>
      </c>
      <c r="W193">
        <v>943.3</v>
      </c>
      <c r="X193">
        <v>985</v>
      </c>
      <c r="Y193">
        <v>943.3</v>
      </c>
      <c r="Z193">
        <v>987.85</v>
      </c>
      <c r="AA193">
        <v>820</v>
      </c>
      <c r="AB193">
        <v>987.85</v>
      </c>
      <c r="AC193" s="2">
        <f>(Table2[[#This Row],[Close Price]]/Table2[[#This Row],[Day Low]])-1</f>
        <v>1.0548075903742182E-2</v>
      </c>
      <c r="AD193" s="2">
        <f>(Table2[[#This Row],[Day High]]/Table2[[#This Row],[Close Price]])-1</f>
        <v>3.3307107264620939E-2</v>
      </c>
      <c r="AE193" s="2">
        <f>(Table2[[#This Row],[Close Price]]/Table2[[#This Row],[Current Week Low]])-1</f>
        <v>1.0548075903742182E-2</v>
      </c>
      <c r="AF193" s="2">
        <f>(Table2[[#This Row],[Current Week High]]/Table2[[#This Row],[Close Price]])-1</f>
        <v>3.6296879097823309E-2</v>
      </c>
      <c r="AG193" s="2">
        <f>(Table2[[#This Row],[Close Price]]/Table2[[#This Row],[Current Month Low]])-1</f>
        <v>0.16250000000000009</v>
      </c>
      <c r="AH193" s="2">
        <f>(Table2[[#This Row],[Current Month High]]/Table2[[#This Row],[Close Price]])-1</f>
        <v>3.6296879097823309E-2</v>
      </c>
      <c r="AI193">
        <v>3.62968790978233</v>
      </c>
      <c r="AJ193">
        <v>111.73922701021699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0.18</v>
      </c>
      <c r="AM193" t="s">
        <v>10436</v>
      </c>
      <c r="AN193">
        <v>10.68</v>
      </c>
      <c r="AO193" t="s">
        <v>10436</v>
      </c>
      <c r="AQ193">
        <f>(Table2[[#This Row],[Sharpe Ratio]]-AVERAGE(Table2[Sharpe Ratio]))/_xlfn.STDEV.P(Table2[Sharpe Ratio])</f>
        <v>-0.68114784011182361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6.057514924146278</v>
      </c>
      <c r="AS193">
        <f>_xlfn.RANK.AVG(Table2[[#This Row],[1Y Return vs Nifty Z-Score]],Table2[1Y Return vs Nifty Z-Score])</f>
        <v>147</v>
      </c>
      <c r="AT193">
        <f>_xlfn.RANK.AVG(Table2[[#This Row],[6M Return vs Nifty Z-Score]],Table2[6M Return vs Nifty Z-Score])</f>
        <v>32</v>
      </c>
      <c r="AU193">
        <f>_xlfn.RANK.AVG(Table2[[#This Row],[Sharpe Ratio Z-Score]],Table2[Sharpe Ratio Z-Score])</f>
        <v>532</v>
      </c>
      <c r="AV193">
        <f>(Table2[[#This Row],[Rank 1Y]]+Table2[[#This Row],[Rank 6M]]+Table2[[#This Row],[Rank Sharpe]])/3</f>
        <v>237</v>
      </c>
    </row>
    <row r="194" spans="1:48" x14ac:dyDescent="0.3">
      <c r="A194" t="s">
        <v>759</v>
      </c>
      <c r="B194" t="s">
        <v>760</v>
      </c>
      <c r="C194" t="s">
        <v>10402</v>
      </c>
      <c r="D194" t="s">
        <v>554</v>
      </c>
      <c r="E194">
        <v>22748.962872025</v>
      </c>
      <c r="F194">
        <v>1487.45</v>
      </c>
      <c r="G194">
        <v>3.1216913446546002</v>
      </c>
      <c r="H194">
        <f>(Table2[[#This Row],[1Y Return vs Nifty]]-AVERAGE(Table2[1Y Return vs Nifty]))/_xlfn.STDEV.P(Table2[1Y Return vs Nifty])</f>
        <v>-0.34851968504253167</v>
      </c>
      <c r="I194">
        <v>-1.9332895328222</v>
      </c>
      <c r="J194">
        <f>(Table2[[#This Row],[1M Return vs Nifty]]-AVERAGE(Table2[1M Return vs Nifty]))/_xlfn.STDEV.P(Table2[1M Return vs Nifty])</f>
        <v>5.3259978106461159E-2</v>
      </c>
      <c r="K194">
        <v>36.370802187361299</v>
      </c>
      <c r="L194">
        <f>(Table2[[#This Row],[6M Return vs Nifty]]-AVERAGE(Table2[6M Return vs Nifty]))/_xlfn.STDEV.P(Table2[6M Return vs Nifty])</f>
        <v>0.69411180178151488</v>
      </c>
      <c r="M194">
        <v>6.6325599182364696</v>
      </c>
      <c r="N194">
        <f>(Table2[[#This Row],[1W Return vs Nifty]]-AVERAGE(Table2[1W Return vs Nifty]))/_xlfn.STDEV.P(Table2[1W Return vs Nifty])</f>
        <v>1.6336152362011789</v>
      </c>
      <c r="O194">
        <v>1437.56</v>
      </c>
      <c r="P194">
        <v>1450.4114027789101</v>
      </c>
      <c r="Q194">
        <v>1273.8879694300799</v>
      </c>
      <c r="R194">
        <v>62.911254594823397</v>
      </c>
      <c r="S194" s="2">
        <f>(Table2[[#This Row],[Close Price]]-Table2[[#This Row],[20D EMA]])/Table2[[#This Row],[20D EMA]]</f>
        <v>3.4704638415092311E-2</v>
      </c>
      <c r="T194" s="2">
        <f>(Table2[[#This Row],[Close Price]]-Table2[[#This Row],[50D EMA]])/Table2[[#This Row],[50D EMA]]</f>
        <v>2.5536614749529687E-2</v>
      </c>
      <c r="U194" s="2">
        <f>(Table2[[#This Row],[Close Price]]-Table2[[#This Row],[200D EMA]])/Table2[[#This Row],[200D EMA]]</f>
        <v>0.1676458493170831</v>
      </c>
      <c r="V194">
        <v>2.0372306751268199</v>
      </c>
      <c r="W194">
        <v>1483</v>
      </c>
      <c r="X194">
        <v>1534.85</v>
      </c>
      <c r="Y194">
        <v>1392</v>
      </c>
      <c r="Z194">
        <v>1559</v>
      </c>
      <c r="AA194">
        <v>1369.15</v>
      </c>
      <c r="AB194">
        <v>1559</v>
      </c>
      <c r="AC194" s="2">
        <f>(Table2[[#This Row],[Close Price]]/Table2[[#This Row],[Day Low]])-1</f>
        <v>3.0006743088335508E-3</v>
      </c>
      <c r="AD194" s="2">
        <f>(Table2[[#This Row],[Day High]]/Table2[[#This Row],[Close Price]])-1</f>
        <v>3.1866617365289507E-2</v>
      </c>
      <c r="AE194" s="2">
        <f>(Table2[[#This Row],[Close Price]]/Table2[[#This Row],[Current Week Low]])-1</f>
        <v>6.8570402298850697E-2</v>
      </c>
      <c r="AF194" s="2">
        <f>(Table2[[#This Row],[Current Week High]]/Table2[[#This Row],[Close Price]])-1</f>
        <v>4.8102457225452921E-2</v>
      </c>
      <c r="AG194" s="2">
        <f>(Table2[[#This Row],[Close Price]]/Table2[[#This Row],[Current Month Low]])-1</f>
        <v>8.640397326808591E-2</v>
      </c>
      <c r="AH194" s="2">
        <f>(Table2[[#This Row],[Current Month High]]/Table2[[#This Row],[Close Price]])-1</f>
        <v>4.8102457225452921E-2</v>
      </c>
      <c r="AI194">
        <v>14.2895559514605</v>
      </c>
      <c r="AJ194">
        <v>78.941353383458605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-0.23</v>
      </c>
      <c r="AM194" t="s">
        <v>10435</v>
      </c>
      <c r="AN194">
        <v>5.25</v>
      </c>
      <c r="AO194" t="s">
        <v>10436</v>
      </c>
      <c r="AP194">
        <v>0.125660027209681</v>
      </c>
      <c r="AQ194">
        <f>(Table2[[#This Row],[Sharpe Ratio]]-AVERAGE(Table2[Sharpe Ratio]))/_xlfn.STDEV.P(Table2[Sharpe Ratio])</f>
        <v>0.77736803544445099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412</v>
      </c>
      <c r="AT194">
        <f>_xlfn.RANK.AVG(Table2[[#This Row],[6M Return vs Nifty Z-Score]],Table2[6M Return vs Nifty Z-Score])</f>
        <v>140</v>
      </c>
      <c r="AU194">
        <f>_xlfn.RANK.AVG(Table2[[#This Row],[Sharpe Ratio Z-Score]],Table2[Sharpe Ratio Z-Score])</f>
        <v>159</v>
      </c>
      <c r="AV194">
        <f>(Table2[[#This Row],[Rank 1Y]]+Table2[[#This Row],[Rank 6M]]+Table2[[#This Row],[Rank Sharpe]])/3</f>
        <v>237</v>
      </c>
    </row>
    <row r="195" spans="1:48" x14ac:dyDescent="0.3">
      <c r="A195" t="s">
        <v>1829</v>
      </c>
      <c r="B195" t="s">
        <v>1830</v>
      </c>
      <c r="C195" t="s">
        <v>10402</v>
      </c>
      <c r="D195" t="s">
        <v>106</v>
      </c>
      <c r="E195">
        <v>4315.5517499549997</v>
      </c>
      <c r="F195">
        <v>1106.55</v>
      </c>
      <c r="G195">
        <v>22.599520760759699</v>
      </c>
      <c r="H195">
        <f>(Table2[[#This Row],[1Y Return vs Nifty]]-AVERAGE(Table2[1Y Return vs Nifty]))/_xlfn.STDEV.P(Table2[1Y Return vs Nifty])</f>
        <v>-3.1355268115144358E-2</v>
      </c>
      <c r="I195">
        <v>-16.931995504253699</v>
      </c>
      <c r="J195">
        <f>(Table2[[#This Row],[1M Return vs Nifty]]-AVERAGE(Table2[1M Return vs Nifty]))/_xlfn.STDEV.P(Table2[1M Return vs Nifty])</f>
        <v>-1.4084923752894565</v>
      </c>
      <c r="K195">
        <v>54.643606785474702</v>
      </c>
      <c r="L195">
        <f>(Table2[[#This Row],[6M Return vs Nifty]]-AVERAGE(Table2[6M Return vs Nifty]))/_xlfn.STDEV.P(Table2[6M Return vs Nifty])</f>
        <v>1.2441230761495552</v>
      </c>
      <c r="M195">
        <v>-4.5924327552597797</v>
      </c>
      <c r="N195">
        <f>(Table2[[#This Row],[1W Return vs Nifty]]-AVERAGE(Table2[1W Return vs Nifty]))/_xlfn.STDEV.P(Table2[1W Return vs Nifty])</f>
        <v>-0.54010687017605075</v>
      </c>
      <c r="O195">
        <v>1164.56</v>
      </c>
      <c r="P195">
        <v>1195.99143899667</v>
      </c>
      <c r="Q195">
        <v>1003.65020783454</v>
      </c>
      <c r="R195">
        <v>35.635406691306798</v>
      </c>
      <c r="S195" s="2">
        <f>(Table2[[#This Row],[Close Price]]-Table2[[#This Row],[20D EMA]])/Table2[[#This Row],[20D EMA]]</f>
        <v>-4.9812804836161288E-2</v>
      </c>
      <c r="T195" s="2">
        <f>(Table2[[#This Row],[Close Price]]-Table2[[#This Row],[50D EMA]])/Table2[[#This Row],[50D EMA]]</f>
        <v>-7.4784347178691715E-2</v>
      </c>
      <c r="U195" s="2">
        <f>(Table2[[#This Row],[Close Price]]-Table2[[#This Row],[200D EMA]])/Table2[[#This Row],[200D EMA]]</f>
        <v>0.10252555259015486</v>
      </c>
      <c r="V195">
        <v>0.14379960136806799</v>
      </c>
      <c r="W195">
        <v>1097</v>
      </c>
      <c r="X195">
        <v>1133.8499999999999</v>
      </c>
      <c r="Y195">
        <v>1090</v>
      </c>
      <c r="Z195">
        <v>1139</v>
      </c>
      <c r="AA195">
        <v>1053</v>
      </c>
      <c r="AB195">
        <v>1277</v>
      </c>
      <c r="AC195" s="2">
        <f>(Table2[[#This Row],[Close Price]]/Table2[[#This Row],[Day Low]])-1</f>
        <v>8.7055606198722657E-3</v>
      </c>
      <c r="AD195" s="2">
        <f>(Table2[[#This Row],[Day High]]/Table2[[#This Row],[Close Price]])-1</f>
        <v>2.4671275586281682E-2</v>
      </c>
      <c r="AE195" s="2">
        <f>(Table2[[#This Row],[Close Price]]/Table2[[#This Row],[Current Week Low]])-1</f>
        <v>1.5183486238532051E-2</v>
      </c>
      <c r="AF195" s="2">
        <f>(Table2[[#This Row],[Current Week High]]/Table2[[#This Row],[Close Price]])-1</f>
        <v>2.9325380687723168E-2</v>
      </c>
      <c r="AG195" s="2">
        <f>(Table2[[#This Row],[Close Price]]/Table2[[#This Row],[Current Month Low]])-1</f>
        <v>5.0854700854700896E-2</v>
      </c>
      <c r="AH195" s="2">
        <f>(Table2[[#This Row],[Current Month High]]/Table2[[#This Row],[Close Price]])-1</f>
        <v>0.15403732321178443</v>
      </c>
      <c r="AI195">
        <v>43.933848447878503</v>
      </c>
      <c r="AJ195">
        <v>81.401639344262193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</v>
      </c>
      <c r="AM195">
        <v>0</v>
      </c>
      <c r="AN195">
        <v>-8.24</v>
      </c>
      <c r="AO195" t="s">
        <v>10435</v>
      </c>
      <c r="AP195">
        <v>6.5931895147851E-2</v>
      </c>
      <c r="AQ195">
        <f>(Table2[[#This Row],[Sharpe Ratio]]-AVERAGE(Table2[Sharpe Ratio]))/_xlfn.STDEV.P(Table2[Sharpe Ratio])</f>
        <v>8.4113141554141707E-2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303</v>
      </c>
      <c r="AT195">
        <f>_xlfn.RANK.AVG(Table2[[#This Row],[6M Return vs Nifty Z-Score]],Table2[6M Return vs Nifty Z-Score])</f>
        <v>82</v>
      </c>
      <c r="AU195">
        <f>_xlfn.RANK.AVG(Table2[[#This Row],[Sharpe Ratio Z-Score]],Table2[Sharpe Ratio Z-Score])</f>
        <v>326</v>
      </c>
      <c r="AV195">
        <f>(Table2[[#This Row],[Rank 1Y]]+Table2[[#This Row],[Rank 6M]]+Table2[[#This Row],[Rank Sharpe]])/3</f>
        <v>237</v>
      </c>
    </row>
    <row r="196" spans="1:48" x14ac:dyDescent="0.3">
      <c r="A196" t="s">
        <v>1577</v>
      </c>
      <c r="B196" t="s">
        <v>1578</v>
      </c>
      <c r="C196" t="s">
        <v>10404</v>
      </c>
      <c r="D196" t="s">
        <v>388</v>
      </c>
      <c r="E196">
        <v>6277.9317848000001</v>
      </c>
      <c r="F196">
        <v>127.97</v>
      </c>
      <c r="G196">
        <v>42.022783898452502</v>
      </c>
      <c r="H196">
        <f>(Table2[[#This Row],[1Y Return vs Nifty]]-AVERAGE(Table2[1Y Return vs Nifty]))/_xlfn.STDEV.P(Table2[1Y Return vs Nifty])</f>
        <v>0.28492062671325469</v>
      </c>
      <c r="I196">
        <v>-14.018605432085399</v>
      </c>
      <c r="J196">
        <f>(Table2[[#This Row],[1M Return vs Nifty]]-AVERAGE(Table2[1M Return vs Nifty]))/_xlfn.STDEV.P(Table2[1M Return vs Nifty])</f>
        <v>-1.1245575610152179</v>
      </c>
      <c r="K196">
        <v>28.357068945064</v>
      </c>
      <c r="L196">
        <f>(Table2[[#This Row],[6M Return vs Nifty]]-AVERAGE(Table2[6M Return vs Nifty]))/_xlfn.STDEV.P(Table2[6M Return vs Nifty])</f>
        <v>0.4528984943565269</v>
      </c>
      <c r="M196">
        <v>-2.0841857030131199</v>
      </c>
      <c r="N196">
        <f>(Table2[[#This Row],[1W Return vs Nifty]]-AVERAGE(Table2[1W Return vs Nifty]))/_xlfn.STDEV.P(Table2[1W Return vs Nifty])</f>
        <v>-5.4384320120623518E-2</v>
      </c>
      <c r="O196">
        <v>131.59</v>
      </c>
      <c r="P196">
        <v>132.96360055312999</v>
      </c>
      <c r="Q196">
        <v>114.864868709449</v>
      </c>
      <c r="R196">
        <v>39.567325950137899</v>
      </c>
      <c r="S196" s="2">
        <f>(Table2[[#This Row],[Close Price]]-Table2[[#This Row],[20D EMA]])/Table2[[#This Row],[20D EMA]]</f>
        <v>-2.75096891861084E-2</v>
      </c>
      <c r="T196" s="2">
        <f>(Table2[[#This Row],[Close Price]]-Table2[[#This Row],[50D EMA]])/Table2[[#This Row],[50D EMA]]</f>
        <v>-3.755614718882884E-2</v>
      </c>
      <c r="U196" s="2">
        <f>(Table2[[#This Row],[Close Price]]-Table2[[#This Row],[200D EMA]])/Table2[[#This Row],[200D EMA]]</f>
        <v>0.11409172741667833</v>
      </c>
      <c r="V196">
        <v>0.233813173674778</v>
      </c>
      <c r="W196">
        <v>127.49</v>
      </c>
      <c r="X196">
        <v>130.19999999999999</v>
      </c>
      <c r="Y196">
        <v>127.49</v>
      </c>
      <c r="Z196">
        <v>130.5</v>
      </c>
      <c r="AA196">
        <v>125.15</v>
      </c>
      <c r="AB196">
        <v>142.29</v>
      </c>
      <c r="AC196" s="2">
        <f>(Table2[[#This Row],[Close Price]]/Table2[[#This Row],[Day Low]])-1</f>
        <v>3.7650011765628655E-3</v>
      </c>
      <c r="AD196" s="2">
        <f>(Table2[[#This Row],[Day High]]/Table2[[#This Row],[Close Price]])-1</f>
        <v>1.7425959209189656E-2</v>
      </c>
      <c r="AE196" s="2">
        <f>(Table2[[#This Row],[Close Price]]/Table2[[#This Row],[Current Week Low]])-1</f>
        <v>3.7650011765628655E-3</v>
      </c>
      <c r="AF196" s="2">
        <f>(Table2[[#This Row],[Current Week High]]/Table2[[#This Row],[Close Price]])-1</f>
        <v>1.9770258654372208E-2</v>
      </c>
      <c r="AG196" s="2">
        <f>(Table2[[#This Row],[Close Price]]/Table2[[#This Row],[Current Month Low]])-1</f>
        <v>2.2532960447462891E-2</v>
      </c>
      <c r="AH196" s="2">
        <f>(Table2[[#This Row],[Current Month High]]/Table2[[#This Row],[Close Price]])-1</f>
        <v>0.111901226850043</v>
      </c>
      <c r="AI196">
        <v>32.804563569586598</v>
      </c>
      <c r="AJ196">
        <v>96.725595695618694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-7.0000000000000007E-2</v>
      </c>
      <c r="AM196" t="s">
        <v>10435</v>
      </c>
      <c r="AN196">
        <v>-3.62</v>
      </c>
      <c r="AO196" t="s">
        <v>10435</v>
      </c>
      <c r="AP196">
        <v>7.3947570304778998E-2</v>
      </c>
      <c r="AQ196">
        <f>(Table2[[#This Row],[Sharpe Ratio]]-AVERAGE(Table2[Sharpe Ratio]))/_xlfn.STDEV.P(Table2[Sharpe Ratio])</f>
        <v>0.17714980348461778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6">
        <f>_xlfn.RANK.AVG(Table2[[#This Row],[1Y Return vs Nifty Z-Score]],Table2[1Y Return vs Nifty Z-Score])</f>
        <v>229</v>
      </c>
      <c r="AT196">
        <f>_xlfn.RANK.AVG(Table2[[#This Row],[6M Return vs Nifty Z-Score]],Table2[6M Return vs Nifty Z-Score])</f>
        <v>181</v>
      </c>
      <c r="AU196">
        <f>_xlfn.RANK.AVG(Table2[[#This Row],[Sharpe Ratio Z-Score]],Table2[Sharpe Ratio Z-Score])</f>
        <v>303</v>
      </c>
      <c r="AV196">
        <f>(Table2[[#This Row],[Rank 1Y]]+Table2[[#This Row],[Rank 6M]]+Table2[[#This Row],[Rank Sharpe]])/3</f>
        <v>237.66666666666666</v>
      </c>
    </row>
    <row r="197" spans="1:48" x14ac:dyDescent="0.3">
      <c r="A197" t="s">
        <v>1894</v>
      </c>
      <c r="B197" t="s">
        <v>1895</v>
      </c>
      <c r="C197" t="s">
        <v>10404</v>
      </c>
      <c r="D197" t="s">
        <v>273</v>
      </c>
      <c r="E197">
        <v>3952.1212032599901</v>
      </c>
      <c r="F197">
        <v>158.81</v>
      </c>
      <c r="G197">
        <v>47.495504113020601</v>
      </c>
      <c r="H197">
        <f>(Table2[[#This Row],[1Y Return vs Nifty]]-AVERAGE(Table2[1Y Return vs Nifty]))/_xlfn.STDEV.P(Table2[1Y Return vs Nifty])</f>
        <v>0.37403487444483324</v>
      </c>
      <c r="I197">
        <v>-9.7333970741584093</v>
      </c>
      <c r="J197">
        <f>(Table2[[#This Row],[1M Return vs Nifty]]-AVERAGE(Table2[1M Return vs Nifty]))/_xlfn.STDEV.P(Table2[1M Return vs Nifty])</f>
        <v>-0.70692730585035879</v>
      </c>
      <c r="K197">
        <v>60.046701298940903</v>
      </c>
      <c r="L197">
        <f>(Table2[[#This Row],[6M Return vs Nifty]]-AVERAGE(Table2[6M Return vs Nifty]))/_xlfn.STDEV.P(Table2[6M Return vs Nifty])</f>
        <v>1.4067561784150571</v>
      </c>
      <c r="M197">
        <v>-1.7391627332005</v>
      </c>
      <c r="N197">
        <f>(Table2[[#This Row],[1W Return vs Nifty]]-AVERAGE(Table2[1W Return vs Nifty]))/_xlfn.STDEV.P(Table2[1W Return vs Nifty])</f>
        <v>1.2429447915094762E-2</v>
      </c>
      <c r="O197">
        <v>159.06</v>
      </c>
      <c r="P197">
        <v>152.025089070962</v>
      </c>
      <c r="Q197">
        <v>123.17176733712201</v>
      </c>
      <c r="R197">
        <v>49.149940293790202</v>
      </c>
      <c r="S197" s="2">
        <f>(Table2[[#This Row],[Close Price]]-Table2[[#This Row],[20D EMA]])/Table2[[#This Row],[20D EMA]]</f>
        <v>-1.571733936879165E-3</v>
      </c>
      <c r="T197" s="2">
        <f>(Table2[[#This Row],[Close Price]]-Table2[[#This Row],[50D EMA]])/Table2[[#This Row],[50D EMA]]</f>
        <v>4.4630205254285078E-2</v>
      </c>
      <c r="U197" s="2">
        <f>(Table2[[#This Row],[Close Price]]-Table2[[#This Row],[200D EMA]])/Table2[[#This Row],[200D EMA]]</f>
        <v>0.28933767399257898</v>
      </c>
      <c r="V197">
        <v>0.55809545672546901</v>
      </c>
      <c r="W197">
        <v>157.65</v>
      </c>
      <c r="X197">
        <v>165.7</v>
      </c>
      <c r="Y197">
        <v>155.16999999999999</v>
      </c>
      <c r="Z197">
        <v>165.7</v>
      </c>
      <c r="AA197">
        <v>148.19999999999999</v>
      </c>
      <c r="AB197">
        <v>177</v>
      </c>
      <c r="AC197" s="2">
        <f>(Table2[[#This Row],[Close Price]]/Table2[[#This Row],[Day Low]])-1</f>
        <v>7.3580716777672528E-3</v>
      </c>
      <c r="AD197" s="2">
        <f>(Table2[[#This Row],[Day High]]/Table2[[#This Row],[Close Price]])-1</f>
        <v>4.3385177255840235E-2</v>
      </c>
      <c r="AE197" s="2">
        <f>(Table2[[#This Row],[Close Price]]/Table2[[#This Row],[Current Week Low]])-1</f>
        <v>2.3458142682219574E-2</v>
      </c>
      <c r="AF197" s="2">
        <f>(Table2[[#This Row],[Current Week High]]/Table2[[#This Row],[Close Price]])-1</f>
        <v>4.3385177255840235E-2</v>
      </c>
      <c r="AG197" s="2">
        <f>(Table2[[#This Row],[Close Price]]/Table2[[#This Row],[Current Month Low]])-1</f>
        <v>7.159244264507425E-2</v>
      </c>
      <c r="AH197" s="2">
        <f>(Table2[[#This Row],[Current Month High]]/Table2[[#This Row],[Close Price]])-1</f>
        <v>0.11453938668849561</v>
      </c>
      <c r="AI197">
        <v>11.453938668849499</v>
      </c>
      <c r="AJ197">
        <v>94.620098039215605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-0.01</v>
      </c>
      <c r="AM197" t="s">
        <v>10435</v>
      </c>
      <c r="AN197">
        <v>-2.74</v>
      </c>
      <c r="AO197" t="s">
        <v>10435</v>
      </c>
      <c r="AP197">
        <v>2.4084834559588E-2</v>
      </c>
      <c r="AQ197">
        <f>(Table2[[#This Row],[Sharpe Ratio]]-AVERAGE(Table2[Sharpe Ratio]))/_xlfn.STDEV.P(Table2[Sharpe Ratio])</f>
        <v>-0.40159901026246003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0.68469418466216636</v>
      </c>
      <c r="AS197">
        <f>_xlfn.RANK.AVG(Table2[[#This Row],[1Y Return vs Nifty Z-Score]],Table2[1Y Return vs Nifty Z-Score])</f>
        <v>202</v>
      </c>
      <c r="AT197">
        <f>_xlfn.RANK.AVG(Table2[[#This Row],[6M Return vs Nifty Z-Score]],Table2[6M Return vs Nifty Z-Score])</f>
        <v>62</v>
      </c>
      <c r="AU197">
        <f>_xlfn.RANK.AVG(Table2[[#This Row],[Sharpe Ratio Z-Score]],Table2[Sharpe Ratio Z-Score])</f>
        <v>450</v>
      </c>
      <c r="AV197">
        <f>(Table2[[#This Row],[Rank 1Y]]+Table2[[#This Row],[Rank 6M]]+Table2[[#This Row],[Rank Sharpe]])/3</f>
        <v>238</v>
      </c>
    </row>
    <row r="198" spans="1:48" x14ac:dyDescent="0.3">
      <c r="A198" t="s">
        <v>1621</v>
      </c>
      <c r="B198" t="s">
        <v>1622</v>
      </c>
      <c r="C198" t="s">
        <v>10397</v>
      </c>
      <c r="D198" t="s">
        <v>190</v>
      </c>
      <c r="E198">
        <v>5875.2976110899999</v>
      </c>
      <c r="F198">
        <v>482.05</v>
      </c>
      <c r="G198">
        <v>18.626543119006101</v>
      </c>
      <c r="H198">
        <f>(Table2[[#This Row],[1Y Return vs Nifty]]-AVERAGE(Table2[1Y Return vs Nifty]))/_xlfn.STDEV.P(Table2[1Y Return vs Nifty])</f>
        <v>-9.6048674669492379E-2</v>
      </c>
      <c r="I198">
        <v>-10.263387197171699</v>
      </c>
      <c r="J198">
        <f>(Table2[[#This Row],[1M Return vs Nifty]]-AVERAGE(Table2[1M Return vs Nifty]))/_xlfn.STDEV.P(Table2[1M Return vs Nifty])</f>
        <v>-0.75857938244062539</v>
      </c>
      <c r="K198">
        <v>11.8586116228644</v>
      </c>
      <c r="L198">
        <f>(Table2[[#This Row],[6M Return vs Nifty]]-AVERAGE(Table2[6M Return vs Nifty]))/_xlfn.STDEV.P(Table2[6M Return vs Nifty])</f>
        <v>-4.3704940992779925E-2</v>
      </c>
      <c r="M198">
        <v>-2.03253849792095</v>
      </c>
      <c r="N198">
        <f>(Table2[[#This Row],[1W Return vs Nifty]]-AVERAGE(Table2[1W Return vs Nifty]))/_xlfn.STDEV.P(Table2[1W Return vs Nifty])</f>
        <v>-4.4382828386332639E-2</v>
      </c>
      <c r="O198">
        <v>490.84</v>
      </c>
      <c r="P198">
        <v>491.64542430466702</v>
      </c>
      <c r="Q198">
        <v>435.73551338274001</v>
      </c>
      <c r="R198">
        <v>39.569322056360498</v>
      </c>
      <c r="S198" s="2">
        <f>(Table2[[#This Row],[Close Price]]-Table2[[#This Row],[20D EMA]])/Table2[[#This Row],[20D EMA]]</f>
        <v>-1.7908075951430128E-2</v>
      </c>
      <c r="T198" s="2">
        <f>(Table2[[#This Row],[Close Price]]-Table2[[#This Row],[50D EMA]])/Table2[[#This Row],[50D EMA]]</f>
        <v>-1.9516960456283698E-2</v>
      </c>
      <c r="U198" s="2">
        <f>(Table2[[#This Row],[Close Price]]-Table2[[#This Row],[200D EMA]])/Table2[[#This Row],[200D EMA]]</f>
        <v>0.10629036467031877</v>
      </c>
      <c r="V198">
        <v>0.55959624221838</v>
      </c>
      <c r="W198">
        <v>480</v>
      </c>
      <c r="X198">
        <v>491</v>
      </c>
      <c r="Y198">
        <v>480</v>
      </c>
      <c r="Z198">
        <v>492.75</v>
      </c>
      <c r="AA198">
        <v>468.5</v>
      </c>
      <c r="AB198">
        <v>515</v>
      </c>
      <c r="AC198" s="2">
        <f>(Table2[[#This Row],[Close Price]]/Table2[[#This Row],[Day Low]])-1</f>
        <v>4.2708333333334458E-3</v>
      </c>
      <c r="AD198" s="2">
        <f>(Table2[[#This Row],[Day High]]/Table2[[#This Row],[Close Price]])-1</f>
        <v>1.8566538740794503E-2</v>
      </c>
      <c r="AE198" s="2">
        <f>(Table2[[#This Row],[Close Price]]/Table2[[#This Row],[Current Week Low]])-1</f>
        <v>4.2708333333334458E-3</v>
      </c>
      <c r="AF198" s="2">
        <f>(Table2[[#This Row],[Current Week High]]/Table2[[#This Row],[Close Price]])-1</f>
        <v>2.2196867544860499E-2</v>
      </c>
      <c r="AG198" s="2">
        <f>(Table2[[#This Row],[Close Price]]/Table2[[#This Row],[Current Month Low]])-1</f>
        <v>2.8922091782283887E-2</v>
      </c>
      <c r="AH198" s="2">
        <f>(Table2[[#This Row],[Current Month High]]/Table2[[#This Row],[Close Price]])-1</f>
        <v>6.8353905196556264E-2</v>
      </c>
      <c r="AI198">
        <v>12.540192926045</v>
      </c>
      <c r="AJ198">
        <v>55.049855258925703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-0.08</v>
      </c>
      <c r="AM198" t="s">
        <v>10435</v>
      </c>
      <c r="AN198">
        <v>-1.43</v>
      </c>
      <c r="AO198" t="s">
        <v>10435</v>
      </c>
      <c r="AP198">
        <v>0.17687759139721099</v>
      </c>
      <c r="AQ198">
        <f>(Table2[[#This Row],[Sharpe Ratio]]-AVERAGE(Table2[Sharpe Ratio]))/_xlfn.STDEV.P(Table2[Sharpe Ratio])</f>
        <v>1.3718421266380258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322</v>
      </c>
      <c r="AT198">
        <f>_xlfn.RANK.AVG(Table2[[#This Row],[6M Return vs Nifty Z-Score]],Table2[6M Return vs Nifty Z-Score])</f>
        <v>330</v>
      </c>
      <c r="AU198">
        <f>_xlfn.RANK.AVG(Table2[[#This Row],[Sharpe Ratio Z-Score]],Table2[Sharpe Ratio Z-Score])</f>
        <v>62</v>
      </c>
      <c r="AV198">
        <f>(Table2[[#This Row],[Rank 1Y]]+Table2[[#This Row],[Rank 6M]]+Table2[[#This Row],[Rank Sharpe]])/3</f>
        <v>238</v>
      </c>
    </row>
    <row r="199" spans="1:48" x14ac:dyDescent="0.3">
      <c r="A199" t="s">
        <v>1880</v>
      </c>
      <c r="B199" t="s">
        <v>1881</v>
      </c>
      <c r="C199" t="s">
        <v>10389</v>
      </c>
      <c r="D199" t="s">
        <v>273</v>
      </c>
      <c r="E199">
        <v>4036.7890957999998</v>
      </c>
      <c r="F199">
        <v>2375.3000000000002</v>
      </c>
      <c r="G199">
        <v>66.480564329877097</v>
      </c>
      <c r="H199">
        <f>(Table2[[#This Row],[1Y Return vs Nifty]]-AVERAGE(Table2[1Y Return vs Nifty]))/_xlfn.STDEV.P(Table2[1Y Return vs Nifty])</f>
        <v>0.68317535541813357</v>
      </c>
      <c r="I199">
        <v>-17.140244139084398</v>
      </c>
      <c r="J199">
        <f>(Table2[[#This Row],[1M Return vs Nifty]]-AVERAGE(Table2[1M Return vs Nifty]))/_xlfn.STDEV.P(Table2[1M Return vs Nifty])</f>
        <v>-1.4287879883000105</v>
      </c>
      <c r="K199">
        <v>51.078301860175699</v>
      </c>
      <c r="L199">
        <f>(Table2[[#This Row],[6M Return vs Nifty]]-AVERAGE(Table2[6M Return vs Nifty]))/_xlfn.STDEV.P(Table2[6M Return vs Nifty])</f>
        <v>1.1368074260015304</v>
      </c>
      <c r="M199">
        <v>-4.2504645261330598</v>
      </c>
      <c r="N199">
        <f>(Table2[[#This Row],[1W Return vs Nifty]]-AVERAGE(Table2[1W Return vs Nifty]))/_xlfn.STDEV.P(Table2[1W Return vs Nifty])</f>
        <v>-0.47388465329331181</v>
      </c>
      <c r="O199">
        <v>2413.98</v>
      </c>
      <c r="P199">
        <v>2394.5537821470898</v>
      </c>
      <c r="Q199">
        <v>1961.2641181009101</v>
      </c>
      <c r="R199">
        <v>46.978562785726503</v>
      </c>
      <c r="S199" s="2">
        <f>(Table2[[#This Row],[Close Price]]-Table2[[#This Row],[20D EMA]])/Table2[[#This Row],[20D EMA]]</f>
        <v>-1.6023330764960701E-2</v>
      </c>
      <c r="T199" s="2">
        <f>(Table2[[#This Row],[Close Price]]-Table2[[#This Row],[50D EMA]])/Table2[[#This Row],[50D EMA]]</f>
        <v>-8.0406555453624486E-3</v>
      </c>
      <c r="U199" s="2">
        <f>(Table2[[#This Row],[Close Price]]-Table2[[#This Row],[200D EMA]])/Table2[[#This Row],[200D EMA]]</f>
        <v>0.21110664192439343</v>
      </c>
      <c r="V199">
        <v>0.30830427951627798</v>
      </c>
      <c r="W199">
        <v>2345</v>
      </c>
      <c r="X199">
        <v>2420</v>
      </c>
      <c r="Y199">
        <v>2340</v>
      </c>
      <c r="Z199">
        <v>2429</v>
      </c>
      <c r="AA199">
        <v>2228.15</v>
      </c>
      <c r="AB199">
        <v>2637.2</v>
      </c>
      <c r="AC199" s="2">
        <f>(Table2[[#This Row],[Close Price]]/Table2[[#This Row],[Day Low]])-1</f>
        <v>1.292110874200425E-2</v>
      </c>
      <c r="AD199" s="2">
        <f>(Table2[[#This Row],[Day High]]/Table2[[#This Row],[Close Price]])-1</f>
        <v>1.8818675535721807E-2</v>
      </c>
      <c r="AE199" s="2">
        <f>(Table2[[#This Row],[Close Price]]/Table2[[#This Row],[Current Week Low]])-1</f>
        <v>1.5085470085470121E-2</v>
      </c>
      <c r="AF199" s="2">
        <f>(Table2[[#This Row],[Current Week High]]/Table2[[#This Row],[Close Price]])-1</f>
        <v>2.2607670610028219E-2</v>
      </c>
      <c r="AG199" s="2">
        <f>(Table2[[#This Row],[Close Price]]/Table2[[#This Row],[Current Month Low]])-1</f>
        <v>6.6041334739582291E-2</v>
      </c>
      <c r="AH199" s="2">
        <f>(Table2[[#This Row],[Current Month High]]/Table2[[#This Row],[Close Price]])-1</f>
        <v>0.11025975666231624</v>
      </c>
      <c r="AI199">
        <v>17.8798467561992</v>
      </c>
      <c r="AJ199">
        <v>114.328896909542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-0.05</v>
      </c>
      <c r="AM199" t="s">
        <v>10435</v>
      </c>
      <c r="AN199">
        <v>-4.05</v>
      </c>
      <c r="AO199" t="s">
        <v>10435</v>
      </c>
      <c r="AP199">
        <v>1.1843242480899E-2</v>
      </c>
      <c r="AQ199">
        <f>(Table2[[#This Row],[Sharpe Ratio]]-AVERAGE(Table2[Sharpe Ratio]))/_xlfn.STDEV.P(Table2[Sharpe Ratio])</f>
        <v>-0.54368521528181013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-0.62637507545546867</v>
      </c>
      <c r="AS199">
        <f>_xlfn.RANK.AVG(Table2[[#This Row],[1Y Return vs Nifty Z-Score]],Table2[1Y Return vs Nifty Z-Score])</f>
        <v>141</v>
      </c>
      <c r="AT199">
        <f>_xlfn.RANK.AVG(Table2[[#This Row],[6M Return vs Nifty Z-Score]],Table2[6M Return vs Nifty Z-Score])</f>
        <v>94</v>
      </c>
      <c r="AU199">
        <f>_xlfn.RANK.AVG(Table2[[#This Row],[Sharpe Ratio Z-Score]],Table2[Sharpe Ratio Z-Score])</f>
        <v>479</v>
      </c>
      <c r="AV199">
        <f>(Table2[[#This Row],[Rank 1Y]]+Table2[[#This Row],[Rank 6M]]+Table2[[#This Row],[Rank Sharpe]])/3</f>
        <v>238</v>
      </c>
    </row>
    <row r="200" spans="1:48" x14ac:dyDescent="0.3">
      <c r="A200" t="s">
        <v>1902</v>
      </c>
      <c r="B200" t="s">
        <v>1903</v>
      </c>
      <c r="C200" t="s">
        <v>10404</v>
      </c>
      <c r="D200" t="s">
        <v>273</v>
      </c>
      <c r="E200">
        <v>3916.9393650000002</v>
      </c>
      <c r="F200">
        <v>1265.0999999999999</v>
      </c>
      <c r="G200">
        <v>48.146232953696497</v>
      </c>
      <c r="H200">
        <f>(Table2[[#This Row],[1Y Return vs Nifty]]-AVERAGE(Table2[1Y Return vs Nifty]))/_xlfn.STDEV.P(Table2[1Y Return vs Nifty])</f>
        <v>0.38463092336392657</v>
      </c>
      <c r="I200">
        <v>-1.0751025981925899</v>
      </c>
      <c r="J200">
        <f>(Table2[[#This Row],[1M Return vs Nifty]]-AVERAGE(Table2[1M Return vs Nifty]))/_xlfn.STDEV.P(Table2[1M Return vs Nifty])</f>
        <v>0.13689764483170158</v>
      </c>
      <c r="K200">
        <v>48.378799552394298</v>
      </c>
      <c r="L200">
        <f>(Table2[[#This Row],[6M Return vs Nifty]]-AVERAGE(Table2[6M Return vs Nifty]))/_xlfn.STDEV.P(Table2[6M Return vs Nifty])</f>
        <v>1.0555524278161064</v>
      </c>
      <c r="M200">
        <v>4.81490246785987</v>
      </c>
      <c r="N200">
        <f>(Table2[[#This Row],[1W Return vs Nifty]]-AVERAGE(Table2[1W Return vs Nifty]))/_xlfn.STDEV.P(Table2[1W Return vs Nifty])</f>
        <v>1.2816255025210908</v>
      </c>
      <c r="O200">
        <v>1259.31</v>
      </c>
      <c r="P200">
        <v>1199.71632846276</v>
      </c>
      <c r="Q200">
        <v>975.84145376805304</v>
      </c>
      <c r="R200">
        <v>51.459636521580499</v>
      </c>
      <c r="S200" s="2">
        <f>(Table2[[#This Row],[Close Price]]-Table2[[#This Row],[20D EMA]])/Table2[[#This Row],[20D EMA]]</f>
        <v>4.5977559139528503E-3</v>
      </c>
      <c r="T200" s="2">
        <f>(Table2[[#This Row],[Close Price]]-Table2[[#This Row],[50D EMA]])/Table2[[#This Row],[50D EMA]]</f>
        <v>5.4499276192246544E-2</v>
      </c>
      <c r="U200" s="2">
        <f>(Table2[[#This Row],[Close Price]]-Table2[[#This Row],[200D EMA]])/Table2[[#This Row],[200D EMA]]</f>
        <v>0.29641961316054166</v>
      </c>
      <c r="V200">
        <v>0.30495365952744702</v>
      </c>
      <c r="W200">
        <v>1260.0999999999999</v>
      </c>
      <c r="X200">
        <v>1319.95</v>
      </c>
      <c r="Y200">
        <v>1260.0999999999999</v>
      </c>
      <c r="Z200">
        <v>1333</v>
      </c>
      <c r="AA200">
        <v>1191.05</v>
      </c>
      <c r="AB200">
        <v>1399.9</v>
      </c>
      <c r="AC200" s="2">
        <f>(Table2[[#This Row],[Close Price]]/Table2[[#This Row],[Day Low]])-1</f>
        <v>3.9679390524560709E-3</v>
      </c>
      <c r="AD200" s="2">
        <f>(Table2[[#This Row],[Day High]]/Table2[[#This Row],[Close Price]])-1</f>
        <v>4.335625642241725E-2</v>
      </c>
      <c r="AE200" s="2">
        <f>(Table2[[#This Row],[Close Price]]/Table2[[#This Row],[Current Week Low]])-1</f>
        <v>3.9679390524560709E-3</v>
      </c>
      <c r="AF200" s="2">
        <f>(Table2[[#This Row],[Current Week High]]/Table2[[#This Row],[Close Price]])-1</f>
        <v>5.3671646510157434E-2</v>
      </c>
      <c r="AG200" s="2">
        <f>(Table2[[#This Row],[Close Price]]/Table2[[#This Row],[Current Month Low]])-1</f>
        <v>6.2172033080055478E-2</v>
      </c>
      <c r="AH200" s="2">
        <f>(Table2[[#This Row],[Current Month High]]/Table2[[#This Row],[Close Price]])-1</f>
        <v>0.10655284167259516</v>
      </c>
      <c r="AI200">
        <v>10.6552841672595</v>
      </c>
      <c r="AJ200">
        <v>103.57229061066801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0.33</v>
      </c>
      <c r="AM200" t="s">
        <v>10436</v>
      </c>
      <c r="AN200">
        <v>-1.99</v>
      </c>
      <c r="AO200" t="s">
        <v>10435</v>
      </c>
      <c r="AP200">
        <v>3.2587572486733003E-2</v>
      </c>
      <c r="AQ200">
        <f>(Table2[[#This Row],[Sharpe Ratio]]-AVERAGE(Table2[Sharpe Ratio]))/_xlfn.STDEV.P(Table2[Sharpe Ratio])</f>
        <v>-0.30290908851238724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2.5557974100204381</v>
      </c>
      <c r="AS200">
        <f>_xlfn.RANK.AVG(Table2[[#This Row],[1Y Return vs Nifty Z-Score]],Table2[1Y Return vs Nifty Z-Score])</f>
        <v>199</v>
      </c>
      <c r="AT200">
        <f>_xlfn.RANK.AVG(Table2[[#This Row],[6M Return vs Nifty Z-Score]],Table2[6M Return vs Nifty Z-Score])</f>
        <v>99</v>
      </c>
      <c r="AU200">
        <f>_xlfn.RANK.AVG(Table2[[#This Row],[Sharpe Ratio Z-Score]],Table2[Sharpe Ratio Z-Score])</f>
        <v>418</v>
      </c>
      <c r="AV200">
        <f>(Table2[[#This Row],[Rank 1Y]]+Table2[[#This Row],[Rank 6M]]+Table2[[#This Row],[Rank Sharpe]])/3</f>
        <v>238.66666666666666</v>
      </c>
    </row>
    <row r="201" spans="1:48" x14ac:dyDescent="0.3">
      <c r="A201" t="s">
        <v>1147</v>
      </c>
      <c r="B201" t="s">
        <v>1148</v>
      </c>
      <c r="C201" t="s">
        <v>5630</v>
      </c>
      <c r="D201" t="s">
        <v>83</v>
      </c>
      <c r="E201">
        <v>11281.807602405001</v>
      </c>
      <c r="F201">
        <v>364.05</v>
      </c>
      <c r="G201">
        <v>24.529367269138302</v>
      </c>
      <c r="H201">
        <f>(Table2[[#This Row],[1Y Return vs Nifty]]-AVERAGE(Table2[1Y Return vs Nifty]))/_xlfn.STDEV.P(Table2[1Y Return vs Nifty])</f>
        <v>6.9108262398057699E-5</v>
      </c>
      <c r="I201">
        <v>-5.1249909020590696</v>
      </c>
      <c r="J201">
        <f>(Table2[[#This Row],[1M Return vs Nifty]]-AVERAGE(Table2[1M Return vs Nifty]))/_xlfn.STDEV.P(Table2[1M Return vs Nifty])</f>
        <v>-0.25779865566537524</v>
      </c>
      <c r="K201">
        <v>56.6670387381903</v>
      </c>
      <c r="L201">
        <f>(Table2[[#This Row],[6M Return vs Nifty]]-AVERAGE(Table2[6M Return vs Nifty]))/_xlfn.STDEV.P(Table2[6M Return vs Nifty])</f>
        <v>1.3050283619766154</v>
      </c>
      <c r="M201">
        <v>-4.3866726877761799</v>
      </c>
      <c r="N201">
        <f>(Table2[[#This Row],[1W Return vs Nifty]]-AVERAGE(Table2[1W Return vs Nifty]))/_xlfn.STDEV.P(Table2[1W Return vs Nifty])</f>
        <v>-0.50026139140306003</v>
      </c>
      <c r="O201">
        <v>365.14</v>
      </c>
      <c r="P201">
        <v>348.74502918977697</v>
      </c>
      <c r="Q201">
        <v>283.55356356612799</v>
      </c>
      <c r="R201">
        <v>45.120696292891701</v>
      </c>
      <c r="S201" s="2">
        <f>(Table2[[#This Row],[Close Price]]-Table2[[#This Row],[20D EMA]])/Table2[[#This Row],[20D EMA]]</f>
        <v>-2.9851563783753494E-3</v>
      </c>
      <c r="T201" s="2">
        <f>(Table2[[#This Row],[Close Price]]-Table2[[#This Row],[50D EMA]])/Table2[[#This Row],[50D EMA]]</f>
        <v>4.3885846475806019E-2</v>
      </c>
      <c r="U201" s="2">
        <f>(Table2[[#This Row],[Close Price]]-Table2[[#This Row],[200D EMA]])/Table2[[#This Row],[200D EMA]]</f>
        <v>0.28388441119026642</v>
      </c>
      <c r="V201">
        <v>0.15859243979318599</v>
      </c>
      <c r="W201">
        <v>363</v>
      </c>
      <c r="X201">
        <v>366.9</v>
      </c>
      <c r="Y201">
        <v>363</v>
      </c>
      <c r="Z201">
        <v>367.9</v>
      </c>
      <c r="AA201">
        <v>359.3</v>
      </c>
      <c r="AB201">
        <v>381.65</v>
      </c>
      <c r="AC201" s="2">
        <f>(Table2[[#This Row],[Close Price]]/Table2[[#This Row],[Day Low]])-1</f>
        <v>2.8925619834712091E-3</v>
      </c>
      <c r="AD201" s="2">
        <f>(Table2[[#This Row],[Day High]]/Table2[[#This Row],[Close Price]])-1</f>
        <v>7.8285949732179727E-3</v>
      </c>
      <c r="AE201" s="2">
        <f>(Table2[[#This Row],[Close Price]]/Table2[[#This Row],[Current Week Low]])-1</f>
        <v>2.8925619834712091E-3</v>
      </c>
      <c r="AF201" s="2">
        <f>(Table2[[#This Row],[Current Week High]]/Table2[[#This Row],[Close Price]])-1</f>
        <v>1.0575470402417242E-2</v>
      </c>
      <c r="AG201" s="2">
        <f>(Table2[[#This Row],[Close Price]]/Table2[[#This Row],[Current Month Low]])-1</f>
        <v>1.3220150292234889E-2</v>
      </c>
      <c r="AH201" s="2">
        <f>(Table2[[#This Row],[Current Month High]]/Table2[[#This Row],[Close Price]])-1</f>
        <v>4.834500755390736E-2</v>
      </c>
      <c r="AI201">
        <v>5.7547040241724998</v>
      </c>
      <c r="AJ201">
        <v>110.982323964068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0.23</v>
      </c>
      <c r="AM201" t="s">
        <v>10436</v>
      </c>
      <c r="AN201">
        <v>0.19</v>
      </c>
      <c r="AO201" t="s">
        <v>10436</v>
      </c>
      <c r="AP201">
        <v>5.6966617565653001E-2</v>
      </c>
      <c r="AQ201">
        <f>(Table2[[#This Row],[Sharpe Ratio]]-AVERAGE(Table2[Sharpe Ratio]))/_xlfn.STDEV.P(Table2[Sharpe Ratio])</f>
        <v>-1.9945404132669712E-2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0.52709201903790848</v>
      </c>
      <c r="AS201">
        <f>_xlfn.RANK.AVG(Table2[[#This Row],[1Y Return vs Nifty Z-Score]],Table2[1Y Return vs Nifty Z-Score])</f>
        <v>299</v>
      </c>
      <c r="AT201">
        <f>_xlfn.RANK.AVG(Table2[[#This Row],[6M Return vs Nifty Z-Score]],Table2[6M Return vs Nifty Z-Score])</f>
        <v>71</v>
      </c>
      <c r="AU201">
        <f>_xlfn.RANK.AVG(Table2[[#This Row],[Sharpe Ratio Z-Score]],Table2[Sharpe Ratio Z-Score])</f>
        <v>352</v>
      </c>
      <c r="AV201">
        <f>(Table2[[#This Row],[Rank 1Y]]+Table2[[#This Row],[Rank 6M]]+Table2[[#This Row],[Rank Sharpe]])/3</f>
        <v>240.66666666666666</v>
      </c>
    </row>
    <row r="202" spans="1:48" x14ac:dyDescent="0.3">
      <c r="A202" t="s">
        <v>202</v>
      </c>
      <c r="B202" t="s">
        <v>203</v>
      </c>
      <c r="C202" t="s">
        <v>10391</v>
      </c>
      <c r="D202" t="s">
        <v>51</v>
      </c>
      <c r="E202">
        <v>135669.68748465</v>
      </c>
      <c r="F202">
        <v>1614.3</v>
      </c>
      <c r="G202">
        <v>4.5971245675863397</v>
      </c>
      <c r="H202">
        <f>(Table2[[#This Row],[1Y Return vs Nifty]]-AVERAGE(Table2[1Y Return vs Nifty]))/_xlfn.STDEV.P(Table2[1Y Return vs Nifty])</f>
        <v>-0.32449468164664425</v>
      </c>
      <c r="I202">
        <v>15.814648637078101</v>
      </c>
      <c r="J202">
        <f>(Table2[[#This Row],[1M Return vs Nifty]]-AVERAGE(Table2[1M Return vs Nifty]))/_xlfn.STDEV.P(Table2[1M Return vs Nifty])</f>
        <v>1.7829485550538062</v>
      </c>
      <c r="K202">
        <v>27.3596646775067</v>
      </c>
      <c r="L202">
        <f>(Table2[[#This Row],[6M Return vs Nifty]]-AVERAGE(Table2[6M Return vs Nifty]))/_xlfn.STDEV.P(Table2[6M Return vs Nifty])</f>
        <v>0.42287663376507989</v>
      </c>
      <c r="M202">
        <v>2.6173278328310698</v>
      </c>
      <c r="N202">
        <f>(Table2[[#This Row],[1W Return vs Nifty]]-AVERAGE(Table2[1W Return vs Nifty]))/_xlfn.STDEV.P(Table2[1W Return vs Nifty])</f>
        <v>0.85606472902901232</v>
      </c>
      <c r="O202">
        <v>1542.01</v>
      </c>
      <c r="P202">
        <v>1469.4971464876101</v>
      </c>
      <c r="Q202">
        <v>1306.8082577841701</v>
      </c>
      <c r="R202">
        <v>70.159123789451399</v>
      </c>
      <c r="S202" s="2">
        <f>(Table2[[#This Row],[Close Price]]-Table2[[#This Row],[20D EMA]])/Table2[[#This Row],[20D EMA]]</f>
        <v>4.6880370425613299E-2</v>
      </c>
      <c r="T202" s="2">
        <f>(Table2[[#This Row],[Close Price]]-Table2[[#This Row],[50D EMA]])/Table2[[#This Row],[50D EMA]]</f>
        <v>9.8539050489820604E-2</v>
      </c>
      <c r="U202" s="2">
        <f>(Table2[[#This Row],[Close Price]]-Table2[[#This Row],[200D EMA]])/Table2[[#This Row],[200D EMA]]</f>
        <v>0.23529981570304292</v>
      </c>
      <c r="V202">
        <v>0.94441046329538803</v>
      </c>
      <c r="W202">
        <v>1603.05</v>
      </c>
      <c r="X202">
        <v>1652</v>
      </c>
      <c r="Y202">
        <v>1603.05</v>
      </c>
      <c r="Z202">
        <v>1652</v>
      </c>
      <c r="AA202">
        <v>1452.55</v>
      </c>
      <c r="AB202">
        <v>1652</v>
      </c>
      <c r="AC202" s="2">
        <f>(Table2[[#This Row],[Close Price]]/Table2[[#This Row],[Day Low]])-1</f>
        <v>7.0178721811546829E-3</v>
      </c>
      <c r="AD202" s="2">
        <f>(Table2[[#This Row],[Day High]]/Table2[[#This Row],[Close Price]])-1</f>
        <v>2.3353775630304163E-2</v>
      </c>
      <c r="AE202" s="2">
        <f>(Table2[[#This Row],[Close Price]]/Table2[[#This Row],[Current Week Low]])-1</f>
        <v>7.0178721811546829E-3</v>
      </c>
      <c r="AF202" s="2">
        <f>(Table2[[#This Row],[Current Week High]]/Table2[[#This Row],[Close Price]])-1</f>
        <v>2.3353775630304163E-2</v>
      </c>
      <c r="AG202" s="2">
        <f>(Table2[[#This Row],[Close Price]]/Table2[[#This Row],[Current Month Low]])-1</f>
        <v>0.11135589136346424</v>
      </c>
      <c r="AH202" s="2">
        <f>(Table2[[#This Row],[Current Month High]]/Table2[[#This Row],[Close Price]])-1</f>
        <v>2.3353775630304163E-2</v>
      </c>
      <c r="AI202">
        <v>2.3353775630304101</v>
      </c>
      <c r="AJ202">
        <v>59.642009493670798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7.0000000000000007E-2</v>
      </c>
      <c r="AM202" t="s">
        <v>10436</v>
      </c>
      <c r="AN202">
        <v>6.81</v>
      </c>
      <c r="AO202" t="s">
        <v>10436</v>
      </c>
      <c r="AP202">
        <v>0.135798367580935</v>
      </c>
      <c r="AQ202">
        <f>(Table2[[#This Row],[Sharpe Ratio]]-AVERAGE(Table2[Sharpe Ratio]))/_xlfn.STDEV.P(Table2[Sharpe Ratio])</f>
        <v>0.89504213365702756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3.6324373698582817</v>
      </c>
      <c r="AS202">
        <f>_xlfn.RANK.AVG(Table2[[#This Row],[1Y Return vs Nifty Z-Score]],Table2[1Y Return vs Nifty Z-Score])</f>
        <v>403</v>
      </c>
      <c r="AT202">
        <f>_xlfn.RANK.AVG(Table2[[#This Row],[6M Return vs Nifty Z-Score]],Table2[6M Return vs Nifty Z-Score])</f>
        <v>190</v>
      </c>
      <c r="AU202">
        <f>_xlfn.RANK.AVG(Table2[[#This Row],[Sharpe Ratio Z-Score]],Table2[Sharpe Ratio Z-Score])</f>
        <v>132</v>
      </c>
      <c r="AV202">
        <f>(Table2[[#This Row],[Rank 1Y]]+Table2[[#This Row],[Rank 6M]]+Table2[[#This Row],[Rank Sharpe]])/3</f>
        <v>241.66666666666666</v>
      </c>
    </row>
    <row r="203" spans="1:48" x14ac:dyDescent="0.3">
      <c r="A203" t="s">
        <v>257</v>
      </c>
      <c r="B203" t="s">
        <v>258</v>
      </c>
      <c r="C203" t="s">
        <v>10397</v>
      </c>
      <c r="D203" t="s">
        <v>190</v>
      </c>
      <c r="E203">
        <v>108251.3917012</v>
      </c>
      <c r="F203">
        <v>36703.300000000003</v>
      </c>
      <c r="G203">
        <v>60.258553661973302</v>
      </c>
      <c r="H203">
        <f>(Table2[[#This Row],[1Y Return vs Nifty]]-AVERAGE(Table2[1Y Return vs Nifty]))/_xlfn.STDEV.P(Table2[1Y Return vs Nifty])</f>
        <v>0.58186014500921601</v>
      </c>
      <c r="I203">
        <v>7.03583982240007</v>
      </c>
      <c r="J203">
        <f>(Table2[[#This Row],[1M Return vs Nifty]]-AVERAGE(Table2[1M Return vs Nifty]))/_xlfn.STDEV.P(Table2[1M Return vs Nifty])</f>
        <v>0.9273784499186839</v>
      </c>
      <c r="K203">
        <v>2.2366554661912201</v>
      </c>
      <c r="L203">
        <f>(Table2[[#This Row],[6M Return vs Nifty]]-AVERAGE(Table2[6M Return vs Nifty]))/_xlfn.STDEV.P(Table2[6M Return vs Nifty])</f>
        <v>-0.33332574546368327</v>
      </c>
      <c r="M203">
        <v>4.6807927097587898</v>
      </c>
      <c r="N203">
        <f>(Table2[[#This Row],[1W Return vs Nifty]]-AVERAGE(Table2[1W Return vs Nifty]))/_xlfn.STDEV.P(Table2[1W Return vs Nifty])</f>
        <v>1.2556551206825766</v>
      </c>
      <c r="O203">
        <v>34209.769999999997</v>
      </c>
      <c r="P203">
        <v>33464.792525397097</v>
      </c>
      <c r="Q203">
        <v>29792.995157779598</v>
      </c>
      <c r="R203">
        <v>80.175972103875296</v>
      </c>
      <c r="S203" s="2">
        <f>(Table2[[#This Row],[Close Price]]-Table2[[#This Row],[20D EMA]])/Table2[[#This Row],[20D EMA]]</f>
        <v>7.2889411416680275E-2</v>
      </c>
      <c r="T203" s="2">
        <f>(Table2[[#This Row],[Close Price]]-Table2[[#This Row],[50D EMA]])/Table2[[#This Row],[50D EMA]]</f>
        <v>9.6773570974484246E-2</v>
      </c>
      <c r="U203" s="2">
        <f>(Table2[[#This Row],[Close Price]]-Table2[[#This Row],[200D EMA]])/Table2[[#This Row],[200D EMA]]</f>
        <v>0.23194394540140667</v>
      </c>
      <c r="V203">
        <v>1.35725931002569</v>
      </c>
      <c r="W203">
        <v>36370.1</v>
      </c>
      <c r="X203">
        <v>36950</v>
      </c>
      <c r="Y203">
        <v>35501.199999999997</v>
      </c>
      <c r="Z203">
        <v>36950</v>
      </c>
      <c r="AA203">
        <v>31922.35</v>
      </c>
      <c r="AB203">
        <v>36950</v>
      </c>
      <c r="AC203" s="2">
        <f>(Table2[[#This Row],[Close Price]]/Table2[[#This Row],[Day Low]])-1</f>
        <v>9.1613715662042239E-3</v>
      </c>
      <c r="AD203" s="2">
        <f>(Table2[[#This Row],[Day High]]/Table2[[#This Row],[Close Price]])-1</f>
        <v>6.7214664621435549E-3</v>
      </c>
      <c r="AE203" s="2">
        <f>(Table2[[#This Row],[Close Price]]/Table2[[#This Row],[Current Week Low]])-1</f>
        <v>3.3860827239642788E-2</v>
      </c>
      <c r="AF203" s="2">
        <f>(Table2[[#This Row],[Current Week High]]/Table2[[#This Row],[Close Price]])-1</f>
        <v>6.7214664621435549E-3</v>
      </c>
      <c r="AG203" s="2">
        <f>(Table2[[#This Row],[Close Price]]/Table2[[#This Row],[Current Month Low]])-1</f>
        <v>0.14976810917742589</v>
      </c>
      <c r="AH203" s="2">
        <f>(Table2[[#This Row],[Current Month High]]/Table2[[#This Row],[Close Price]])-1</f>
        <v>6.7214664621435549E-3</v>
      </c>
      <c r="AI203">
        <v>0.67214664621435505</v>
      </c>
      <c r="AJ203">
        <v>97.329569892473103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-0.01</v>
      </c>
      <c r="AM203" t="s">
        <v>10435</v>
      </c>
      <c r="AN203">
        <v>13.43</v>
      </c>
      <c r="AO203" t="s">
        <v>10436</v>
      </c>
      <c r="AP203">
        <v>0.13207627510212999</v>
      </c>
      <c r="AQ203">
        <f>(Table2[[#This Row],[Sharpe Ratio]]-AVERAGE(Table2[Sharpe Ratio]))/_xlfn.STDEV.P(Table2[Sharpe Ratio])</f>
        <v>0.85184040044741172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3.2834083705942056</v>
      </c>
      <c r="AS203">
        <f>_xlfn.RANK.AVG(Table2[[#This Row],[1Y Return vs Nifty Z-Score]],Table2[1Y Return vs Nifty Z-Score])</f>
        <v>156</v>
      </c>
      <c r="AT203">
        <f>_xlfn.RANK.AVG(Table2[[#This Row],[6M Return vs Nifty Z-Score]],Table2[6M Return vs Nifty Z-Score])</f>
        <v>431</v>
      </c>
      <c r="AU203">
        <f>_xlfn.RANK.AVG(Table2[[#This Row],[Sharpe Ratio Z-Score]],Table2[Sharpe Ratio Z-Score])</f>
        <v>140</v>
      </c>
      <c r="AV203">
        <f>(Table2[[#This Row],[Rank 1Y]]+Table2[[#This Row],[Rank 6M]]+Table2[[#This Row],[Rank Sharpe]])/3</f>
        <v>242.33333333333334</v>
      </c>
    </row>
    <row r="204" spans="1:48" x14ac:dyDescent="0.3">
      <c r="A204" t="s">
        <v>1120</v>
      </c>
      <c r="B204" t="s">
        <v>1121</v>
      </c>
      <c r="C204" t="s">
        <v>10391</v>
      </c>
      <c r="D204" t="s">
        <v>567</v>
      </c>
      <c r="E204">
        <v>11955.63856155</v>
      </c>
      <c r="F204">
        <v>1340.75</v>
      </c>
      <c r="G204">
        <v>27.8681735751818</v>
      </c>
      <c r="H204">
        <f>(Table2[[#This Row],[1Y Return vs Nifty]]-AVERAGE(Table2[1Y Return vs Nifty]))/_xlfn.STDEV.P(Table2[1Y Return vs Nifty])</f>
        <v>5.4436077633953625E-2</v>
      </c>
      <c r="I204">
        <v>16.941108630919501</v>
      </c>
      <c r="J204">
        <f>(Table2[[#This Row],[1M Return vs Nifty]]-AVERAGE(Table2[1M Return vs Nifty]))/_xlfn.STDEV.P(Table2[1M Return vs Nifty])</f>
        <v>1.8927317290249714</v>
      </c>
      <c r="K204">
        <v>32.200897476371701</v>
      </c>
      <c r="L204">
        <f>(Table2[[#This Row],[6M Return vs Nifty]]-AVERAGE(Table2[6M Return vs Nifty]))/_xlfn.STDEV.P(Table2[6M Return vs Nifty])</f>
        <v>0.56859770284995426</v>
      </c>
      <c r="M204">
        <v>7.8622260354434097</v>
      </c>
      <c r="N204">
        <f>(Table2[[#This Row],[1W Return vs Nifty]]-AVERAGE(Table2[1W Return vs Nifty]))/_xlfn.STDEV.P(Table2[1W Return vs Nifty])</f>
        <v>1.8717403290350467</v>
      </c>
      <c r="O204">
        <v>1181.75</v>
      </c>
      <c r="P204">
        <v>1110.52926099251</v>
      </c>
      <c r="Q204">
        <v>987.31798828883598</v>
      </c>
      <c r="R204">
        <v>79.6850100593945</v>
      </c>
      <c r="S204" s="2">
        <f>(Table2[[#This Row],[Close Price]]-Table2[[#This Row],[20D EMA]])/Table2[[#This Row],[20D EMA]]</f>
        <v>0.13454622382060505</v>
      </c>
      <c r="T204" s="2">
        <f>(Table2[[#This Row],[Close Price]]-Table2[[#This Row],[50D EMA]])/Table2[[#This Row],[50D EMA]]</f>
        <v>0.20730722466667426</v>
      </c>
      <c r="U204" s="2">
        <f>(Table2[[#This Row],[Close Price]]-Table2[[#This Row],[200D EMA]])/Table2[[#This Row],[200D EMA]]</f>
        <v>0.35797181445434062</v>
      </c>
      <c r="V204">
        <v>2.7690087114372601</v>
      </c>
      <c r="W204">
        <v>1295.05</v>
      </c>
      <c r="X204">
        <v>1369.6</v>
      </c>
      <c r="Y204">
        <v>1256.55</v>
      </c>
      <c r="Z204">
        <v>1369.6</v>
      </c>
      <c r="AA204">
        <v>1058.6500000000001</v>
      </c>
      <c r="AB204">
        <v>1369.6</v>
      </c>
      <c r="AC204" s="2">
        <f>(Table2[[#This Row],[Close Price]]/Table2[[#This Row],[Day Low]])-1</f>
        <v>3.5288212810316244E-2</v>
      </c>
      <c r="AD204" s="2">
        <f>(Table2[[#This Row],[Day High]]/Table2[[#This Row],[Close Price]])-1</f>
        <v>2.151780719746399E-2</v>
      </c>
      <c r="AE204" s="2">
        <f>(Table2[[#This Row],[Close Price]]/Table2[[#This Row],[Current Week Low]])-1</f>
        <v>6.7008873502845123E-2</v>
      </c>
      <c r="AF204" s="2">
        <f>(Table2[[#This Row],[Current Week High]]/Table2[[#This Row],[Close Price]])-1</f>
        <v>2.151780719746399E-2</v>
      </c>
      <c r="AG204" s="2">
        <f>(Table2[[#This Row],[Close Price]]/Table2[[#This Row],[Current Month Low]])-1</f>
        <v>0.26647144948755486</v>
      </c>
      <c r="AH204" s="2">
        <f>(Table2[[#This Row],[Current Month High]]/Table2[[#This Row],[Close Price]])-1</f>
        <v>2.151780719746399E-2</v>
      </c>
      <c r="AI204">
        <v>2.1517807197463901</v>
      </c>
      <c r="AJ204">
        <v>72.632459924032702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0.21</v>
      </c>
      <c r="AM204" t="s">
        <v>10436</v>
      </c>
      <c r="AN204">
        <v>17.03</v>
      </c>
      <c r="AO204" t="s">
        <v>10436</v>
      </c>
      <c r="AP204">
        <v>7.9475816856722004E-2</v>
      </c>
      <c r="AQ204">
        <f>(Table2[[#This Row],[Sharpe Ratio]]-AVERAGE(Table2[Sharpe Ratio]))/_xlfn.STDEV.P(Table2[Sharpe Ratio])</f>
        <v>0.24131527868815111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4.6288211172320768</v>
      </c>
      <c r="AS204">
        <f>_xlfn.RANK.AVG(Table2[[#This Row],[1Y Return vs Nifty Z-Score]],Table2[1Y Return vs Nifty Z-Score])</f>
        <v>285</v>
      </c>
      <c r="AT204">
        <f>_xlfn.RANK.AVG(Table2[[#This Row],[6M Return vs Nifty Z-Score]],Table2[6M Return vs Nifty Z-Score])</f>
        <v>160</v>
      </c>
      <c r="AU204">
        <f>_xlfn.RANK.AVG(Table2[[#This Row],[Sharpe Ratio Z-Score]],Table2[Sharpe Ratio Z-Score])</f>
        <v>284</v>
      </c>
      <c r="AV204">
        <f>(Table2[[#This Row],[Rank 1Y]]+Table2[[#This Row],[Rank 6M]]+Table2[[#This Row],[Rank Sharpe]])/3</f>
        <v>243</v>
      </c>
    </row>
    <row r="205" spans="1:48" x14ac:dyDescent="0.3">
      <c r="A205" t="s">
        <v>663</v>
      </c>
      <c r="B205" t="s">
        <v>664</v>
      </c>
      <c r="C205" t="s">
        <v>10393</v>
      </c>
      <c r="D205" t="s">
        <v>233</v>
      </c>
      <c r="E205">
        <v>28750.330201109999</v>
      </c>
      <c r="F205">
        <v>2149.35</v>
      </c>
      <c r="G205">
        <v>53.703227149816399</v>
      </c>
      <c r="H205">
        <f>(Table2[[#This Row],[1Y Return vs Nifty]]-AVERAGE(Table2[1Y Return vs Nifty]))/_xlfn.STDEV.P(Table2[1Y Return vs Nifty])</f>
        <v>0.47511743427997094</v>
      </c>
      <c r="I205">
        <v>9.2858277320431402</v>
      </c>
      <c r="J205">
        <f>(Table2[[#This Row],[1M Return vs Nifty]]-AVERAGE(Table2[1M Return vs Nifty]))/_xlfn.STDEV.P(Table2[1M Return vs Nifty])</f>
        <v>1.1466590417442479</v>
      </c>
      <c r="K205">
        <v>11.0014178644883</v>
      </c>
      <c r="L205">
        <f>(Table2[[#This Row],[6M Return vs Nifty]]-AVERAGE(Table2[6M Return vs Nifty]))/_xlfn.STDEV.P(Table2[6M Return vs Nifty])</f>
        <v>-6.9506466363080541E-2</v>
      </c>
      <c r="M205">
        <v>-2.8666032832022301</v>
      </c>
      <c r="N205">
        <f>(Table2[[#This Row],[1W Return vs Nifty]]-AVERAGE(Table2[1W Return vs Nifty]))/_xlfn.STDEV.P(Table2[1W Return vs Nifty])</f>
        <v>-0.20589964310973977</v>
      </c>
      <c r="O205">
        <v>2039.38</v>
      </c>
      <c r="P205">
        <v>1905.34385643521</v>
      </c>
      <c r="Q205">
        <v>1697.23183993609</v>
      </c>
      <c r="R205">
        <v>63.6860525373774</v>
      </c>
      <c r="S205" s="2">
        <f>(Table2[[#This Row],[Close Price]]-Table2[[#This Row],[20D EMA]])/Table2[[#This Row],[20D EMA]]</f>
        <v>5.3923251184183327E-2</v>
      </c>
      <c r="T205" s="2">
        <f>(Table2[[#This Row],[Close Price]]-Table2[[#This Row],[50D EMA]])/Table2[[#This Row],[50D EMA]]</f>
        <v>0.12806409863535684</v>
      </c>
      <c r="U205" s="2">
        <f>(Table2[[#This Row],[Close Price]]-Table2[[#This Row],[200D EMA]])/Table2[[#This Row],[200D EMA]]</f>
        <v>0.26638562241498759</v>
      </c>
      <c r="V205">
        <v>1.4459837289909701</v>
      </c>
      <c r="W205">
        <v>2130</v>
      </c>
      <c r="X205">
        <v>2174</v>
      </c>
      <c r="Y205">
        <v>2116.8000000000002</v>
      </c>
      <c r="Z205">
        <v>2174</v>
      </c>
      <c r="AA205">
        <v>1940.2</v>
      </c>
      <c r="AB205">
        <v>2332.6999999999998</v>
      </c>
      <c r="AC205" s="2">
        <f>(Table2[[#This Row],[Close Price]]/Table2[[#This Row],[Day Low]])-1</f>
        <v>9.0845070422533869E-3</v>
      </c>
      <c r="AD205" s="2">
        <f>(Table2[[#This Row],[Day High]]/Table2[[#This Row],[Close Price]])-1</f>
        <v>1.146858352525193E-2</v>
      </c>
      <c r="AE205" s="2">
        <f>(Table2[[#This Row],[Close Price]]/Table2[[#This Row],[Current Week Low]])-1</f>
        <v>1.5376984126983961E-2</v>
      </c>
      <c r="AF205" s="2">
        <f>(Table2[[#This Row],[Current Week High]]/Table2[[#This Row],[Close Price]])-1</f>
        <v>1.146858352525193E-2</v>
      </c>
      <c r="AG205" s="2">
        <f>(Table2[[#This Row],[Close Price]]/Table2[[#This Row],[Current Month Low]])-1</f>
        <v>0.10779816513761453</v>
      </c>
      <c r="AH205" s="2">
        <f>(Table2[[#This Row],[Current Month High]]/Table2[[#This Row],[Close Price]])-1</f>
        <v>8.5304859608718919E-2</v>
      </c>
      <c r="AI205">
        <v>8.5304859608718893</v>
      </c>
      <c r="AJ205">
        <v>88.332968236582602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0.09</v>
      </c>
      <c r="AM205" t="s">
        <v>10436</v>
      </c>
      <c r="AN205">
        <v>7.53</v>
      </c>
      <c r="AO205" t="s">
        <v>10436</v>
      </c>
      <c r="AP205">
        <v>0.10181625937005399</v>
      </c>
      <c r="AQ205">
        <f>(Table2[[#This Row],[Sharpe Ratio]]-AVERAGE(Table2[Sharpe Ratio]))/_xlfn.STDEV.P(Table2[Sharpe Ratio])</f>
        <v>0.50061722852997581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1.8469875950813743</v>
      </c>
      <c r="AS205">
        <f>_xlfn.RANK.AVG(Table2[[#This Row],[1Y Return vs Nifty Z-Score]],Table2[1Y Return vs Nifty Z-Score])</f>
        <v>172</v>
      </c>
      <c r="AT205">
        <f>_xlfn.RANK.AVG(Table2[[#This Row],[6M Return vs Nifty Z-Score]],Table2[6M Return vs Nifty Z-Score])</f>
        <v>340</v>
      </c>
      <c r="AU205">
        <f>_xlfn.RANK.AVG(Table2[[#This Row],[Sharpe Ratio Z-Score]],Table2[Sharpe Ratio Z-Score])</f>
        <v>221</v>
      </c>
      <c r="AV205">
        <f>(Table2[[#This Row],[Rank 1Y]]+Table2[[#This Row],[Rank 6M]]+Table2[[#This Row],[Rank Sharpe]])/3</f>
        <v>244.33333333333334</v>
      </c>
    </row>
    <row r="206" spans="1:48" x14ac:dyDescent="0.3">
      <c r="A206" t="s">
        <v>139</v>
      </c>
      <c r="B206" t="s">
        <v>140</v>
      </c>
      <c r="C206" t="s">
        <v>10393</v>
      </c>
      <c r="D206" t="s">
        <v>141</v>
      </c>
      <c r="E206">
        <v>210140.697942425</v>
      </c>
      <c r="F206">
        <v>646.85</v>
      </c>
      <c r="G206">
        <v>42.786030447424203</v>
      </c>
      <c r="H206">
        <f>(Table2[[#This Row],[1Y Return vs Nifty]]-AVERAGE(Table2[1Y Return vs Nifty]))/_xlfn.STDEV.P(Table2[1Y Return vs Nifty])</f>
        <v>0.29734884145448726</v>
      </c>
      <c r="I206">
        <v>-0.79925526738445496</v>
      </c>
      <c r="J206">
        <f>(Table2[[#This Row],[1M Return vs Nifty]]-AVERAGE(Table2[1M Return vs Nifty]))/_xlfn.STDEV.P(Table2[1M Return vs Nifty])</f>
        <v>0.16378132971457079</v>
      </c>
      <c r="K206">
        <v>-2.0258016434159298</v>
      </c>
      <c r="L206">
        <f>(Table2[[#This Row],[6M Return vs Nifty]]-AVERAGE(Table2[6M Return vs Nifty]))/_xlfn.STDEV.P(Table2[6M Return vs Nifty])</f>
        <v>-0.46162567086408907</v>
      </c>
      <c r="M206">
        <v>2.9626710172197699</v>
      </c>
      <c r="N206">
        <f>(Table2[[#This Row],[1W Return vs Nifty]]-AVERAGE(Table2[1W Return vs Nifty]))/_xlfn.STDEV.P(Table2[1W Return vs Nifty])</f>
        <v>0.92294050668229177</v>
      </c>
      <c r="O206">
        <v>632.64</v>
      </c>
      <c r="P206">
        <v>623.81396435800195</v>
      </c>
      <c r="Q206">
        <v>563.79202725697405</v>
      </c>
      <c r="R206">
        <v>58.1683552234799</v>
      </c>
      <c r="S206" s="2">
        <f>(Table2[[#This Row],[Close Price]]-Table2[[#This Row],[20D EMA]])/Table2[[#This Row],[20D EMA]]</f>
        <v>2.2461431461810882E-2</v>
      </c>
      <c r="T206" s="2">
        <f>(Table2[[#This Row],[Close Price]]-Table2[[#This Row],[50D EMA]])/Table2[[#This Row],[50D EMA]]</f>
        <v>3.6927733199601583E-2</v>
      </c>
      <c r="U206" s="2">
        <f>(Table2[[#This Row],[Close Price]]-Table2[[#This Row],[200D EMA]])/Table2[[#This Row],[200D EMA]]</f>
        <v>0.14732023286517404</v>
      </c>
      <c r="V206">
        <v>1.10621193775045</v>
      </c>
      <c r="W206">
        <v>641</v>
      </c>
      <c r="X206">
        <v>663</v>
      </c>
      <c r="Y206">
        <v>641</v>
      </c>
      <c r="Z206">
        <v>663</v>
      </c>
      <c r="AA206">
        <v>549.22</v>
      </c>
      <c r="AB206">
        <v>668</v>
      </c>
      <c r="AC206" s="2">
        <f>(Table2[[#This Row],[Close Price]]/Table2[[#This Row],[Day Low]])-1</f>
        <v>9.1263650546022923E-3</v>
      </c>
      <c r="AD206" s="2">
        <f>(Table2[[#This Row],[Day High]]/Table2[[#This Row],[Close Price]])-1</f>
        <v>2.4967148488830526E-2</v>
      </c>
      <c r="AE206" s="2">
        <f>(Table2[[#This Row],[Close Price]]/Table2[[#This Row],[Current Week Low]])-1</f>
        <v>9.1263650546022923E-3</v>
      </c>
      <c r="AF206" s="2">
        <f>(Table2[[#This Row],[Current Week High]]/Table2[[#This Row],[Close Price]])-1</f>
        <v>2.4967148488830526E-2</v>
      </c>
      <c r="AG206" s="2">
        <f>(Table2[[#This Row],[Close Price]]/Table2[[#This Row],[Current Month Low]])-1</f>
        <v>0.17776118859473433</v>
      </c>
      <c r="AH206" s="2">
        <f>(Table2[[#This Row],[Current Month High]]/Table2[[#This Row],[Close Price]])-1</f>
        <v>3.2696915822833628E-2</v>
      </c>
      <c r="AI206">
        <v>5.2979825307258199</v>
      </c>
      <c r="AJ206">
        <v>95.269576767493803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-0.12</v>
      </c>
      <c r="AM206" t="s">
        <v>10435</v>
      </c>
      <c r="AN206">
        <v>8.3000000000000007</v>
      </c>
      <c r="AO206" t="s">
        <v>10436</v>
      </c>
      <c r="AP206">
        <v>0.207166238260451</v>
      </c>
      <c r="AQ206">
        <f>(Table2[[#This Row],[Sharpe Ratio]]-AVERAGE(Table2[Sharpe Ratio]))/_xlfn.STDEV.P(Table2[Sharpe Ratio])</f>
        <v>1.7233976155242314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2.6458426225114922</v>
      </c>
      <c r="AS206">
        <f>_xlfn.RANK.AVG(Table2[[#This Row],[1Y Return vs Nifty Z-Score]],Table2[1Y Return vs Nifty Z-Score])</f>
        <v>224</v>
      </c>
      <c r="AT206">
        <f>_xlfn.RANK.AVG(Table2[[#This Row],[6M Return vs Nifty Z-Score]],Table2[6M Return vs Nifty Z-Score])</f>
        <v>482</v>
      </c>
      <c r="AU206">
        <f>_xlfn.RANK.AVG(Table2[[#This Row],[Sharpe Ratio Z-Score]],Table2[Sharpe Ratio Z-Score])</f>
        <v>28</v>
      </c>
      <c r="AV206">
        <f>(Table2[[#This Row],[Rank 1Y]]+Table2[[#This Row],[Rank 6M]]+Table2[[#This Row],[Rank Sharpe]])/3</f>
        <v>244.66666666666666</v>
      </c>
    </row>
    <row r="207" spans="1:48" x14ac:dyDescent="0.3">
      <c r="A207" t="s">
        <v>896</v>
      </c>
      <c r="B207" t="s">
        <v>897</v>
      </c>
      <c r="C207" t="s">
        <v>10391</v>
      </c>
      <c r="D207" t="s">
        <v>24</v>
      </c>
      <c r="E207">
        <v>17767.1177423179</v>
      </c>
      <c r="F207">
        <v>220.78</v>
      </c>
      <c r="G207">
        <v>30.3694579392793</v>
      </c>
      <c r="H207">
        <f>(Table2[[#This Row],[1Y Return vs Nifty]]-AVERAGE(Table2[1Y Return vs Nifty]))/_xlfn.STDEV.P(Table2[1Y Return vs Nifty])</f>
        <v>9.5165379650153911E-2</v>
      </c>
      <c r="I207">
        <v>-7.7667730005575901</v>
      </c>
      <c r="J207">
        <f>(Table2[[#This Row],[1M Return vs Nifty]]-AVERAGE(Table2[1M Return vs Nifty]))/_xlfn.STDEV.P(Table2[1M Return vs Nifty])</f>
        <v>-0.51526294671786921</v>
      </c>
      <c r="K207">
        <v>3.9463882716957901</v>
      </c>
      <c r="L207">
        <f>(Table2[[#This Row],[6M Return vs Nifty]]-AVERAGE(Table2[6M Return vs Nifty]))/_xlfn.STDEV.P(Table2[6M Return vs Nifty])</f>
        <v>-0.28186280149494497</v>
      </c>
      <c r="M207">
        <v>-1.19601628617102</v>
      </c>
      <c r="N207">
        <f>(Table2[[#This Row],[1W Return vs Nifty]]-AVERAGE(Table2[1W Return vs Nifty]))/_xlfn.STDEV.P(Table2[1W Return vs Nifty])</f>
        <v>0.11760986747081575</v>
      </c>
      <c r="O207">
        <v>217.67</v>
      </c>
      <c r="P207">
        <v>215.76068988047001</v>
      </c>
      <c r="Q207">
        <v>192.70459718076401</v>
      </c>
      <c r="R207">
        <v>60.072922827262502</v>
      </c>
      <c r="S207" s="2">
        <f>(Table2[[#This Row],[Close Price]]-Table2[[#This Row],[20D EMA]])/Table2[[#This Row],[20D EMA]]</f>
        <v>1.428768319015029E-2</v>
      </c>
      <c r="T207" s="2">
        <f>(Table2[[#This Row],[Close Price]]-Table2[[#This Row],[50D EMA]])/Table2[[#This Row],[50D EMA]]</f>
        <v>2.326332068325632E-2</v>
      </c>
      <c r="U207" s="2">
        <f>(Table2[[#This Row],[Close Price]]-Table2[[#This Row],[200D EMA]])/Table2[[#This Row],[200D EMA]]</f>
        <v>0.14569140139869224</v>
      </c>
      <c r="V207">
        <v>0.83398678921729696</v>
      </c>
      <c r="W207">
        <v>217.59</v>
      </c>
      <c r="X207">
        <v>221.82</v>
      </c>
      <c r="Y207">
        <v>211.1</v>
      </c>
      <c r="Z207">
        <v>221.82</v>
      </c>
      <c r="AA207">
        <v>206.1</v>
      </c>
      <c r="AB207">
        <v>226</v>
      </c>
      <c r="AC207" s="2">
        <f>(Table2[[#This Row],[Close Price]]/Table2[[#This Row],[Day Low]])-1</f>
        <v>1.4660600211406694E-2</v>
      </c>
      <c r="AD207" s="2">
        <f>(Table2[[#This Row],[Day High]]/Table2[[#This Row],[Close Price]])-1</f>
        <v>4.7105716097473049E-3</v>
      </c>
      <c r="AE207" s="2">
        <f>(Table2[[#This Row],[Close Price]]/Table2[[#This Row],[Current Week Low]])-1</f>
        <v>4.5855045002368477E-2</v>
      </c>
      <c r="AF207" s="2">
        <f>(Table2[[#This Row],[Current Week High]]/Table2[[#This Row],[Close Price]])-1</f>
        <v>4.7105716097473049E-3</v>
      </c>
      <c r="AG207" s="2">
        <f>(Table2[[#This Row],[Close Price]]/Table2[[#This Row],[Current Month Low]])-1</f>
        <v>7.1227559437166521E-2</v>
      </c>
      <c r="AH207" s="2">
        <f>(Table2[[#This Row],[Current Month High]]/Table2[[#This Row],[Close Price]])-1</f>
        <v>2.3643445964308452E-2</v>
      </c>
      <c r="AI207">
        <v>5.4216867469879499</v>
      </c>
      <c r="AJ207">
        <v>73.1607843137255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0.06</v>
      </c>
      <c r="AM207" t="s">
        <v>10436</v>
      </c>
      <c r="AN207">
        <v>1.02</v>
      </c>
      <c r="AO207" t="s">
        <v>10436</v>
      </c>
      <c r="AP207">
        <v>0.18732832347359701</v>
      </c>
      <c r="AQ207">
        <f>(Table2[[#This Row],[Sharpe Ratio]]-AVERAGE(Table2[Sharpe Ratio]))/_xlfn.STDEV.P(Table2[Sharpe Ratio])</f>
        <v>1.4931421055021072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0.90879160441026285</v>
      </c>
      <c r="AS207">
        <f>_xlfn.RANK.AVG(Table2[[#This Row],[1Y Return vs Nifty Z-Score]],Table2[1Y Return vs Nifty Z-Score])</f>
        <v>272</v>
      </c>
      <c r="AT207">
        <f>_xlfn.RANK.AVG(Table2[[#This Row],[6M Return vs Nifty Z-Score]],Table2[6M Return vs Nifty Z-Score])</f>
        <v>414</v>
      </c>
      <c r="AU207">
        <f>_xlfn.RANK.AVG(Table2[[#This Row],[Sharpe Ratio Z-Score]],Table2[Sharpe Ratio Z-Score])</f>
        <v>48</v>
      </c>
      <c r="AV207">
        <f>(Table2[[#This Row],[Rank 1Y]]+Table2[[#This Row],[Rank 6M]]+Table2[[#This Row],[Rank Sharpe]])/3</f>
        <v>244.66666666666666</v>
      </c>
    </row>
    <row r="208" spans="1:48" x14ac:dyDescent="0.3">
      <c r="A208" t="s">
        <v>320</v>
      </c>
      <c r="B208" t="s">
        <v>321</v>
      </c>
      <c r="C208" t="s">
        <v>10395</v>
      </c>
      <c r="D208" t="s">
        <v>54</v>
      </c>
      <c r="E208">
        <v>87187.035636645</v>
      </c>
      <c r="F208">
        <v>1501.15</v>
      </c>
      <c r="G208">
        <v>39.975602875059899</v>
      </c>
      <c r="H208">
        <f>(Table2[[#This Row],[1Y Return vs Nifty]]-AVERAGE(Table2[1Y Return vs Nifty]))/_xlfn.STDEV.P(Table2[1Y Return vs Nifty])</f>
        <v>0.25158565073835143</v>
      </c>
      <c r="I208">
        <v>-8.1623523601727506</v>
      </c>
      <c r="J208">
        <f>(Table2[[#This Row],[1M Return vs Nifty]]-AVERAGE(Table2[1M Return vs Nifty]))/_xlfn.STDEV.P(Table2[1M Return vs Nifty])</f>
        <v>-0.55381554325344362</v>
      </c>
      <c r="K208">
        <v>25.157945864142501</v>
      </c>
      <c r="L208">
        <f>(Table2[[#This Row],[6M Return vs Nifty]]-AVERAGE(Table2[6M Return vs Nifty]))/_xlfn.STDEV.P(Table2[6M Return vs Nifty])</f>
        <v>0.35660491483784085</v>
      </c>
      <c r="M208">
        <v>-7.5447267969915899</v>
      </c>
      <c r="N208">
        <f>(Table2[[#This Row],[1W Return vs Nifty]]-AVERAGE(Table2[1W Return vs Nifty]))/_xlfn.STDEV.P(Table2[1W Return vs Nifty])</f>
        <v>-1.1118192097476156</v>
      </c>
      <c r="O208">
        <v>1522.43</v>
      </c>
      <c r="P208">
        <v>1470.5171163403199</v>
      </c>
      <c r="Q208">
        <v>1235.4136743115</v>
      </c>
      <c r="R208">
        <v>39.122306850367103</v>
      </c>
      <c r="S208" s="2">
        <f>(Table2[[#This Row],[Close Price]]-Table2[[#This Row],[20D EMA]])/Table2[[#This Row],[20D EMA]]</f>
        <v>-1.3977654145018142E-2</v>
      </c>
      <c r="T208" s="2">
        <f>(Table2[[#This Row],[Close Price]]-Table2[[#This Row],[50D EMA]])/Table2[[#This Row],[50D EMA]]</f>
        <v>2.083136831206446E-2</v>
      </c>
      <c r="U208" s="2">
        <f>(Table2[[#This Row],[Close Price]]-Table2[[#This Row],[200D EMA]])/Table2[[#This Row],[200D EMA]]</f>
        <v>0.21509906455956607</v>
      </c>
      <c r="V208">
        <v>0.96159135356825998</v>
      </c>
      <c r="W208">
        <v>1471.7</v>
      </c>
      <c r="X208">
        <v>1508.3</v>
      </c>
      <c r="Y208">
        <v>1470</v>
      </c>
      <c r="Z208">
        <v>1510.5</v>
      </c>
      <c r="AA208">
        <v>1470</v>
      </c>
      <c r="AB208">
        <v>1592</v>
      </c>
      <c r="AC208" s="2">
        <f>(Table2[[#This Row],[Close Price]]/Table2[[#This Row],[Day Low]])-1</f>
        <v>2.0010871780933748E-2</v>
      </c>
      <c r="AD208" s="2">
        <f>(Table2[[#This Row],[Day High]]/Table2[[#This Row],[Close Price]])-1</f>
        <v>4.7630150218165301E-3</v>
      </c>
      <c r="AE208" s="2">
        <f>(Table2[[#This Row],[Close Price]]/Table2[[#This Row],[Current Week Low]])-1</f>
        <v>2.1190476190476204E-2</v>
      </c>
      <c r="AF208" s="2">
        <f>(Table2[[#This Row],[Current Week High]]/Table2[[#This Row],[Close Price]])-1</f>
        <v>6.2285581054524197E-3</v>
      </c>
      <c r="AG208" s="2">
        <f>(Table2[[#This Row],[Close Price]]/Table2[[#This Row],[Current Month Low]])-1</f>
        <v>2.1190476190476204E-2</v>
      </c>
      <c r="AH208" s="2">
        <f>(Table2[[#This Row],[Current Month High]]/Table2[[#This Row],[Close Price]])-1</f>
        <v>6.0520267794690774E-2</v>
      </c>
      <c r="AI208">
        <v>6.0520267794690703</v>
      </c>
      <c r="AJ208">
        <v>79.853830947103503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0.02</v>
      </c>
      <c r="AM208" t="s">
        <v>10436</v>
      </c>
      <c r="AN208">
        <v>-2.36</v>
      </c>
      <c r="AO208" t="s">
        <v>10435</v>
      </c>
      <c r="AP208">
        <v>7.6079783545761004E-2</v>
      </c>
      <c r="AQ208">
        <f>(Table2[[#This Row],[Sharpe Ratio]]-AVERAGE(Table2[Sharpe Ratio]))/_xlfn.STDEV.P(Table2[Sharpe Ratio])</f>
        <v>0.20189806218787523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-0.85554612523699169</v>
      </c>
      <c r="AS208">
        <f>_xlfn.RANK.AVG(Table2[[#This Row],[1Y Return vs Nifty Z-Score]],Table2[1Y Return vs Nifty Z-Score])</f>
        <v>235</v>
      </c>
      <c r="AT208">
        <f>_xlfn.RANK.AVG(Table2[[#This Row],[6M Return vs Nifty Z-Score]],Table2[6M Return vs Nifty Z-Score])</f>
        <v>208</v>
      </c>
      <c r="AU208">
        <f>_xlfn.RANK.AVG(Table2[[#This Row],[Sharpe Ratio Z-Score]],Table2[Sharpe Ratio Z-Score])</f>
        <v>292</v>
      </c>
      <c r="AV208">
        <f>(Table2[[#This Row],[Rank 1Y]]+Table2[[#This Row],[Rank 6M]]+Table2[[#This Row],[Rank Sharpe]])/3</f>
        <v>245</v>
      </c>
    </row>
    <row r="209" spans="1:48" x14ac:dyDescent="0.3">
      <c r="A209" t="s">
        <v>856</v>
      </c>
      <c r="B209" t="s">
        <v>857</v>
      </c>
      <c r="C209" t="s">
        <v>10389</v>
      </c>
      <c r="D209" t="s">
        <v>187</v>
      </c>
      <c r="E209">
        <v>19054.233376200002</v>
      </c>
      <c r="F209">
        <v>1929</v>
      </c>
      <c r="G209">
        <v>58.640799023425899</v>
      </c>
      <c r="H209">
        <f>(Table2[[#This Row],[1Y Return vs Nifty]]-AVERAGE(Table2[1Y Return vs Nifty]))/_xlfn.STDEV.P(Table2[1Y Return vs Nifty])</f>
        <v>0.55551767143553255</v>
      </c>
      <c r="I209">
        <v>4.2147316106266102</v>
      </c>
      <c r="J209">
        <f>(Table2[[#This Row],[1M Return vs Nifty]]-AVERAGE(Table2[1M Return vs Nifty]))/_xlfn.STDEV.P(Table2[1M Return vs Nifty])</f>
        <v>0.65243729328830125</v>
      </c>
      <c r="K209">
        <v>24.767642188275001</v>
      </c>
      <c r="L209">
        <f>(Table2[[#This Row],[6M Return vs Nifty]]-AVERAGE(Table2[6M Return vs Nifty]))/_xlfn.STDEV.P(Table2[6M Return vs Nifty])</f>
        <v>0.34485677727079339</v>
      </c>
      <c r="M209">
        <v>1.2064485733821799</v>
      </c>
      <c r="N209">
        <f>(Table2[[#This Row],[1W Return vs Nifty]]-AVERAGE(Table2[1W Return vs Nifty]))/_xlfn.STDEV.P(Table2[1W Return vs Nifty])</f>
        <v>0.58284767447053032</v>
      </c>
      <c r="O209">
        <v>1860.98</v>
      </c>
      <c r="P209">
        <v>1791.4965001048399</v>
      </c>
      <c r="Q209">
        <v>1522.1323646922999</v>
      </c>
      <c r="R209">
        <v>65.675123787483599</v>
      </c>
      <c r="S209" s="2">
        <f>(Table2[[#This Row],[Close Price]]-Table2[[#This Row],[20D EMA]])/Table2[[#This Row],[20D EMA]]</f>
        <v>3.6550634611871156E-2</v>
      </c>
      <c r="T209" s="2">
        <f>(Table2[[#This Row],[Close Price]]-Table2[[#This Row],[50D EMA]])/Table2[[#This Row],[50D EMA]]</f>
        <v>7.6753429262693643E-2</v>
      </c>
      <c r="U209" s="2">
        <f>(Table2[[#This Row],[Close Price]]-Table2[[#This Row],[200D EMA]])/Table2[[#This Row],[200D EMA]]</f>
        <v>0.26730108678160103</v>
      </c>
      <c r="V209">
        <v>1.2073988358632199</v>
      </c>
      <c r="W209">
        <v>1920.95</v>
      </c>
      <c r="X209">
        <v>1954</v>
      </c>
      <c r="Y209">
        <v>1870</v>
      </c>
      <c r="Z209">
        <v>1954</v>
      </c>
      <c r="AA209">
        <v>1790.05</v>
      </c>
      <c r="AB209">
        <v>1954</v>
      </c>
      <c r="AC209" s="2">
        <f>(Table2[[#This Row],[Close Price]]/Table2[[#This Row],[Day Low]])-1</f>
        <v>4.1906348421354433E-3</v>
      </c>
      <c r="AD209" s="2">
        <f>(Table2[[#This Row],[Day High]]/Table2[[#This Row],[Close Price]])-1</f>
        <v>1.2960082944530882E-2</v>
      </c>
      <c r="AE209" s="2">
        <f>(Table2[[#This Row],[Close Price]]/Table2[[#This Row],[Current Week Low]])-1</f>
        <v>3.1550802139037382E-2</v>
      </c>
      <c r="AF209" s="2">
        <f>(Table2[[#This Row],[Current Week High]]/Table2[[#This Row],[Close Price]])-1</f>
        <v>1.2960082944530882E-2</v>
      </c>
      <c r="AG209" s="2">
        <f>(Table2[[#This Row],[Close Price]]/Table2[[#This Row],[Current Month Low]])-1</f>
        <v>7.7623530068992475E-2</v>
      </c>
      <c r="AH209" s="2">
        <f>(Table2[[#This Row],[Current Month High]]/Table2[[#This Row],[Close Price]])-1</f>
        <v>1.2960082944530882E-2</v>
      </c>
      <c r="AI209">
        <v>1.29600829445308</v>
      </c>
      <c r="AJ209">
        <v>97.088122605363907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</v>
      </c>
      <c r="AM209" t="s">
        <v>10436</v>
      </c>
      <c r="AN209">
        <v>4.8899999999999997</v>
      </c>
      <c r="AO209" t="s">
        <v>10436</v>
      </c>
      <c r="AP209">
        <v>5.2846046387066997E-2</v>
      </c>
      <c r="AQ209">
        <f>(Table2[[#This Row],[Sharpe Ratio]]-AVERAGE(Table2[Sharpe Ratio]))/_xlfn.STDEV.P(Table2[Sharpe Ratio])</f>
        <v>-6.7772215997821877E-2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2.0678872004673354</v>
      </c>
      <c r="AS209">
        <f>_xlfn.RANK.AVG(Table2[[#This Row],[1Y Return vs Nifty Z-Score]],Table2[1Y Return vs Nifty Z-Score])</f>
        <v>162</v>
      </c>
      <c r="AT209">
        <f>_xlfn.RANK.AVG(Table2[[#This Row],[6M Return vs Nifty Z-Score]],Table2[6M Return vs Nifty Z-Score])</f>
        <v>211</v>
      </c>
      <c r="AU209">
        <f>_xlfn.RANK.AVG(Table2[[#This Row],[Sharpe Ratio Z-Score]],Table2[Sharpe Ratio Z-Score])</f>
        <v>362</v>
      </c>
      <c r="AV209">
        <f>(Table2[[#This Row],[Rank 1Y]]+Table2[[#This Row],[Rank 6M]]+Table2[[#This Row],[Rank Sharpe]])/3</f>
        <v>245</v>
      </c>
    </row>
    <row r="210" spans="1:48" x14ac:dyDescent="0.3">
      <c r="A210" t="s">
        <v>1251</v>
      </c>
      <c r="B210" t="s">
        <v>1252</v>
      </c>
      <c r="C210" t="s">
        <v>10399</v>
      </c>
      <c r="D210" t="s">
        <v>860</v>
      </c>
      <c r="E210">
        <v>9665.4820799459994</v>
      </c>
      <c r="F210">
        <v>207.69</v>
      </c>
      <c r="G210">
        <v>42.314023302335499</v>
      </c>
      <c r="H210">
        <f>(Table2[[#This Row],[1Y Return vs Nifty]]-AVERAGE(Table2[1Y Return vs Nifty]))/_xlfn.STDEV.P(Table2[1Y Return vs Nifty])</f>
        <v>0.28966298140512065</v>
      </c>
      <c r="I210">
        <v>-7.6633708149852202</v>
      </c>
      <c r="J210">
        <f>(Table2[[#This Row],[1M Return vs Nifty]]-AVERAGE(Table2[1M Return vs Nifty]))/_xlfn.STDEV.P(Table2[1M Return vs Nifty])</f>
        <v>-0.5051855181453917</v>
      </c>
      <c r="K210">
        <v>11.5252860289223</v>
      </c>
      <c r="L210">
        <f>(Table2[[#This Row],[6M Return vs Nifty]]-AVERAGE(Table2[6M Return vs Nifty]))/_xlfn.STDEV.P(Table2[6M Return vs Nifty])</f>
        <v>-5.3738038743001933E-2</v>
      </c>
      <c r="M210">
        <v>-4.9227956437051796</v>
      </c>
      <c r="N210">
        <f>(Table2[[#This Row],[1W Return vs Nifty]]-AVERAGE(Table2[1W Return vs Nifty]))/_xlfn.STDEV.P(Table2[1W Return vs Nifty])</f>
        <v>-0.60408171048360604</v>
      </c>
      <c r="O210">
        <v>213.46</v>
      </c>
      <c r="P210">
        <v>218.45302025263601</v>
      </c>
      <c r="Q210">
        <v>194.45346540137999</v>
      </c>
      <c r="R210">
        <v>42.401759461264902</v>
      </c>
      <c r="S210" s="2">
        <f>(Table2[[#This Row],[Close Price]]-Table2[[#This Row],[20D EMA]])/Table2[[#This Row],[20D EMA]]</f>
        <v>-2.7030825447390657E-2</v>
      </c>
      <c r="T210" s="2">
        <f>(Table2[[#This Row],[Close Price]]-Table2[[#This Row],[50D EMA]])/Table2[[#This Row],[50D EMA]]</f>
        <v>-4.9269267324337375E-2</v>
      </c>
      <c r="U210" s="2">
        <f>(Table2[[#This Row],[Close Price]]-Table2[[#This Row],[200D EMA]])/Table2[[#This Row],[200D EMA]]</f>
        <v>6.8070448481326346E-2</v>
      </c>
      <c r="V210">
        <v>0.92617310329348101</v>
      </c>
      <c r="W210">
        <v>206.9</v>
      </c>
      <c r="X210">
        <v>212</v>
      </c>
      <c r="Y210">
        <v>206.56</v>
      </c>
      <c r="Z210">
        <v>212</v>
      </c>
      <c r="AA210">
        <v>200.12</v>
      </c>
      <c r="AB210">
        <v>230</v>
      </c>
      <c r="AC210" s="2">
        <f>(Table2[[#This Row],[Close Price]]/Table2[[#This Row],[Day Low]])-1</f>
        <v>3.8182696955051387E-3</v>
      </c>
      <c r="AD210" s="2">
        <f>(Table2[[#This Row],[Day High]]/Table2[[#This Row],[Close Price]])-1</f>
        <v>2.0752082430545604E-2</v>
      </c>
      <c r="AE210" s="2">
        <f>(Table2[[#This Row],[Close Price]]/Table2[[#This Row],[Current Week Low]])-1</f>
        <v>5.4705654531370662E-3</v>
      </c>
      <c r="AF210" s="2">
        <f>(Table2[[#This Row],[Current Week High]]/Table2[[#This Row],[Close Price]])-1</f>
        <v>2.0752082430545604E-2</v>
      </c>
      <c r="AG210" s="2">
        <f>(Table2[[#This Row],[Close Price]]/Table2[[#This Row],[Current Month Low]])-1</f>
        <v>3.7827303617829378E-2</v>
      </c>
      <c r="AH210" s="2">
        <f>(Table2[[#This Row],[Current Month High]]/Table2[[#This Row],[Close Price]])-1</f>
        <v>0.10741971207087486</v>
      </c>
      <c r="AI210">
        <v>27.112523472483002</v>
      </c>
      <c r="AJ210">
        <v>82.906208718626104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-0.26</v>
      </c>
      <c r="AM210" t="s">
        <v>10435</v>
      </c>
      <c r="AN210">
        <v>-2.3199999999999998</v>
      </c>
      <c r="AO210" t="s">
        <v>10435</v>
      </c>
      <c r="AP210">
        <v>0.119001168662155</v>
      </c>
      <c r="AQ210">
        <f>(Table2[[#This Row],[Sharpe Ratio]]-AVERAGE(Table2[Sharpe Ratio]))/_xlfn.STDEV.P(Table2[Sharpe Ratio])</f>
        <v>0.70007972729818291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228</v>
      </c>
      <c r="AT210">
        <f>_xlfn.RANK.AVG(Table2[[#This Row],[6M Return vs Nifty Z-Score]],Table2[6M Return vs Nifty Z-Score])</f>
        <v>333</v>
      </c>
      <c r="AU210">
        <f>_xlfn.RANK.AVG(Table2[[#This Row],[Sharpe Ratio Z-Score]],Table2[Sharpe Ratio Z-Score])</f>
        <v>174</v>
      </c>
      <c r="AV210">
        <f>(Table2[[#This Row],[Rank 1Y]]+Table2[[#This Row],[Rank 6M]]+Table2[[#This Row],[Rank Sharpe]])/3</f>
        <v>245</v>
      </c>
    </row>
    <row r="211" spans="1:48" x14ac:dyDescent="0.3">
      <c r="A211" t="s">
        <v>1056</v>
      </c>
      <c r="B211" t="s">
        <v>1057</v>
      </c>
      <c r="C211" t="s">
        <v>10396</v>
      </c>
      <c r="D211" t="s">
        <v>218</v>
      </c>
      <c r="E211">
        <v>13336.038962576</v>
      </c>
      <c r="F211">
        <v>337.04</v>
      </c>
      <c r="G211">
        <v>62.353900886414898</v>
      </c>
      <c r="H211">
        <f>(Table2[[#This Row],[1Y Return vs Nifty]]-AVERAGE(Table2[1Y Return vs Nifty]))/_xlfn.STDEV.P(Table2[1Y Return vs Nifty])</f>
        <v>0.61597942834942976</v>
      </c>
      <c r="I211">
        <v>45.685728229555501</v>
      </c>
      <c r="J211">
        <f>(Table2[[#This Row],[1M Return vs Nifty]]-AVERAGE(Table2[1M Return vs Nifty]))/_xlfn.STDEV.P(Table2[1M Return vs Nifty])</f>
        <v>4.6941410923266229</v>
      </c>
      <c r="K211">
        <v>5.7474869326017899</v>
      </c>
      <c r="L211">
        <f>(Table2[[#This Row],[6M Return vs Nifty]]-AVERAGE(Table2[6M Return vs Nifty]))/_xlfn.STDEV.P(Table2[6M Return vs Nifty])</f>
        <v>-0.22764974599881399</v>
      </c>
      <c r="M211">
        <v>44.878297374244703</v>
      </c>
      <c r="N211">
        <f>(Table2[[#This Row],[1W Return vs Nifty]]-AVERAGE(Table2[1W Return vs Nifty]))/_xlfn.STDEV.P(Table2[1W Return vs Nifty])</f>
        <v>9.0399100464525315</v>
      </c>
      <c r="O211">
        <v>253.57</v>
      </c>
      <c r="P211">
        <v>227.858416943962</v>
      </c>
      <c r="Q211">
        <v>205.70648879118801</v>
      </c>
      <c r="R211">
        <v>93.321014588356704</v>
      </c>
      <c r="S211" s="2">
        <f>(Table2[[#This Row],[Close Price]]-Table2[[#This Row],[20D EMA]])/Table2[[#This Row],[20D EMA]]</f>
        <v>0.32917931932010897</v>
      </c>
      <c r="T211" s="2">
        <f>(Table2[[#This Row],[Close Price]]-Table2[[#This Row],[50D EMA]])/Table2[[#This Row],[50D EMA]]</f>
        <v>0.47916414289356457</v>
      </c>
      <c r="U211" s="2">
        <f>(Table2[[#This Row],[Close Price]]-Table2[[#This Row],[200D EMA]])/Table2[[#This Row],[200D EMA]]</f>
        <v>0.6384509889823079</v>
      </c>
      <c r="V211">
        <v>2.3563718765772999</v>
      </c>
      <c r="W211">
        <v>326.63</v>
      </c>
      <c r="X211">
        <v>351</v>
      </c>
      <c r="Y211">
        <v>310.01</v>
      </c>
      <c r="Z211">
        <v>351</v>
      </c>
      <c r="AA211">
        <v>195</v>
      </c>
      <c r="AB211">
        <v>351</v>
      </c>
      <c r="AC211" s="2">
        <f>(Table2[[#This Row],[Close Price]]/Table2[[#This Row],[Day Low]])-1</f>
        <v>3.1870924287419999E-2</v>
      </c>
      <c r="AD211" s="2">
        <f>(Table2[[#This Row],[Day High]]/Table2[[#This Row],[Close Price]])-1</f>
        <v>4.1419416093045225E-2</v>
      </c>
      <c r="AE211" s="2">
        <f>(Table2[[#This Row],[Close Price]]/Table2[[#This Row],[Current Week Low]])-1</f>
        <v>8.7190735782716855E-2</v>
      </c>
      <c r="AF211" s="2">
        <f>(Table2[[#This Row],[Current Week High]]/Table2[[#This Row],[Close Price]])-1</f>
        <v>4.1419416093045225E-2</v>
      </c>
      <c r="AG211" s="2">
        <f>(Table2[[#This Row],[Close Price]]/Table2[[#This Row],[Current Month Low]])-1</f>
        <v>0.72841025641025658</v>
      </c>
      <c r="AH211" s="2">
        <f>(Table2[[#This Row],[Current Month High]]/Table2[[#This Row],[Close Price]])-1</f>
        <v>4.1419416093045225E-2</v>
      </c>
      <c r="AI211">
        <v>4.1419416093045198</v>
      </c>
      <c r="AJ211">
        <v>133.32641052267201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0.65</v>
      </c>
      <c r="AM211" t="s">
        <v>10436</v>
      </c>
      <c r="AN211">
        <v>57.9</v>
      </c>
      <c r="AO211" t="s">
        <v>10436</v>
      </c>
      <c r="AP211">
        <v>0.106544930173623</v>
      </c>
      <c r="AQ211">
        <f>(Table2[[#This Row],[Sharpe Ratio]]-AVERAGE(Table2[Sharpe Ratio]))/_xlfn.STDEV.P(Table2[Sharpe Ratio])</f>
        <v>0.55550215566576677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14.677882976795537</v>
      </c>
      <c r="AS211">
        <f>_xlfn.RANK.AVG(Table2[[#This Row],[1Y Return vs Nifty Z-Score]],Table2[1Y Return vs Nifty Z-Score])</f>
        <v>146</v>
      </c>
      <c r="AT211">
        <f>_xlfn.RANK.AVG(Table2[[#This Row],[6M Return vs Nifty Z-Score]],Table2[6M Return vs Nifty Z-Score])</f>
        <v>385</v>
      </c>
      <c r="AU211">
        <f>_xlfn.RANK.AVG(Table2[[#This Row],[Sharpe Ratio Z-Score]],Table2[Sharpe Ratio Z-Score])</f>
        <v>207</v>
      </c>
      <c r="AV211">
        <f>(Table2[[#This Row],[Rank 1Y]]+Table2[[#This Row],[Rank 6M]]+Table2[[#This Row],[Rank Sharpe]])/3</f>
        <v>246</v>
      </c>
    </row>
    <row r="212" spans="1:48" x14ac:dyDescent="0.3">
      <c r="A212" t="s">
        <v>90</v>
      </c>
      <c r="B212" t="s">
        <v>91</v>
      </c>
      <c r="C212" t="s">
        <v>10396</v>
      </c>
      <c r="D212" t="s">
        <v>92</v>
      </c>
      <c r="E212">
        <v>325567.63668409502</v>
      </c>
      <c r="F212">
        <v>350.05</v>
      </c>
      <c r="G212">
        <v>44.143462576835802</v>
      </c>
      <c r="H212">
        <f>(Table2[[#This Row],[1Y Return vs Nifty]]-AVERAGE(Table2[1Y Return vs Nifty]))/_xlfn.STDEV.P(Table2[1Y Return vs Nifty])</f>
        <v>0.31945239111836055</v>
      </c>
      <c r="I212">
        <v>-3.1018212236546301</v>
      </c>
      <c r="J212">
        <f>(Table2[[#This Row],[1M Return vs Nifty]]-AVERAGE(Table2[1M Return vs Nifty]))/_xlfn.STDEV.P(Table2[1M Return vs Nifty])</f>
        <v>-6.0623443059704386E-2</v>
      </c>
      <c r="K212">
        <v>12.229504193914901</v>
      </c>
      <c r="L212">
        <f>(Table2[[#This Row],[6M Return vs Nifty]]-AVERAGE(Table2[6M Return vs Nifty]))/_xlfn.STDEV.P(Table2[6M Return vs Nifty])</f>
        <v>-3.2541077527716303E-2</v>
      </c>
      <c r="M212">
        <v>-1.2391779502910101</v>
      </c>
      <c r="N212">
        <f>(Table2[[#This Row],[1W Return vs Nifty]]-AVERAGE(Table2[1W Return vs Nifty]))/_xlfn.STDEV.P(Table2[1W Return vs Nifty])</f>
        <v>0.10925160246569225</v>
      </c>
      <c r="O212">
        <v>337.89</v>
      </c>
      <c r="P212">
        <v>335.72353910565101</v>
      </c>
      <c r="Q212">
        <v>298.46166077418502</v>
      </c>
      <c r="R212">
        <v>78.442193417179794</v>
      </c>
      <c r="S212" s="2">
        <f>(Table2[[#This Row],[Close Price]]-Table2[[#This Row],[20D EMA]])/Table2[[#This Row],[20D EMA]]</f>
        <v>3.5988043446092001E-2</v>
      </c>
      <c r="T212" s="2">
        <f>(Table2[[#This Row],[Close Price]]-Table2[[#This Row],[50D EMA]])/Table2[[#This Row],[50D EMA]]</f>
        <v>4.2673388147026863E-2</v>
      </c>
      <c r="U212" s="2">
        <f>(Table2[[#This Row],[Close Price]]-Table2[[#This Row],[200D EMA]])/Table2[[#This Row],[200D EMA]]</f>
        <v>0.17284745749922814</v>
      </c>
      <c r="V212">
        <v>1.02277914204843</v>
      </c>
      <c r="W212">
        <v>342.35</v>
      </c>
      <c r="X212">
        <v>351</v>
      </c>
      <c r="Y212">
        <v>340.25</v>
      </c>
      <c r="Z212">
        <v>351</v>
      </c>
      <c r="AA212">
        <v>323.55</v>
      </c>
      <c r="AB212">
        <v>351</v>
      </c>
      <c r="AC212" s="2">
        <f>(Table2[[#This Row],[Close Price]]/Table2[[#This Row],[Day Low]])-1</f>
        <v>2.2491602161530455E-2</v>
      </c>
      <c r="AD212" s="2">
        <f>(Table2[[#This Row],[Day High]]/Table2[[#This Row],[Close Price]])-1</f>
        <v>2.7138980145693381E-3</v>
      </c>
      <c r="AE212" s="2">
        <f>(Table2[[#This Row],[Close Price]]/Table2[[#This Row],[Current Week Low]])-1</f>
        <v>2.8802351212343869E-2</v>
      </c>
      <c r="AF212" s="2">
        <f>(Table2[[#This Row],[Current Week High]]/Table2[[#This Row],[Close Price]])-1</f>
        <v>2.7138980145693381E-3</v>
      </c>
      <c r="AG212" s="2">
        <f>(Table2[[#This Row],[Close Price]]/Table2[[#This Row],[Current Month Low]])-1</f>
        <v>8.1903878844073574E-2</v>
      </c>
      <c r="AH212" s="2">
        <f>(Table2[[#This Row],[Current Month High]]/Table2[[#This Row],[Close Price]])-1</f>
        <v>2.7138980145693381E-3</v>
      </c>
      <c r="AI212">
        <v>3.5566347664619302</v>
      </c>
      <c r="AJ212">
        <v>80.670967741935499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</v>
      </c>
      <c r="AM212" t="s">
        <v>10437</v>
      </c>
      <c r="AN212">
        <v>6.14</v>
      </c>
      <c r="AO212" t="s">
        <v>10436</v>
      </c>
      <c r="AP212">
        <v>0.111019972963615</v>
      </c>
      <c r="AQ212">
        <f>(Table2[[#This Row],[Sharpe Ratio]]-AVERAGE(Table2[Sharpe Ratio]))/_xlfn.STDEV.P(Table2[Sharpe Ratio])</f>
        <v>0.60744326293694306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0.94298273593357518</v>
      </c>
      <c r="AS212">
        <f>_xlfn.RANK.AVG(Table2[[#This Row],[1Y Return vs Nifty Z-Score]],Table2[1Y Return vs Nifty Z-Score])</f>
        <v>218</v>
      </c>
      <c r="AT212">
        <f>_xlfn.RANK.AVG(Table2[[#This Row],[6M Return vs Nifty Z-Score]],Table2[6M Return vs Nifty Z-Score])</f>
        <v>327</v>
      </c>
      <c r="AU212">
        <f>_xlfn.RANK.AVG(Table2[[#This Row],[Sharpe Ratio Z-Score]],Table2[Sharpe Ratio Z-Score])</f>
        <v>194</v>
      </c>
      <c r="AV212">
        <f>(Table2[[#This Row],[Rank 1Y]]+Table2[[#This Row],[Rank 6M]]+Table2[[#This Row],[Rank Sharpe]])/3</f>
        <v>246.33333333333334</v>
      </c>
    </row>
    <row r="213" spans="1:48" x14ac:dyDescent="0.3">
      <c r="A213" t="s">
        <v>133</v>
      </c>
      <c r="B213" t="s">
        <v>134</v>
      </c>
      <c r="C213" t="s">
        <v>10398</v>
      </c>
      <c r="D213" t="s">
        <v>135</v>
      </c>
      <c r="E213">
        <v>214477.19244000001</v>
      </c>
      <c r="F213">
        <v>507.6</v>
      </c>
      <c r="G213">
        <v>30.167737165913898</v>
      </c>
      <c r="H213">
        <f>(Table2[[#This Row],[1Y Return vs Nifty]]-AVERAGE(Table2[1Y Return vs Nifty]))/_xlfn.STDEV.P(Table2[1Y Return vs Nifty])</f>
        <v>9.1880688625307017E-2</v>
      </c>
      <c r="I213">
        <v>-7.31937175315635</v>
      </c>
      <c r="J213">
        <f>(Table2[[#This Row],[1M Return vs Nifty]]-AVERAGE(Table2[1M Return vs Nifty]))/_xlfn.STDEV.P(Table2[1M Return vs Nifty])</f>
        <v>-0.47165986338876686</v>
      </c>
      <c r="K213">
        <v>54.731504972565801</v>
      </c>
      <c r="L213">
        <f>(Table2[[#This Row],[6M Return vs Nifty]]-AVERAGE(Table2[6M Return vs Nifty]))/_xlfn.STDEV.P(Table2[6M Return vs Nifty])</f>
        <v>1.2467688108881407</v>
      </c>
      <c r="M213">
        <v>-1.0903326543116401</v>
      </c>
      <c r="N213">
        <f>(Table2[[#This Row],[1W Return vs Nifty]]-AVERAGE(Table2[1W Return vs Nifty]))/_xlfn.STDEV.P(Table2[1W Return vs Nifty])</f>
        <v>0.13807552420103203</v>
      </c>
      <c r="O213">
        <v>503.62</v>
      </c>
      <c r="P213">
        <v>537.46992157069496</v>
      </c>
      <c r="Q213">
        <v>489.66924775302499</v>
      </c>
      <c r="R213">
        <v>60.8676072044412</v>
      </c>
      <c r="S213" s="2">
        <f>(Table2[[#This Row],[Close Price]]-Table2[[#This Row],[20D EMA]])/Table2[[#This Row],[20D EMA]]</f>
        <v>7.902783844962508E-3</v>
      </c>
      <c r="T213" s="2">
        <f>(Table2[[#This Row],[Close Price]]-Table2[[#This Row],[50D EMA]])/Table2[[#This Row],[50D EMA]]</f>
        <v>-5.5575057081154379E-2</v>
      </c>
      <c r="U213" s="2">
        <f>(Table2[[#This Row],[Close Price]]-Table2[[#This Row],[200D EMA]])/Table2[[#This Row],[200D EMA]]</f>
        <v>3.6618089310805131E-2</v>
      </c>
      <c r="V213">
        <v>0.75870343960186104</v>
      </c>
      <c r="W213">
        <v>504.1</v>
      </c>
      <c r="X213">
        <v>514</v>
      </c>
      <c r="Y213">
        <v>498.25</v>
      </c>
      <c r="Z213">
        <v>514</v>
      </c>
      <c r="AA213">
        <v>475.4</v>
      </c>
      <c r="AB213">
        <v>514</v>
      </c>
      <c r="AC213" s="2">
        <f>(Table2[[#This Row],[Close Price]]/Table2[[#This Row],[Day Low]])-1</f>
        <v>6.9430668518151162E-3</v>
      </c>
      <c r="AD213" s="2">
        <f>(Table2[[#This Row],[Day High]]/Table2[[#This Row],[Close Price]])-1</f>
        <v>1.2608353033884967E-2</v>
      </c>
      <c r="AE213" s="2">
        <f>(Table2[[#This Row],[Close Price]]/Table2[[#This Row],[Current Week Low]])-1</f>
        <v>1.8765679879578556E-2</v>
      </c>
      <c r="AF213" s="2">
        <f>(Table2[[#This Row],[Current Week High]]/Table2[[#This Row],[Close Price]])-1</f>
        <v>1.2608353033884967E-2</v>
      </c>
      <c r="AG213" s="2">
        <f>(Table2[[#This Row],[Close Price]]/Table2[[#This Row],[Current Month Low]])-1</f>
        <v>6.7732435843500305E-2</v>
      </c>
      <c r="AH213" s="2">
        <f>(Table2[[#This Row],[Current Month High]]/Table2[[#This Row],[Close Price]])-1</f>
        <v>1.2608353033884967E-2</v>
      </c>
      <c r="AI213">
        <v>59.121355397951099</v>
      </c>
      <c r="AJ213">
        <v>78.355586788474994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-0.25</v>
      </c>
      <c r="AM213" t="s">
        <v>10435</v>
      </c>
      <c r="AN213">
        <v>4.26</v>
      </c>
      <c r="AO213" t="s">
        <v>10436</v>
      </c>
      <c r="AP213">
        <v>4.0126449914017003E-2</v>
      </c>
      <c r="AQ213">
        <f>(Table2[[#This Row],[Sharpe Ratio]]-AVERAGE(Table2[Sharpe Ratio]))/_xlfn.STDEV.P(Table2[Sharpe Ratio])</f>
        <v>-0.21540654171427986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273</v>
      </c>
      <c r="AT213">
        <f>_xlfn.RANK.AVG(Table2[[#This Row],[6M Return vs Nifty Z-Score]],Table2[6M Return vs Nifty Z-Score])</f>
        <v>81</v>
      </c>
      <c r="AU213">
        <f>_xlfn.RANK.AVG(Table2[[#This Row],[Sharpe Ratio Z-Score]],Table2[Sharpe Ratio Z-Score])</f>
        <v>390</v>
      </c>
      <c r="AV213">
        <f>(Table2[[#This Row],[Rank 1Y]]+Table2[[#This Row],[Rank 6M]]+Table2[[#This Row],[Rank Sharpe]])/3</f>
        <v>248</v>
      </c>
    </row>
    <row r="214" spans="1:48" x14ac:dyDescent="0.3">
      <c r="A214" t="s">
        <v>1595</v>
      </c>
      <c r="B214" t="s">
        <v>1596</v>
      </c>
      <c r="C214" t="s">
        <v>10407</v>
      </c>
      <c r="D214" t="s">
        <v>1597</v>
      </c>
      <c r="E214">
        <v>6162.4676482799996</v>
      </c>
      <c r="F214">
        <v>345.9</v>
      </c>
      <c r="G214">
        <v>16.414539009431099</v>
      </c>
      <c r="H214">
        <f>(Table2[[#This Row],[1Y Return vs Nifty]]-AVERAGE(Table2[1Y Return vs Nifty]))/_xlfn.STDEV.P(Table2[1Y Return vs Nifty])</f>
        <v>-0.13206752351895673</v>
      </c>
      <c r="I214">
        <v>-6.5805364331691996</v>
      </c>
      <c r="J214">
        <f>(Table2[[#This Row],[1M Return vs Nifty]]-AVERAGE(Table2[1M Return vs Nifty]))/_xlfn.STDEV.P(Table2[1M Return vs Nifty])</f>
        <v>-0.39965403369783614</v>
      </c>
      <c r="K214">
        <v>18.465533336928001</v>
      </c>
      <c r="L214">
        <f>(Table2[[#This Row],[6M Return vs Nifty]]-AVERAGE(Table2[6M Return vs Nifty]))/_xlfn.STDEV.P(Table2[6M Return vs Nifty])</f>
        <v>0.15516335052154961</v>
      </c>
      <c r="M214">
        <v>-5.34231289015269</v>
      </c>
      <c r="N214">
        <f>(Table2[[#This Row],[1W Return vs Nifty]]-AVERAGE(Table2[1W Return vs Nifty]))/_xlfn.STDEV.P(Table2[1W Return vs Nifty])</f>
        <v>-0.68532131028865639</v>
      </c>
      <c r="O214">
        <v>336.04</v>
      </c>
      <c r="P214">
        <v>334.42985021002301</v>
      </c>
      <c r="Q214">
        <v>301.81468852885803</v>
      </c>
      <c r="R214">
        <v>60.935680393161498</v>
      </c>
      <c r="S214" s="2">
        <f>(Table2[[#This Row],[Close Price]]-Table2[[#This Row],[20D EMA]])/Table2[[#This Row],[20D EMA]]</f>
        <v>2.9341745030353399E-2</v>
      </c>
      <c r="T214" s="2">
        <f>(Table2[[#This Row],[Close Price]]-Table2[[#This Row],[50D EMA]])/Table2[[#This Row],[50D EMA]]</f>
        <v>3.4297625594048142E-2</v>
      </c>
      <c r="U214" s="2">
        <f>(Table2[[#This Row],[Close Price]]-Table2[[#This Row],[200D EMA]])/Table2[[#This Row],[200D EMA]]</f>
        <v>0.14606748162598696</v>
      </c>
      <c r="V214">
        <v>0.80551663181237698</v>
      </c>
      <c r="W214">
        <v>335.65</v>
      </c>
      <c r="X214">
        <v>353.1</v>
      </c>
      <c r="Y214">
        <v>333.1</v>
      </c>
      <c r="Z214">
        <v>353.1</v>
      </c>
      <c r="AA214">
        <v>319</v>
      </c>
      <c r="AB214">
        <v>353.1</v>
      </c>
      <c r="AC214" s="2">
        <f>(Table2[[#This Row],[Close Price]]/Table2[[#This Row],[Day Low]])-1</f>
        <v>3.0537762550275627E-2</v>
      </c>
      <c r="AD214" s="2">
        <f>(Table2[[#This Row],[Day High]]/Table2[[#This Row],[Close Price]])-1</f>
        <v>2.0815264527320076E-2</v>
      </c>
      <c r="AE214" s="2">
        <f>(Table2[[#This Row],[Close Price]]/Table2[[#This Row],[Current Week Low]])-1</f>
        <v>3.8426898829180267E-2</v>
      </c>
      <c r="AF214" s="2">
        <f>(Table2[[#This Row],[Current Week High]]/Table2[[#This Row],[Close Price]])-1</f>
        <v>2.0815264527320076E-2</v>
      </c>
      <c r="AG214" s="2">
        <f>(Table2[[#This Row],[Close Price]]/Table2[[#This Row],[Current Month Low]])-1</f>
        <v>8.4326018808777325E-2</v>
      </c>
      <c r="AH214" s="2">
        <f>(Table2[[#This Row],[Current Month High]]/Table2[[#This Row],[Close Price]])-1</f>
        <v>2.0815264527320076E-2</v>
      </c>
      <c r="AI214">
        <v>16.767851980341099</v>
      </c>
      <c r="AJ214">
        <v>49.030590262817697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-7.0000000000000007E-2</v>
      </c>
      <c r="AM214" t="s">
        <v>10435</v>
      </c>
      <c r="AN214">
        <v>5.17</v>
      </c>
      <c r="AO214" t="s">
        <v>10436</v>
      </c>
      <c r="AP214">
        <v>0.12664439882731099</v>
      </c>
      <c r="AQ214">
        <f>(Table2[[#This Row],[Sharpe Ratio]]-AVERAGE(Table2[Sharpe Ratio]))/_xlfn.STDEV.P(Table2[Sharpe Ratio])</f>
        <v>0.78879347966598257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-0.27308603731791714</v>
      </c>
      <c r="AS214">
        <f>_xlfn.RANK.AVG(Table2[[#This Row],[1Y Return vs Nifty Z-Score]],Table2[1Y Return vs Nifty Z-Score])</f>
        <v>332</v>
      </c>
      <c r="AT214">
        <f>_xlfn.RANK.AVG(Table2[[#This Row],[6M Return vs Nifty Z-Score]],Table2[6M Return vs Nifty Z-Score])</f>
        <v>264</v>
      </c>
      <c r="AU214">
        <f>_xlfn.RANK.AVG(Table2[[#This Row],[Sharpe Ratio Z-Score]],Table2[Sharpe Ratio Z-Score])</f>
        <v>156</v>
      </c>
      <c r="AV214">
        <f>(Table2[[#This Row],[Rank 1Y]]+Table2[[#This Row],[Rank 6M]]+Table2[[#This Row],[Rank Sharpe]])/3</f>
        <v>250.66666666666666</v>
      </c>
    </row>
    <row r="215" spans="1:48" x14ac:dyDescent="0.3">
      <c r="A215" t="s">
        <v>176</v>
      </c>
      <c r="B215" t="s">
        <v>177</v>
      </c>
      <c r="C215" t="s">
        <v>10396</v>
      </c>
      <c r="D215" t="s">
        <v>92</v>
      </c>
      <c r="E215">
        <v>149781.54126562501</v>
      </c>
      <c r="F215">
        <v>468.75</v>
      </c>
      <c r="G215">
        <v>50.614495061652597</v>
      </c>
      <c r="H215">
        <f>(Table2[[#This Row],[1Y Return vs Nifty]]-AVERAGE(Table2[1Y Return vs Nifty]))/_xlfn.STDEV.P(Table2[1Y Return vs Nifty])</f>
        <v>0.42482251225044648</v>
      </c>
      <c r="I215">
        <v>3.5387037047285399</v>
      </c>
      <c r="J215">
        <f>(Table2[[#This Row],[1M Return vs Nifty]]-AVERAGE(Table2[1M Return vs Nifty]))/_xlfn.STDEV.P(Table2[1M Return vs Nifty])</f>
        <v>0.58655258401471155</v>
      </c>
      <c r="K215">
        <v>2.7668575688560102</v>
      </c>
      <c r="L215">
        <f>(Table2[[#This Row],[6M Return vs Nifty]]-AVERAGE(Table2[6M Return vs Nifty]))/_xlfn.STDEV.P(Table2[6M Return vs Nifty])</f>
        <v>-0.31736666635278504</v>
      </c>
      <c r="M215">
        <v>5.1879497389859898E-2</v>
      </c>
      <c r="N215">
        <f>(Table2[[#This Row],[1W Return vs Nifty]]-AVERAGE(Table2[1W Return vs Nifty]))/_xlfn.STDEV.P(Table2[1W Return vs Nifty])</f>
        <v>0.3592651388890315</v>
      </c>
      <c r="O215">
        <v>439.93</v>
      </c>
      <c r="P215">
        <v>434.41842178430602</v>
      </c>
      <c r="Q215">
        <v>396.63969223432599</v>
      </c>
      <c r="R215">
        <v>80.446423437409905</v>
      </c>
      <c r="S215" s="2">
        <f>(Table2[[#This Row],[Close Price]]-Table2[[#This Row],[20D EMA]])/Table2[[#This Row],[20D EMA]]</f>
        <v>6.551042211260881E-2</v>
      </c>
      <c r="T215" s="2">
        <f>(Table2[[#This Row],[Close Price]]-Table2[[#This Row],[50D EMA]])/Table2[[#This Row],[50D EMA]]</f>
        <v>7.902882680408066E-2</v>
      </c>
      <c r="U215" s="2">
        <f>(Table2[[#This Row],[Close Price]]-Table2[[#This Row],[200D EMA]])/Table2[[#This Row],[200D EMA]]</f>
        <v>0.1818030549576789</v>
      </c>
      <c r="V215">
        <v>1.3233256731001899</v>
      </c>
      <c r="W215">
        <v>453.35</v>
      </c>
      <c r="X215">
        <v>474.25</v>
      </c>
      <c r="Y215">
        <v>444.5</v>
      </c>
      <c r="Z215">
        <v>474.25</v>
      </c>
      <c r="AA215">
        <v>411.3</v>
      </c>
      <c r="AB215">
        <v>474.25</v>
      </c>
      <c r="AC215" s="2">
        <f>(Table2[[#This Row],[Close Price]]/Table2[[#This Row],[Day Low]])-1</f>
        <v>3.3969339362523332E-2</v>
      </c>
      <c r="AD215" s="2">
        <f>(Table2[[#This Row],[Day High]]/Table2[[#This Row],[Close Price]])-1</f>
        <v>1.1733333333333373E-2</v>
      </c>
      <c r="AE215" s="2">
        <f>(Table2[[#This Row],[Close Price]]/Table2[[#This Row],[Current Week Low]])-1</f>
        <v>5.4555680539932538E-2</v>
      </c>
      <c r="AF215" s="2">
        <f>(Table2[[#This Row],[Current Week High]]/Table2[[#This Row],[Close Price]])-1</f>
        <v>1.1733333333333373E-2</v>
      </c>
      <c r="AG215" s="2">
        <f>(Table2[[#This Row],[Close Price]]/Table2[[#This Row],[Current Month Low]])-1</f>
        <v>0.13967906637490879</v>
      </c>
      <c r="AH215" s="2">
        <f>(Table2[[#This Row],[Current Month High]]/Table2[[#This Row],[Close Price]])-1</f>
        <v>1.1733333333333373E-2</v>
      </c>
      <c r="AI215">
        <v>1.17333333333333</v>
      </c>
      <c r="AJ215">
        <v>103.097920277296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0.04</v>
      </c>
      <c r="AM215" t="s">
        <v>10436</v>
      </c>
      <c r="AN215">
        <v>12.41</v>
      </c>
      <c r="AO215" t="s">
        <v>10436</v>
      </c>
      <c r="AP215">
        <v>0.130946025390276</v>
      </c>
      <c r="AQ215">
        <f>(Table2[[#This Row],[Sharpe Ratio]]-AVERAGE(Table2[Sharpe Ratio]))/_xlfn.STDEV.P(Table2[Sharpe Ratio])</f>
        <v>0.83872177247408475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1.8919953412754895</v>
      </c>
      <c r="AS215">
        <f>_xlfn.RANK.AVG(Table2[[#This Row],[1Y Return vs Nifty Z-Score]],Table2[1Y Return vs Nifty Z-Score])</f>
        <v>186</v>
      </c>
      <c r="AT215">
        <f>_xlfn.RANK.AVG(Table2[[#This Row],[6M Return vs Nifty Z-Score]],Table2[6M Return vs Nifty Z-Score])</f>
        <v>427</v>
      </c>
      <c r="AU215">
        <f>_xlfn.RANK.AVG(Table2[[#This Row],[Sharpe Ratio Z-Score]],Table2[Sharpe Ratio Z-Score])</f>
        <v>143</v>
      </c>
      <c r="AV215">
        <f>(Table2[[#This Row],[Rank 1Y]]+Table2[[#This Row],[Rank 6M]]+Table2[[#This Row],[Rank Sharpe]])/3</f>
        <v>252</v>
      </c>
    </row>
    <row r="216" spans="1:48" x14ac:dyDescent="0.3">
      <c r="A216" t="s">
        <v>914</v>
      </c>
      <c r="B216" t="s">
        <v>915</v>
      </c>
      <c r="C216" t="s">
        <v>10402</v>
      </c>
      <c r="D216" t="s">
        <v>916</v>
      </c>
      <c r="E216">
        <v>17192.417132695002</v>
      </c>
      <c r="F216">
        <v>1444.55</v>
      </c>
      <c r="G216">
        <v>83.706720046751599</v>
      </c>
      <c r="H216">
        <f>(Table2[[#This Row],[1Y Return vs Nifty]]-AVERAGE(Table2[1Y Return vs Nifty]))/_xlfn.STDEV.P(Table2[1Y Return vs Nifty])</f>
        <v>0.96367496947294229</v>
      </c>
      <c r="I216">
        <v>4.9754039914275898</v>
      </c>
      <c r="J216">
        <f>(Table2[[#This Row],[1M Return vs Nifty]]-AVERAGE(Table2[1M Return vs Nifty]))/_xlfn.STDEV.P(Table2[1M Return vs Nifty])</f>
        <v>0.72657133157913822</v>
      </c>
      <c r="K216">
        <v>-13.6493076819753</v>
      </c>
      <c r="L216">
        <f>(Table2[[#This Row],[6M Return vs Nifty]]-AVERAGE(Table2[6M Return vs Nifty]))/_xlfn.STDEV.P(Table2[6M Return vs Nifty])</f>
        <v>-0.8114931110025726</v>
      </c>
      <c r="M216">
        <v>5.97890463425587</v>
      </c>
      <c r="N216">
        <f>(Table2[[#This Row],[1W Return vs Nifty]]-AVERAGE(Table2[1W Return vs Nifty]))/_xlfn.STDEV.P(Table2[1W Return vs Nifty])</f>
        <v>1.5070347579712222</v>
      </c>
      <c r="O216">
        <v>1332.82</v>
      </c>
      <c r="P216">
        <v>1337.5373734334501</v>
      </c>
      <c r="Q216">
        <v>1235.78373093153</v>
      </c>
      <c r="R216">
        <v>77.127514997690994</v>
      </c>
      <c r="S216" s="2">
        <f>(Table2[[#This Row],[Close Price]]-Table2[[#This Row],[20D EMA]])/Table2[[#This Row],[20D EMA]]</f>
        <v>8.3829774463168333E-2</v>
      </c>
      <c r="T216" s="2">
        <f>(Table2[[#This Row],[Close Price]]-Table2[[#This Row],[50D EMA]])/Table2[[#This Row],[50D EMA]]</f>
        <v>8.0007204801948187E-2</v>
      </c>
      <c r="U216" s="2">
        <f>(Table2[[#This Row],[Close Price]]-Table2[[#This Row],[200D EMA]])/Table2[[#This Row],[200D EMA]]</f>
        <v>0.16893430771345608</v>
      </c>
      <c r="V216">
        <v>1.47461401594265</v>
      </c>
      <c r="W216">
        <v>1430.6</v>
      </c>
      <c r="X216">
        <v>1453</v>
      </c>
      <c r="Y216">
        <v>1420</v>
      </c>
      <c r="Z216">
        <v>1464.9</v>
      </c>
      <c r="AA216">
        <v>1225.05</v>
      </c>
      <c r="AB216">
        <v>1464.9</v>
      </c>
      <c r="AC216" s="2">
        <f>(Table2[[#This Row],[Close Price]]/Table2[[#This Row],[Day Low]])-1</f>
        <v>9.7511533622256508E-3</v>
      </c>
      <c r="AD216" s="2">
        <f>(Table2[[#This Row],[Day High]]/Table2[[#This Row],[Close Price]])-1</f>
        <v>5.8495725312381897E-3</v>
      </c>
      <c r="AE216" s="2">
        <f>(Table2[[#This Row],[Close Price]]/Table2[[#This Row],[Current Week Low]])-1</f>
        <v>1.7288732394366235E-2</v>
      </c>
      <c r="AF216" s="2">
        <f>(Table2[[#This Row],[Current Week High]]/Table2[[#This Row],[Close Price]])-1</f>
        <v>1.4087432072271699E-2</v>
      </c>
      <c r="AG216" s="2">
        <f>(Table2[[#This Row],[Close Price]]/Table2[[#This Row],[Current Month Low]])-1</f>
        <v>0.17917636014856542</v>
      </c>
      <c r="AH216" s="2">
        <f>(Table2[[#This Row],[Current Month High]]/Table2[[#This Row],[Close Price]])-1</f>
        <v>1.4087432072271699E-2</v>
      </c>
      <c r="AI216">
        <v>17.337579176906299</v>
      </c>
      <c r="AJ216">
        <v>120.96367112810699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-7.0000000000000007E-2</v>
      </c>
      <c r="AM216" t="s">
        <v>10435</v>
      </c>
      <c r="AN216">
        <v>14.39</v>
      </c>
      <c r="AO216" t="s">
        <v>10436</v>
      </c>
      <c r="AP216">
        <v>0.18361445061055001</v>
      </c>
      <c r="AQ216">
        <f>(Table2[[#This Row],[Sharpe Ratio]]-AVERAGE(Table2[Sharpe Ratio]))/_xlfn.STDEV.P(Table2[Sharpe Ratio])</f>
        <v>1.4500357760604217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103</v>
      </c>
      <c r="AT216">
        <f>_xlfn.RANK.AVG(Table2[[#This Row],[6M Return vs Nifty Z-Score]],Table2[6M Return vs Nifty Z-Score])</f>
        <v>602</v>
      </c>
      <c r="AU216">
        <f>_xlfn.RANK.AVG(Table2[[#This Row],[Sharpe Ratio Z-Score]],Table2[Sharpe Ratio Z-Score])</f>
        <v>53</v>
      </c>
      <c r="AV216">
        <f>(Table2[[#This Row],[Rank 1Y]]+Table2[[#This Row],[Rank 6M]]+Table2[[#This Row],[Rank Sharpe]])/3</f>
        <v>252.66666666666666</v>
      </c>
    </row>
    <row r="217" spans="1:48" x14ac:dyDescent="0.3">
      <c r="A217" t="s">
        <v>142</v>
      </c>
      <c r="B217" t="s">
        <v>143</v>
      </c>
      <c r="C217" t="s">
        <v>10391</v>
      </c>
      <c r="D217" t="s">
        <v>144</v>
      </c>
      <c r="E217">
        <v>207449.464244</v>
      </c>
      <c r="F217">
        <v>158.74</v>
      </c>
      <c r="G217">
        <v>74.843209623090203</v>
      </c>
      <c r="H217">
        <f>(Table2[[#This Row],[1Y Return vs Nifty]]-AVERAGE(Table2[1Y Return vs Nifty]))/_xlfn.STDEV.P(Table2[1Y Return vs Nifty])</f>
        <v>0.81934728000637502</v>
      </c>
      <c r="I217">
        <v>-17.467333077908702</v>
      </c>
      <c r="J217">
        <f>(Table2[[#This Row],[1M Return vs Nifty]]-AVERAGE(Table2[1M Return vs Nifty]))/_xlfn.STDEV.P(Table2[1M Return vs Nifty])</f>
        <v>-1.4606656067430213</v>
      </c>
      <c r="K217">
        <v>-8.4447424344516406</v>
      </c>
      <c r="L217">
        <f>(Table2[[#This Row],[6M Return vs Nifty]]-AVERAGE(Table2[6M Return vs Nifty]))/_xlfn.STDEV.P(Table2[6M Return vs Nifty])</f>
        <v>-0.65483573807703654</v>
      </c>
      <c r="M217">
        <v>-4.1909845850841299</v>
      </c>
      <c r="N217">
        <f>(Table2[[#This Row],[1W Return vs Nifty]]-AVERAGE(Table2[1W Return vs Nifty]))/_xlfn.STDEV.P(Table2[1W Return vs Nifty])</f>
        <v>-0.46236635065340437</v>
      </c>
      <c r="O217">
        <v>167.07</v>
      </c>
      <c r="P217">
        <v>173.96587590352999</v>
      </c>
      <c r="Q217">
        <v>151.943805545608</v>
      </c>
      <c r="R217">
        <v>32.463045548956799</v>
      </c>
      <c r="S217" s="2">
        <f>(Table2[[#This Row],[Close Price]]-Table2[[#This Row],[20D EMA]])/Table2[[#This Row],[20D EMA]]</f>
        <v>-4.9859340396241E-2</v>
      </c>
      <c r="T217" s="2">
        <f>(Table2[[#This Row],[Close Price]]-Table2[[#This Row],[50D EMA]])/Table2[[#This Row],[50D EMA]]</f>
        <v>-8.7522198387764552E-2</v>
      </c>
      <c r="U217" s="2">
        <f>(Table2[[#This Row],[Close Price]]-Table2[[#This Row],[200D EMA]])/Table2[[#This Row],[200D EMA]]</f>
        <v>4.4728341704934053E-2</v>
      </c>
      <c r="V217">
        <v>0.40481425129180298</v>
      </c>
      <c r="W217">
        <v>158</v>
      </c>
      <c r="X217">
        <v>160.4</v>
      </c>
      <c r="Y217">
        <v>158</v>
      </c>
      <c r="Z217">
        <v>163</v>
      </c>
      <c r="AA217">
        <v>151.69999999999999</v>
      </c>
      <c r="AB217">
        <v>180.25</v>
      </c>
      <c r="AC217" s="2">
        <f>(Table2[[#This Row],[Close Price]]/Table2[[#This Row],[Day Low]])-1</f>
        <v>4.6835443037975821E-3</v>
      </c>
      <c r="AD217" s="2">
        <f>(Table2[[#This Row],[Day High]]/Table2[[#This Row],[Close Price]])-1</f>
        <v>1.0457351644198143E-2</v>
      </c>
      <c r="AE217" s="2">
        <f>(Table2[[#This Row],[Close Price]]/Table2[[#This Row],[Current Week Low]])-1</f>
        <v>4.6835443037975821E-3</v>
      </c>
      <c r="AF217" s="2">
        <f>(Table2[[#This Row],[Current Week High]]/Table2[[#This Row],[Close Price]])-1</f>
        <v>2.6836336147158857E-2</v>
      </c>
      <c r="AG217" s="2">
        <f>(Table2[[#This Row],[Close Price]]/Table2[[#This Row],[Current Month Low]])-1</f>
        <v>4.6407382992748936E-2</v>
      </c>
      <c r="AH217" s="2">
        <f>(Table2[[#This Row],[Current Month High]]/Table2[[#This Row],[Close Price]])-1</f>
        <v>0.13550459871487952</v>
      </c>
      <c r="AI217">
        <v>44.261055814539397</v>
      </c>
      <c r="AJ217">
        <v>141.42965779467599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-0.2</v>
      </c>
      <c r="AM217" t="s">
        <v>10435</v>
      </c>
      <c r="AN217">
        <v>-6.54</v>
      </c>
      <c r="AO217" t="s">
        <v>10435</v>
      </c>
      <c r="AP217">
        <v>0.16106779789988901</v>
      </c>
      <c r="AQ217">
        <f>(Table2[[#This Row],[Sharpe Ratio]]-AVERAGE(Table2[Sharpe Ratio]))/_xlfn.STDEV.P(Table2[Sharpe Ratio])</f>
        <v>1.1883403773774306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119</v>
      </c>
      <c r="AT217">
        <f>_xlfn.RANK.AVG(Table2[[#This Row],[6M Return vs Nifty Z-Score]],Table2[6M Return vs Nifty Z-Score])</f>
        <v>554</v>
      </c>
      <c r="AU217">
        <f>_xlfn.RANK.AVG(Table2[[#This Row],[Sharpe Ratio Z-Score]],Table2[Sharpe Ratio Z-Score])</f>
        <v>88</v>
      </c>
      <c r="AV217">
        <f>(Table2[[#This Row],[Rank 1Y]]+Table2[[#This Row],[Rank 6M]]+Table2[[#This Row],[Rank Sharpe]])/3</f>
        <v>253.66666666666666</v>
      </c>
    </row>
    <row r="218" spans="1:48" x14ac:dyDescent="0.3">
      <c r="A218" t="s">
        <v>485</v>
      </c>
      <c r="B218" t="s">
        <v>486</v>
      </c>
      <c r="C218" t="s">
        <v>10395</v>
      </c>
      <c r="D218" t="s">
        <v>54</v>
      </c>
      <c r="E218">
        <v>46021.690226610001</v>
      </c>
      <c r="F218">
        <v>2716.65</v>
      </c>
      <c r="G218">
        <v>44.596446796852597</v>
      </c>
      <c r="H218">
        <f>(Table2[[#This Row],[1Y Return vs Nifty]]-AVERAGE(Table2[1Y Return vs Nifty]))/_xlfn.STDEV.P(Table2[1Y Return vs Nifty])</f>
        <v>0.32682849411986548</v>
      </c>
      <c r="I218">
        <v>-12.509357916402299</v>
      </c>
      <c r="J218">
        <f>(Table2[[#This Row],[1M Return vs Nifty]]-AVERAGE(Table2[1M Return vs Nifty]))/_xlfn.STDEV.P(Table2[1M Return vs Nifty])</f>
        <v>-0.97746846465525006</v>
      </c>
      <c r="K218">
        <v>23.987093537895301</v>
      </c>
      <c r="L218">
        <f>(Table2[[#This Row],[6M Return vs Nifty]]-AVERAGE(Table2[6M Return vs Nifty]))/_xlfn.STDEV.P(Table2[6M Return vs Nifty])</f>
        <v>0.32136226904703019</v>
      </c>
      <c r="M218">
        <v>-5.9247252486159603</v>
      </c>
      <c r="N218">
        <f>(Table2[[#This Row],[1W Return vs Nifty]]-AVERAGE(Table2[1W Return vs Nifty]))/_xlfn.STDEV.P(Table2[1W Return vs Nifty])</f>
        <v>-0.79810558155220179</v>
      </c>
      <c r="O218">
        <v>2793.52</v>
      </c>
      <c r="P218">
        <v>2757.19079587849</v>
      </c>
      <c r="Q218">
        <v>2360.7865405100601</v>
      </c>
      <c r="R218">
        <v>34.079531825616002</v>
      </c>
      <c r="S218" s="2">
        <f>(Table2[[#This Row],[Close Price]]-Table2[[#This Row],[20D EMA]])/Table2[[#This Row],[20D EMA]]</f>
        <v>-2.7517254216901935E-2</v>
      </c>
      <c r="T218" s="2">
        <f>(Table2[[#This Row],[Close Price]]-Table2[[#This Row],[50D EMA]])/Table2[[#This Row],[50D EMA]]</f>
        <v>-1.4703659949500484E-2</v>
      </c>
      <c r="U218" s="2">
        <f>(Table2[[#This Row],[Close Price]]-Table2[[#This Row],[200D EMA]])/Table2[[#This Row],[200D EMA]]</f>
        <v>0.15073936308237923</v>
      </c>
      <c r="V218">
        <v>0.47307612714799402</v>
      </c>
      <c r="W218">
        <v>2686.9</v>
      </c>
      <c r="X218">
        <v>2730</v>
      </c>
      <c r="Y218">
        <v>2682.15</v>
      </c>
      <c r="Z218">
        <v>2735.95</v>
      </c>
      <c r="AA218">
        <v>2676.25</v>
      </c>
      <c r="AB218">
        <v>2922.8</v>
      </c>
      <c r="AC218" s="2">
        <f>(Table2[[#This Row],[Close Price]]/Table2[[#This Row],[Day Low]])-1</f>
        <v>1.1072239383676408E-2</v>
      </c>
      <c r="AD218" s="2">
        <f>(Table2[[#This Row],[Day High]]/Table2[[#This Row],[Close Price]])-1</f>
        <v>4.914140577549464E-3</v>
      </c>
      <c r="AE218" s="2">
        <f>(Table2[[#This Row],[Close Price]]/Table2[[#This Row],[Current Week Low]])-1</f>
        <v>1.2862815278787521E-2</v>
      </c>
      <c r="AF218" s="2">
        <f>(Table2[[#This Row],[Current Week High]]/Table2[[#This Row],[Close Price]])-1</f>
        <v>7.1043380634236986E-3</v>
      </c>
      <c r="AG218" s="2">
        <f>(Table2[[#This Row],[Close Price]]/Table2[[#This Row],[Current Month Low]])-1</f>
        <v>1.5095749649696399E-2</v>
      </c>
      <c r="AH218" s="2">
        <f>(Table2[[#This Row],[Current Month High]]/Table2[[#This Row],[Close Price]])-1</f>
        <v>7.5883901128227738E-2</v>
      </c>
      <c r="AI218">
        <v>13.6694090147792</v>
      </c>
      <c r="AJ218">
        <v>96.140933540305397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-0.06</v>
      </c>
      <c r="AM218" t="s">
        <v>10435</v>
      </c>
      <c r="AN218">
        <v>-4.0599999999999996</v>
      </c>
      <c r="AO218" t="s">
        <v>10435</v>
      </c>
      <c r="AP218">
        <v>6.1246764997288997E-2</v>
      </c>
      <c r="AQ218">
        <f>(Table2[[#This Row],[Sharpe Ratio]]-AVERAGE(Table2[Sharpe Ratio]))/_xlfn.STDEV.P(Table2[Sharpe Ratio])</f>
        <v>2.9733583827007991E-2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-1.0976496992135483</v>
      </c>
      <c r="AS218">
        <f>_xlfn.RANK.AVG(Table2[[#This Row],[1Y Return vs Nifty Z-Score]],Table2[1Y Return vs Nifty Z-Score])</f>
        <v>215</v>
      </c>
      <c r="AT218">
        <f>_xlfn.RANK.AVG(Table2[[#This Row],[6M Return vs Nifty Z-Score]],Table2[6M Return vs Nifty Z-Score])</f>
        <v>219</v>
      </c>
      <c r="AU218">
        <f>_xlfn.RANK.AVG(Table2[[#This Row],[Sharpe Ratio Z-Score]],Table2[Sharpe Ratio Z-Score])</f>
        <v>337</v>
      </c>
      <c r="AV218">
        <f>(Table2[[#This Row],[Rank 1Y]]+Table2[[#This Row],[Rank 6M]]+Table2[[#This Row],[Rank Sharpe]])/3</f>
        <v>257</v>
      </c>
    </row>
    <row r="219" spans="1:48" x14ac:dyDescent="0.3">
      <c r="A219" t="s">
        <v>1500</v>
      </c>
      <c r="B219" t="s">
        <v>1501</v>
      </c>
      <c r="C219" t="s">
        <v>10403</v>
      </c>
      <c r="D219" t="s">
        <v>130</v>
      </c>
      <c r="E219">
        <v>7081.2316828000003</v>
      </c>
      <c r="F219">
        <v>849.2</v>
      </c>
      <c r="G219">
        <v>55.570496875720202</v>
      </c>
      <c r="H219">
        <f>(Table2[[#This Row],[1Y Return vs Nifty]]-AVERAGE(Table2[1Y Return vs Nifty]))/_xlfn.STDEV.P(Table2[1Y Return vs Nifty])</f>
        <v>0.50552285067471359</v>
      </c>
      <c r="I219">
        <v>-3.7229602155683299</v>
      </c>
      <c r="J219">
        <f>(Table2[[#This Row],[1M Return vs Nifty]]-AVERAGE(Table2[1M Return vs Nifty]))/_xlfn.STDEV.P(Table2[1M Return vs Nifty])</f>
        <v>-0.12115875756918418</v>
      </c>
      <c r="K219">
        <v>-2.87002721076114</v>
      </c>
      <c r="L219">
        <f>(Table2[[#This Row],[6M Return vs Nifty]]-AVERAGE(Table2[6M Return vs Nifty]))/_xlfn.STDEV.P(Table2[6M Return vs Nifty])</f>
        <v>-0.48703685378658151</v>
      </c>
      <c r="M219">
        <v>6.1725815542528402</v>
      </c>
      <c r="N219">
        <f>(Table2[[#This Row],[1W Return vs Nifty]]-AVERAGE(Table2[1W Return vs Nifty]))/_xlfn.STDEV.P(Table2[1W Return vs Nifty])</f>
        <v>1.5445403327843361</v>
      </c>
      <c r="O219">
        <v>836.9</v>
      </c>
      <c r="P219">
        <v>859.14608500832003</v>
      </c>
      <c r="Q219">
        <v>768.63489645526704</v>
      </c>
      <c r="R219">
        <v>57.196667927070102</v>
      </c>
      <c r="S219" s="2">
        <f>(Table2[[#This Row],[Close Price]]-Table2[[#This Row],[20D EMA]])/Table2[[#This Row],[20D EMA]]</f>
        <v>1.4697096427291275E-2</v>
      </c>
      <c r="T219" s="2">
        <f>(Table2[[#This Row],[Close Price]]-Table2[[#This Row],[50D EMA]])/Table2[[#This Row],[50D EMA]]</f>
        <v>-1.1576709923811926E-2</v>
      </c>
      <c r="U219" s="2">
        <f>(Table2[[#This Row],[Close Price]]-Table2[[#This Row],[200D EMA]])/Table2[[#This Row],[200D EMA]]</f>
        <v>0.10481582857645044</v>
      </c>
      <c r="V219">
        <v>1.0874070519452099</v>
      </c>
      <c r="W219">
        <v>839</v>
      </c>
      <c r="X219">
        <v>883.5</v>
      </c>
      <c r="Y219">
        <v>839</v>
      </c>
      <c r="Z219">
        <v>912.8</v>
      </c>
      <c r="AA219">
        <v>793</v>
      </c>
      <c r="AB219">
        <v>912.8</v>
      </c>
      <c r="AC219" s="2">
        <f>(Table2[[#This Row],[Close Price]]/Table2[[#This Row],[Day Low]])-1</f>
        <v>1.2157330154946466E-2</v>
      </c>
      <c r="AD219" s="2">
        <f>(Table2[[#This Row],[Day High]]/Table2[[#This Row],[Close Price]])-1</f>
        <v>4.0390956194064964E-2</v>
      </c>
      <c r="AE219" s="2">
        <f>(Table2[[#This Row],[Close Price]]/Table2[[#This Row],[Current Week Low]])-1</f>
        <v>1.2157330154946466E-2</v>
      </c>
      <c r="AF219" s="2">
        <f>(Table2[[#This Row],[Current Week High]]/Table2[[#This Row],[Close Price]])-1</f>
        <v>7.4894017899199028E-2</v>
      </c>
      <c r="AG219" s="2">
        <f>(Table2[[#This Row],[Close Price]]/Table2[[#This Row],[Current Month Low]])-1</f>
        <v>7.0870113493064268E-2</v>
      </c>
      <c r="AH219" s="2">
        <f>(Table2[[#This Row],[Current Month High]]/Table2[[#This Row],[Close Price]])-1</f>
        <v>7.4894017899199028E-2</v>
      </c>
      <c r="AI219">
        <v>30.711257654262798</v>
      </c>
      <c r="AJ219">
        <v>134.71531232725201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-0.19</v>
      </c>
      <c r="AM219" t="s">
        <v>10435</v>
      </c>
      <c r="AN219">
        <v>5.75</v>
      </c>
      <c r="AO219" t="s">
        <v>10436</v>
      </c>
      <c r="AP219">
        <v>0.13864957721864299</v>
      </c>
      <c r="AQ219">
        <f>(Table2[[#This Row],[Sharpe Ratio]]-AVERAGE(Table2[Sharpe Ratio]))/_xlfn.STDEV.P(Table2[Sharpe Ratio])</f>
        <v>0.92813566875707232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168</v>
      </c>
      <c r="AT219">
        <f>_xlfn.RANK.AVG(Table2[[#This Row],[6M Return vs Nifty Z-Score]],Table2[6M Return vs Nifty Z-Score])</f>
        <v>488</v>
      </c>
      <c r="AU219">
        <f>_xlfn.RANK.AVG(Table2[[#This Row],[Sharpe Ratio Z-Score]],Table2[Sharpe Ratio Z-Score])</f>
        <v>124</v>
      </c>
      <c r="AV219">
        <f>(Table2[[#This Row],[Rank 1Y]]+Table2[[#This Row],[Rank 6M]]+Table2[[#This Row],[Rank Sharpe]])/3</f>
        <v>260</v>
      </c>
    </row>
    <row r="220" spans="1:48" x14ac:dyDescent="0.3">
      <c r="A220" t="s">
        <v>747</v>
      </c>
      <c r="B220" t="s">
        <v>748</v>
      </c>
      <c r="C220" t="s">
        <v>10395</v>
      </c>
      <c r="D220" t="s">
        <v>54</v>
      </c>
      <c r="E220">
        <v>23271.874579800002</v>
      </c>
      <c r="F220">
        <v>2224.5</v>
      </c>
      <c r="G220">
        <v>92.315362477845795</v>
      </c>
      <c r="H220">
        <f>(Table2[[#This Row],[1Y Return vs Nifty]]-AVERAGE(Table2[1Y Return vs Nifty]))/_xlfn.STDEV.P(Table2[1Y Return vs Nifty])</f>
        <v>1.1038525528609962</v>
      </c>
      <c r="I220">
        <v>41.647620449129903</v>
      </c>
      <c r="J220">
        <f>(Table2[[#This Row],[1M Return vs Nifty]]-AVERAGE(Table2[1M Return vs Nifty]))/_xlfn.STDEV.P(Table2[1M Return vs Nifty])</f>
        <v>4.3005929047332021</v>
      </c>
      <c r="K220">
        <v>31.172781875263201</v>
      </c>
      <c r="L220">
        <f>(Table2[[#This Row],[6M Return vs Nifty]]-AVERAGE(Table2[6M Return vs Nifty]))/_xlfn.STDEV.P(Table2[6M Return vs Nifty])</f>
        <v>0.53765143136069782</v>
      </c>
      <c r="M220">
        <v>13.888615719799599</v>
      </c>
      <c r="N220">
        <f>(Table2[[#This Row],[1W Return vs Nifty]]-AVERAGE(Table2[1W Return vs Nifty]))/_xlfn.STDEV.P(Table2[1W Return vs Nifty])</f>
        <v>3.0387519128785647</v>
      </c>
      <c r="O220">
        <v>2040.71</v>
      </c>
      <c r="P220">
        <v>1837.3877798820199</v>
      </c>
      <c r="Q220">
        <v>1550.72649079848</v>
      </c>
      <c r="R220">
        <v>56.874736977976703</v>
      </c>
      <c r="S220" s="2">
        <f>(Table2[[#This Row],[Close Price]]-Table2[[#This Row],[20D EMA]])/Table2[[#This Row],[20D EMA]]</f>
        <v>9.0061792219374603E-2</v>
      </c>
      <c r="T220" s="2">
        <f>(Table2[[#This Row],[Close Price]]-Table2[[#This Row],[50D EMA]])/Table2[[#This Row],[50D EMA]]</f>
        <v>0.21068618413410634</v>
      </c>
      <c r="U220" s="2">
        <f>(Table2[[#This Row],[Close Price]]-Table2[[#This Row],[200D EMA]])/Table2[[#This Row],[200D EMA]]</f>
        <v>0.43448893999004901</v>
      </c>
      <c r="V220">
        <v>2.7699669408071199</v>
      </c>
      <c r="W220">
        <v>2210</v>
      </c>
      <c r="X220">
        <v>2412.25</v>
      </c>
      <c r="Y220">
        <v>2210</v>
      </c>
      <c r="Z220">
        <v>2609.6</v>
      </c>
      <c r="AA220">
        <v>1694.75</v>
      </c>
      <c r="AB220">
        <v>2664</v>
      </c>
      <c r="AC220" s="2">
        <f>(Table2[[#This Row],[Close Price]]/Table2[[#This Row],[Day Low]])-1</f>
        <v>6.5610859728506554E-3</v>
      </c>
      <c r="AD220" s="2">
        <f>(Table2[[#This Row],[Day High]]/Table2[[#This Row],[Close Price]])-1</f>
        <v>8.4400988986289116E-2</v>
      </c>
      <c r="AE220" s="2">
        <f>(Table2[[#This Row],[Close Price]]/Table2[[#This Row],[Current Week Low]])-1</f>
        <v>6.5610859728506554E-3</v>
      </c>
      <c r="AF220" s="2">
        <f>(Table2[[#This Row],[Current Week High]]/Table2[[#This Row],[Close Price]])-1</f>
        <v>0.17311755450663058</v>
      </c>
      <c r="AG220" s="2">
        <f>(Table2[[#This Row],[Close Price]]/Table2[[#This Row],[Current Month Low]])-1</f>
        <v>0.31258297684024194</v>
      </c>
      <c r="AH220" s="2">
        <f>(Table2[[#This Row],[Current Month High]]/Table2[[#This Row],[Close Price]])-1</f>
        <v>0.1975724881995955</v>
      </c>
      <c r="AI220">
        <v>19.7572488199595</v>
      </c>
      <c r="AJ220">
        <v>125.608519269776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0.17</v>
      </c>
      <c r="AM220" t="s">
        <v>10436</v>
      </c>
      <c r="AN220">
        <v>21.17</v>
      </c>
      <c r="AO220" t="s">
        <v>10436</v>
      </c>
      <c r="AQ220">
        <f>(Table2[[#This Row],[Sharpe Ratio]]-AVERAGE(Table2[Sharpe Ratio]))/_xlfn.STDEV.P(Table2[Sharpe Ratio])</f>
        <v>-0.68114784011182361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8.2997009617216371</v>
      </c>
      <c r="AS220">
        <f>_xlfn.RANK.AVG(Table2[[#This Row],[1Y Return vs Nifty Z-Score]],Table2[1Y Return vs Nifty Z-Score])</f>
        <v>88</v>
      </c>
      <c r="AT220">
        <f>_xlfn.RANK.AVG(Table2[[#This Row],[6M Return vs Nifty Z-Score]],Table2[6M Return vs Nifty Z-Score])</f>
        <v>162</v>
      </c>
      <c r="AU220">
        <f>_xlfn.RANK.AVG(Table2[[#This Row],[Sharpe Ratio Z-Score]],Table2[Sharpe Ratio Z-Score])</f>
        <v>532</v>
      </c>
      <c r="AV220">
        <f>(Table2[[#This Row],[Rank 1Y]]+Table2[[#This Row],[Rank 6M]]+Table2[[#This Row],[Rank Sharpe]])/3</f>
        <v>260.66666666666669</v>
      </c>
    </row>
    <row r="221" spans="1:48" x14ac:dyDescent="0.3">
      <c r="A221" t="s">
        <v>231</v>
      </c>
      <c r="B221" t="s">
        <v>232</v>
      </c>
      <c r="C221" t="s">
        <v>10393</v>
      </c>
      <c r="D221" t="s">
        <v>233</v>
      </c>
      <c r="E221">
        <v>118961.868762414</v>
      </c>
      <c r="F221">
        <v>1635.55</v>
      </c>
      <c r="G221">
        <v>28.821457623564999</v>
      </c>
      <c r="H221">
        <f>(Table2[[#This Row],[1Y Return vs Nifty]]-AVERAGE(Table2[1Y Return vs Nifty]))/_xlfn.STDEV.P(Table2[1Y Return vs Nifty])</f>
        <v>6.9958740499131145E-2</v>
      </c>
      <c r="I221">
        <v>8.4674205700852294</v>
      </c>
      <c r="J221">
        <f>(Table2[[#This Row],[1M Return vs Nifty]]-AVERAGE(Table2[1M Return vs Nifty]))/_xlfn.STDEV.P(Table2[1M Return vs Nifty])</f>
        <v>1.0668982545598937</v>
      </c>
      <c r="K221">
        <v>27.8520191909444</v>
      </c>
      <c r="L221">
        <f>(Table2[[#This Row],[6M Return vs Nifty]]-AVERAGE(Table2[6M Return vs Nifty]))/_xlfn.STDEV.P(Table2[6M Return vs Nifty])</f>
        <v>0.4376965007385758</v>
      </c>
      <c r="M221">
        <v>2.7082604512798798</v>
      </c>
      <c r="N221">
        <f>(Table2[[#This Row],[1W Return vs Nifty]]-AVERAGE(Table2[1W Return vs Nifty]))/_xlfn.STDEV.P(Table2[1W Return vs Nifty])</f>
        <v>0.87367384902244016</v>
      </c>
      <c r="O221">
        <v>1527.82</v>
      </c>
      <c r="P221">
        <v>1453.1483497986301</v>
      </c>
      <c r="Q221">
        <v>1260.8054573905299</v>
      </c>
      <c r="R221">
        <v>81.964473850395706</v>
      </c>
      <c r="S221" s="2">
        <f>(Table2[[#This Row],[Close Price]]-Table2[[#This Row],[20D EMA]])/Table2[[#This Row],[20D EMA]]</f>
        <v>7.0512233116466608E-2</v>
      </c>
      <c r="T221" s="2">
        <f>(Table2[[#This Row],[Close Price]]-Table2[[#This Row],[50D EMA]])/Table2[[#This Row],[50D EMA]]</f>
        <v>0.12552169929976259</v>
      </c>
      <c r="U221" s="2">
        <f>(Table2[[#This Row],[Close Price]]-Table2[[#This Row],[200D EMA]])/Table2[[#This Row],[200D EMA]]</f>
        <v>0.29722630118136795</v>
      </c>
      <c r="V221">
        <v>0.84742739327049299</v>
      </c>
      <c r="W221">
        <v>1612.3</v>
      </c>
      <c r="X221">
        <v>1644.55</v>
      </c>
      <c r="Y221">
        <v>1561.15</v>
      </c>
      <c r="Z221">
        <v>1644.55</v>
      </c>
      <c r="AA221">
        <v>1453.45</v>
      </c>
      <c r="AB221">
        <v>1644.55</v>
      </c>
      <c r="AC221" s="2">
        <f>(Table2[[#This Row],[Close Price]]/Table2[[#This Row],[Day Low]])-1</f>
        <v>1.4420393227067008E-2</v>
      </c>
      <c r="AD221" s="2">
        <f>(Table2[[#This Row],[Day High]]/Table2[[#This Row],[Close Price]])-1</f>
        <v>5.5027360826633842E-3</v>
      </c>
      <c r="AE221" s="2">
        <f>(Table2[[#This Row],[Close Price]]/Table2[[#This Row],[Current Week Low]])-1</f>
        <v>4.7657175799890927E-2</v>
      </c>
      <c r="AF221" s="2">
        <f>(Table2[[#This Row],[Current Week High]]/Table2[[#This Row],[Close Price]])-1</f>
        <v>5.5027360826633842E-3</v>
      </c>
      <c r="AG221" s="2">
        <f>(Table2[[#This Row],[Close Price]]/Table2[[#This Row],[Current Month Low]])-1</f>
        <v>0.12528810760604081</v>
      </c>
      <c r="AH221" s="2">
        <f>(Table2[[#This Row],[Current Month High]]/Table2[[#This Row],[Close Price]])-1</f>
        <v>5.5027360826633842E-3</v>
      </c>
      <c r="AI221">
        <v>0.55027360826633798</v>
      </c>
      <c r="AJ221">
        <v>66.663269985224403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0.13</v>
      </c>
      <c r="AM221" t="s">
        <v>10436</v>
      </c>
      <c r="AN221">
        <v>11.89</v>
      </c>
      <c r="AO221" t="s">
        <v>10436</v>
      </c>
      <c r="AP221">
        <v>6.7936256357122998E-2</v>
      </c>
      <c r="AQ221">
        <f>(Table2[[#This Row],[Sharpe Ratio]]-AVERAGE(Table2[Sharpe Ratio]))/_xlfn.STDEV.P(Table2[Sharpe Ratio])</f>
        <v>0.10737744213553742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2.5556047869555782</v>
      </c>
      <c r="AS221">
        <f>_xlfn.RANK.AVG(Table2[[#This Row],[1Y Return vs Nifty Z-Score]],Table2[1Y Return vs Nifty Z-Score])</f>
        <v>281</v>
      </c>
      <c r="AT221">
        <f>_xlfn.RANK.AVG(Table2[[#This Row],[6M Return vs Nifty Z-Score]],Table2[6M Return vs Nifty Z-Score])</f>
        <v>186</v>
      </c>
      <c r="AU221">
        <f>_xlfn.RANK.AVG(Table2[[#This Row],[Sharpe Ratio Z-Score]],Table2[Sharpe Ratio Z-Score])</f>
        <v>319</v>
      </c>
      <c r="AV221">
        <f>(Table2[[#This Row],[Rank 1Y]]+Table2[[#This Row],[Rank 6M]]+Table2[[#This Row],[Rank Sharpe]])/3</f>
        <v>262</v>
      </c>
    </row>
    <row r="222" spans="1:48" x14ac:dyDescent="0.3">
      <c r="A222" t="s">
        <v>705</v>
      </c>
      <c r="B222" t="s">
        <v>706</v>
      </c>
      <c r="C222" t="s">
        <v>10391</v>
      </c>
      <c r="D222" t="s">
        <v>567</v>
      </c>
      <c r="E222">
        <v>25864.393908270002</v>
      </c>
      <c r="F222">
        <v>995.7</v>
      </c>
      <c r="G222">
        <v>19.036999243992401</v>
      </c>
      <c r="H222">
        <f>(Table2[[#This Row],[1Y Return vs Nifty]]-AVERAGE(Table2[1Y Return vs Nifty]))/_xlfn.STDEV.P(Table2[1Y Return vs Nifty])</f>
        <v>-8.936507174975869E-2</v>
      </c>
      <c r="I222">
        <v>11.984637050421</v>
      </c>
      <c r="J222">
        <f>(Table2[[#This Row],[1M Return vs Nifty]]-AVERAGE(Table2[1M Return vs Nifty]))/_xlfn.STDEV.P(Table2[1M Return vs Nifty])</f>
        <v>1.4096811237838462</v>
      </c>
      <c r="K222">
        <v>41.004978715990802</v>
      </c>
      <c r="L222">
        <f>(Table2[[#This Row],[6M Return vs Nifty]]-AVERAGE(Table2[6M Return vs Nifty]))/_xlfn.STDEV.P(Table2[6M Return vs Nifty])</f>
        <v>0.83360047876441945</v>
      </c>
      <c r="M222">
        <v>-6.9779108309527098</v>
      </c>
      <c r="N222">
        <f>(Table2[[#This Row],[1W Return vs Nifty]]-AVERAGE(Table2[1W Return vs Nifty]))/_xlfn.STDEV.P(Table2[1W Return vs Nifty])</f>
        <v>-1.002055183038232</v>
      </c>
      <c r="O222">
        <v>1010.54</v>
      </c>
      <c r="P222">
        <v>934.063409615762</v>
      </c>
      <c r="Q222">
        <v>804.03583235159499</v>
      </c>
      <c r="R222">
        <v>40.841154150772901</v>
      </c>
      <c r="S222" s="2">
        <f>(Table2[[#This Row],[Close Price]]-Table2[[#This Row],[20D EMA]])/Table2[[#This Row],[20D EMA]]</f>
        <v>-1.4685217804342152E-2</v>
      </c>
      <c r="T222" s="2">
        <f>(Table2[[#This Row],[Close Price]]-Table2[[#This Row],[50D EMA]])/Table2[[#This Row],[50D EMA]]</f>
        <v>6.5987586870138712E-2</v>
      </c>
      <c r="U222" s="2">
        <f>(Table2[[#This Row],[Close Price]]-Table2[[#This Row],[200D EMA]])/Table2[[#This Row],[200D EMA]]</f>
        <v>0.23837764429955488</v>
      </c>
      <c r="V222">
        <v>1.4625981754875399</v>
      </c>
      <c r="W222">
        <v>986.4</v>
      </c>
      <c r="X222">
        <v>1028</v>
      </c>
      <c r="Y222">
        <v>986.4</v>
      </c>
      <c r="Z222">
        <v>1028</v>
      </c>
      <c r="AA222">
        <v>951</v>
      </c>
      <c r="AB222">
        <v>1202.2</v>
      </c>
      <c r="AC222" s="2">
        <f>(Table2[[#This Row],[Close Price]]/Table2[[#This Row],[Day Low]])-1</f>
        <v>9.4282238442822131E-3</v>
      </c>
      <c r="AD222" s="2">
        <f>(Table2[[#This Row],[Day High]]/Table2[[#This Row],[Close Price]])-1</f>
        <v>3.2439489806166399E-2</v>
      </c>
      <c r="AE222" s="2">
        <f>(Table2[[#This Row],[Close Price]]/Table2[[#This Row],[Current Week Low]])-1</f>
        <v>9.4282238442822131E-3</v>
      </c>
      <c r="AF222" s="2">
        <f>(Table2[[#This Row],[Current Week High]]/Table2[[#This Row],[Close Price]])-1</f>
        <v>3.2439489806166399E-2</v>
      </c>
      <c r="AG222" s="2">
        <f>(Table2[[#This Row],[Close Price]]/Table2[[#This Row],[Current Month Low]])-1</f>
        <v>4.7003154574132511E-2</v>
      </c>
      <c r="AH222" s="2">
        <f>(Table2[[#This Row],[Current Month High]]/Table2[[#This Row],[Close Price]])-1</f>
        <v>0.20739178467409869</v>
      </c>
      <c r="AI222">
        <v>20.739178467409801</v>
      </c>
      <c r="AJ222">
        <v>64.850993377483405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0.19</v>
      </c>
      <c r="AM222" t="s">
        <v>10436</v>
      </c>
      <c r="AN222">
        <v>-2.71</v>
      </c>
      <c r="AO222" t="s">
        <v>10435</v>
      </c>
      <c r="AP222">
        <v>5.9677612208393002E-2</v>
      </c>
      <c r="AQ222">
        <f>(Table2[[#This Row],[Sharpe Ratio]]-AVERAGE(Table2[Sharpe Ratio]))/_xlfn.STDEV.P(Table2[Sharpe Ratio])</f>
        <v>1.1520677904591537E-2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1.1633820256648666</v>
      </c>
      <c r="AS222">
        <f>_xlfn.RANK.AVG(Table2[[#This Row],[1Y Return vs Nifty Z-Score]],Table2[1Y Return vs Nifty Z-Score])</f>
        <v>321</v>
      </c>
      <c r="AT222">
        <f>_xlfn.RANK.AVG(Table2[[#This Row],[6M Return vs Nifty Z-Score]],Table2[6M Return vs Nifty Z-Score])</f>
        <v>122</v>
      </c>
      <c r="AU222">
        <f>_xlfn.RANK.AVG(Table2[[#This Row],[Sharpe Ratio Z-Score]],Table2[Sharpe Ratio Z-Score])</f>
        <v>344</v>
      </c>
      <c r="AV222">
        <f>(Table2[[#This Row],[Rank 1Y]]+Table2[[#This Row],[Rank 6M]]+Table2[[#This Row],[Rank Sharpe]])/3</f>
        <v>262.33333333333331</v>
      </c>
    </row>
    <row r="223" spans="1:48" x14ac:dyDescent="0.3">
      <c r="A223" t="s">
        <v>1013</v>
      </c>
      <c r="B223" t="s">
        <v>1014</v>
      </c>
      <c r="C223" t="s">
        <v>10404</v>
      </c>
      <c r="D223" t="s">
        <v>1015</v>
      </c>
      <c r="E223">
        <v>14645.7394392799</v>
      </c>
      <c r="F223">
        <v>824.8</v>
      </c>
      <c r="G223">
        <v>22.6942524608267</v>
      </c>
      <c r="H223">
        <f>(Table2[[#This Row],[1Y Return vs Nifty]]-AVERAGE(Table2[1Y Return vs Nifty]))/_xlfn.STDEV.P(Table2[1Y Return vs Nifty])</f>
        <v>-2.9812718184429404E-2</v>
      </c>
      <c r="I223">
        <v>-3.9308310515357698</v>
      </c>
      <c r="J223">
        <f>(Table2[[#This Row],[1M Return vs Nifty]]-AVERAGE(Table2[1M Return vs Nifty]))/_xlfn.STDEV.P(Table2[1M Return vs Nifty])</f>
        <v>-0.1414175508448538</v>
      </c>
      <c r="K223">
        <v>32.337592521901101</v>
      </c>
      <c r="L223">
        <f>(Table2[[#This Row],[6M Return vs Nifty]]-AVERAGE(Table2[6M Return vs Nifty]))/_xlfn.STDEV.P(Table2[6M Return vs Nifty])</f>
        <v>0.57271222264289201</v>
      </c>
      <c r="M223">
        <v>-3.0144518253966099</v>
      </c>
      <c r="N223">
        <f>(Table2[[#This Row],[1W Return vs Nifty]]-AVERAGE(Table2[1W Return vs Nifty]))/_xlfn.STDEV.P(Table2[1W Return vs Nifty])</f>
        <v>-0.23453054327258765</v>
      </c>
      <c r="O223">
        <v>820.39</v>
      </c>
      <c r="P223">
        <v>798.91359047152002</v>
      </c>
      <c r="Q223">
        <v>691.90324313567203</v>
      </c>
      <c r="R223">
        <v>51.449445907605103</v>
      </c>
      <c r="S223" s="2">
        <f>(Table2[[#This Row],[Close Price]]-Table2[[#This Row],[20D EMA]])/Table2[[#This Row],[20D EMA]]</f>
        <v>5.3754921439802634E-3</v>
      </c>
      <c r="T223" s="2">
        <f>(Table2[[#This Row],[Close Price]]-Table2[[#This Row],[50D EMA]])/Table2[[#This Row],[50D EMA]]</f>
        <v>3.2402014231854202E-2</v>
      </c>
      <c r="U223" s="2">
        <f>(Table2[[#This Row],[Close Price]]-Table2[[#This Row],[200D EMA]])/Table2[[#This Row],[200D EMA]]</f>
        <v>0.19207419271811221</v>
      </c>
      <c r="V223">
        <v>0.60007643250208298</v>
      </c>
      <c r="W223">
        <v>818.3</v>
      </c>
      <c r="X223">
        <v>847.85</v>
      </c>
      <c r="Y223">
        <v>818.3</v>
      </c>
      <c r="Z223">
        <v>847.85</v>
      </c>
      <c r="AA223">
        <v>788.1</v>
      </c>
      <c r="AB223">
        <v>862.55</v>
      </c>
      <c r="AC223" s="2">
        <f>(Table2[[#This Row],[Close Price]]/Table2[[#This Row],[Day Low]])-1</f>
        <v>7.9432970793107405E-3</v>
      </c>
      <c r="AD223" s="2">
        <f>(Table2[[#This Row],[Day High]]/Table2[[#This Row],[Close Price]])-1</f>
        <v>2.7946168768186341E-2</v>
      </c>
      <c r="AE223" s="2">
        <f>(Table2[[#This Row],[Close Price]]/Table2[[#This Row],[Current Week Low]])-1</f>
        <v>7.9432970793107405E-3</v>
      </c>
      <c r="AF223" s="2">
        <f>(Table2[[#This Row],[Current Week High]]/Table2[[#This Row],[Close Price]])-1</f>
        <v>2.7946168768186341E-2</v>
      </c>
      <c r="AG223" s="2">
        <f>(Table2[[#This Row],[Close Price]]/Table2[[#This Row],[Current Month Low]])-1</f>
        <v>4.6567694455018405E-2</v>
      </c>
      <c r="AH223" s="2">
        <f>(Table2[[#This Row],[Current Month High]]/Table2[[#This Row],[Close Price]])-1</f>
        <v>4.576867119301653E-2</v>
      </c>
      <c r="AI223">
        <v>6.0863239573229997</v>
      </c>
      <c r="AJ223">
        <v>82.195714601281196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-0.05</v>
      </c>
      <c r="AM223" t="s">
        <v>10435</v>
      </c>
      <c r="AN223">
        <v>-2.38</v>
      </c>
      <c r="AO223" t="s">
        <v>10435</v>
      </c>
      <c r="AP223">
        <v>6.5857887285909994E-2</v>
      </c>
      <c r="AQ223">
        <f>(Table2[[#This Row],[Sharpe Ratio]]-AVERAGE(Table2[Sharpe Ratio]))/_xlfn.STDEV.P(Table2[Sharpe Ratio])</f>
        <v>8.325414411514849E-2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0.25020555445616965</v>
      </c>
      <c r="AS223">
        <f>_xlfn.RANK.AVG(Table2[[#This Row],[1Y Return vs Nifty Z-Score]],Table2[1Y Return vs Nifty Z-Score])</f>
        <v>302</v>
      </c>
      <c r="AT223">
        <f>_xlfn.RANK.AVG(Table2[[#This Row],[6M Return vs Nifty Z-Score]],Table2[6M Return vs Nifty Z-Score])</f>
        <v>158</v>
      </c>
      <c r="AU223">
        <f>_xlfn.RANK.AVG(Table2[[#This Row],[Sharpe Ratio Z-Score]],Table2[Sharpe Ratio Z-Score])</f>
        <v>328</v>
      </c>
      <c r="AV223">
        <f>(Table2[[#This Row],[Rank 1Y]]+Table2[[#This Row],[Rank 6M]]+Table2[[#This Row],[Rank Sharpe]])/3</f>
        <v>262.66666666666669</v>
      </c>
    </row>
    <row r="224" spans="1:48" x14ac:dyDescent="0.3">
      <c r="A224" t="s">
        <v>713</v>
      </c>
      <c r="B224" t="s">
        <v>714</v>
      </c>
      <c r="C224" t="s">
        <v>10394</v>
      </c>
      <c r="D224" t="s">
        <v>46</v>
      </c>
      <c r="E224">
        <v>25265.35956175</v>
      </c>
      <c r="F224">
        <v>982.75</v>
      </c>
      <c r="G224">
        <v>17.652288769790299</v>
      </c>
      <c r="H224">
        <f>(Table2[[#This Row],[1Y Return vs Nifty]]-AVERAGE(Table2[1Y Return vs Nifty]))/_xlfn.STDEV.P(Table2[1Y Return vs Nifty])</f>
        <v>-0.11191280439395271</v>
      </c>
      <c r="I224">
        <v>0.95754298552750605</v>
      </c>
      <c r="J224">
        <f>(Table2[[#This Row],[1M Return vs Nifty]]-AVERAGE(Table2[1M Return vs Nifty]))/_xlfn.STDEV.P(Table2[1M Return vs Nifty])</f>
        <v>0.33499636556681378</v>
      </c>
      <c r="K224">
        <v>28.565556566127398</v>
      </c>
      <c r="L224">
        <f>(Table2[[#This Row],[6M Return vs Nifty]]-AVERAGE(Table2[6M Return vs Nifty]))/_xlfn.STDEV.P(Table2[6M Return vs Nifty])</f>
        <v>0.45917397010713384</v>
      </c>
      <c r="M224">
        <v>-5.48517341972238</v>
      </c>
      <c r="N224">
        <f>(Table2[[#This Row],[1W Return vs Nifty]]-AVERAGE(Table2[1W Return vs Nifty]))/_xlfn.STDEV.P(Table2[1W Return vs Nifty])</f>
        <v>-0.71298628079573023</v>
      </c>
      <c r="O224">
        <v>953.51</v>
      </c>
      <c r="P224">
        <v>911.81470382077896</v>
      </c>
      <c r="Q224">
        <v>789.59114138693599</v>
      </c>
      <c r="R224">
        <v>56.090403807847601</v>
      </c>
      <c r="S224" s="2">
        <f>(Table2[[#This Row],[Close Price]]-Table2[[#This Row],[20D EMA]])/Table2[[#This Row],[20D EMA]]</f>
        <v>3.0665645876813048E-2</v>
      </c>
      <c r="T224" s="2">
        <f>(Table2[[#This Row],[Close Price]]-Table2[[#This Row],[50D EMA]])/Table2[[#This Row],[50D EMA]]</f>
        <v>7.7795736219190947E-2</v>
      </c>
      <c r="U224" s="2">
        <f>(Table2[[#This Row],[Close Price]]-Table2[[#This Row],[200D EMA]])/Table2[[#This Row],[200D EMA]]</f>
        <v>0.24463149152582411</v>
      </c>
      <c r="V224">
        <v>0.75496352362226804</v>
      </c>
      <c r="W224">
        <v>942.8</v>
      </c>
      <c r="X224">
        <v>993.25</v>
      </c>
      <c r="Y224">
        <v>938.7</v>
      </c>
      <c r="Z224">
        <v>993.25</v>
      </c>
      <c r="AA224">
        <v>920.8</v>
      </c>
      <c r="AB224">
        <v>1040</v>
      </c>
      <c r="AC224" s="2">
        <f>(Table2[[#This Row],[Close Price]]/Table2[[#This Row],[Day Low]])-1</f>
        <v>4.2373780229104874E-2</v>
      </c>
      <c r="AD224" s="2">
        <f>(Table2[[#This Row],[Day High]]/Table2[[#This Row],[Close Price]])-1</f>
        <v>1.0684304248282928E-2</v>
      </c>
      <c r="AE224" s="2">
        <f>(Table2[[#This Row],[Close Price]]/Table2[[#This Row],[Current Week Low]])-1</f>
        <v>4.692660061787568E-2</v>
      </c>
      <c r="AF224" s="2">
        <f>(Table2[[#This Row],[Current Week High]]/Table2[[#This Row],[Close Price]])-1</f>
        <v>1.0684304248282928E-2</v>
      </c>
      <c r="AG224" s="2">
        <f>(Table2[[#This Row],[Close Price]]/Table2[[#This Row],[Current Month Low]])-1</f>
        <v>6.7278453518679449E-2</v>
      </c>
      <c r="AH224" s="2">
        <f>(Table2[[#This Row],[Current Month High]]/Table2[[#This Row],[Close Price]])-1</f>
        <v>5.8254896972780523E-2</v>
      </c>
      <c r="AI224">
        <v>5.8254896972780497</v>
      </c>
      <c r="AJ224">
        <v>78.665575856740304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0.05</v>
      </c>
      <c r="AM224" t="s">
        <v>10436</v>
      </c>
      <c r="AN224">
        <v>-1.02</v>
      </c>
      <c r="AO224" t="s">
        <v>10435</v>
      </c>
      <c r="AP224">
        <v>7.8868861880974001E-2</v>
      </c>
      <c r="AQ224">
        <f>(Table2[[#This Row],[Sharpe Ratio]]-AVERAGE(Table2[Sharpe Ratio]))/_xlfn.STDEV.P(Table2[Sharpe Ratio])</f>
        <v>0.23427044917845216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0.20354169966271685</v>
      </c>
      <c r="AS224">
        <f>_xlfn.RANK.AVG(Table2[[#This Row],[1Y Return vs Nifty Z-Score]],Table2[1Y Return vs Nifty Z-Score])</f>
        <v>327</v>
      </c>
      <c r="AT224">
        <f>_xlfn.RANK.AVG(Table2[[#This Row],[6M Return vs Nifty Z-Score]],Table2[6M Return vs Nifty Z-Score])</f>
        <v>177</v>
      </c>
      <c r="AU224">
        <f>_xlfn.RANK.AVG(Table2[[#This Row],[Sharpe Ratio Z-Score]],Table2[Sharpe Ratio Z-Score])</f>
        <v>286</v>
      </c>
      <c r="AV224">
        <f>(Table2[[#This Row],[Rank 1Y]]+Table2[[#This Row],[Rank 6M]]+Table2[[#This Row],[Rank Sharpe]])/3</f>
        <v>263.33333333333331</v>
      </c>
    </row>
    <row r="225" spans="1:48" x14ac:dyDescent="0.3">
      <c r="A225" t="s">
        <v>1476</v>
      </c>
      <c r="B225" t="s">
        <v>1477</v>
      </c>
      <c r="C225" t="s">
        <v>10390</v>
      </c>
      <c r="D225" t="s">
        <v>21</v>
      </c>
      <c r="E225">
        <v>7277.0787526249997</v>
      </c>
      <c r="F225">
        <v>878.75</v>
      </c>
      <c r="G225">
        <v>50.218252248008199</v>
      </c>
      <c r="H225">
        <f>(Table2[[#This Row],[1Y Return vs Nifty]]-AVERAGE(Table2[1Y Return vs Nifty]))/_xlfn.STDEV.P(Table2[1Y Return vs Nifty])</f>
        <v>0.41837034972933518</v>
      </c>
      <c r="I225">
        <v>3.6690346565091598</v>
      </c>
      <c r="J225">
        <f>(Table2[[#This Row],[1M Return vs Nifty]]-AVERAGE(Table2[1M Return vs Nifty]))/_xlfn.STDEV.P(Table2[1M Return vs Nifty])</f>
        <v>0.59925445148571377</v>
      </c>
      <c r="K225">
        <v>1.3312944491290899</v>
      </c>
      <c r="L225">
        <f>(Table2[[#This Row],[6M Return vs Nifty]]-AVERAGE(Table2[6M Return vs Nifty]))/_xlfn.STDEV.P(Table2[6M Return vs Nifty])</f>
        <v>-0.36057710494075557</v>
      </c>
      <c r="M225">
        <v>-4.4302340015524999</v>
      </c>
      <c r="N225">
        <f>(Table2[[#This Row],[1W Return vs Nifty]]-AVERAGE(Table2[1W Return vs Nifty]))/_xlfn.STDEV.P(Table2[1W Return vs Nifty])</f>
        <v>-0.50869704864513543</v>
      </c>
      <c r="O225">
        <v>846.28</v>
      </c>
      <c r="P225">
        <v>835.53920316995902</v>
      </c>
      <c r="Q225">
        <v>720.62393036085496</v>
      </c>
      <c r="R225">
        <v>65.992452052151705</v>
      </c>
      <c r="S225" s="2">
        <f>(Table2[[#This Row],[Close Price]]-Table2[[#This Row],[20D EMA]])/Table2[[#This Row],[20D EMA]]</f>
        <v>3.8367916056151662E-2</v>
      </c>
      <c r="T225" s="2">
        <f>(Table2[[#This Row],[Close Price]]-Table2[[#This Row],[50D EMA]])/Table2[[#This Row],[50D EMA]]</f>
        <v>5.1716061515848906E-2</v>
      </c>
      <c r="U225" s="2">
        <f>(Table2[[#This Row],[Close Price]]-Table2[[#This Row],[200D EMA]])/Table2[[#This Row],[200D EMA]]</f>
        <v>0.21942939025069963</v>
      </c>
      <c r="V225">
        <v>0.74437795487026603</v>
      </c>
      <c r="W225">
        <v>859.35</v>
      </c>
      <c r="X225">
        <v>884.85</v>
      </c>
      <c r="Y225">
        <v>856</v>
      </c>
      <c r="Z225">
        <v>895</v>
      </c>
      <c r="AA225">
        <v>787</v>
      </c>
      <c r="AB225">
        <v>895</v>
      </c>
      <c r="AC225" s="2">
        <f>(Table2[[#This Row],[Close Price]]/Table2[[#This Row],[Day Low]])-1</f>
        <v>2.2575202187699928E-2</v>
      </c>
      <c r="AD225" s="2">
        <f>(Table2[[#This Row],[Day High]]/Table2[[#This Row],[Close Price]])-1</f>
        <v>6.9416785206259934E-3</v>
      </c>
      <c r="AE225" s="2">
        <f>(Table2[[#This Row],[Close Price]]/Table2[[#This Row],[Current Week Low]])-1</f>
        <v>2.6577102803738262E-2</v>
      </c>
      <c r="AF225" s="2">
        <f>(Table2[[#This Row],[Current Week High]]/Table2[[#This Row],[Close Price]])-1</f>
        <v>1.849217638691325E-2</v>
      </c>
      <c r="AG225" s="2">
        <f>(Table2[[#This Row],[Close Price]]/Table2[[#This Row],[Current Month Low]])-1</f>
        <v>0.1165819567979669</v>
      </c>
      <c r="AH225" s="2">
        <f>(Table2[[#This Row],[Current Month High]]/Table2[[#This Row],[Close Price]])-1</f>
        <v>1.849217638691325E-2</v>
      </c>
      <c r="AI225">
        <v>5.57041251778094</v>
      </c>
      <c r="AJ225">
        <v>111.746987951807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-0.11</v>
      </c>
      <c r="AM225" t="s">
        <v>10435</v>
      </c>
      <c r="AN225">
        <v>7.65</v>
      </c>
      <c r="AO225" t="s">
        <v>10436</v>
      </c>
      <c r="AP225">
        <v>0.12618472429650199</v>
      </c>
      <c r="AQ225">
        <f>(Table2[[#This Row],[Sharpe Ratio]]-AVERAGE(Table2[Sharpe Ratio]))/_xlfn.STDEV.P(Table2[Sharpe Ratio])</f>
        <v>0.78345811076895777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0.93180875839811561</v>
      </c>
      <c r="AS225">
        <f>_xlfn.RANK.AVG(Table2[[#This Row],[1Y Return vs Nifty Z-Score]],Table2[1Y Return vs Nifty Z-Score])</f>
        <v>191</v>
      </c>
      <c r="AT225">
        <f>_xlfn.RANK.AVG(Table2[[#This Row],[6M Return vs Nifty Z-Score]],Table2[6M Return vs Nifty Z-Score])</f>
        <v>441</v>
      </c>
      <c r="AU225">
        <f>_xlfn.RANK.AVG(Table2[[#This Row],[Sharpe Ratio Z-Score]],Table2[Sharpe Ratio Z-Score])</f>
        <v>158</v>
      </c>
      <c r="AV225">
        <f>(Table2[[#This Row],[Rank 1Y]]+Table2[[#This Row],[Rank 6M]]+Table2[[#This Row],[Rank Sharpe]])/3</f>
        <v>263.33333333333331</v>
      </c>
    </row>
    <row r="226" spans="1:48" x14ac:dyDescent="0.3">
      <c r="A226" t="s">
        <v>586</v>
      </c>
      <c r="B226" t="s">
        <v>587</v>
      </c>
      <c r="C226" t="s">
        <v>10398</v>
      </c>
      <c r="D226" t="s">
        <v>169</v>
      </c>
      <c r="E226">
        <v>35167.825457475999</v>
      </c>
      <c r="F226">
        <v>191.48</v>
      </c>
      <c r="G226">
        <v>73.490983863483393</v>
      </c>
      <c r="H226">
        <f>(Table2[[#This Row],[1Y Return vs Nifty]]-AVERAGE(Table2[1Y Return vs Nifty]))/_xlfn.STDEV.P(Table2[1Y Return vs Nifty])</f>
        <v>0.79732850751187556</v>
      </c>
      <c r="I226">
        <v>-2.3375135297079099</v>
      </c>
      <c r="J226">
        <f>(Table2[[#This Row],[1M Return vs Nifty]]-AVERAGE(Table2[1M Return vs Nifty]))/_xlfn.STDEV.P(Table2[1M Return vs Nifty])</f>
        <v>1.3864887631839597E-2</v>
      </c>
      <c r="K226">
        <v>8.6619767116830992</v>
      </c>
      <c r="L226">
        <f>(Table2[[#This Row],[6M Return vs Nifty]]-AVERAGE(Table2[6M Return vs Nifty]))/_xlfn.STDEV.P(Table2[6M Return vs Nifty])</f>
        <v>-0.13992362662189894</v>
      </c>
      <c r="M226">
        <v>-6.9555057980492396</v>
      </c>
      <c r="N226">
        <f>(Table2[[#This Row],[1W Return vs Nifty]]-AVERAGE(Table2[1W Return vs Nifty]))/_xlfn.STDEV.P(Table2[1W Return vs Nifty])</f>
        <v>-0.9977164438752768</v>
      </c>
      <c r="O226">
        <v>181.51</v>
      </c>
      <c r="P226">
        <v>181.42818990220499</v>
      </c>
      <c r="Q226">
        <v>164.295641844784</v>
      </c>
      <c r="R226">
        <v>65.891719429983198</v>
      </c>
      <c r="S226" s="2">
        <f>(Table2[[#This Row],[Close Price]]-Table2[[#This Row],[20D EMA]])/Table2[[#This Row],[20D EMA]]</f>
        <v>5.4928103134813507E-2</v>
      </c>
      <c r="T226" s="2">
        <f>(Table2[[#This Row],[Close Price]]-Table2[[#This Row],[50D EMA]])/Table2[[#This Row],[50D EMA]]</f>
        <v>5.5403794213089011E-2</v>
      </c>
      <c r="U226" s="2">
        <f>(Table2[[#This Row],[Close Price]]-Table2[[#This Row],[200D EMA]])/Table2[[#This Row],[200D EMA]]</f>
        <v>0.16546000764218707</v>
      </c>
      <c r="V226">
        <v>1.0859733047275899</v>
      </c>
      <c r="W226">
        <v>183.5</v>
      </c>
      <c r="X226">
        <v>192.5</v>
      </c>
      <c r="Y226">
        <v>179.83</v>
      </c>
      <c r="Z226">
        <v>192.5</v>
      </c>
      <c r="AA226">
        <v>168.02</v>
      </c>
      <c r="AB226">
        <v>192.5</v>
      </c>
      <c r="AC226" s="2">
        <f>(Table2[[#This Row],[Close Price]]/Table2[[#This Row],[Day Low]])-1</f>
        <v>4.3487738419618394E-2</v>
      </c>
      <c r="AD226" s="2">
        <f>(Table2[[#This Row],[Day High]]/Table2[[#This Row],[Close Price]])-1</f>
        <v>5.3269270942135627E-3</v>
      </c>
      <c r="AE226" s="2">
        <f>(Table2[[#This Row],[Close Price]]/Table2[[#This Row],[Current Week Low]])-1</f>
        <v>6.4783406550630973E-2</v>
      </c>
      <c r="AF226" s="2">
        <f>(Table2[[#This Row],[Current Week High]]/Table2[[#This Row],[Close Price]])-1</f>
        <v>5.3269270942135627E-3</v>
      </c>
      <c r="AG226" s="2">
        <f>(Table2[[#This Row],[Close Price]]/Table2[[#This Row],[Current Month Low]])-1</f>
        <v>0.13962623497202697</v>
      </c>
      <c r="AH226" s="2">
        <f>(Table2[[#This Row],[Current Month High]]/Table2[[#This Row],[Close Price]])-1</f>
        <v>5.3269270942135627E-3</v>
      </c>
      <c r="AI226">
        <v>9.1497806559431805</v>
      </c>
      <c r="AJ226">
        <v>116.117381489842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-0.01</v>
      </c>
      <c r="AM226" t="s">
        <v>10435</v>
      </c>
      <c r="AN226">
        <v>10.050000000000001</v>
      </c>
      <c r="AO226" t="s">
        <v>10436</v>
      </c>
      <c r="AP226">
        <v>7.0981295721903995E-2</v>
      </c>
      <c r="AQ226">
        <f>(Table2[[#This Row],[Sharpe Ratio]]-AVERAGE(Table2[Sharpe Ratio]))/_xlfn.STDEV.P(Table2[Sharpe Ratio])</f>
        <v>0.14272072793489557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-0.18372594741856507</v>
      </c>
      <c r="AS226">
        <f>_xlfn.RANK.AVG(Table2[[#This Row],[1Y Return vs Nifty Z-Score]],Table2[1Y Return vs Nifty Z-Score])</f>
        <v>123</v>
      </c>
      <c r="AT226">
        <f>_xlfn.RANK.AVG(Table2[[#This Row],[6M Return vs Nifty Z-Score]],Table2[6M Return vs Nifty Z-Score])</f>
        <v>357</v>
      </c>
      <c r="AU226">
        <f>_xlfn.RANK.AVG(Table2[[#This Row],[Sharpe Ratio Z-Score]],Table2[Sharpe Ratio Z-Score])</f>
        <v>312</v>
      </c>
      <c r="AV226">
        <f>(Table2[[#This Row],[Rank 1Y]]+Table2[[#This Row],[Rank 6M]]+Table2[[#This Row],[Rank Sharpe]])/3</f>
        <v>264</v>
      </c>
    </row>
    <row r="227" spans="1:48" x14ac:dyDescent="0.3">
      <c r="A227" t="s">
        <v>1126</v>
      </c>
      <c r="B227" t="s">
        <v>1127</v>
      </c>
      <c r="C227" t="s">
        <v>10400</v>
      </c>
      <c r="D227" t="s">
        <v>473</v>
      </c>
      <c r="E227">
        <v>11817.418350225</v>
      </c>
      <c r="F227">
        <v>2417.5500000000002</v>
      </c>
      <c r="G227">
        <v>-4.3735235457932298</v>
      </c>
      <c r="H227">
        <f>(Table2[[#This Row],[1Y Return vs Nifty]]-AVERAGE(Table2[1Y Return vs Nifty]))/_xlfn.STDEV.P(Table2[1Y Return vs Nifty])</f>
        <v>-0.47056693218131063</v>
      </c>
      <c r="I227">
        <v>-1.9754483506926499</v>
      </c>
      <c r="J227">
        <f>(Table2[[#This Row],[1M Return vs Nifty]]-AVERAGE(Table2[1M Return vs Nifty]))/_xlfn.STDEV.P(Table2[1M Return vs Nifty])</f>
        <v>4.9151240235614131E-2</v>
      </c>
      <c r="K227">
        <v>16.1938005897583</v>
      </c>
      <c r="L227">
        <f>(Table2[[#This Row],[6M Return vs Nifty]]-AVERAGE(Table2[6M Return vs Nifty]))/_xlfn.STDEV.P(Table2[6M Return vs Nifty])</f>
        <v>8.678421273864903E-2</v>
      </c>
      <c r="M227">
        <v>-5.7827654024686401</v>
      </c>
      <c r="N227">
        <f>(Table2[[#This Row],[1W Return vs Nifty]]-AVERAGE(Table2[1W Return vs Nifty]))/_xlfn.STDEV.P(Table2[1W Return vs Nifty])</f>
        <v>-0.77061502857242625</v>
      </c>
      <c r="O227">
        <v>2459.54</v>
      </c>
      <c r="P227">
        <v>2355.6136632349198</v>
      </c>
      <c r="Q227">
        <v>2093.1263513854501</v>
      </c>
      <c r="R227">
        <v>35.458723699510699</v>
      </c>
      <c r="S227" s="2">
        <f>(Table2[[#This Row],[Close Price]]-Table2[[#This Row],[20D EMA]])/Table2[[#This Row],[20D EMA]]</f>
        <v>-1.7072298071997113E-2</v>
      </c>
      <c r="T227" s="2">
        <f>(Table2[[#This Row],[Close Price]]-Table2[[#This Row],[50D EMA]])/Table2[[#This Row],[50D EMA]]</f>
        <v>2.6293079264969255E-2</v>
      </c>
      <c r="U227" s="2">
        <f>(Table2[[#This Row],[Close Price]]-Table2[[#This Row],[200D EMA]])/Table2[[#This Row],[200D EMA]]</f>
        <v>0.15499477535114523</v>
      </c>
      <c r="V227">
        <v>0.60986221921462602</v>
      </c>
      <c r="W227">
        <v>2403.1999999999998</v>
      </c>
      <c r="X227">
        <v>2469.85</v>
      </c>
      <c r="Y227">
        <v>2395.4</v>
      </c>
      <c r="Z227">
        <v>2471.4499999999998</v>
      </c>
      <c r="AA227">
        <v>2395.4</v>
      </c>
      <c r="AB227">
        <v>2613.75</v>
      </c>
      <c r="AC227" s="2">
        <f>(Table2[[#This Row],[Close Price]]/Table2[[#This Row],[Day Low]])-1</f>
        <v>5.9712050599203259E-3</v>
      </c>
      <c r="AD227" s="2">
        <f>(Table2[[#This Row],[Day High]]/Table2[[#This Row],[Close Price]])-1</f>
        <v>2.1633471903373058E-2</v>
      </c>
      <c r="AE227" s="2">
        <f>(Table2[[#This Row],[Close Price]]/Table2[[#This Row],[Current Week Low]])-1</f>
        <v>9.2468898722553039E-3</v>
      </c>
      <c r="AF227" s="2">
        <f>(Table2[[#This Row],[Current Week High]]/Table2[[#This Row],[Close Price]])-1</f>
        <v>2.2295298959690513E-2</v>
      </c>
      <c r="AG227" s="2">
        <f>(Table2[[#This Row],[Close Price]]/Table2[[#This Row],[Current Month Low]])-1</f>
        <v>9.2468898722553039E-3</v>
      </c>
      <c r="AH227" s="2">
        <f>(Table2[[#This Row],[Current Month High]]/Table2[[#This Row],[Close Price]])-1</f>
        <v>8.1156542780914442E-2</v>
      </c>
      <c r="AI227">
        <v>8.1156542780914407</v>
      </c>
      <c r="AJ227">
        <v>46.642605847385603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-0.02</v>
      </c>
      <c r="AM227" t="s">
        <v>10435</v>
      </c>
      <c r="AN227">
        <v>-2.16</v>
      </c>
      <c r="AO227" t="s">
        <v>10435</v>
      </c>
      <c r="AP227">
        <v>0.197054983021688</v>
      </c>
      <c r="AQ227">
        <f>(Table2[[#This Row],[Sharpe Ratio]]-AVERAGE(Table2[Sharpe Ratio]))/_xlfn.STDEV.P(Table2[Sharpe Ratio])</f>
        <v>1.6060378901206289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0.50079138234115539</v>
      </c>
      <c r="AS227">
        <f>_xlfn.RANK.AVG(Table2[[#This Row],[1Y Return vs Nifty Z-Score]],Table2[1Y Return vs Nifty Z-Score])</f>
        <v>467</v>
      </c>
      <c r="AT227">
        <f>_xlfn.RANK.AVG(Table2[[#This Row],[6M Return vs Nifty Z-Score]],Table2[6M Return vs Nifty Z-Score])</f>
        <v>287</v>
      </c>
      <c r="AU227">
        <f>_xlfn.RANK.AVG(Table2[[#This Row],[Sharpe Ratio Z-Score]],Table2[Sharpe Ratio Z-Score])</f>
        <v>38</v>
      </c>
      <c r="AV227">
        <f>(Table2[[#This Row],[Rank 1Y]]+Table2[[#This Row],[Rank 6M]]+Table2[[#This Row],[Rank Sharpe]])/3</f>
        <v>264</v>
      </c>
    </row>
    <row r="228" spans="1:48" x14ac:dyDescent="0.3">
      <c r="A228" t="s">
        <v>967</v>
      </c>
      <c r="B228" t="s">
        <v>968</v>
      </c>
      <c r="C228" t="s">
        <v>10399</v>
      </c>
      <c r="D228" t="s">
        <v>756</v>
      </c>
      <c r="E228">
        <v>15930.6756928</v>
      </c>
      <c r="F228">
        <v>387.2</v>
      </c>
      <c r="G228">
        <v>16.2759794840951</v>
      </c>
      <c r="H228">
        <f>(Table2[[#This Row],[1Y Return vs Nifty]]-AVERAGE(Table2[1Y Return vs Nifty]))/_xlfn.STDEV.P(Table2[1Y Return vs Nifty])</f>
        <v>-0.13432373750071547</v>
      </c>
      <c r="I228">
        <v>-7.7497580204789802</v>
      </c>
      <c r="J228">
        <f>(Table2[[#This Row],[1M Return vs Nifty]]-AVERAGE(Table2[1M Return vs Nifty]))/_xlfn.STDEV.P(Table2[1M Return vs Nifty])</f>
        <v>-0.51360469118434071</v>
      </c>
      <c r="K228">
        <v>4.5965388406996102</v>
      </c>
      <c r="L228">
        <f>(Table2[[#This Row],[6M Return vs Nifty]]-AVERAGE(Table2[6M Return vs Nifty]))/_xlfn.STDEV.P(Table2[6M Return vs Nifty])</f>
        <v>-0.26229327449273443</v>
      </c>
      <c r="M228">
        <v>-9.6509517506885096</v>
      </c>
      <c r="N228">
        <f>(Table2[[#This Row],[1W Return vs Nifty]]-AVERAGE(Table2[1W Return vs Nifty]))/_xlfn.STDEV.P(Table2[1W Return vs Nifty])</f>
        <v>-1.5196900989344264</v>
      </c>
      <c r="O228">
        <v>412.27</v>
      </c>
      <c r="P228">
        <v>398.790907024798</v>
      </c>
      <c r="Q228">
        <v>349.69800824112599</v>
      </c>
      <c r="R228">
        <v>27.7744748696412</v>
      </c>
      <c r="S228" s="2">
        <f>(Table2[[#This Row],[Close Price]]-Table2[[#This Row],[20D EMA]])/Table2[[#This Row],[20D EMA]]</f>
        <v>-6.0809663569990527E-2</v>
      </c>
      <c r="T228" s="2">
        <f>(Table2[[#This Row],[Close Price]]-Table2[[#This Row],[50D EMA]])/Table2[[#This Row],[50D EMA]]</f>
        <v>-2.9065123654078845E-2</v>
      </c>
      <c r="U228" s="2">
        <f>(Table2[[#This Row],[Close Price]]-Table2[[#This Row],[200D EMA]])/Table2[[#This Row],[200D EMA]]</f>
        <v>0.10724107908848994</v>
      </c>
      <c r="V228">
        <v>1.1646047680843601</v>
      </c>
      <c r="W228">
        <v>385</v>
      </c>
      <c r="X228">
        <v>395.45</v>
      </c>
      <c r="Y228">
        <v>385</v>
      </c>
      <c r="Z228">
        <v>396.95</v>
      </c>
      <c r="AA228">
        <v>385</v>
      </c>
      <c r="AB228">
        <v>474.4</v>
      </c>
      <c r="AC228" s="2">
        <f>(Table2[[#This Row],[Close Price]]/Table2[[#This Row],[Day Low]])-1</f>
        <v>5.7142857142857828E-3</v>
      </c>
      <c r="AD228" s="2">
        <f>(Table2[[#This Row],[Day High]]/Table2[[#This Row],[Close Price]])-1</f>
        <v>2.1306818181818121E-2</v>
      </c>
      <c r="AE228" s="2">
        <f>(Table2[[#This Row],[Close Price]]/Table2[[#This Row],[Current Week Low]])-1</f>
        <v>5.7142857142857828E-3</v>
      </c>
      <c r="AF228" s="2">
        <f>(Table2[[#This Row],[Current Week High]]/Table2[[#This Row],[Close Price]])-1</f>
        <v>2.5180785123966931E-2</v>
      </c>
      <c r="AG228" s="2">
        <f>(Table2[[#This Row],[Close Price]]/Table2[[#This Row],[Current Month Low]])-1</f>
        <v>5.7142857142857828E-3</v>
      </c>
      <c r="AH228" s="2">
        <f>(Table2[[#This Row],[Current Month High]]/Table2[[#This Row],[Close Price]])-1</f>
        <v>0.22520661157024802</v>
      </c>
      <c r="AI228">
        <v>22.520661157024801</v>
      </c>
      <c r="AJ228">
        <v>68.494342906875502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-0.06</v>
      </c>
      <c r="AM228" t="s">
        <v>10435</v>
      </c>
      <c r="AN228">
        <v>-13.15</v>
      </c>
      <c r="AO228" t="s">
        <v>10435</v>
      </c>
      <c r="AP228">
        <v>0.17895929246345299</v>
      </c>
      <c r="AQ228">
        <f>(Table2[[#This Row],[Sharpe Ratio]]-AVERAGE(Table2[Sharpe Ratio]))/_xlfn.STDEV.P(Table2[Sharpe Ratio])</f>
        <v>1.3960040985927993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-1.0339077035194175</v>
      </c>
      <c r="AS228">
        <f>_xlfn.RANK.AVG(Table2[[#This Row],[1Y Return vs Nifty Z-Score]],Table2[1Y Return vs Nifty Z-Score])</f>
        <v>334</v>
      </c>
      <c r="AT228">
        <f>_xlfn.RANK.AVG(Table2[[#This Row],[6M Return vs Nifty Z-Score]],Table2[6M Return vs Nifty Z-Score])</f>
        <v>400</v>
      </c>
      <c r="AU228">
        <f>_xlfn.RANK.AVG(Table2[[#This Row],[Sharpe Ratio Z-Score]],Table2[Sharpe Ratio Z-Score])</f>
        <v>59</v>
      </c>
      <c r="AV228">
        <f>(Table2[[#This Row],[Rank 1Y]]+Table2[[#This Row],[Rank 6M]]+Table2[[#This Row],[Rank Sharpe]])/3</f>
        <v>264.33333333333331</v>
      </c>
    </row>
    <row r="229" spans="1:48" x14ac:dyDescent="0.3">
      <c r="A229" t="s">
        <v>1421</v>
      </c>
      <c r="B229" t="s">
        <v>1422</v>
      </c>
      <c r="C229" t="s">
        <v>10399</v>
      </c>
      <c r="D229" t="s">
        <v>77</v>
      </c>
      <c r="E229">
        <v>7936.492560955</v>
      </c>
      <c r="F229">
        <v>4011.05</v>
      </c>
      <c r="G229">
        <v>63.382917936142903</v>
      </c>
      <c r="H229">
        <f>(Table2[[#This Row],[1Y Return vs Nifty]]-AVERAGE(Table2[1Y Return vs Nifty]))/_xlfn.STDEV.P(Table2[1Y Return vs Nifty])</f>
        <v>0.63273527858372058</v>
      </c>
      <c r="I229">
        <v>5.1145456807610801</v>
      </c>
      <c r="J229">
        <f>(Table2[[#This Row],[1M Return vs Nifty]]-AVERAGE(Table2[1M Return vs Nifty]))/_xlfn.STDEV.P(Table2[1M Return vs Nifty])</f>
        <v>0.74013188088426607</v>
      </c>
      <c r="K229">
        <v>75.597397469208204</v>
      </c>
      <c r="L229">
        <f>(Table2[[#This Row],[6M Return vs Nifty]]-AVERAGE(Table2[6M Return vs Nifty]))/_xlfn.STDEV.P(Table2[6M Return vs Nifty])</f>
        <v>1.8748320105619181</v>
      </c>
      <c r="M229">
        <v>8.4411493919299296</v>
      </c>
      <c r="N229">
        <f>(Table2[[#This Row],[1W Return vs Nifty]]-AVERAGE(Table2[1W Return vs Nifty]))/_xlfn.STDEV.P(Table2[1W Return vs Nifty])</f>
        <v>1.9838489543586206</v>
      </c>
      <c r="O229">
        <v>3691.71</v>
      </c>
      <c r="P229">
        <v>3501.4742836511</v>
      </c>
      <c r="Q229">
        <v>2796.0474320593598</v>
      </c>
      <c r="R229">
        <v>81.257262165856204</v>
      </c>
      <c r="S229" s="2">
        <f>(Table2[[#This Row],[Close Price]]-Table2[[#This Row],[20D EMA]])/Table2[[#This Row],[20D EMA]]</f>
        <v>8.6501919164831506E-2</v>
      </c>
      <c r="T229" s="2">
        <f>(Table2[[#This Row],[Close Price]]-Table2[[#This Row],[50D EMA]])/Table2[[#This Row],[50D EMA]]</f>
        <v>0.14553176035825377</v>
      </c>
      <c r="U229" s="2">
        <f>(Table2[[#This Row],[Close Price]]-Table2[[#This Row],[200D EMA]])/Table2[[#This Row],[200D EMA]]</f>
        <v>0.43454290295989728</v>
      </c>
      <c r="V229">
        <v>1.0742654279227499</v>
      </c>
      <c r="W229">
        <v>3920.75</v>
      </c>
      <c r="X229">
        <v>4100</v>
      </c>
      <c r="Y229">
        <v>3724.95</v>
      </c>
      <c r="Z229">
        <v>4100</v>
      </c>
      <c r="AA229">
        <v>3487.4</v>
      </c>
      <c r="AB229">
        <v>4100</v>
      </c>
      <c r="AC229" s="2">
        <f>(Table2[[#This Row],[Close Price]]/Table2[[#This Row],[Day Low]])-1</f>
        <v>2.3031307785500221E-2</v>
      </c>
      <c r="AD229" s="2">
        <f>(Table2[[#This Row],[Day High]]/Table2[[#This Row],[Close Price]])-1</f>
        <v>2.217623814213221E-2</v>
      </c>
      <c r="AE229" s="2">
        <f>(Table2[[#This Row],[Close Price]]/Table2[[#This Row],[Current Week Low]])-1</f>
        <v>7.6806400085907223E-2</v>
      </c>
      <c r="AF229" s="2">
        <f>(Table2[[#This Row],[Current Week High]]/Table2[[#This Row],[Close Price]])-1</f>
        <v>2.217623814213221E-2</v>
      </c>
      <c r="AG229" s="2">
        <f>(Table2[[#This Row],[Close Price]]/Table2[[#This Row],[Current Month Low]])-1</f>
        <v>0.15015484314962446</v>
      </c>
      <c r="AH229" s="2">
        <f>(Table2[[#This Row],[Current Month High]]/Table2[[#This Row],[Close Price]])-1</f>
        <v>2.217623814213221E-2</v>
      </c>
      <c r="AI229">
        <v>2.2176238142132201</v>
      </c>
      <c r="AJ229">
        <v>151.476489028213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7.0000000000000007E-2</v>
      </c>
      <c r="AM229" t="s">
        <v>10436</v>
      </c>
      <c r="AN229">
        <v>11.79</v>
      </c>
      <c r="AO229" t="s">
        <v>10436</v>
      </c>
      <c r="AP229">
        <v>-1.8410532273423999E-2</v>
      </c>
      <c r="AQ229">
        <f>(Table2[[#This Row],[Sharpe Ratio]]-AVERAGE(Table2[Sharpe Ratio]))/_xlfn.STDEV.P(Table2[Sharpe Ratio])</f>
        <v>-0.89483594916677167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4.3367121752217539</v>
      </c>
      <c r="AS229">
        <f>_xlfn.RANK.AVG(Table2[[#This Row],[1Y Return vs Nifty Z-Score]],Table2[1Y Return vs Nifty Z-Score])</f>
        <v>144</v>
      </c>
      <c r="AT229">
        <f>_xlfn.RANK.AVG(Table2[[#This Row],[6M Return vs Nifty Z-Score]],Table2[6M Return vs Nifty Z-Score])</f>
        <v>37</v>
      </c>
      <c r="AU229">
        <f>_xlfn.RANK.AVG(Table2[[#This Row],[Sharpe Ratio Z-Score]],Table2[Sharpe Ratio Z-Score])</f>
        <v>613</v>
      </c>
      <c r="AV229">
        <f>(Table2[[#This Row],[Rank 1Y]]+Table2[[#This Row],[Rank 6M]]+Table2[[#This Row],[Rank Sharpe]])/3</f>
        <v>264.66666666666669</v>
      </c>
    </row>
    <row r="230" spans="1:48" x14ac:dyDescent="0.3">
      <c r="A230" t="s">
        <v>1205</v>
      </c>
      <c r="B230" t="s">
        <v>1206</v>
      </c>
      <c r="C230" t="s">
        <v>10404</v>
      </c>
      <c r="D230" t="s">
        <v>388</v>
      </c>
      <c r="E230">
        <v>10323.1877272</v>
      </c>
      <c r="F230">
        <v>187.12</v>
      </c>
      <c r="G230">
        <v>14.6240825030641</v>
      </c>
      <c r="H230">
        <f>(Table2[[#This Row],[1Y Return vs Nifty]]-AVERAGE(Table2[1Y Return vs Nifty]))/_xlfn.STDEV.P(Table2[1Y Return vs Nifty])</f>
        <v>-0.1612221629679601</v>
      </c>
      <c r="I230">
        <v>-11.323315314534</v>
      </c>
      <c r="J230">
        <f>(Table2[[#This Row],[1M Return vs Nifty]]-AVERAGE(Table2[1M Return vs Nifty]))/_xlfn.STDEV.P(Table2[1M Return vs Nifty])</f>
        <v>-0.8618784552363683</v>
      </c>
      <c r="K230">
        <v>29.193687974710699</v>
      </c>
      <c r="L230">
        <f>(Table2[[#This Row],[6M Return vs Nifty]]-AVERAGE(Table2[6M Return vs Nifty]))/_xlfn.STDEV.P(Table2[6M Return vs Nifty])</f>
        <v>0.47808072055425255</v>
      </c>
      <c r="M230">
        <v>-2.5944294757300801</v>
      </c>
      <c r="N230">
        <f>(Table2[[#This Row],[1W Return vs Nifty]]-AVERAGE(Table2[1W Return vs Nifty]))/_xlfn.STDEV.P(Table2[1W Return vs Nifty])</f>
        <v>-0.15319313012679656</v>
      </c>
      <c r="O230">
        <v>191.51</v>
      </c>
      <c r="P230">
        <v>194.00213085911901</v>
      </c>
      <c r="Q230">
        <v>171.37039653486499</v>
      </c>
      <c r="R230">
        <v>41.488286165244901</v>
      </c>
      <c r="S230" s="2">
        <f>(Table2[[#This Row],[Close Price]]-Table2[[#This Row],[20D EMA]])/Table2[[#This Row],[20D EMA]]</f>
        <v>-2.2923084956399074E-2</v>
      </c>
      <c r="T230" s="2">
        <f>(Table2[[#This Row],[Close Price]]-Table2[[#This Row],[50D EMA]])/Table2[[#This Row],[50D EMA]]</f>
        <v>-3.5474511690372544E-2</v>
      </c>
      <c r="U230" s="2">
        <f>(Table2[[#This Row],[Close Price]]-Table2[[#This Row],[200D EMA]])/Table2[[#This Row],[200D EMA]]</f>
        <v>9.1903874785810996E-2</v>
      </c>
      <c r="V230">
        <v>0.23941338045742699</v>
      </c>
      <c r="W230">
        <v>186.52</v>
      </c>
      <c r="X230">
        <v>190.25</v>
      </c>
      <c r="Y230">
        <v>184.7</v>
      </c>
      <c r="Z230">
        <v>190.4</v>
      </c>
      <c r="AA230">
        <v>182.01</v>
      </c>
      <c r="AB230">
        <v>205.5</v>
      </c>
      <c r="AC230" s="2">
        <f>(Table2[[#This Row],[Close Price]]/Table2[[#This Row],[Day Low]])-1</f>
        <v>3.2168132103795877E-3</v>
      </c>
      <c r="AD230" s="2">
        <f>(Table2[[#This Row],[Day High]]/Table2[[#This Row],[Close Price]])-1</f>
        <v>1.6727233860624136E-2</v>
      </c>
      <c r="AE230" s="2">
        <f>(Table2[[#This Row],[Close Price]]/Table2[[#This Row],[Current Week Low]])-1</f>
        <v>1.3102328099621197E-2</v>
      </c>
      <c r="AF230" s="2">
        <f>(Table2[[#This Row],[Current Week High]]/Table2[[#This Row],[Close Price]])-1</f>
        <v>1.7528858486532739E-2</v>
      </c>
      <c r="AG230" s="2">
        <f>(Table2[[#This Row],[Close Price]]/Table2[[#This Row],[Current Month Low]])-1</f>
        <v>2.8075380473600475E-2</v>
      </c>
      <c r="AH230" s="2">
        <f>(Table2[[#This Row],[Current Month High]]/Table2[[#This Row],[Close Price]])-1</f>
        <v>9.8225737494655796E-2</v>
      </c>
      <c r="AI230">
        <v>30.9320222317229</v>
      </c>
      <c r="AJ230">
        <v>59.115646258503403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</v>
      </c>
      <c r="AM230" t="s">
        <v>10435</v>
      </c>
      <c r="AN230">
        <v>-2.4300000000000002</v>
      </c>
      <c r="AO230" t="s">
        <v>10435</v>
      </c>
      <c r="AP230">
        <v>8.1857795087933005E-2</v>
      </c>
      <c r="AQ230">
        <f>(Table2[[#This Row],[Sharpe Ratio]]-AVERAGE(Table2[Sharpe Ratio]))/_xlfn.STDEV.P(Table2[Sharpe Ratio])</f>
        <v>0.26896251976071273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345</v>
      </c>
      <c r="AT230">
        <f>_xlfn.RANK.AVG(Table2[[#This Row],[6M Return vs Nifty Z-Score]],Table2[6M Return vs Nifty Z-Score])</f>
        <v>173</v>
      </c>
      <c r="AU230">
        <f>_xlfn.RANK.AVG(Table2[[#This Row],[Sharpe Ratio Z-Score]],Table2[Sharpe Ratio Z-Score])</f>
        <v>276</v>
      </c>
      <c r="AV230">
        <f>(Table2[[#This Row],[Rank 1Y]]+Table2[[#This Row],[Rank 6M]]+Table2[[#This Row],[Rank Sharpe]])/3</f>
        <v>264.66666666666669</v>
      </c>
    </row>
    <row r="231" spans="1:48" x14ac:dyDescent="0.3">
      <c r="A231" t="s">
        <v>771</v>
      </c>
      <c r="B231" t="s">
        <v>772</v>
      </c>
      <c r="C231" t="s">
        <v>10391</v>
      </c>
      <c r="D231" t="s">
        <v>400</v>
      </c>
      <c r="E231">
        <v>22314.33545934</v>
      </c>
      <c r="F231">
        <v>4527.8</v>
      </c>
      <c r="G231">
        <v>49.847565837600897</v>
      </c>
      <c r="H231">
        <f>(Table2[[#This Row],[1Y Return vs Nifty]]-AVERAGE(Table2[1Y Return vs Nifty]))/_xlfn.STDEV.P(Table2[1Y Return vs Nifty])</f>
        <v>0.41233433120241825</v>
      </c>
      <c r="I231">
        <v>-0.87658107943610897</v>
      </c>
      <c r="J231">
        <f>(Table2[[#This Row],[1M Return vs Nifty]]-AVERAGE(Table2[1M Return vs Nifty]))/_xlfn.STDEV.P(Table2[1M Return vs Nifty])</f>
        <v>0.15624526707289693</v>
      </c>
      <c r="K231">
        <v>32.468002425930003</v>
      </c>
      <c r="L231">
        <f>(Table2[[#This Row],[6M Return vs Nifty]]-AVERAGE(Table2[6M Return vs Nifty]))/_xlfn.STDEV.P(Table2[6M Return vs Nifty])</f>
        <v>0.57663755972620745</v>
      </c>
      <c r="M231">
        <v>-1.1712171989492199</v>
      </c>
      <c r="N231">
        <f>(Table2[[#This Row],[1W Return vs Nifty]]-AVERAGE(Table2[1W Return vs Nifty]))/_xlfn.STDEV.P(Table2[1W Return vs Nifty])</f>
        <v>0.12241221573775797</v>
      </c>
      <c r="O231">
        <v>4429.5</v>
      </c>
      <c r="P231">
        <v>4265.7641376052397</v>
      </c>
      <c r="Q231">
        <v>3567.4328476225601</v>
      </c>
      <c r="R231">
        <v>57.602439203615603</v>
      </c>
      <c r="S231" s="2">
        <f>(Table2[[#This Row],[Close Price]]-Table2[[#This Row],[20D EMA]])/Table2[[#This Row],[20D EMA]]</f>
        <v>2.2192121006885696E-2</v>
      </c>
      <c r="T231" s="2">
        <f>(Table2[[#This Row],[Close Price]]-Table2[[#This Row],[50D EMA]])/Table2[[#This Row],[50D EMA]]</f>
        <v>6.1427649054657987E-2</v>
      </c>
      <c r="U231" s="2">
        <f>(Table2[[#This Row],[Close Price]]-Table2[[#This Row],[200D EMA]])/Table2[[#This Row],[200D EMA]]</f>
        <v>0.26920398880597191</v>
      </c>
      <c r="V231">
        <v>0.767582683424606</v>
      </c>
      <c r="W231">
        <v>4511</v>
      </c>
      <c r="X231">
        <v>4624.95</v>
      </c>
      <c r="Y231">
        <v>4500</v>
      </c>
      <c r="Z231">
        <v>4773.75</v>
      </c>
      <c r="AA231">
        <v>4234.6000000000004</v>
      </c>
      <c r="AB231">
        <v>4773.75</v>
      </c>
      <c r="AC231" s="2">
        <f>(Table2[[#This Row],[Close Price]]/Table2[[#This Row],[Day Low]])-1</f>
        <v>3.7242296608290815E-3</v>
      </c>
      <c r="AD231" s="2">
        <f>(Table2[[#This Row],[Day High]]/Table2[[#This Row],[Close Price]])-1</f>
        <v>2.1456336410618837E-2</v>
      </c>
      <c r="AE231" s="2">
        <f>(Table2[[#This Row],[Close Price]]/Table2[[#This Row],[Current Week Low]])-1</f>
        <v>6.1777777777778375E-3</v>
      </c>
      <c r="AF231" s="2">
        <f>(Table2[[#This Row],[Current Week High]]/Table2[[#This Row],[Close Price]])-1</f>
        <v>5.4319978797650048E-2</v>
      </c>
      <c r="AG231" s="2">
        <f>(Table2[[#This Row],[Close Price]]/Table2[[#This Row],[Current Month Low]])-1</f>
        <v>6.9239125301090887E-2</v>
      </c>
      <c r="AH231" s="2">
        <f>(Table2[[#This Row],[Current Month High]]/Table2[[#This Row],[Close Price]])-1</f>
        <v>5.4319978797650048E-2</v>
      </c>
      <c r="AI231">
        <v>8.4411855647334093</v>
      </c>
      <c r="AJ231">
        <v>103.040358744394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0.14000000000000001</v>
      </c>
      <c r="AM231" t="s">
        <v>10436</v>
      </c>
      <c r="AN231">
        <v>4.3099999999999996</v>
      </c>
      <c r="AO231" t="s">
        <v>10436</v>
      </c>
      <c r="AP231">
        <v>2.4428036733291001E-2</v>
      </c>
      <c r="AQ231">
        <f>(Table2[[#This Row],[Sharpe Ratio]]-AVERAGE(Table2[Sharpe Ratio]))/_xlfn.STDEV.P(Table2[Sharpe Ratio])</f>
        <v>-0.39761551742081047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0.87001385631847017</v>
      </c>
      <c r="AS231">
        <f>_xlfn.RANK.AVG(Table2[[#This Row],[1Y Return vs Nifty Z-Score]],Table2[1Y Return vs Nifty Z-Score])</f>
        <v>193</v>
      </c>
      <c r="AT231">
        <f>_xlfn.RANK.AVG(Table2[[#This Row],[6M Return vs Nifty Z-Score]],Table2[6M Return vs Nifty Z-Score])</f>
        <v>157</v>
      </c>
      <c r="AU231">
        <f>_xlfn.RANK.AVG(Table2[[#This Row],[Sharpe Ratio Z-Score]],Table2[Sharpe Ratio Z-Score])</f>
        <v>449</v>
      </c>
      <c r="AV231">
        <f>(Table2[[#This Row],[Rank 1Y]]+Table2[[#This Row],[Rank 6M]]+Table2[[#This Row],[Rank Sharpe]])/3</f>
        <v>266.33333333333331</v>
      </c>
    </row>
    <row r="232" spans="1:48" x14ac:dyDescent="0.3">
      <c r="A232" t="s">
        <v>1048</v>
      </c>
      <c r="B232" t="s">
        <v>1049</v>
      </c>
      <c r="C232" t="s">
        <v>10395</v>
      </c>
      <c r="D232" t="s">
        <v>54</v>
      </c>
      <c r="E232">
        <v>13568.21249392</v>
      </c>
      <c r="F232">
        <v>1107.3499999999999</v>
      </c>
      <c r="G232">
        <v>43.920342559598097</v>
      </c>
      <c r="H232">
        <f>(Table2[[#This Row],[1Y Return vs Nifty]]-AVERAGE(Table2[1Y Return vs Nifty]))/_xlfn.STDEV.P(Table2[1Y Return vs Nifty])</f>
        <v>0.31581924860231031</v>
      </c>
      <c r="I232">
        <v>4.7978251875138804</v>
      </c>
      <c r="J232">
        <f>(Table2[[#This Row],[1M Return vs Nifty]]-AVERAGE(Table2[1M Return vs Nifty]))/_xlfn.STDEV.P(Table2[1M Return vs Nifty])</f>
        <v>0.70926475626333962</v>
      </c>
      <c r="K232">
        <v>28.3572525865778</v>
      </c>
      <c r="L232">
        <f>(Table2[[#This Row],[6M Return vs Nifty]]-AVERAGE(Table2[6M Return vs Nifty]))/_xlfn.STDEV.P(Table2[6M Return vs Nifty])</f>
        <v>0.45290402196464469</v>
      </c>
      <c r="M232">
        <v>-14.282444699296899</v>
      </c>
      <c r="N232">
        <f>(Table2[[#This Row],[1W Return vs Nifty]]-AVERAGE(Table2[1W Return vs Nifty]))/_xlfn.STDEV.P(Table2[1W Return vs Nifty])</f>
        <v>-2.4165796471736205</v>
      </c>
      <c r="O232">
        <v>1161.83</v>
      </c>
      <c r="P232">
        <v>1063.5812470978999</v>
      </c>
      <c r="Q232">
        <v>874.03562937069103</v>
      </c>
      <c r="R232">
        <v>31.346452030826999</v>
      </c>
      <c r="S232" s="2">
        <f>(Table2[[#This Row],[Close Price]]-Table2[[#This Row],[20D EMA]])/Table2[[#This Row],[20D EMA]]</f>
        <v>-4.6891541791828424E-2</v>
      </c>
      <c r="T232" s="2">
        <f>(Table2[[#This Row],[Close Price]]-Table2[[#This Row],[50D EMA]])/Table2[[#This Row],[50D EMA]]</f>
        <v>4.1152242032781165E-2</v>
      </c>
      <c r="U232" s="2">
        <f>(Table2[[#This Row],[Close Price]]-Table2[[#This Row],[200D EMA]])/Table2[[#This Row],[200D EMA]]</f>
        <v>0.26693919880279493</v>
      </c>
      <c r="V232">
        <v>1.1975397226867599</v>
      </c>
      <c r="W232">
        <v>1103.05</v>
      </c>
      <c r="X232">
        <v>1157.6500000000001</v>
      </c>
      <c r="Y232">
        <v>1103.05</v>
      </c>
      <c r="Z232">
        <v>1210</v>
      </c>
      <c r="AA232">
        <v>1031.9000000000001</v>
      </c>
      <c r="AB232">
        <v>1335.1</v>
      </c>
      <c r="AC232" s="2">
        <f>(Table2[[#This Row],[Close Price]]/Table2[[#This Row],[Day Low]])-1</f>
        <v>3.8982820361723736E-3</v>
      </c>
      <c r="AD232" s="2">
        <f>(Table2[[#This Row],[Day High]]/Table2[[#This Row],[Close Price]])-1</f>
        <v>4.5423759425655907E-2</v>
      </c>
      <c r="AE232" s="2">
        <f>(Table2[[#This Row],[Close Price]]/Table2[[#This Row],[Current Week Low]])-1</f>
        <v>3.8982820361723736E-3</v>
      </c>
      <c r="AF232" s="2">
        <f>(Table2[[#This Row],[Current Week High]]/Table2[[#This Row],[Close Price]])-1</f>
        <v>9.2698785388540372E-2</v>
      </c>
      <c r="AG232" s="2">
        <f>(Table2[[#This Row],[Close Price]]/Table2[[#This Row],[Current Month Low]])-1</f>
        <v>7.3117550150208155E-2</v>
      </c>
      <c r="AH232" s="2">
        <f>(Table2[[#This Row],[Current Month High]]/Table2[[#This Row],[Close Price]])-1</f>
        <v>0.20567119700185121</v>
      </c>
      <c r="AI232">
        <v>20.567119700185099</v>
      </c>
      <c r="AJ232">
        <v>81.176374345549704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0.08</v>
      </c>
      <c r="AM232" t="s">
        <v>10436</v>
      </c>
      <c r="AN232">
        <v>-3.75</v>
      </c>
      <c r="AO232" t="s">
        <v>10435</v>
      </c>
      <c r="AP232">
        <v>3.6071827909681997E-2</v>
      </c>
      <c r="AQ232">
        <f>(Table2[[#This Row],[Sharpe Ratio]]-AVERAGE(Table2[Sharpe Ratio]))/_xlfn.STDEV.P(Table2[Sharpe Ratio])</f>
        <v>-0.26246789204197424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-1.2010595123853001</v>
      </c>
      <c r="AS232">
        <f>_xlfn.RANK.AVG(Table2[[#This Row],[1Y Return vs Nifty Z-Score]],Table2[1Y Return vs Nifty Z-Score])</f>
        <v>219</v>
      </c>
      <c r="AT232">
        <f>_xlfn.RANK.AVG(Table2[[#This Row],[6M Return vs Nifty Z-Score]],Table2[6M Return vs Nifty Z-Score])</f>
        <v>180</v>
      </c>
      <c r="AU232">
        <f>_xlfn.RANK.AVG(Table2[[#This Row],[Sharpe Ratio Z-Score]],Table2[Sharpe Ratio Z-Score])</f>
        <v>401</v>
      </c>
      <c r="AV232">
        <f>(Table2[[#This Row],[Rank 1Y]]+Table2[[#This Row],[Rank 6M]]+Table2[[#This Row],[Rank Sharpe]])/3</f>
        <v>266.66666666666669</v>
      </c>
    </row>
    <row r="233" spans="1:48" x14ac:dyDescent="0.3">
      <c r="A233" t="s">
        <v>1397</v>
      </c>
      <c r="B233" t="s">
        <v>1398</v>
      </c>
      <c r="C233" t="s">
        <v>10394</v>
      </c>
      <c r="D233" t="s">
        <v>46</v>
      </c>
      <c r="E233">
        <v>8122.9115255999995</v>
      </c>
      <c r="F233">
        <v>1212.5999999999999</v>
      </c>
      <c r="G233">
        <v>41.3419602628341</v>
      </c>
      <c r="H233">
        <f>(Table2[[#This Row],[1Y Return vs Nifty]]-AVERAGE(Table2[1Y Return vs Nifty]))/_xlfn.STDEV.P(Table2[1Y Return vs Nifty])</f>
        <v>0.27383453355532039</v>
      </c>
      <c r="I233">
        <v>-12.640195749324899</v>
      </c>
      <c r="J233">
        <f>(Table2[[#This Row],[1M Return vs Nifty]]-AVERAGE(Table2[1M Return vs Nifty]))/_xlfn.STDEV.P(Table2[1M Return vs Nifty])</f>
        <v>-0.9902197320347238</v>
      </c>
      <c r="K233">
        <v>1.23765518981127</v>
      </c>
      <c r="L233">
        <f>(Table2[[#This Row],[6M Return vs Nifty]]-AVERAGE(Table2[6M Return vs Nifty]))/_xlfn.STDEV.P(Table2[6M Return vs Nifty])</f>
        <v>-0.36339564590811146</v>
      </c>
      <c r="M233">
        <v>-0.82960599462231399</v>
      </c>
      <c r="N233">
        <f>(Table2[[#This Row],[1W Return vs Nifty]]-AVERAGE(Table2[1W Return vs Nifty]))/_xlfn.STDEV.P(Table2[1W Return vs Nifty])</f>
        <v>0.18856529469564887</v>
      </c>
      <c r="O233">
        <v>1218.82</v>
      </c>
      <c r="P233">
        <v>1253.5488217003999</v>
      </c>
      <c r="Q233">
        <v>1122.72218727526</v>
      </c>
      <c r="R233">
        <v>51.391871259882002</v>
      </c>
      <c r="S233" s="2">
        <f>(Table2[[#This Row],[Close Price]]-Table2[[#This Row],[20D EMA]])/Table2[[#This Row],[20D EMA]]</f>
        <v>-5.1032966311678734E-3</v>
      </c>
      <c r="T233" s="2">
        <f>(Table2[[#This Row],[Close Price]]-Table2[[#This Row],[50D EMA]])/Table2[[#This Row],[50D EMA]]</f>
        <v>-3.2666315815968142E-2</v>
      </c>
      <c r="U233" s="2">
        <f>(Table2[[#This Row],[Close Price]]-Table2[[#This Row],[200D EMA]])/Table2[[#This Row],[200D EMA]]</f>
        <v>8.0053475154761841E-2</v>
      </c>
      <c r="V233">
        <v>0.88680677212284897</v>
      </c>
      <c r="W233">
        <v>1192.5999999999999</v>
      </c>
      <c r="X233">
        <v>1223</v>
      </c>
      <c r="Y233">
        <v>1192.5999999999999</v>
      </c>
      <c r="Z233">
        <v>1243</v>
      </c>
      <c r="AA233">
        <v>1140</v>
      </c>
      <c r="AB233">
        <v>1285</v>
      </c>
      <c r="AC233" s="2">
        <f>(Table2[[#This Row],[Close Price]]/Table2[[#This Row],[Day Low]])-1</f>
        <v>1.6770082173402701E-2</v>
      </c>
      <c r="AD233" s="2">
        <f>(Table2[[#This Row],[Day High]]/Table2[[#This Row],[Close Price]])-1</f>
        <v>8.5766122381660814E-3</v>
      </c>
      <c r="AE233" s="2">
        <f>(Table2[[#This Row],[Close Price]]/Table2[[#This Row],[Current Week Low]])-1</f>
        <v>1.6770082173402701E-2</v>
      </c>
      <c r="AF233" s="2">
        <f>(Table2[[#This Row],[Current Week High]]/Table2[[#This Row],[Close Price]])-1</f>
        <v>2.5070097311562067E-2</v>
      </c>
      <c r="AG233" s="2">
        <f>(Table2[[#This Row],[Close Price]]/Table2[[#This Row],[Current Month Low]])-1</f>
        <v>6.3684210526315788E-2</v>
      </c>
      <c r="AH233" s="2">
        <f>(Table2[[#This Row],[Current Month High]]/Table2[[#This Row],[Close Price]])-1</f>
        <v>5.9706415965693704E-2</v>
      </c>
      <c r="AI233">
        <v>27.201880257298299</v>
      </c>
      <c r="AJ233">
        <v>86.553846153846095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-0.18</v>
      </c>
      <c r="AM233" t="s">
        <v>10435</v>
      </c>
      <c r="AN233">
        <v>1.98</v>
      </c>
      <c r="AO233" t="s">
        <v>10436</v>
      </c>
      <c r="AP233">
        <v>0.13652037642390399</v>
      </c>
      <c r="AQ233">
        <f>(Table2[[#This Row],[Sharpe Ratio]]-AVERAGE(Table2[Sharpe Ratio]))/_xlfn.STDEV.P(Table2[Sharpe Ratio])</f>
        <v>0.90342237503645306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231</v>
      </c>
      <c r="AT233">
        <f>_xlfn.RANK.AVG(Table2[[#This Row],[6M Return vs Nifty Z-Score]],Table2[6M Return vs Nifty Z-Score])</f>
        <v>442</v>
      </c>
      <c r="AU233">
        <f>_xlfn.RANK.AVG(Table2[[#This Row],[Sharpe Ratio Z-Score]],Table2[Sharpe Ratio Z-Score])</f>
        <v>127</v>
      </c>
      <c r="AV233">
        <f>(Table2[[#This Row],[Rank 1Y]]+Table2[[#This Row],[Rank 6M]]+Table2[[#This Row],[Rank Sharpe]])/3</f>
        <v>266.66666666666669</v>
      </c>
    </row>
    <row r="234" spans="1:48" x14ac:dyDescent="0.3">
      <c r="A234" t="s">
        <v>269</v>
      </c>
      <c r="B234" t="s">
        <v>270</v>
      </c>
      <c r="C234" t="s">
        <v>10399</v>
      </c>
      <c r="D234" t="s">
        <v>119</v>
      </c>
      <c r="E234">
        <v>104589.22943238</v>
      </c>
      <c r="F234">
        <v>8084.3</v>
      </c>
      <c r="G234">
        <v>57.8938503092727</v>
      </c>
      <c r="H234">
        <f>(Table2[[#This Row],[1Y Return vs Nifty]]-AVERAGE(Table2[1Y Return vs Nifty]))/_xlfn.STDEV.P(Table2[1Y Return vs Nifty])</f>
        <v>0.54335484012933077</v>
      </c>
      <c r="I234">
        <v>4.9881679499537999</v>
      </c>
      <c r="J234">
        <f>(Table2[[#This Row],[1M Return vs Nifty]]-AVERAGE(Table2[1M Return vs Nifty]))/_xlfn.STDEV.P(Table2[1M Return vs Nifty])</f>
        <v>0.72781528865449352</v>
      </c>
      <c r="K234">
        <v>37.566065903055303</v>
      </c>
      <c r="L234">
        <f>(Table2[[#This Row],[6M Return vs Nifty]]-AVERAGE(Table2[6M Return vs Nifty]))/_xlfn.STDEV.P(Table2[6M Return vs Nifty])</f>
        <v>0.73008923020225192</v>
      </c>
      <c r="M234">
        <v>1.3340449983357501</v>
      </c>
      <c r="N234">
        <f>(Table2[[#This Row],[1W Return vs Nifty]]-AVERAGE(Table2[1W Return vs Nifty]))/_xlfn.STDEV.P(Table2[1W Return vs Nifty])</f>
        <v>0.60755674802486415</v>
      </c>
      <c r="O234">
        <v>7736.66</v>
      </c>
      <c r="P234">
        <v>7381.8053063718899</v>
      </c>
      <c r="Q234">
        <v>6256.76718743938</v>
      </c>
      <c r="R234">
        <v>70.340027204623198</v>
      </c>
      <c r="S234" s="2">
        <f>(Table2[[#This Row],[Close Price]]-Table2[[#This Row],[20D EMA]])/Table2[[#This Row],[20D EMA]]</f>
        <v>4.4934118857491517E-2</v>
      </c>
      <c r="T234" s="2">
        <f>(Table2[[#This Row],[Close Price]]-Table2[[#This Row],[50D EMA]])/Table2[[#This Row],[50D EMA]]</f>
        <v>9.5165703303191282E-2</v>
      </c>
      <c r="U234" s="2">
        <f>(Table2[[#This Row],[Close Price]]-Table2[[#This Row],[200D EMA]])/Table2[[#This Row],[200D EMA]]</f>
        <v>0.2920889906578974</v>
      </c>
      <c r="V234">
        <v>1.02219605850754</v>
      </c>
      <c r="W234">
        <v>8050.65</v>
      </c>
      <c r="X234">
        <v>8258</v>
      </c>
      <c r="Y234">
        <v>8050.65</v>
      </c>
      <c r="Z234">
        <v>8260.35</v>
      </c>
      <c r="AA234">
        <v>7264.05</v>
      </c>
      <c r="AB234">
        <v>8260.35</v>
      </c>
      <c r="AC234" s="2">
        <f>(Table2[[#This Row],[Close Price]]/Table2[[#This Row],[Day Low]])-1</f>
        <v>4.179786725295509E-3</v>
      </c>
      <c r="AD234" s="2">
        <f>(Table2[[#This Row],[Day High]]/Table2[[#This Row],[Close Price]])-1</f>
        <v>2.148609032321902E-2</v>
      </c>
      <c r="AE234" s="2">
        <f>(Table2[[#This Row],[Close Price]]/Table2[[#This Row],[Current Week Low]])-1</f>
        <v>4.179786725295509E-3</v>
      </c>
      <c r="AF234" s="2">
        <f>(Table2[[#This Row],[Current Week High]]/Table2[[#This Row],[Close Price]])-1</f>
        <v>2.1776777210148035E-2</v>
      </c>
      <c r="AG234" s="2">
        <f>(Table2[[#This Row],[Close Price]]/Table2[[#This Row],[Current Month Low]])-1</f>
        <v>0.11291910160310015</v>
      </c>
      <c r="AH234" s="2">
        <f>(Table2[[#This Row],[Current Month High]]/Table2[[#This Row],[Close Price]])-1</f>
        <v>2.1776777210148035E-2</v>
      </c>
      <c r="AI234">
        <v>2.1776777210147999</v>
      </c>
      <c r="AJ234">
        <v>103.529663523873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0.06</v>
      </c>
      <c r="AM234" t="s">
        <v>10436</v>
      </c>
      <c r="AN234">
        <v>8.8800000000000008</v>
      </c>
      <c r="AO234" t="s">
        <v>10436</v>
      </c>
      <c r="AP234">
        <v>8.4992656250700005E-4</v>
      </c>
      <c r="AQ234">
        <f>(Table2[[#This Row],[Sharpe Ratio]]-AVERAGE(Table2[Sharpe Ratio]))/_xlfn.STDEV.P(Table2[Sharpe Ratio])</f>
        <v>-0.67128287818240329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1.9375332288285372</v>
      </c>
      <c r="AS234">
        <f>_xlfn.RANK.AVG(Table2[[#This Row],[1Y Return vs Nifty Z-Score]],Table2[1Y Return vs Nifty Z-Score])</f>
        <v>163</v>
      </c>
      <c r="AT234">
        <f>_xlfn.RANK.AVG(Table2[[#This Row],[6M Return vs Nifty Z-Score]],Table2[6M Return vs Nifty Z-Score])</f>
        <v>134</v>
      </c>
      <c r="AU234">
        <f>_xlfn.RANK.AVG(Table2[[#This Row],[Sharpe Ratio Z-Score]],Table2[Sharpe Ratio Z-Score])</f>
        <v>505</v>
      </c>
      <c r="AV234">
        <f>(Table2[[#This Row],[Rank 1Y]]+Table2[[#This Row],[Rank 6M]]+Table2[[#This Row],[Rank Sharpe]])/3</f>
        <v>267.33333333333331</v>
      </c>
    </row>
    <row r="235" spans="1:48" x14ac:dyDescent="0.3">
      <c r="A235" t="s">
        <v>356</v>
      </c>
      <c r="B235" t="s">
        <v>357</v>
      </c>
      <c r="C235" t="s">
        <v>10401</v>
      </c>
      <c r="D235" t="s">
        <v>95</v>
      </c>
      <c r="E235">
        <v>72036.978695255006</v>
      </c>
      <c r="F235">
        <v>348.95</v>
      </c>
      <c r="G235">
        <v>89.987754945192293</v>
      </c>
      <c r="H235">
        <f>(Table2[[#This Row],[1Y Return vs Nifty]]-AVERAGE(Table2[1Y Return vs Nifty]))/_xlfn.STDEV.P(Table2[1Y Return vs Nifty])</f>
        <v>1.06595129239922</v>
      </c>
      <c r="I235">
        <v>4.9478545006855796</v>
      </c>
      <c r="J235">
        <f>(Table2[[#This Row],[1M Return vs Nifty]]-AVERAGE(Table2[1M Return vs Nifty]))/_xlfn.STDEV.P(Table2[1M Return vs Nifty])</f>
        <v>0.72388639775860086</v>
      </c>
      <c r="K235">
        <v>28.3960436168807</v>
      </c>
      <c r="L235">
        <f>(Table2[[#This Row],[6M Return vs Nifty]]-AVERAGE(Table2[6M Return vs Nifty]))/_xlfn.STDEV.P(Table2[6M Return vs Nifty])</f>
        <v>0.45407163167099213</v>
      </c>
      <c r="M235">
        <v>2.0227293739128398</v>
      </c>
      <c r="N235">
        <f>(Table2[[#This Row],[1W Return vs Nifty]]-AVERAGE(Table2[1W Return vs Nifty]))/_xlfn.STDEV.P(Table2[1W Return vs Nifty])</f>
        <v>0.74092061694240574</v>
      </c>
      <c r="O235">
        <v>329.17</v>
      </c>
      <c r="P235">
        <v>322.52254784186903</v>
      </c>
      <c r="Q235">
        <v>270.92541047099297</v>
      </c>
      <c r="R235">
        <v>70.281690896479901</v>
      </c>
      <c r="S235" s="2">
        <f>(Table2[[#This Row],[Close Price]]-Table2[[#This Row],[20D EMA]])/Table2[[#This Row],[20D EMA]]</f>
        <v>6.009053072880266E-2</v>
      </c>
      <c r="T235" s="2">
        <f>(Table2[[#This Row],[Close Price]]-Table2[[#This Row],[50D EMA]])/Table2[[#This Row],[50D EMA]]</f>
        <v>8.193985919734266E-2</v>
      </c>
      <c r="U235" s="2">
        <f>(Table2[[#This Row],[Close Price]]-Table2[[#This Row],[200D EMA]])/Table2[[#This Row],[200D EMA]]</f>
        <v>0.28799288111574473</v>
      </c>
      <c r="V235">
        <v>1.5207439319576099</v>
      </c>
      <c r="W235">
        <v>345</v>
      </c>
      <c r="X235">
        <v>351.8</v>
      </c>
      <c r="Y235">
        <v>336</v>
      </c>
      <c r="Z235">
        <v>352.85</v>
      </c>
      <c r="AA235">
        <v>302.25</v>
      </c>
      <c r="AB235">
        <v>352.85</v>
      </c>
      <c r="AC235" s="2">
        <f>(Table2[[#This Row],[Close Price]]/Table2[[#This Row],[Day Low]])-1</f>
        <v>1.1449275362318767E-2</v>
      </c>
      <c r="AD235" s="2">
        <f>(Table2[[#This Row],[Day High]]/Table2[[#This Row],[Close Price]])-1</f>
        <v>8.1673592205186996E-3</v>
      </c>
      <c r="AE235" s="2">
        <f>(Table2[[#This Row],[Close Price]]/Table2[[#This Row],[Current Week Low]])-1</f>
        <v>3.8541666666666696E-2</v>
      </c>
      <c r="AF235" s="2">
        <f>(Table2[[#This Row],[Current Week High]]/Table2[[#This Row],[Close Price]])-1</f>
        <v>1.1176386301762431E-2</v>
      </c>
      <c r="AG235" s="2">
        <f>(Table2[[#This Row],[Close Price]]/Table2[[#This Row],[Current Month Low]])-1</f>
        <v>0.15450785773366404</v>
      </c>
      <c r="AH235" s="2">
        <f>(Table2[[#This Row],[Current Month High]]/Table2[[#This Row],[Close Price]])-1</f>
        <v>1.1176386301762431E-2</v>
      </c>
      <c r="AI235">
        <v>3.4388880928499699</v>
      </c>
      <c r="AJ235">
        <v>145.393811533052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-0.06</v>
      </c>
      <c r="AM235" t="s">
        <v>10435</v>
      </c>
      <c r="AN235">
        <v>13.66</v>
      </c>
      <c r="AO235" t="s">
        <v>10436</v>
      </c>
      <c r="AQ235">
        <f>(Table2[[#This Row],[Sharpe Ratio]]-AVERAGE(Table2[Sharpe Ratio]))/_xlfn.STDEV.P(Table2[Sharpe Ratio])</f>
        <v>-0.68114784011182361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2.3036820986593951</v>
      </c>
      <c r="AS235">
        <f>_xlfn.RANK.AVG(Table2[[#This Row],[1Y Return vs Nifty Z-Score]],Table2[1Y Return vs Nifty Z-Score])</f>
        <v>92</v>
      </c>
      <c r="AT235">
        <f>_xlfn.RANK.AVG(Table2[[#This Row],[6M Return vs Nifty Z-Score]],Table2[6M Return vs Nifty Z-Score])</f>
        <v>179</v>
      </c>
      <c r="AU235">
        <f>_xlfn.RANK.AVG(Table2[[#This Row],[Sharpe Ratio Z-Score]],Table2[Sharpe Ratio Z-Score])</f>
        <v>532</v>
      </c>
      <c r="AV235">
        <f>(Table2[[#This Row],[Rank 1Y]]+Table2[[#This Row],[Rank 6M]]+Table2[[#This Row],[Rank Sharpe]])/3</f>
        <v>267.66666666666669</v>
      </c>
    </row>
    <row r="236" spans="1:48" x14ac:dyDescent="0.3">
      <c r="A236" t="s">
        <v>350</v>
      </c>
      <c r="B236" t="s">
        <v>351</v>
      </c>
      <c r="C236" t="s">
        <v>10404</v>
      </c>
      <c r="D236" t="s">
        <v>273</v>
      </c>
      <c r="E236">
        <v>72793.495699419902</v>
      </c>
      <c r="F236">
        <v>8535.4</v>
      </c>
      <c r="G236">
        <v>13.5007047875346</v>
      </c>
      <c r="H236">
        <f>(Table2[[#This Row],[1Y Return vs Nifty]]-AVERAGE(Table2[1Y Return vs Nifty]))/_xlfn.STDEV.P(Table2[1Y Return vs Nifty])</f>
        <v>-0.17951452145019089</v>
      </c>
      <c r="I236">
        <v>12.8292200714817</v>
      </c>
      <c r="J236">
        <f>(Table2[[#This Row],[1M Return vs Nifty]]-AVERAGE(Table2[1M Return vs Nifty]))/_xlfn.STDEV.P(Table2[1M Return vs Nifty])</f>
        <v>1.4919929726210217</v>
      </c>
      <c r="K236">
        <v>16.165064461612801</v>
      </c>
      <c r="L236">
        <f>(Table2[[#This Row],[6M Return vs Nifty]]-AVERAGE(Table2[6M Return vs Nifty]))/_xlfn.STDEV.P(Table2[6M Return vs Nifty])</f>
        <v>8.5919255507981684E-2</v>
      </c>
      <c r="M236">
        <v>1.96182415149131</v>
      </c>
      <c r="N236">
        <f>(Table2[[#This Row],[1W Return vs Nifty]]-AVERAGE(Table2[1W Return vs Nifty]))/_xlfn.STDEV.P(Table2[1W Return vs Nifty])</f>
        <v>0.72912630827580904</v>
      </c>
      <c r="O236">
        <v>7935.7</v>
      </c>
      <c r="P236">
        <v>7870.9535144458096</v>
      </c>
      <c r="Q236">
        <v>7272.4926461751102</v>
      </c>
      <c r="R236">
        <v>71.618839546121293</v>
      </c>
      <c r="S236" s="2">
        <f>(Table2[[#This Row],[Close Price]]-Table2[[#This Row],[20D EMA]])/Table2[[#This Row],[20D EMA]]</f>
        <v>7.5569893015108913E-2</v>
      </c>
      <c r="T236" s="2">
        <f>(Table2[[#This Row],[Close Price]]-Table2[[#This Row],[50D EMA]])/Table2[[#This Row],[50D EMA]]</f>
        <v>8.4417533953759283E-2</v>
      </c>
      <c r="U236" s="2">
        <f>(Table2[[#This Row],[Close Price]]-Table2[[#This Row],[200D EMA]])/Table2[[#This Row],[200D EMA]]</f>
        <v>0.17365536347281177</v>
      </c>
      <c r="V236">
        <v>1.5845117238019799</v>
      </c>
      <c r="W236">
        <v>8464.25</v>
      </c>
      <c r="X236">
        <v>8634.4</v>
      </c>
      <c r="Y236">
        <v>8164</v>
      </c>
      <c r="Z236">
        <v>8744.75</v>
      </c>
      <c r="AA236">
        <v>7160.15</v>
      </c>
      <c r="AB236">
        <v>8744.75</v>
      </c>
      <c r="AC236" s="2">
        <f>(Table2[[#This Row],[Close Price]]/Table2[[#This Row],[Day Low]])-1</f>
        <v>8.4059426411080551E-3</v>
      </c>
      <c r="AD236" s="2">
        <f>(Table2[[#This Row],[Day High]]/Table2[[#This Row],[Close Price]])-1</f>
        <v>1.1598753426904418E-2</v>
      </c>
      <c r="AE236" s="2">
        <f>(Table2[[#This Row],[Close Price]]/Table2[[#This Row],[Current Week Low]])-1</f>
        <v>4.5492405683488446E-2</v>
      </c>
      <c r="AF236" s="2">
        <f>(Table2[[#This Row],[Current Week High]]/Table2[[#This Row],[Close Price]])-1</f>
        <v>2.4527262928509597E-2</v>
      </c>
      <c r="AG236" s="2">
        <f>(Table2[[#This Row],[Close Price]]/Table2[[#This Row],[Current Month Low]])-1</f>
        <v>0.19206999853355033</v>
      </c>
      <c r="AH236" s="2">
        <f>(Table2[[#This Row],[Current Month High]]/Table2[[#This Row],[Close Price]])-1</f>
        <v>2.4527262928509597E-2</v>
      </c>
      <c r="AI236">
        <v>16.398177004006801</v>
      </c>
      <c r="AJ236">
        <v>60.289201877934197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-0.08</v>
      </c>
      <c r="AM236" t="s">
        <v>10435</v>
      </c>
      <c r="AN236">
        <v>15.57</v>
      </c>
      <c r="AO236" t="s">
        <v>10436</v>
      </c>
      <c r="AP236">
        <v>0.12565101347906399</v>
      </c>
      <c r="AQ236">
        <f>(Table2[[#This Row],[Sharpe Ratio]]-AVERAGE(Table2[Sharpe Ratio]))/_xlfn.STDEV.P(Table2[Sharpe Ratio])</f>
        <v>0.77726341451212411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2.9047874294667455</v>
      </c>
      <c r="AS236">
        <f>_xlfn.RANK.AVG(Table2[[#This Row],[1Y Return vs Nifty Z-Score]],Table2[1Y Return vs Nifty Z-Score])</f>
        <v>354</v>
      </c>
      <c r="AT236">
        <f>_xlfn.RANK.AVG(Table2[[#This Row],[6M Return vs Nifty Z-Score]],Table2[6M Return vs Nifty Z-Score])</f>
        <v>289</v>
      </c>
      <c r="AU236">
        <f>_xlfn.RANK.AVG(Table2[[#This Row],[Sharpe Ratio Z-Score]],Table2[Sharpe Ratio Z-Score])</f>
        <v>161</v>
      </c>
      <c r="AV236">
        <f>(Table2[[#This Row],[Rank 1Y]]+Table2[[#This Row],[Rank 6M]]+Table2[[#This Row],[Rank Sharpe]])/3</f>
        <v>268</v>
      </c>
    </row>
    <row r="237" spans="1:48" x14ac:dyDescent="0.3">
      <c r="A237" t="s">
        <v>894</v>
      </c>
      <c r="B237" t="s">
        <v>895</v>
      </c>
      <c r="C237" t="s">
        <v>10395</v>
      </c>
      <c r="D237" t="s">
        <v>54</v>
      </c>
      <c r="E237">
        <v>17799.915477760002</v>
      </c>
      <c r="F237">
        <v>1307.8</v>
      </c>
      <c r="G237">
        <v>26.030624426112301</v>
      </c>
      <c r="H237">
        <f>(Table2[[#This Row],[1Y Return vs Nifty]]-AVERAGE(Table2[1Y Return vs Nifty]))/_xlfn.STDEV.P(Table2[1Y Return vs Nifty])</f>
        <v>2.4514611951635026E-2</v>
      </c>
      <c r="I237">
        <v>1.1798467341028001</v>
      </c>
      <c r="J237">
        <f>(Table2[[#This Row],[1M Return vs Nifty]]-AVERAGE(Table2[1M Return vs Nifty]))/_xlfn.STDEV.P(Table2[1M Return vs Nifty])</f>
        <v>0.3566617697868591</v>
      </c>
      <c r="K237">
        <v>37.622251407590298</v>
      </c>
      <c r="L237">
        <f>(Table2[[#This Row],[6M Return vs Nifty]]-AVERAGE(Table2[6M Return vs Nifty]))/_xlfn.STDEV.P(Table2[6M Return vs Nifty])</f>
        <v>0.73178041344587363</v>
      </c>
      <c r="M237">
        <v>-6.5559100462251196</v>
      </c>
      <c r="N237">
        <f>(Table2[[#This Row],[1W Return vs Nifty]]-AVERAGE(Table2[1W Return vs Nifty]))/_xlfn.STDEV.P(Table2[1W Return vs Nifty])</f>
        <v>-0.92033464554186439</v>
      </c>
      <c r="O237">
        <v>1364.15</v>
      </c>
      <c r="P237">
        <v>1268.6872065795999</v>
      </c>
      <c r="Q237">
        <v>1038.58182612935</v>
      </c>
      <c r="R237">
        <v>25.421151745566199</v>
      </c>
      <c r="S237" s="2">
        <f>(Table2[[#This Row],[Close Price]]-Table2[[#This Row],[20D EMA]])/Table2[[#This Row],[20D EMA]]</f>
        <v>-4.1307774071766397E-2</v>
      </c>
      <c r="T237" s="2">
        <f>(Table2[[#This Row],[Close Price]]-Table2[[#This Row],[50D EMA]])/Table2[[#This Row],[50D EMA]]</f>
        <v>3.0829343290887875E-2</v>
      </c>
      <c r="U237" s="2">
        <f>(Table2[[#This Row],[Close Price]]-Table2[[#This Row],[200D EMA]])/Table2[[#This Row],[200D EMA]]</f>
        <v>0.25921710461080244</v>
      </c>
      <c r="V237">
        <v>1.46965925982163</v>
      </c>
      <c r="W237">
        <v>1295.55</v>
      </c>
      <c r="X237">
        <v>1328.3</v>
      </c>
      <c r="Y237">
        <v>1295.55</v>
      </c>
      <c r="Z237">
        <v>1349.15</v>
      </c>
      <c r="AA237">
        <v>1295.55</v>
      </c>
      <c r="AB237">
        <v>1522.05</v>
      </c>
      <c r="AC237" s="2">
        <f>(Table2[[#This Row],[Close Price]]/Table2[[#This Row],[Day Low]])-1</f>
        <v>9.455443633977767E-3</v>
      </c>
      <c r="AD237" s="2">
        <f>(Table2[[#This Row],[Day High]]/Table2[[#This Row],[Close Price]])-1</f>
        <v>1.567517969108434E-2</v>
      </c>
      <c r="AE237" s="2">
        <f>(Table2[[#This Row],[Close Price]]/Table2[[#This Row],[Current Week Low]])-1</f>
        <v>9.455443633977767E-3</v>
      </c>
      <c r="AF237" s="2">
        <f>(Table2[[#This Row],[Current Week High]]/Table2[[#This Row],[Close Price]])-1</f>
        <v>3.1617984401284716E-2</v>
      </c>
      <c r="AG237" s="2">
        <f>(Table2[[#This Row],[Close Price]]/Table2[[#This Row],[Current Month Low]])-1</f>
        <v>9.455443633977767E-3</v>
      </c>
      <c r="AH237" s="2">
        <f>(Table2[[#This Row],[Current Month High]]/Table2[[#This Row],[Close Price]])-1</f>
        <v>0.16382474384462453</v>
      </c>
      <c r="AI237">
        <v>16.382474384462402</v>
      </c>
      <c r="AJ237">
        <v>62.661691542288501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0.14000000000000001</v>
      </c>
      <c r="AM237" t="s">
        <v>10436</v>
      </c>
      <c r="AN237">
        <v>-9.7100000000000009</v>
      </c>
      <c r="AO237" t="s">
        <v>10435</v>
      </c>
      <c r="AP237">
        <v>4.3480828591024999E-2</v>
      </c>
      <c r="AQ237">
        <f>(Table2[[#This Row],[Sharpe Ratio]]-AVERAGE(Table2[Sharpe Ratio]))/_xlfn.STDEV.P(Table2[Sharpe Ratio])</f>
        <v>-0.17647280390058392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1.6149345741919507E-2</v>
      </c>
      <c r="AS237">
        <f>_xlfn.RANK.AVG(Table2[[#This Row],[1Y Return vs Nifty Z-Score]],Table2[1Y Return vs Nifty Z-Score])</f>
        <v>292</v>
      </c>
      <c r="AT237">
        <f>_xlfn.RANK.AVG(Table2[[#This Row],[6M Return vs Nifty Z-Score]],Table2[6M Return vs Nifty Z-Score])</f>
        <v>131</v>
      </c>
      <c r="AU237">
        <f>_xlfn.RANK.AVG(Table2[[#This Row],[Sharpe Ratio Z-Score]],Table2[Sharpe Ratio Z-Score])</f>
        <v>382</v>
      </c>
      <c r="AV237">
        <f>(Table2[[#This Row],[Rank 1Y]]+Table2[[#This Row],[Rank 6M]]+Table2[[#This Row],[Rank Sharpe]])/3</f>
        <v>268.33333333333331</v>
      </c>
    </row>
    <row r="238" spans="1:48" x14ac:dyDescent="0.3">
      <c r="A238" t="s">
        <v>316</v>
      </c>
      <c r="B238" t="s">
        <v>317</v>
      </c>
      <c r="C238" t="s">
        <v>10403</v>
      </c>
      <c r="D238" t="s">
        <v>130</v>
      </c>
      <c r="E238">
        <v>89052.171989119903</v>
      </c>
      <c r="F238">
        <v>3202.6</v>
      </c>
      <c r="G238">
        <v>68.833522876998799</v>
      </c>
      <c r="H238">
        <f>(Table2[[#This Row],[1Y Return vs Nifty]]-AVERAGE(Table2[1Y Return vs Nifty]))/_xlfn.STDEV.P(Table2[1Y Return vs Nifty])</f>
        <v>0.72148941545580469</v>
      </c>
      <c r="I238">
        <v>5.2999205722172498</v>
      </c>
      <c r="J238">
        <f>(Table2[[#This Row],[1M Return vs Nifty]]-AVERAGE(Table2[1M Return vs Nifty]))/_xlfn.STDEV.P(Table2[1M Return vs Nifty])</f>
        <v>0.75819825170070176</v>
      </c>
      <c r="K238">
        <v>23.533853366102999</v>
      </c>
      <c r="L238">
        <f>(Table2[[#This Row],[6M Return vs Nifty]]-AVERAGE(Table2[6M Return vs Nifty]))/_xlfn.STDEV.P(Table2[6M Return vs Nifty])</f>
        <v>0.30771974344874237</v>
      </c>
      <c r="M238">
        <v>9.1203130907093097</v>
      </c>
      <c r="N238">
        <f>(Table2[[#This Row],[1W Return vs Nifty]]-AVERAGE(Table2[1W Return vs Nifty]))/_xlfn.STDEV.P(Table2[1W Return vs Nifty])</f>
        <v>2.1153691422845728</v>
      </c>
      <c r="O238">
        <v>2958.36</v>
      </c>
      <c r="P238">
        <v>2959.4896893827799</v>
      </c>
      <c r="Q238">
        <v>2640.8654678641201</v>
      </c>
      <c r="R238">
        <v>80.551020640732006</v>
      </c>
      <c r="S238" s="2">
        <f>(Table2[[#This Row],[Close Price]]-Table2[[#This Row],[20D EMA]])/Table2[[#This Row],[20D EMA]]</f>
        <v>8.2559255803891271E-2</v>
      </c>
      <c r="T238" s="2">
        <f>(Table2[[#This Row],[Close Price]]-Table2[[#This Row],[50D EMA]])/Table2[[#This Row],[50D EMA]]</f>
        <v>8.2146023853160346E-2</v>
      </c>
      <c r="U238" s="2">
        <f>(Table2[[#This Row],[Close Price]]-Table2[[#This Row],[200D EMA]])/Table2[[#This Row],[200D EMA]]</f>
        <v>0.21270849991090218</v>
      </c>
      <c r="V238">
        <v>1.0312400349769799</v>
      </c>
      <c r="W238">
        <v>3158.7</v>
      </c>
      <c r="X238">
        <v>3242.35</v>
      </c>
      <c r="Y238">
        <v>3001</v>
      </c>
      <c r="Z238">
        <v>3242.35</v>
      </c>
      <c r="AA238">
        <v>2797.5</v>
      </c>
      <c r="AB238">
        <v>3242.35</v>
      </c>
      <c r="AC238" s="2">
        <f>(Table2[[#This Row],[Close Price]]/Table2[[#This Row],[Day Low]])-1</f>
        <v>1.389812264539203E-2</v>
      </c>
      <c r="AD238" s="2">
        <f>(Table2[[#This Row],[Day High]]/Table2[[#This Row],[Close Price]])-1</f>
        <v>1.2411790420283619E-2</v>
      </c>
      <c r="AE238" s="2">
        <f>(Table2[[#This Row],[Close Price]]/Table2[[#This Row],[Current Week Low]])-1</f>
        <v>6.7177607464178557E-2</v>
      </c>
      <c r="AF238" s="2">
        <f>(Table2[[#This Row],[Current Week High]]/Table2[[#This Row],[Close Price]])-1</f>
        <v>1.2411790420283619E-2</v>
      </c>
      <c r="AG238" s="2">
        <f>(Table2[[#This Row],[Close Price]]/Table2[[#This Row],[Current Month Low]])-1</f>
        <v>0.14480786416443259</v>
      </c>
      <c r="AH238" s="2">
        <f>(Table2[[#This Row],[Current Month High]]/Table2[[#This Row],[Close Price]])-1</f>
        <v>1.2411790420283619E-2</v>
      </c>
      <c r="AI238">
        <v>6.24804846062574</v>
      </c>
      <c r="AJ238">
        <v>109.046997389033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-0.03</v>
      </c>
      <c r="AM238" t="s">
        <v>10435</v>
      </c>
      <c r="AN238">
        <v>12.12</v>
      </c>
      <c r="AO238" t="s">
        <v>10436</v>
      </c>
      <c r="AP238">
        <v>2.3431887469729001E-2</v>
      </c>
      <c r="AQ238">
        <f>(Table2[[#This Row],[Sharpe Ratio]]-AVERAGE(Table2[Sharpe Ratio]))/_xlfn.STDEV.P(Table2[Sharpe Ratio])</f>
        <v>-0.40917766289850099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134</v>
      </c>
      <c r="AT238">
        <f>_xlfn.RANK.AVG(Table2[[#This Row],[6M Return vs Nifty Z-Score]],Table2[6M Return vs Nifty Z-Score])</f>
        <v>222</v>
      </c>
      <c r="AU238">
        <f>_xlfn.RANK.AVG(Table2[[#This Row],[Sharpe Ratio Z-Score]],Table2[Sharpe Ratio Z-Score])</f>
        <v>451</v>
      </c>
      <c r="AV238">
        <f>(Table2[[#This Row],[Rank 1Y]]+Table2[[#This Row],[Rank 6M]]+Table2[[#This Row],[Rank Sharpe]])/3</f>
        <v>269</v>
      </c>
    </row>
    <row r="239" spans="1:48" x14ac:dyDescent="0.3">
      <c r="A239" t="s">
        <v>1678</v>
      </c>
      <c r="B239" t="s">
        <v>1679</v>
      </c>
      <c r="C239" t="s">
        <v>10402</v>
      </c>
      <c r="D239" t="s">
        <v>1429</v>
      </c>
      <c r="E239">
        <v>5242.5538835999996</v>
      </c>
      <c r="F239">
        <v>726</v>
      </c>
      <c r="G239">
        <v>31.608792407622499</v>
      </c>
      <c r="H239">
        <f>(Table2[[#This Row],[1Y Return vs Nifty]]-AVERAGE(Table2[1Y Return vs Nifty]))/_xlfn.STDEV.P(Table2[1Y Return vs Nifty])</f>
        <v>0.11534590313831398</v>
      </c>
      <c r="I239">
        <v>-15.9355360938159</v>
      </c>
      <c r="J239">
        <f>(Table2[[#This Row],[1M Return vs Nifty]]-AVERAGE(Table2[1M Return vs Nifty]))/_xlfn.STDEV.P(Table2[1M Return vs Nifty])</f>
        <v>-1.3113788715615116</v>
      </c>
      <c r="K239">
        <v>56.206508293001697</v>
      </c>
      <c r="L239">
        <f>(Table2[[#This Row],[6M Return vs Nifty]]-AVERAGE(Table2[6M Return vs Nifty]))/_xlfn.STDEV.P(Table2[6M Return vs Nifty])</f>
        <v>1.2911663992065643</v>
      </c>
      <c r="M239">
        <v>-4.6914988054849003</v>
      </c>
      <c r="N239">
        <f>(Table2[[#This Row],[1W Return vs Nifty]]-AVERAGE(Table2[1W Return vs Nifty]))/_xlfn.STDEV.P(Table2[1W Return vs Nifty])</f>
        <v>-0.55929103088149812</v>
      </c>
      <c r="O239">
        <v>741.26</v>
      </c>
      <c r="P239">
        <v>685.54844601229104</v>
      </c>
      <c r="Q239">
        <v>549.60696357960603</v>
      </c>
      <c r="R239">
        <v>34.751353931065502</v>
      </c>
      <c r="S239" s="2">
        <f>(Table2[[#This Row],[Close Price]]-Table2[[#This Row],[20D EMA]])/Table2[[#This Row],[20D EMA]]</f>
        <v>-2.0586568815260491E-2</v>
      </c>
      <c r="T239" s="2">
        <f>(Table2[[#This Row],[Close Price]]-Table2[[#This Row],[50D EMA]])/Table2[[#This Row],[50D EMA]]</f>
        <v>5.9006120169928469E-2</v>
      </c>
      <c r="U239" s="2">
        <f>(Table2[[#This Row],[Close Price]]-Table2[[#This Row],[200D EMA]])/Table2[[#This Row],[200D EMA]]</f>
        <v>0.32094396197519226</v>
      </c>
      <c r="V239">
        <v>0.197868985774838</v>
      </c>
      <c r="W239">
        <v>723.2</v>
      </c>
      <c r="X239">
        <v>752.65</v>
      </c>
      <c r="Y239">
        <v>723.2</v>
      </c>
      <c r="Z239">
        <v>752.65</v>
      </c>
      <c r="AA239">
        <v>715</v>
      </c>
      <c r="AB239">
        <v>812</v>
      </c>
      <c r="AC239" s="2">
        <f>(Table2[[#This Row],[Close Price]]/Table2[[#This Row],[Day Low]])-1</f>
        <v>3.8716814159291957E-3</v>
      </c>
      <c r="AD239" s="2">
        <f>(Table2[[#This Row],[Day High]]/Table2[[#This Row],[Close Price]])-1</f>
        <v>3.6707988980716255E-2</v>
      </c>
      <c r="AE239" s="2">
        <f>(Table2[[#This Row],[Close Price]]/Table2[[#This Row],[Current Week Low]])-1</f>
        <v>3.8716814159291957E-3</v>
      </c>
      <c r="AF239" s="2">
        <f>(Table2[[#This Row],[Current Week High]]/Table2[[#This Row],[Close Price]])-1</f>
        <v>3.6707988980716255E-2</v>
      </c>
      <c r="AG239" s="2">
        <f>(Table2[[#This Row],[Close Price]]/Table2[[#This Row],[Current Month Low]])-1</f>
        <v>1.538461538461533E-2</v>
      </c>
      <c r="AH239" s="2">
        <f>(Table2[[#This Row],[Current Month High]]/Table2[[#This Row],[Close Price]])-1</f>
        <v>0.11845730027548207</v>
      </c>
      <c r="AI239">
        <v>18.4297520661157</v>
      </c>
      <c r="AJ239">
        <v>93.6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0.11</v>
      </c>
      <c r="AM239" t="s">
        <v>10436</v>
      </c>
      <c r="AN239">
        <v>-6.27</v>
      </c>
      <c r="AO239" t="s">
        <v>10435</v>
      </c>
      <c r="AP239">
        <v>1.8307920078922998E-2</v>
      </c>
      <c r="AQ239">
        <f>(Table2[[#This Row],[Sharpe Ratio]]-AVERAGE(Table2[Sharpe Ratio]))/_xlfn.STDEV.P(Table2[Sharpe Ratio])</f>
        <v>-0.46865073441751981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-0.93280833451565115</v>
      </c>
      <c r="AS239">
        <f>_xlfn.RANK.AVG(Table2[[#This Row],[1Y Return vs Nifty Z-Score]],Table2[1Y Return vs Nifty Z-Score])</f>
        <v>268</v>
      </c>
      <c r="AT239">
        <f>_xlfn.RANK.AVG(Table2[[#This Row],[6M Return vs Nifty Z-Score]],Table2[6M Return vs Nifty Z-Score])</f>
        <v>74</v>
      </c>
      <c r="AU239">
        <f>_xlfn.RANK.AVG(Table2[[#This Row],[Sharpe Ratio Z-Score]],Table2[Sharpe Ratio Z-Score])</f>
        <v>465</v>
      </c>
      <c r="AV239">
        <f>(Table2[[#This Row],[Rank 1Y]]+Table2[[#This Row],[Rank 6M]]+Table2[[#This Row],[Rank Sharpe]])/3</f>
        <v>269</v>
      </c>
    </row>
    <row r="240" spans="1:48" x14ac:dyDescent="0.3">
      <c r="A240" t="s">
        <v>1631</v>
      </c>
      <c r="B240" t="s">
        <v>1632</v>
      </c>
      <c r="C240" t="s">
        <v>5630</v>
      </c>
      <c r="D240" t="s">
        <v>83</v>
      </c>
      <c r="E240">
        <v>5828.5162220000002</v>
      </c>
      <c r="F240">
        <v>284.5</v>
      </c>
      <c r="G240">
        <v>37.950560973433397</v>
      </c>
      <c r="H240">
        <f>(Table2[[#This Row],[1Y Return vs Nifty]]-AVERAGE(Table2[1Y Return vs Nifty]))/_xlfn.STDEV.P(Table2[1Y Return vs Nifty])</f>
        <v>0.21861117394927762</v>
      </c>
      <c r="I240">
        <v>-17.114131985983001</v>
      </c>
      <c r="J240">
        <f>(Table2[[#This Row],[1M Return vs Nifty]]-AVERAGE(Table2[1M Return vs Nifty]))/_xlfn.STDEV.P(Table2[1M Return vs Nifty])</f>
        <v>-1.426243135342635</v>
      </c>
      <c r="K240">
        <v>25.642062377049299</v>
      </c>
      <c r="L240">
        <f>(Table2[[#This Row],[6M Return vs Nifty]]-AVERAGE(Table2[6M Return vs Nifty]))/_xlfn.STDEV.P(Table2[6M Return vs Nifty])</f>
        <v>0.37117681806029262</v>
      </c>
      <c r="M240">
        <v>-4.0686108576712696</v>
      </c>
      <c r="N240">
        <f>(Table2[[#This Row],[1W Return vs Nifty]]-AVERAGE(Table2[1W Return vs Nifty]))/_xlfn.STDEV.P(Table2[1W Return vs Nifty])</f>
        <v>-0.43866865353639928</v>
      </c>
      <c r="O240">
        <v>297.88</v>
      </c>
      <c r="P240">
        <v>300.988220925777</v>
      </c>
      <c r="Q240">
        <v>260.43325045929703</v>
      </c>
      <c r="R240">
        <v>35.722143789978098</v>
      </c>
      <c r="S240" s="2">
        <f>(Table2[[#This Row],[Close Price]]-Table2[[#This Row],[20D EMA]])/Table2[[#This Row],[20D EMA]]</f>
        <v>-4.4917416409292317E-2</v>
      </c>
      <c r="T240" s="2">
        <f>(Table2[[#This Row],[Close Price]]-Table2[[#This Row],[50D EMA]])/Table2[[#This Row],[50D EMA]]</f>
        <v>-5.4780286335002315E-2</v>
      </c>
      <c r="U240" s="2">
        <f>(Table2[[#This Row],[Close Price]]-Table2[[#This Row],[200D EMA]])/Table2[[#This Row],[200D EMA]]</f>
        <v>9.2410433376917636E-2</v>
      </c>
      <c r="V240">
        <v>0.41355820667799797</v>
      </c>
      <c r="W240">
        <v>283</v>
      </c>
      <c r="X240">
        <v>291.2</v>
      </c>
      <c r="Y240">
        <v>283</v>
      </c>
      <c r="Z240">
        <v>292.95</v>
      </c>
      <c r="AA240">
        <v>278</v>
      </c>
      <c r="AB240">
        <v>321.8</v>
      </c>
      <c r="AC240" s="2">
        <f>(Table2[[#This Row],[Close Price]]/Table2[[#This Row],[Day Low]])-1</f>
        <v>5.300353356890497E-3</v>
      </c>
      <c r="AD240" s="2">
        <f>(Table2[[#This Row],[Day High]]/Table2[[#This Row],[Close Price]])-1</f>
        <v>2.3550087873462244E-2</v>
      </c>
      <c r="AE240" s="2">
        <f>(Table2[[#This Row],[Close Price]]/Table2[[#This Row],[Current Week Low]])-1</f>
        <v>5.300353356890497E-3</v>
      </c>
      <c r="AF240" s="2">
        <f>(Table2[[#This Row],[Current Week High]]/Table2[[#This Row],[Close Price]])-1</f>
        <v>2.9701230228470932E-2</v>
      </c>
      <c r="AG240" s="2">
        <f>(Table2[[#This Row],[Close Price]]/Table2[[#This Row],[Current Month Low]])-1</f>
        <v>2.3381294964028854E-2</v>
      </c>
      <c r="AH240" s="2">
        <f>(Table2[[#This Row],[Current Month High]]/Table2[[#This Row],[Close Price]])-1</f>
        <v>0.13110720562390155</v>
      </c>
      <c r="AI240">
        <v>29.9121265377855</v>
      </c>
      <c r="AJ240">
        <v>76.762969866418103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-7.0000000000000007E-2</v>
      </c>
      <c r="AM240" t="s">
        <v>10435</v>
      </c>
      <c r="AN240">
        <v>-7.69</v>
      </c>
      <c r="AO240" t="s">
        <v>10435</v>
      </c>
      <c r="AP240">
        <v>5.4871735628277997E-2</v>
      </c>
      <c r="AQ240">
        <f>(Table2[[#This Row],[Sharpe Ratio]]-AVERAGE(Table2[Sharpe Ratio]))/_xlfn.STDEV.P(Table2[Sharpe Ratio])</f>
        <v>-4.426036435450019E-2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244</v>
      </c>
      <c r="AT240">
        <f>_xlfn.RANK.AVG(Table2[[#This Row],[6M Return vs Nifty Z-Score]],Table2[6M Return vs Nifty Z-Score])</f>
        <v>205</v>
      </c>
      <c r="AU240">
        <f>_xlfn.RANK.AVG(Table2[[#This Row],[Sharpe Ratio Z-Score]],Table2[Sharpe Ratio Z-Score])</f>
        <v>358</v>
      </c>
      <c r="AV240">
        <f>(Table2[[#This Row],[Rank 1Y]]+Table2[[#This Row],[Rank 6M]]+Table2[[#This Row],[Rank Sharpe]])/3</f>
        <v>269</v>
      </c>
    </row>
    <row r="241" spans="1:48" x14ac:dyDescent="0.3">
      <c r="A241" t="s">
        <v>906</v>
      </c>
      <c r="B241" t="s">
        <v>907</v>
      </c>
      <c r="C241" t="s">
        <v>10401</v>
      </c>
      <c r="D241" t="s">
        <v>452</v>
      </c>
      <c r="E241">
        <v>17444.719402589999</v>
      </c>
      <c r="F241">
        <v>1221.9000000000001</v>
      </c>
      <c r="G241">
        <v>16.655605810904198</v>
      </c>
      <c r="H241">
        <f>(Table2[[#This Row],[1Y Return vs Nifty]]-AVERAGE(Table2[1Y Return vs Nifty]))/_xlfn.STDEV.P(Table2[1Y Return vs Nifty])</f>
        <v>-0.12814214713864264</v>
      </c>
      <c r="I241">
        <v>-11.1051109551533</v>
      </c>
      <c r="J241">
        <f>(Table2[[#This Row],[1M Return vs Nifty]]-AVERAGE(Table2[1M Return vs Nifty]))/_xlfn.STDEV.P(Table2[1M Return vs Nifty])</f>
        <v>-0.84061257160257219</v>
      </c>
      <c r="K241">
        <v>8.5614475181581504</v>
      </c>
      <c r="L241">
        <f>(Table2[[#This Row],[6M Return vs Nifty]]-AVERAGE(Table2[6M Return vs Nifty]))/_xlfn.STDEV.P(Table2[6M Return vs Nifty])</f>
        <v>-0.14294955455457969</v>
      </c>
      <c r="M241">
        <v>-4.6927858634364403</v>
      </c>
      <c r="N241">
        <f>(Table2[[#This Row],[1W Return vs Nifty]]-AVERAGE(Table2[1W Return vs Nifty]))/_xlfn.STDEV.P(Table2[1W Return vs Nifty])</f>
        <v>-0.5595402699146832</v>
      </c>
      <c r="O241">
        <v>1269.3499999999999</v>
      </c>
      <c r="P241">
        <v>1280.41432511278</v>
      </c>
      <c r="Q241">
        <v>1120.8899127951699</v>
      </c>
      <c r="R241">
        <v>33.524147476878703</v>
      </c>
      <c r="S241" s="2">
        <f>(Table2[[#This Row],[Close Price]]-Table2[[#This Row],[20D EMA]])/Table2[[#This Row],[20D EMA]]</f>
        <v>-3.7381336904714874E-2</v>
      </c>
      <c r="T241" s="2">
        <f>(Table2[[#This Row],[Close Price]]-Table2[[#This Row],[50D EMA]])/Table2[[#This Row],[50D EMA]]</f>
        <v>-4.5699523947161362E-2</v>
      </c>
      <c r="U241" s="2">
        <f>(Table2[[#This Row],[Close Price]]-Table2[[#This Row],[200D EMA]])/Table2[[#This Row],[200D EMA]]</f>
        <v>9.0115974862277667E-2</v>
      </c>
      <c r="V241">
        <v>0.337390517871407</v>
      </c>
      <c r="W241">
        <v>1215.5999999999999</v>
      </c>
      <c r="X241">
        <v>1245.7</v>
      </c>
      <c r="Y241">
        <v>1215.5999999999999</v>
      </c>
      <c r="Z241">
        <v>1245.7</v>
      </c>
      <c r="AA241">
        <v>1183.05</v>
      </c>
      <c r="AB241">
        <v>1349.4</v>
      </c>
      <c r="AC241" s="2">
        <f>(Table2[[#This Row],[Close Price]]/Table2[[#This Row],[Day Low]])-1</f>
        <v>5.1826258637710509E-3</v>
      </c>
      <c r="AD241" s="2">
        <f>(Table2[[#This Row],[Day High]]/Table2[[#This Row],[Close Price]])-1</f>
        <v>1.9477862345527397E-2</v>
      </c>
      <c r="AE241" s="2">
        <f>(Table2[[#This Row],[Close Price]]/Table2[[#This Row],[Current Week Low]])-1</f>
        <v>5.1826258637710509E-3</v>
      </c>
      <c r="AF241" s="2">
        <f>(Table2[[#This Row],[Current Week High]]/Table2[[#This Row],[Close Price]])-1</f>
        <v>1.9477862345527397E-2</v>
      </c>
      <c r="AG241" s="2">
        <f>(Table2[[#This Row],[Close Price]]/Table2[[#This Row],[Current Month Low]])-1</f>
        <v>3.2838848738430348E-2</v>
      </c>
      <c r="AH241" s="2">
        <f>(Table2[[#This Row],[Current Month High]]/Table2[[#This Row],[Close Price]])-1</f>
        <v>0.10434569113675418</v>
      </c>
      <c r="AI241">
        <v>26.336034045339201</v>
      </c>
      <c r="AJ241">
        <v>67.958762886597896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-7.0000000000000007E-2</v>
      </c>
      <c r="AM241" t="s">
        <v>10435</v>
      </c>
      <c r="AN241">
        <v>-5.63</v>
      </c>
      <c r="AO241" t="s">
        <v>10435</v>
      </c>
      <c r="AP241">
        <v>0.14052320382052</v>
      </c>
      <c r="AQ241">
        <f>(Table2[[#This Row],[Sharpe Ratio]]-AVERAGE(Table2[Sharpe Ratio]))/_xlfn.STDEV.P(Table2[Sharpe Ratio])</f>
        <v>0.94988255362080287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331</v>
      </c>
      <c r="AT241">
        <f>_xlfn.RANK.AVG(Table2[[#This Row],[6M Return vs Nifty Z-Score]],Table2[6M Return vs Nifty Z-Score])</f>
        <v>359</v>
      </c>
      <c r="AU241">
        <f>_xlfn.RANK.AVG(Table2[[#This Row],[Sharpe Ratio Z-Score]],Table2[Sharpe Ratio Z-Score])</f>
        <v>118</v>
      </c>
      <c r="AV241">
        <f>(Table2[[#This Row],[Rank 1Y]]+Table2[[#This Row],[Rank 6M]]+Table2[[#This Row],[Rank Sharpe]])/3</f>
        <v>269.33333333333331</v>
      </c>
    </row>
    <row r="242" spans="1:48" x14ac:dyDescent="0.3">
      <c r="A242" t="s">
        <v>1458</v>
      </c>
      <c r="B242" t="s">
        <v>1459</v>
      </c>
      <c r="C242" t="s">
        <v>10400</v>
      </c>
      <c r="D242" t="s">
        <v>190</v>
      </c>
      <c r="E242">
        <v>7491.9253804</v>
      </c>
      <c r="F242">
        <v>1849</v>
      </c>
      <c r="G242">
        <v>71.863386212359202</v>
      </c>
      <c r="H242">
        <f>(Table2[[#This Row],[1Y Return vs Nifty]]-AVERAGE(Table2[1Y Return vs Nifty]))/_xlfn.STDEV.P(Table2[1Y Return vs Nifty])</f>
        <v>0.77082575666714548</v>
      </c>
      <c r="I242">
        <v>-17.090984563432901</v>
      </c>
      <c r="J242">
        <f>(Table2[[#This Row],[1M Return vs Nifty]]-AVERAGE(Table2[1M Return vs Nifty]))/_xlfn.STDEV.P(Table2[1M Return vs Nifty])</f>
        <v>-1.4239872207689308</v>
      </c>
      <c r="K242">
        <v>18.083086190909501</v>
      </c>
      <c r="L242">
        <f>(Table2[[#This Row],[6M Return vs Nifty]]-AVERAGE(Table2[6M Return vs Nifty]))/_xlfn.STDEV.P(Table2[6M Return vs Nifty])</f>
        <v>0.14365169444102802</v>
      </c>
      <c r="M242">
        <v>-6.5323855335510403</v>
      </c>
      <c r="N242">
        <f>(Table2[[#This Row],[1W Return vs Nifty]]-AVERAGE(Table2[1W Return vs Nifty]))/_xlfn.STDEV.P(Table2[1W Return vs Nifty])</f>
        <v>-0.91577911889442742</v>
      </c>
      <c r="O242">
        <v>1915.5</v>
      </c>
      <c r="P242">
        <v>1870.79499441958</v>
      </c>
      <c r="Q242">
        <v>1538.0956572044399</v>
      </c>
      <c r="R242">
        <v>32.1687075765009</v>
      </c>
      <c r="S242" s="2">
        <f>(Table2[[#This Row],[Close Price]]-Table2[[#This Row],[20D EMA]])/Table2[[#This Row],[20D EMA]]</f>
        <v>-3.4716784129470109E-2</v>
      </c>
      <c r="T242" s="2">
        <f>(Table2[[#This Row],[Close Price]]-Table2[[#This Row],[50D EMA]])/Table2[[#This Row],[50D EMA]]</f>
        <v>-1.1650124404113008E-2</v>
      </c>
      <c r="U242" s="2">
        <f>(Table2[[#This Row],[Close Price]]-Table2[[#This Row],[200D EMA]])/Table2[[#This Row],[200D EMA]]</f>
        <v>0.20213589534518492</v>
      </c>
      <c r="V242">
        <v>0.43424521001427602</v>
      </c>
      <c r="W242">
        <v>1840</v>
      </c>
      <c r="X242">
        <v>1953.95</v>
      </c>
      <c r="Y242">
        <v>1840</v>
      </c>
      <c r="Z242">
        <v>1953.95</v>
      </c>
      <c r="AA242">
        <v>1830.05</v>
      </c>
      <c r="AB242">
        <v>2015</v>
      </c>
      <c r="AC242" s="2">
        <f>(Table2[[#This Row],[Close Price]]/Table2[[#This Row],[Day Low]])-1</f>
        <v>4.891304347826031E-3</v>
      </c>
      <c r="AD242" s="2">
        <f>(Table2[[#This Row],[Day High]]/Table2[[#This Row],[Close Price]])-1</f>
        <v>5.6760411032990898E-2</v>
      </c>
      <c r="AE242" s="2">
        <f>(Table2[[#This Row],[Close Price]]/Table2[[#This Row],[Current Week Low]])-1</f>
        <v>4.891304347826031E-3</v>
      </c>
      <c r="AF242" s="2">
        <f>(Table2[[#This Row],[Current Week High]]/Table2[[#This Row],[Close Price]])-1</f>
        <v>5.6760411032990898E-2</v>
      </c>
      <c r="AG242" s="2">
        <f>(Table2[[#This Row],[Close Price]]/Table2[[#This Row],[Current Month Low]])-1</f>
        <v>1.0354908335837854E-2</v>
      </c>
      <c r="AH242" s="2">
        <f>(Table2[[#This Row],[Current Month High]]/Table2[[#This Row],[Close Price]])-1</f>
        <v>8.9778258518117937E-2</v>
      </c>
      <c r="AI242">
        <v>17.468902109248202</v>
      </c>
      <c r="AJ242">
        <v>117.529411764705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-7.0000000000000007E-2</v>
      </c>
      <c r="AM242" t="s">
        <v>10435</v>
      </c>
      <c r="AN242">
        <v>-3.11</v>
      </c>
      <c r="AO242" t="s">
        <v>10435</v>
      </c>
      <c r="AP242">
        <v>3.2757174305926E-2</v>
      </c>
      <c r="AQ242">
        <f>(Table2[[#This Row],[Sharpe Ratio]]-AVERAGE(Table2[Sharpe Ratio]))/_xlfn.STDEV.P(Table2[Sharpe Ratio])</f>
        <v>-0.30094054727211322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-1.7262294358272978</v>
      </c>
      <c r="AS242">
        <f>_xlfn.RANK.AVG(Table2[[#This Row],[1Y Return vs Nifty Z-Score]],Table2[1Y Return vs Nifty Z-Score])</f>
        <v>126</v>
      </c>
      <c r="AT242">
        <f>_xlfn.RANK.AVG(Table2[[#This Row],[6M Return vs Nifty Z-Score]],Table2[6M Return vs Nifty Z-Score])</f>
        <v>266</v>
      </c>
      <c r="AU242">
        <f>_xlfn.RANK.AVG(Table2[[#This Row],[Sharpe Ratio Z-Score]],Table2[Sharpe Ratio Z-Score])</f>
        <v>416</v>
      </c>
      <c r="AV242">
        <f>(Table2[[#This Row],[Rank 1Y]]+Table2[[#This Row],[Rank 6M]]+Table2[[#This Row],[Rank Sharpe]])/3</f>
        <v>269.33333333333331</v>
      </c>
    </row>
    <row r="243" spans="1:48" x14ac:dyDescent="0.3">
      <c r="A243" t="s">
        <v>262</v>
      </c>
      <c r="B243" t="s">
        <v>263</v>
      </c>
      <c r="C243" t="s">
        <v>10392</v>
      </c>
      <c r="D243" t="s">
        <v>264</v>
      </c>
      <c r="E243">
        <v>105858.41108871999</v>
      </c>
      <c r="F243">
        <v>401.3</v>
      </c>
      <c r="G243">
        <v>83.787255722857395</v>
      </c>
      <c r="H243">
        <f>(Table2[[#This Row],[1Y Return vs Nifty]]-AVERAGE(Table2[1Y Return vs Nifty]))/_xlfn.STDEV.P(Table2[1Y Return vs Nifty])</f>
        <v>0.96498636050159703</v>
      </c>
      <c r="I243">
        <v>-11.4962517786602</v>
      </c>
      <c r="J243">
        <f>(Table2[[#This Row],[1M Return vs Nifty]]-AVERAGE(Table2[1M Return vs Nifty]))/_xlfn.STDEV.P(Table2[1M Return vs Nifty])</f>
        <v>-0.87873259478053567</v>
      </c>
      <c r="K243">
        <v>24.082533088649502</v>
      </c>
      <c r="L243">
        <f>(Table2[[#This Row],[6M Return vs Nifty]]-AVERAGE(Table2[6M Return vs Nifty]))/_xlfn.STDEV.P(Table2[6M Return vs Nifty])</f>
        <v>0.32423499877243045</v>
      </c>
      <c r="M243">
        <v>-7.3321685896045903</v>
      </c>
      <c r="N243">
        <f>(Table2[[#This Row],[1W Return vs Nifty]]-AVERAGE(Table2[1W Return vs Nifty]))/_xlfn.STDEV.P(Table2[1W Return vs Nifty])</f>
        <v>-1.0706572698044403</v>
      </c>
      <c r="O243">
        <v>418.93</v>
      </c>
      <c r="P243">
        <v>413.97343407479798</v>
      </c>
      <c r="Q243">
        <v>336.33462494819798</v>
      </c>
      <c r="R243">
        <v>36.480517938918297</v>
      </c>
      <c r="S243" s="2">
        <f>(Table2[[#This Row],[Close Price]]-Table2[[#This Row],[20D EMA]])/Table2[[#This Row],[20D EMA]]</f>
        <v>-4.2083402955147627E-2</v>
      </c>
      <c r="T243" s="2">
        <f>(Table2[[#This Row],[Close Price]]-Table2[[#This Row],[50D EMA]])/Table2[[#This Row],[50D EMA]]</f>
        <v>-3.061412407567219E-2</v>
      </c>
      <c r="U243" s="2">
        <f>(Table2[[#This Row],[Close Price]]-Table2[[#This Row],[200D EMA]])/Table2[[#This Row],[200D EMA]]</f>
        <v>0.19315696402595464</v>
      </c>
      <c r="V243">
        <v>1.04139494113818</v>
      </c>
      <c r="W243">
        <v>395.7</v>
      </c>
      <c r="X243">
        <v>408</v>
      </c>
      <c r="Y243">
        <v>395.7</v>
      </c>
      <c r="Z243">
        <v>412.6</v>
      </c>
      <c r="AA243">
        <v>366.35</v>
      </c>
      <c r="AB243">
        <v>460</v>
      </c>
      <c r="AC243" s="2">
        <f>(Table2[[#This Row],[Close Price]]/Table2[[#This Row],[Day Low]])-1</f>
        <v>1.4152135456153792E-2</v>
      </c>
      <c r="AD243" s="2">
        <f>(Table2[[#This Row],[Day High]]/Table2[[#This Row],[Close Price]])-1</f>
        <v>1.6695738848741648E-2</v>
      </c>
      <c r="AE243" s="2">
        <f>(Table2[[#This Row],[Close Price]]/Table2[[#This Row],[Current Week Low]])-1</f>
        <v>1.4152135456153792E-2</v>
      </c>
      <c r="AF243" s="2">
        <f>(Table2[[#This Row],[Current Week High]]/Table2[[#This Row],[Close Price]])-1</f>
        <v>2.8158484923997085E-2</v>
      </c>
      <c r="AG243" s="2">
        <f>(Table2[[#This Row],[Close Price]]/Table2[[#This Row],[Current Month Low]])-1</f>
        <v>9.5400573222328422E-2</v>
      </c>
      <c r="AH243" s="2">
        <f>(Table2[[#This Row],[Current Month High]]/Table2[[#This Row],[Close Price]])-1</f>
        <v>0.14627460752554189</v>
      </c>
      <c r="AI243">
        <v>14.7146772987789</v>
      </c>
      <c r="AJ243">
        <v>140.73185362927401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-7.0000000000000007E-2</v>
      </c>
      <c r="AM243" t="s">
        <v>10435</v>
      </c>
      <c r="AN243">
        <v>-5.15</v>
      </c>
      <c r="AO243" t="s">
        <v>10435</v>
      </c>
      <c r="AP243">
        <v>7.7899060046510002E-3</v>
      </c>
      <c r="AQ243">
        <f>(Table2[[#This Row],[Sharpe Ratio]]-AVERAGE(Table2[Sharpe Ratio]))/_xlfn.STDEV.P(Table2[Sharpe Ratio])</f>
        <v>-0.59073164469021933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-1.2509001500011678</v>
      </c>
      <c r="AS243">
        <f>_xlfn.RANK.AVG(Table2[[#This Row],[1Y Return vs Nifty Z-Score]],Table2[1Y Return vs Nifty Z-Score])</f>
        <v>102</v>
      </c>
      <c r="AT243">
        <f>_xlfn.RANK.AVG(Table2[[#This Row],[6M Return vs Nifty Z-Score]],Table2[6M Return vs Nifty Z-Score])</f>
        <v>218</v>
      </c>
      <c r="AU243">
        <f>_xlfn.RANK.AVG(Table2[[#This Row],[Sharpe Ratio Z-Score]],Table2[Sharpe Ratio Z-Score])</f>
        <v>489</v>
      </c>
      <c r="AV243">
        <f>(Table2[[#This Row],[Rank 1Y]]+Table2[[#This Row],[Rank 6M]]+Table2[[#This Row],[Rank Sharpe]])/3</f>
        <v>269.66666666666669</v>
      </c>
    </row>
    <row r="244" spans="1:48" x14ac:dyDescent="0.3">
      <c r="A244" t="s">
        <v>974</v>
      </c>
      <c r="B244" t="s">
        <v>975</v>
      </c>
      <c r="C244" t="s">
        <v>10402</v>
      </c>
      <c r="D244" t="s">
        <v>261</v>
      </c>
      <c r="E244">
        <v>15740.1070568</v>
      </c>
      <c r="F244">
        <v>904.4</v>
      </c>
      <c r="G244">
        <v>21.7301779641218</v>
      </c>
      <c r="H244">
        <f>(Table2[[#This Row],[1Y Return vs Nifty]]-AVERAGE(Table2[1Y Return vs Nifty]))/_xlfn.STDEV.P(Table2[1Y Return vs Nifty])</f>
        <v>-4.5511085753515416E-2</v>
      </c>
      <c r="I244">
        <v>-7.2239448931028996</v>
      </c>
      <c r="J244">
        <f>(Table2[[#This Row],[1M Return vs Nifty]]-AVERAGE(Table2[1M Return vs Nifty]))/_xlfn.STDEV.P(Table2[1M Return vs Nifty])</f>
        <v>-0.46235969859281673</v>
      </c>
      <c r="K244">
        <v>4.6434670640194398</v>
      </c>
      <c r="L244">
        <f>(Table2[[#This Row],[6M Return vs Nifty]]-AVERAGE(Table2[6M Return vs Nifty]))/_xlfn.STDEV.P(Table2[6M Return vs Nifty])</f>
        <v>-0.26088073534071876</v>
      </c>
      <c r="M244">
        <v>-1.1525304111405501</v>
      </c>
      <c r="N244">
        <f>(Table2[[#This Row],[1W Return vs Nifty]]-AVERAGE(Table2[1W Return vs Nifty]))/_xlfn.STDEV.P(Table2[1W Return vs Nifty])</f>
        <v>0.12603091598446683</v>
      </c>
      <c r="O244">
        <v>900.92</v>
      </c>
      <c r="P244">
        <v>914.79155169420403</v>
      </c>
      <c r="Q244">
        <v>837.17614266544194</v>
      </c>
      <c r="R244">
        <v>55.486844730898902</v>
      </c>
      <c r="S244" s="2">
        <f>(Table2[[#This Row],[Close Price]]-Table2[[#This Row],[20D EMA]])/Table2[[#This Row],[20D EMA]]</f>
        <v>3.8627181103760805E-3</v>
      </c>
      <c r="T244" s="2">
        <f>(Table2[[#This Row],[Close Price]]-Table2[[#This Row],[50D EMA]])/Table2[[#This Row],[50D EMA]]</f>
        <v>-1.1359474926237333E-2</v>
      </c>
      <c r="U244" s="2">
        <f>(Table2[[#This Row],[Close Price]]-Table2[[#This Row],[200D EMA]])/Table2[[#This Row],[200D EMA]]</f>
        <v>8.0298343333730773E-2</v>
      </c>
      <c r="V244">
        <v>0.63092845628841998</v>
      </c>
      <c r="W244">
        <v>887.2</v>
      </c>
      <c r="X244">
        <v>911.4</v>
      </c>
      <c r="Y244">
        <v>869.7</v>
      </c>
      <c r="Z244">
        <v>911.4</v>
      </c>
      <c r="AA244">
        <v>856.5</v>
      </c>
      <c r="AB244">
        <v>947.8</v>
      </c>
      <c r="AC244" s="2">
        <f>(Table2[[#This Row],[Close Price]]/Table2[[#This Row],[Day Low]])-1</f>
        <v>1.9386834986474311E-2</v>
      </c>
      <c r="AD244" s="2">
        <f>(Table2[[#This Row],[Day High]]/Table2[[#This Row],[Close Price]])-1</f>
        <v>7.7399380804954454E-3</v>
      </c>
      <c r="AE244" s="2">
        <f>(Table2[[#This Row],[Close Price]]/Table2[[#This Row],[Current Week Low]])-1</f>
        <v>3.98988156835689E-2</v>
      </c>
      <c r="AF244" s="2">
        <f>(Table2[[#This Row],[Current Week High]]/Table2[[#This Row],[Close Price]])-1</f>
        <v>7.7399380804954454E-3</v>
      </c>
      <c r="AG244" s="2">
        <f>(Table2[[#This Row],[Close Price]]/Table2[[#This Row],[Current Month Low]])-1</f>
        <v>5.59252772913017E-2</v>
      </c>
      <c r="AH244" s="2">
        <f>(Table2[[#This Row],[Current Month High]]/Table2[[#This Row],[Close Price]])-1</f>
        <v>4.7987616099071095E-2</v>
      </c>
      <c r="AI244">
        <v>17.204776647501099</v>
      </c>
      <c r="AJ244">
        <v>61.806276165599101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-0.11</v>
      </c>
      <c r="AM244" t="s">
        <v>10435</v>
      </c>
      <c r="AN244">
        <v>0.96</v>
      </c>
      <c r="AO244" t="s">
        <v>10436</v>
      </c>
      <c r="AP244">
        <v>0.151342626832212</v>
      </c>
      <c r="AQ244">
        <f>(Table2[[#This Row],[Sharpe Ratio]]-AVERAGE(Table2[Sharpe Ratio]))/_xlfn.STDEV.P(Table2[Sharpe Ratio])</f>
        <v>1.0754618693134541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307</v>
      </c>
      <c r="AT244">
        <f>_xlfn.RANK.AVG(Table2[[#This Row],[6M Return vs Nifty Z-Score]],Table2[6M Return vs Nifty Z-Score])</f>
        <v>399</v>
      </c>
      <c r="AU244">
        <f>_xlfn.RANK.AVG(Table2[[#This Row],[Sharpe Ratio Z-Score]],Table2[Sharpe Ratio Z-Score])</f>
        <v>103</v>
      </c>
      <c r="AV244">
        <f>(Table2[[#This Row],[Rank 1Y]]+Table2[[#This Row],[Rank 6M]]+Table2[[#This Row],[Rank Sharpe]])/3</f>
        <v>269.66666666666669</v>
      </c>
    </row>
    <row r="245" spans="1:48" x14ac:dyDescent="0.3">
      <c r="A245" t="s">
        <v>838</v>
      </c>
      <c r="B245" t="s">
        <v>839</v>
      </c>
      <c r="C245" t="s">
        <v>10393</v>
      </c>
      <c r="D245" t="s">
        <v>37</v>
      </c>
      <c r="E245">
        <v>19689.727491279999</v>
      </c>
      <c r="F245">
        <v>536.20000000000005</v>
      </c>
      <c r="G245">
        <v>22.0982474855651</v>
      </c>
      <c r="H245">
        <f>(Table2[[#This Row],[1Y Return vs Nifty]]-AVERAGE(Table2[1Y Return vs Nifty]))/_xlfn.STDEV.P(Table2[1Y Return vs Nifty])</f>
        <v>-3.9517678959389679E-2</v>
      </c>
      <c r="I245">
        <v>-7.93243108586445</v>
      </c>
      <c r="J245">
        <f>(Table2[[#This Row],[1M Return vs Nifty]]-AVERAGE(Table2[1M Return vs Nifty]))/_xlfn.STDEV.P(Table2[1M Return vs Nifty])</f>
        <v>-0.53140774591038609</v>
      </c>
      <c r="K245">
        <v>7.9589549060641396</v>
      </c>
      <c r="L245">
        <f>(Table2[[#This Row],[6M Return vs Nifty]]-AVERAGE(Table2[6M Return vs Nifty]))/_xlfn.STDEV.P(Table2[6M Return vs Nifty])</f>
        <v>-0.16108457742946827</v>
      </c>
      <c r="M245">
        <v>-4.3288464990611599</v>
      </c>
      <c r="N245">
        <f>(Table2[[#This Row],[1W Return vs Nifty]]-AVERAGE(Table2[1W Return vs Nifty]))/_xlfn.STDEV.P(Table2[1W Return vs Nifty])</f>
        <v>-0.48906333823780757</v>
      </c>
      <c r="O245">
        <v>546.66</v>
      </c>
      <c r="P245">
        <v>532.82243233036502</v>
      </c>
      <c r="Q245">
        <v>467.43205549457701</v>
      </c>
      <c r="R245">
        <v>37.715862269847698</v>
      </c>
      <c r="S245" s="2">
        <f>(Table2[[#This Row],[Close Price]]-Table2[[#This Row],[20D EMA]])/Table2[[#This Row],[20D EMA]]</f>
        <v>-1.9134379687557025E-2</v>
      </c>
      <c r="T245" s="2">
        <f>(Table2[[#This Row],[Close Price]]-Table2[[#This Row],[50D EMA]])/Table2[[#This Row],[50D EMA]]</f>
        <v>6.3390117695736195E-3</v>
      </c>
      <c r="U245" s="2">
        <f>(Table2[[#This Row],[Close Price]]-Table2[[#This Row],[200D EMA]])/Table2[[#This Row],[200D EMA]]</f>
        <v>0.14711858910202802</v>
      </c>
      <c r="V245">
        <v>0.67334706348936202</v>
      </c>
      <c r="W245">
        <v>529.04999999999995</v>
      </c>
      <c r="X245">
        <v>542</v>
      </c>
      <c r="Y245">
        <v>526.15</v>
      </c>
      <c r="Z245">
        <v>543.75</v>
      </c>
      <c r="AA245">
        <v>526.15</v>
      </c>
      <c r="AB245">
        <v>595.85</v>
      </c>
      <c r="AC245" s="2">
        <f>(Table2[[#This Row],[Close Price]]/Table2[[#This Row],[Day Low]])-1</f>
        <v>1.351479066250838E-2</v>
      </c>
      <c r="AD245" s="2">
        <f>(Table2[[#This Row],[Day High]]/Table2[[#This Row],[Close Price]])-1</f>
        <v>1.0816859380827992E-2</v>
      </c>
      <c r="AE245" s="2">
        <f>(Table2[[#This Row],[Close Price]]/Table2[[#This Row],[Current Week Low]])-1</f>
        <v>1.9101016820298522E-2</v>
      </c>
      <c r="AF245" s="2">
        <f>(Table2[[#This Row],[Current Week High]]/Table2[[#This Row],[Close Price]])-1</f>
        <v>1.4080566952629603E-2</v>
      </c>
      <c r="AG245" s="2">
        <f>(Table2[[#This Row],[Close Price]]/Table2[[#This Row],[Current Month Low]])-1</f>
        <v>1.9101016820298522E-2</v>
      </c>
      <c r="AH245" s="2">
        <f>(Table2[[#This Row],[Current Month High]]/Table2[[#This Row],[Close Price]])-1</f>
        <v>0.11124580380455051</v>
      </c>
      <c r="AI245">
        <v>11.124580380455001</v>
      </c>
      <c r="AJ245">
        <v>61.021021021020999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</v>
      </c>
      <c r="AM245" t="s">
        <v>10437</v>
      </c>
      <c r="AN245">
        <v>-1.87</v>
      </c>
      <c r="AO245" t="s">
        <v>10435</v>
      </c>
      <c r="AP245">
        <v>0.13173977720355901</v>
      </c>
      <c r="AQ245">
        <f>(Table2[[#This Row],[Sharpe Ratio]]-AVERAGE(Table2[Sharpe Ratio]))/_xlfn.STDEV.P(Table2[Sharpe Ratio])</f>
        <v>0.84793472305695439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-0.37313861748009725</v>
      </c>
      <c r="AS245">
        <f>_xlfn.RANK.AVG(Table2[[#This Row],[1Y Return vs Nifty Z-Score]],Table2[1Y Return vs Nifty Z-Score])</f>
        <v>305</v>
      </c>
      <c r="AT245">
        <f>_xlfn.RANK.AVG(Table2[[#This Row],[6M Return vs Nifty Z-Score]],Table2[6M Return vs Nifty Z-Score])</f>
        <v>366</v>
      </c>
      <c r="AU245">
        <f>_xlfn.RANK.AVG(Table2[[#This Row],[Sharpe Ratio Z-Score]],Table2[Sharpe Ratio Z-Score])</f>
        <v>141</v>
      </c>
      <c r="AV245">
        <f>(Table2[[#This Row],[Rank 1Y]]+Table2[[#This Row],[Rank 6M]]+Table2[[#This Row],[Rank Sharpe]])/3</f>
        <v>270.66666666666669</v>
      </c>
    </row>
    <row r="246" spans="1:48" x14ac:dyDescent="0.3">
      <c r="A246" t="s">
        <v>1388</v>
      </c>
      <c r="B246" t="s">
        <v>1389</v>
      </c>
      <c r="C246" t="s">
        <v>10409</v>
      </c>
      <c r="D246" t="s">
        <v>1390</v>
      </c>
      <c r="E246">
        <v>8154.5914007499996</v>
      </c>
      <c r="F246">
        <v>663.35</v>
      </c>
      <c r="G246">
        <v>8.1686651729864196E-2</v>
      </c>
      <c r="H246">
        <f>(Table2[[#This Row],[1Y Return vs Nifty]]-AVERAGE(Table2[1Y Return vs Nifty]))/_xlfn.STDEV.P(Table2[1Y Return vs Nifty])</f>
        <v>-0.3980211615823544</v>
      </c>
      <c r="I246">
        <v>-13.788827553280701</v>
      </c>
      <c r="J246">
        <f>(Table2[[#This Row],[1M Return vs Nifty]]-AVERAGE(Table2[1M Return vs Nifty]))/_xlfn.STDEV.P(Table2[1M Return vs Nifty])</f>
        <v>-1.1021637387920975</v>
      </c>
      <c r="K246">
        <v>20.645106641050699</v>
      </c>
      <c r="L246">
        <f>(Table2[[#This Row],[6M Return vs Nifty]]-AVERAGE(Table2[6M Return vs Nifty]))/_xlfn.STDEV.P(Table2[6M Return vs Nifty])</f>
        <v>0.22076848979518118</v>
      </c>
      <c r="M246">
        <v>-0.14268494893354999</v>
      </c>
      <c r="N246">
        <f>(Table2[[#This Row],[1W Return vs Nifty]]-AVERAGE(Table2[1W Return vs Nifty]))/_xlfn.STDEV.P(Table2[1W Return vs Nifty])</f>
        <v>0.32158769442291302</v>
      </c>
      <c r="O246">
        <v>668.29</v>
      </c>
      <c r="P246">
        <v>658.09998277959403</v>
      </c>
      <c r="Q246">
        <v>582.50151403296502</v>
      </c>
      <c r="R246">
        <v>47.163062999219598</v>
      </c>
      <c r="S246" s="2">
        <f>(Table2[[#This Row],[Close Price]]-Table2[[#This Row],[20D EMA]])/Table2[[#This Row],[20D EMA]]</f>
        <v>-7.3920004788339509E-3</v>
      </c>
      <c r="T246" s="2">
        <f>(Table2[[#This Row],[Close Price]]-Table2[[#This Row],[50D EMA]])/Table2[[#This Row],[50D EMA]]</f>
        <v>7.9775373921629322E-3</v>
      </c>
      <c r="U246" s="2">
        <f>(Table2[[#This Row],[Close Price]]-Table2[[#This Row],[200D EMA]])/Table2[[#This Row],[200D EMA]]</f>
        <v>0.13879532330702168</v>
      </c>
      <c r="V246">
        <v>1.0467611708066999</v>
      </c>
      <c r="W246">
        <v>661</v>
      </c>
      <c r="X246">
        <v>672.8</v>
      </c>
      <c r="Y246">
        <v>661</v>
      </c>
      <c r="Z246">
        <v>684.9</v>
      </c>
      <c r="AA246">
        <v>644.35</v>
      </c>
      <c r="AB246">
        <v>709.15</v>
      </c>
      <c r="AC246" s="2">
        <f>(Table2[[#This Row],[Close Price]]/Table2[[#This Row],[Day Low]])-1</f>
        <v>3.555219364599127E-3</v>
      </c>
      <c r="AD246" s="2">
        <f>(Table2[[#This Row],[Day High]]/Table2[[#This Row],[Close Price]])-1</f>
        <v>1.4245873219265848E-2</v>
      </c>
      <c r="AE246" s="2">
        <f>(Table2[[#This Row],[Close Price]]/Table2[[#This Row],[Current Week Low]])-1</f>
        <v>3.555219364599127E-3</v>
      </c>
      <c r="AF246" s="2">
        <f>(Table2[[#This Row],[Current Week High]]/Table2[[#This Row],[Close Price]])-1</f>
        <v>3.2486620939172317E-2</v>
      </c>
      <c r="AG246" s="2">
        <f>(Table2[[#This Row],[Close Price]]/Table2[[#This Row],[Current Month Low]])-1</f>
        <v>2.948708000310396E-2</v>
      </c>
      <c r="AH246" s="2">
        <f>(Table2[[#This Row],[Current Month High]]/Table2[[#This Row],[Close Price]])-1</f>
        <v>6.9043491369563448E-2</v>
      </c>
      <c r="AI246">
        <v>15.836285520464299</v>
      </c>
      <c r="AJ246">
        <v>63.005283204324797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-0.02</v>
      </c>
      <c r="AM246" t="s">
        <v>10435</v>
      </c>
      <c r="AN246">
        <v>-0.26</v>
      </c>
      <c r="AO246" t="s">
        <v>10435</v>
      </c>
      <c r="AP246">
        <v>0.13317414093324201</v>
      </c>
      <c r="AQ246">
        <f>(Table2[[#This Row],[Sharpe Ratio]]-AVERAGE(Table2[Sharpe Ratio]))/_xlfn.STDEV.P(Table2[Sharpe Ratio])</f>
        <v>0.86458315388670348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-9.3245562269654192E-2</v>
      </c>
      <c r="AS246">
        <f>_xlfn.RANK.AVG(Table2[[#This Row],[1Y Return vs Nifty Z-Score]],Table2[1Y Return vs Nifty Z-Score])</f>
        <v>433</v>
      </c>
      <c r="AT246">
        <f>_xlfn.RANK.AVG(Table2[[#This Row],[6M Return vs Nifty Z-Score]],Table2[6M Return vs Nifty Z-Score])</f>
        <v>246</v>
      </c>
      <c r="AU246">
        <f>_xlfn.RANK.AVG(Table2[[#This Row],[Sharpe Ratio Z-Score]],Table2[Sharpe Ratio Z-Score])</f>
        <v>136</v>
      </c>
      <c r="AV246">
        <f>(Table2[[#This Row],[Rank 1Y]]+Table2[[#This Row],[Rank 6M]]+Table2[[#This Row],[Rank Sharpe]])/3</f>
        <v>271.66666666666669</v>
      </c>
    </row>
    <row r="247" spans="1:48" x14ac:dyDescent="0.3">
      <c r="A247" t="s">
        <v>1222</v>
      </c>
      <c r="B247" t="s">
        <v>1223</v>
      </c>
      <c r="C247" t="s">
        <v>10391</v>
      </c>
      <c r="D247" t="s">
        <v>225</v>
      </c>
      <c r="E247">
        <v>10064.530424480001</v>
      </c>
      <c r="F247">
        <v>9069.5499999999993</v>
      </c>
      <c r="G247">
        <v>60.078339613743701</v>
      </c>
      <c r="H247">
        <f>(Table2[[#This Row],[1Y Return vs Nifty]]-AVERAGE(Table2[1Y Return vs Nifty]))/_xlfn.STDEV.P(Table2[1Y Return vs Nifty])</f>
        <v>0.57892565563117449</v>
      </c>
      <c r="I247">
        <v>11.4637279945103</v>
      </c>
      <c r="J247">
        <f>(Table2[[#This Row],[1M Return vs Nifty]]-AVERAGE(Table2[1M Return vs Nifty]))/_xlfn.STDEV.P(Table2[1M Return vs Nifty])</f>
        <v>1.3589140749575641</v>
      </c>
      <c r="K247">
        <v>12.3566462913944</v>
      </c>
      <c r="L247">
        <f>(Table2[[#This Row],[6M Return vs Nifty]]-AVERAGE(Table2[6M Return vs Nifty]))/_xlfn.STDEV.P(Table2[6M Return vs Nifty])</f>
        <v>-2.8714101395779505E-2</v>
      </c>
      <c r="M247">
        <v>3.7099879561444902</v>
      </c>
      <c r="N247">
        <f>(Table2[[#This Row],[1W Return vs Nifty]]-AVERAGE(Table2[1W Return vs Nifty]))/_xlfn.STDEV.P(Table2[1W Return vs Nifty])</f>
        <v>1.0676585833761321</v>
      </c>
      <c r="O247">
        <v>7768.36</v>
      </c>
      <c r="P247">
        <v>7377.2858798404995</v>
      </c>
      <c r="Q247">
        <v>6564.6870229952901</v>
      </c>
      <c r="R247">
        <v>88.150008605363695</v>
      </c>
      <c r="S247" s="2">
        <f>(Table2[[#This Row],[Close Price]]-Table2[[#This Row],[20D EMA]])/Table2[[#This Row],[20D EMA]]</f>
        <v>0.16749867410882086</v>
      </c>
      <c r="T247" s="2">
        <f>(Table2[[#This Row],[Close Price]]-Table2[[#This Row],[50D EMA]])/Table2[[#This Row],[50D EMA]]</f>
        <v>0.22938844281253301</v>
      </c>
      <c r="U247" s="2">
        <f>(Table2[[#This Row],[Close Price]]-Table2[[#This Row],[200D EMA]])/Table2[[#This Row],[200D EMA]]</f>
        <v>0.38156624500611874</v>
      </c>
      <c r="V247">
        <v>1.4343604737361</v>
      </c>
      <c r="W247">
        <v>8251.35</v>
      </c>
      <c r="X247">
        <v>9537.9</v>
      </c>
      <c r="Y247">
        <v>7974.95</v>
      </c>
      <c r="Z247">
        <v>9537.9</v>
      </c>
      <c r="AA247">
        <v>7102</v>
      </c>
      <c r="AB247">
        <v>9537.9</v>
      </c>
      <c r="AC247" s="2">
        <f>(Table2[[#This Row],[Close Price]]/Table2[[#This Row],[Day Low]])-1</f>
        <v>9.9159531470607742E-2</v>
      </c>
      <c r="AD247" s="2">
        <f>(Table2[[#This Row],[Day High]]/Table2[[#This Row],[Close Price]])-1</f>
        <v>5.1639827775358249E-2</v>
      </c>
      <c r="AE247" s="2">
        <f>(Table2[[#This Row],[Close Price]]/Table2[[#This Row],[Current Week Low]])-1</f>
        <v>0.1372547790268277</v>
      </c>
      <c r="AF247" s="2">
        <f>(Table2[[#This Row],[Current Week High]]/Table2[[#This Row],[Close Price]])-1</f>
        <v>5.1639827775358249E-2</v>
      </c>
      <c r="AG247" s="2">
        <f>(Table2[[#This Row],[Close Price]]/Table2[[#This Row],[Current Month Low]])-1</f>
        <v>0.27704167840045058</v>
      </c>
      <c r="AH247" s="2">
        <f>(Table2[[#This Row],[Current Month High]]/Table2[[#This Row],[Close Price]])-1</f>
        <v>5.1639827775358249E-2</v>
      </c>
      <c r="AI247">
        <v>5.1639827775358196</v>
      </c>
      <c r="AJ247">
        <v>105.65873015872999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0.19</v>
      </c>
      <c r="AM247" t="s">
        <v>10436</v>
      </c>
      <c r="AN247">
        <v>21.25</v>
      </c>
      <c r="AO247" t="s">
        <v>10436</v>
      </c>
      <c r="AP247">
        <v>6.1643803643247001E-2</v>
      </c>
      <c r="AQ247">
        <f>(Table2[[#This Row],[Sharpe Ratio]]-AVERAGE(Table2[Sharpe Ratio]))/_xlfn.STDEV.P(Table2[Sharpe Ratio])</f>
        <v>3.4341948007709865E-2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3.0111261605768007</v>
      </c>
      <c r="AS247">
        <f>_xlfn.RANK.AVG(Table2[[#This Row],[1Y Return vs Nifty Z-Score]],Table2[1Y Return vs Nifty Z-Score])</f>
        <v>158</v>
      </c>
      <c r="AT247">
        <f>_xlfn.RANK.AVG(Table2[[#This Row],[6M Return vs Nifty Z-Score]],Table2[6M Return vs Nifty Z-Score])</f>
        <v>324</v>
      </c>
      <c r="AU247">
        <f>_xlfn.RANK.AVG(Table2[[#This Row],[Sharpe Ratio Z-Score]],Table2[Sharpe Ratio Z-Score])</f>
        <v>335</v>
      </c>
      <c r="AV247">
        <f>(Table2[[#This Row],[Rank 1Y]]+Table2[[#This Row],[Rank 6M]]+Table2[[#This Row],[Rank Sharpe]])/3</f>
        <v>272.33333333333331</v>
      </c>
    </row>
    <row r="248" spans="1:48" x14ac:dyDescent="0.3">
      <c r="A248" t="s">
        <v>1752</v>
      </c>
      <c r="B248" t="s">
        <v>1753</v>
      </c>
      <c r="C248" t="s">
        <v>10395</v>
      </c>
      <c r="D248" t="s">
        <v>54</v>
      </c>
      <c r="E248">
        <v>4767.8630705750002</v>
      </c>
      <c r="F248">
        <v>191.35</v>
      </c>
      <c r="G248">
        <v>74.680452719870203</v>
      </c>
      <c r="H248">
        <f>(Table2[[#This Row],[1Y Return vs Nifty]]-AVERAGE(Table2[1Y Return vs Nifty]))/_xlfn.STDEV.P(Table2[1Y Return vs Nifty])</f>
        <v>0.81669705152311312</v>
      </c>
      <c r="I248">
        <v>1.5601258478565001</v>
      </c>
      <c r="J248">
        <f>(Table2[[#This Row],[1M Return vs Nifty]]-AVERAGE(Table2[1M Return vs Nifty]))/_xlfn.STDEV.P(Table2[1M Return vs Nifty])</f>
        <v>0.39372322632421475</v>
      </c>
      <c r="K248">
        <v>51.269970477153002</v>
      </c>
      <c r="L248">
        <f>(Table2[[#This Row],[6M Return vs Nifty]]-AVERAGE(Table2[6M Return vs Nifty]))/_xlfn.STDEV.P(Table2[6M Return vs Nifty])</f>
        <v>1.1425766498617214</v>
      </c>
      <c r="M248">
        <v>-1.8124822184032301</v>
      </c>
      <c r="N248">
        <f>(Table2[[#This Row],[1W Return vs Nifty]]-AVERAGE(Table2[1W Return vs Nifty]))/_xlfn.STDEV.P(Table2[1W Return vs Nifty])</f>
        <v>-1.7688852552850947E-3</v>
      </c>
      <c r="O248">
        <v>173.32</v>
      </c>
      <c r="P248">
        <v>159.685154656126</v>
      </c>
      <c r="Q248">
        <v>133.709510880121</v>
      </c>
      <c r="R248">
        <v>77.263525791714997</v>
      </c>
      <c r="S248" s="2">
        <f>(Table2[[#This Row],[Close Price]]-Table2[[#This Row],[20D EMA]])/Table2[[#This Row],[20D EMA]]</f>
        <v>0.10402723286406648</v>
      </c>
      <c r="T248" s="2">
        <f>(Table2[[#This Row],[Close Price]]-Table2[[#This Row],[50D EMA]])/Table2[[#This Row],[50D EMA]]</f>
        <v>0.19829548596463242</v>
      </c>
      <c r="U248" s="2">
        <f>(Table2[[#This Row],[Close Price]]-Table2[[#This Row],[200D EMA]])/Table2[[#This Row],[200D EMA]]</f>
        <v>0.43108742781624054</v>
      </c>
      <c r="V248">
        <v>1.0695502317116901</v>
      </c>
      <c r="W248">
        <v>177.52</v>
      </c>
      <c r="X248">
        <v>194.28</v>
      </c>
      <c r="Y248">
        <v>174.01</v>
      </c>
      <c r="Z248">
        <v>194.28</v>
      </c>
      <c r="AA248">
        <v>160.75</v>
      </c>
      <c r="AB248">
        <v>194.28</v>
      </c>
      <c r="AC248" s="2">
        <f>(Table2[[#This Row],[Close Price]]/Table2[[#This Row],[Day Low]])-1</f>
        <v>7.7906714736367677E-2</v>
      </c>
      <c r="AD248" s="2">
        <f>(Table2[[#This Row],[Day High]]/Table2[[#This Row],[Close Price]])-1</f>
        <v>1.5312255030049737E-2</v>
      </c>
      <c r="AE248" s="2">
        <f>(Table2[[#This Row],[Close Price]]/Table2[[#This Row],[Current Week Low]])-1</f>
        <v>9.9649445434170536E-2</v>
      </c>
      <c r="AF248" s="2">
        <f>(Table2[[#This Row],[Current Week High]]/Table2[[#This Row],[Close Price]])-1</f>
        <v>1.5312255030049737E-2</v>
      </c>
      <c r="AG248" s="2">
        <f>(Table2[[#This Row],[Close Price]]/Table2[[#This Row],[Current Month Low]])-1</f>
        <v>0.19035769828926896</v>
      </c>
      <c r="AH248" s="2">
        <f>(Table2[[#This Row],[Current Month High]]/Table2[[#This Row],[Close Price]])-1</f>
        <v>1.5312255030049737E-2</v>
      </c>
      <c r="AI248">
        <v>1.53122550300497</v>
      </c>
      <c r="AJ248">
        <v>116.459276018099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0.28000000000000003</v>
      </c>
      <c r="AM248" t="s">
        <v>10436</v>
      </c>
      <c r="AN248">
        <v>10.19</v>
      </c>
      <c r="AO248" t="s">
        <v>10436</v>
      </c>
      <c r="AP248">
        <v>-1.4627471447829001E-2</v>
      </c>
      <c r="AQ248">
        <f>(Table2[[#This Row],[Sharpe Ratio]]-AVERAGE(Table2[Sharpe Ratio]))/_xlfn.STDEV.P(Table2[Sharpe Ratio])</f>
        <v>-0.85092656608890271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1.5003014763648614</v>
      </c>
      <c r="AS248">
        <f>_xlfn.RANK.AVG(Table2[[#This Row],[1Y Return vs Nifty Z-Score]],Table2[1Y Return vs Nifty Z-Score])</f>
        <v>120</v>
      </c>
      <c r="AT248">
        <f>_xlfn.RANK.AVG(Table2[[#This Row],[6M Return vs Nifty Z-Score]],Table2[6M Return vs Nifty Z-Score])</f>
        <v>93</v>
      </c>
      <c r="AU248">
        <f>_xlfn.RANK.AVG(Table2[[#This Row],[Sharpe Ratio Z-Score]],Table2[Sharpe Ratio Z-Score])</f>
        <v>604</v>
      </c>
      <c r="AV248">
        <f>(Table2[[#This Row],[Rank 1Y]]+Table2[[#This Row],[Rank 6M]]+Table2[[#This Row],[Rank Sharpe]])/3</f>
        <v>272.33333333333331</v>
      </c>
    </row>
    <row r="249" spans="1:48" x14ac:dyDescent="0.3">
      <c r="A249" t="s">
        <v>1821</v>
      </c>
      <c r="B249" t="s">
        <v>1822</v>
      </c>
      <c r="C249" t="s">
        <v>592</v>
      </c>
      <c r="D249" t="s">
        <v>592</v>
      </c>
      <c r="E249">
        <v>4397.3345558999999</v>
      </c>
      <c r="F249">
        <v>212.91</v>
      </c>
      <c r="G249">
        <v>17.771021317866499</v>
      </c>
      <c r="H249">
        <f>(Table2[[#This Row],[1Y Return vs Nifty]]-AVERAGE(Table2[1Y Return vs Nifty]))/_xlfn.STDEV.P(Table2[1Y Return vs Nifty])</f>
        <v>-0.10997944012751378</v>
      </c>
      <c r="I249">
        <v>-8.4042685375116104</v>
      </c>
      <c r="J249">
        <f>(Table2[[#This Row],[1M Return vs Nifty]]-AVERAGE(Table2[1M Return vs Nifty]))/_xlfn.STDEV.P(Table2[1M Return vs Nifty])</f>
        <v>-0.57739234662722649</v>
      </c>
      <c r="K249">
        <v>23.979862508849902</v>
      </c>
      <c r="L249">
        <f>(Table2[[#This Row],[6M Return vs Nifty]]-AVERAGE(Table2[6M Return vs Nifty]))/_xlfn.STDEV.P(Table2[6M Return vs Nifty])</f>
        <v>0.32114461512976217</v>
      </c>
      <c r="M249">
        <v>-1.62860000094872</v>
      </c>
      <c r="N249">
        <f>(Table2[[#This Row],[1W Return vs Nifty]]-AVERAGE(Table2[1W Return vs Nifty]))/_xlfn.STDEV.P(Table2[1W Return vs Nifty])</f>
        <v>3.3839943425227177E-2</v>
      </c>
      <c r="O249">
        <v>211.78</v>
      </c>
      <c r="P249">
        <v>210.99979169332099</v>
      </c>
      <c r="Q249">
        <v>184.95425441908</v>
      </c>
      <c r="R249">
        <v>55.236975167188596</v>
      </c>
      <c r="S249" s="2">
        <f>(Table2[[#This Row],[Close Price]]-Table2[[#This Row],[20D EMA]])/Table2[[#This Row],[20D EMA]]</f>
        <v>5.3357257531400299E-3</v>
      </c>
      <c r="T249" s="2">
        <f>(Table2[[#This Row],[Close Price]]-Table2[[#This Row],[50D EMA]])/Table2[[#This Row],[50D EMA]]</f>
        <v>9.053128874437065E-3</v>
      </c>
      <c r="U249" s="2">
        <f>(Table2[[#This Row],[Close Price]]-Table2[[#This Row],[200D EMA]])/Table2[[#This Row],[200D EMA]]</f>
        <v>0.15114951353093103</v>
      </c>
      <c r="V249">
        <v>0.38984509618133401</v>
      </c>
      <c r="W249">
        <v>212.01</v>
      </c>
      <c r="X249">
        <v>220.62</v>
      </c>
      <c r="Y249">
        <v>206.5</v>
      </c>
      <c r="Z249">
        <v>220.62</v>
      </c>
      <c r="AA249">
        <v>198.99</v>
      </c>
      <c r="AB249">
        <v>220.62</v>
      </c>
      <c r="AC249" s="2">
        <f>(Table2[[#This Row],[Close Price]]/Table2[[#This Row],[Day Low]])-1</f>
        <v>4.2450827791142842E-3</v>
      </c>
      <c r="AD249" s="2">
        <f>(Table2[[#This Row],[Day High]]/Table2[[#This Row],[Close Price]])-1</f>
        <v>3.6212484148231638E-2</v>
      </c>
      <c r="AE249" s="2">
        <f>(Table2[[#This Row],[Close Price]]/Table2[[#This Row],[Current Week Low]])-1</f>
        <v>3.1041162227602781E-2</v>
      </c>
      <c r="AF249" s="2">
        <f>(Table2[[#This Row],[Current Week High]]/Table2[[#This Row],[Close Price]])-1</f>
        <v>3.6212484148231638E-2</v>
      </c>
      <c r="AG249" s="2">
        <f>(Table2[[#This Row],[Close Price]]/Table2[[#This Row],[Current Month Low]])-1</f>
        <v>6.9953263983114633E-2</v>
      </c>
      <c r="AH249" s="2">
        <f>(Table2[[#This Row],[Current Month High]]/Table2[[#This Row],[Close Price]])-1</f>
        <v>3.6212484148231638E-2</v>
      </c>
      <c r="AI249">
        <v>14.2266685453947</v>
      </c>
      <c r="AJ249">
        <v>58.7695749440716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-0.12</v>
      </c>
      <c r="AM249" t="s">
        <v>10435</v>
      </c>
      <c r="AN249">
        <v>2.34</v>
      </c>
      <c r="AO249" t="s">
        <v>10436</v>
      </c>
      <c r="AP249">
        <v>8.3363449540659995E-2</v>
      </c>
      <c r="AQ249">
        <f>(Table2[[#This Row],[Sharpe Ratio]]-AVERAGE(Table2[Sharpe Ratio]))/_xlfn.STDEV.P(Table2[Sharpe Ratio])</f>
        <v>0.28643841063203929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-4.5948817567711624E-2</v>
      </c>
      <c r="AS249">
        <f>_xlfn.RANK.AVG(Table2[[#This Row],[1Y Return vs Nifty Z-Score]],Table2[1Y Return vs Nifty Z-Score])</f>
        <v>326</v>
      </c>
      <c r="AT249">
        <f>_xlfn.RANK.AVG(Table2[[#This Row],[6M Return vs Nifty Z-Score]],Table2[6M Return vs Nifty Z-Score])</f>
        <v>220</v>
      </c>
      <c r="AU249">
        <f>_xlfn.RANK.AVG(Table2[[#This Row],[Sharpe Ratio Z-Score]],Table2[Sharpe Ratio Z-Score])</f>
        <v>271</v>
      </c>
      <c r="AV249">
        <f>(Table2[[#This Row],[Rank 1Y]]+Table2[[#This Row],[Rank 6M]]+Table2[[#This Row],[Rank Sharpe]])/3</f>
        <v>272.33333333333331</v>
      </c>
    </row>
    <row r="250" spans="1:48" x14ac:dyDescent="0.3">
      <c r="A250" t="s">
        <v>384</v>
      </c>
      <c r="B250" t="s">
        <v>385</v>
      </c>
      <c r="C250" t="s">
        <v>10398</v>
      </c>
      <c r="D250" t="s">
        <v>125</v>
      </c>
      <c r="E250">
        <v>64684.904060339999</v>
      </c>
      <c r="F250">
        <v>785.55</v>
      </c>
      <c r="G250">
        <v>45.435538527400702</v>
      </c>
      <c r="H250">
        <f>(Table2[[#This Row],[1Y Return vs Nifty]]-AVERAGE(Table2[1Y Return vs Nifty]))/_xlfn.STDEV.P(Table2[1Y Return vs Nifty])</f>
        <v>0.34049172290078061</v>
      </c>
      <c r="I250">
        <v>-1.0089050975804199</v>
      </c>
      <c r="J250">
        <f>(Table2[[#This Row],[1M Return vs Nifty]]-AVERAGE(Table2[1M Return vs Nifty]))/_xlfn.STDEV.P(Table2[1M Return vs Nifty])</f>
        <v>0.14334915821512795</v>
      </c>
      <c r="K250">
        <v>-6.7070249981882704</v>
      </c>
      <c r="L250">
        <f>(Table2[[#This Row],[6M Return vs Nifty]]-AVERAGE(Table2[6M Return vs Nifty]))/_xlfn.STDEV.P(Table2[6M Return vs Nifty])</f>
        <v>-0.60253045694304697</v>
      </c>
      <c r="M250">
        <v>-1.55064850856073</v>
      </c>
      <c r="N250">
        <f>(Table2[[#This Row],[1W Return vs Nifty]]-AVERAGE(Table2[1W Return vs Nifty]))/_xlfn.STDEV.P(Table2[1W Return vs Nifty])</f>
        <v>4.893526572587803E-2</v>
      </c>
      <c r="O250">
        <v>750.14</v>
      </c>
      <c r="P250">
        <v>744.343889891196</v>
      </c>
      <c r="Q250">
        <v>675.93158724700504</v>
      </c>
      <c r="R250">
        <v>66.864336134070101</v>
      </c>
      <c r="S250" s="2">
        <f>(Table2[[#This Row],[Close Price]]-Table2[[#This Row],[20D EMA]])/Table2[[#This Row],[20D EMA]]</f>
        <v>4.7204521822593076E-2</v>
      </c>
      <c r="T250" s="2">
        <f>(Table2[[#This Row],[Close Price]]-Table2[[#This Row],[50D EMA]])/Table2[[#This Row],[50D EMA]]</f>
        <v>5.5358968708438289E-2</v>
      </c>
      <c r="U250" s="2">
        <f>(Table2[[#This Row],[Close Price]]-Table2[[#This Row],[200D EMA]])/Table2[[#This Row],[200D EMA]]</f>
        <v>0.16217382767900912</v>
      </c>
      <c r="V250">
        <v>0.76648384457756102</v>
      </c>
      <c r="W250">
        <v>771.75</v>
      </c>
      <c r="X250">
        <v>791.5</v>
      </c>
      <c r="Y250">
        <v>750.75</v>
      </c>
      <c r="Z250">
        <v>791.5</v>
      </c>
      <c r="AA250">
        <v>710</v>
      </c>
      <c r="AB250">
        <v>795</v>
      </c>
      <c r="AC250" s="2">
        <f>(Table2[[#This Row],[Close Price]]/Table2[[#This Row],[Day Low]])-1</f>
        <v>1.7881438289601537E-2</v>
      </c>
      <c r="AD250" s="2">
        <f>(Table2[[#This Row],[Day High]]/Table2[[#This Row],[Close Price]])-1</f>
        <v>7.5743109922985496E-3</v>
      </c>
      <c r="AE250" s="2">
        <f>(Table2[[#This Row],[Close Price]]/Table2[[#This Row],[Current Week Low]])-1</f>
        <v>4.635364635364625E-2</v>
      </c>
      <c r="AF250" s="2">
        <f>(Table2[[#This Row],[Current Week High]]/Table2[[#This Row],[Close Price]])-1</f>
        <v>7.5743109922985496E-3</v>
      </c>
      <c r="AG250" s="2">
        <f>(Table2[[#This Row],[Close Price]]/Table2[[#This Row],[Current Month Low]])-1</f>
        <v>0.10640845070422533</v>
      </c>
      <c r="AH250" s="2">
        <f>(Table2[[#This Row],[Current Month High]]/Table2[[#This Row],[Close Price]])-1</f>
        <v>1.2029788046591605E-2</v>
      </c>
      <c r="AI250">
        <v>7.9498440583030998</v>
      </c>
      <c r="AJ250">
        <v>83.904951422216996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-0.03</v>
      </c>
      <c r="AM250" t="s">
        <v>10435</v>
      </c>
      <c r="AN250">
        <v>8.1999999999999993</v>
      </c>
      <c r="AO250" t="s">
        <v>10436</v>
      </c>
      <c r="AP250">
        <v>0.17078659996499199</v>
      </c>
      <c r="AQ250">
        <f>(Table2[[#This Row],[Sharpe Ratio]]-AVERAGE(Table2[Sharpe Ratio]))/_xlfn.STDEV.P(Table2[Sharpe Ratio])</f>
        <v>1.3011449614452728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1.2313906513440127</v>
      </c>
      <c r="AS250">
        <f>_xlfn.RANK.AVG(Table2[[#This Row],[1Y Return vs Nifty Z-Score]],Table2[1Y Return vs Nifty Z-Score])</f>
        <v>212</v>
      </c>
      <c r="AT250">
        <f>_xlfn.RANK.AVG(Table2[[#This Row],[6M Return vs Nifty Z-Score]],Table2[6M Return vs Nifty Z-Score])</f>
        <v>530</v>
      </c>
      <c r="AU250">
        <f>_xlfn.RANK.AVG(Table2[[#This Row],[Sharpe Ratio Z-Score]],Table2[Sharpe Ratio Z-Score])</f>
        <v>77</v>
      </c>
      <c r="AV250">
        <f>(Table2[[#This Row],[Rank 1Y]]+Table2[[#This Row],[Rank 6M]]+Table2[[#This Row],[Rank Sharpe]])/3</f>
        <v>273</v>
      </c>
    </row>
    <row r="251" spans="1:48" x14ac:dyDescent="0.3">
      <c r="A251" t="s">
        <v>827</v>
      </c>
      <c r="B251" t="s">
        <v>828</v>
      </c>
      <c r="C251" t="s">
        <v>10404</v>
      </c>
      <c r="D251" t="s">
        <v>388</v>
      </c>
      <c r="E251">
        <v>20086.702910094999</v>
      </c>
      <c r="F251">
        <v>501.35</v>
      </c>
      <c r="G251">
        <v>46.535130359317399</v>
      </c>
      <c r="H251">
        <f>(Table2[[#This Row],[1Y Return vs Nifty]]-AVERAGE(Table2[1Y Return vs Nifty]))/_xlfn.STDEV.P(Table2[1Y Return vs Nifty])</f>
        <v>0.35839676738893156</v>
      </c>
      <c r="I251">
        <v>-8.05165572030287</v>
      </c>
      <c r="J251">
        <f>(Table2[[#This Row],[1M Return vs Nifty]]-AVERAGE(Table2[1M Return vs Nifty]))/_xlfn.STDEV.P(Table2[1M Return vs Nifty])</f>
        <v>-0.54302720763628942</v>
      </c>
      <c r="K251">
        <v>28.601283638542</v>
      </c>
      <c r="L251">
        <f>(Table2[[#This Row],[6M Return vs Nifty]]-AVERAGE(Table2[6M Return vs Nifty]))/_xlfn.STDEV.P(Table2[6M Return vs Nifty])</f>
        <v>0.46024935470519512</v>
      </c>
      <c r="M251">
        <v>-6.4177226732317196</v>
      </c>
      <c r="N251">
        <f>(Table2[[#This Row],[1W Return vs Nifty]]-AVERAGE(Table2[1W Return vs Nifty]))/_xlfn.STDEV.P(Table2[1W Return vs Nifty])</f>
        <v>-0.893574632752975</v>
      </c>
      <c r="O251">
        <v>505.01</v>
      </c>
      <c r="P251">
        <v>500.50210682747399</v>
      </c>
      <c r="Q251">
        <v>431.99110499416997</v>
      </c>
      <c r="R251">
        <v>48.617100614551497</v>
      </c>
      <c r="S251" s="2">
        <f>(Table2[[#This Row],[Close Price]]-Table2[[#This Row],[20D EMA]])/Table2[[#This Row],[20D EMA]]</f>
        <v>-7.2473812399753831E-3</v>
      </c>
      <c r="T251" s="2">
        <f>(Table2[[#This Row],[Close Price]]-Table2[[#This Row],[50D EMA]])/Table2[[#This Row],[50D EMA]]</f>
        <v>1.6940851216402609E-3</v>
      </c>
      <c r="U251" s="2">
        <f>(Table2[[#This Row],[Close Price]]-Table2[[#This Row],[200D EMA]])/Table2[[#This Row],[200D EMA]]</f>
        <v>0.16055630359973755</v>
      </c>
      <c r="V251">
        <v>0.64728652607029902</v>
      </c>
      <c r="W251">
        <v>488</v>
      </c>
      <c r="X251">
        <v>507</v>
      </c>
      <c r="Y251">
        <v>480.05</v>
      </c>
      <c r="Z251">
        <v>507</v>
      </c>
      <c r="AA251">
        <v>473.75</v>
      </c>
      <c r="AB251">
        <v>538</v>
      </c>
      <c r="AC251" s="2">
        <f>(Table2[[#This Row],[Close Price]]/Table2[[#This Row],[Day Low]])-1</f>
        <v>2.7356557377049118E-2</v>
      </c>
      <c r="AD251" s="2">
        <f>(Table2[[#This Row],[Day High]]/Table2[[#This Row],[Close Price]])-1</f>
        <v>1.1269572155180985E-2</v>
      </c>
      <c r="AE251" s="2">
        <f>(Table2[[#This Row],[Close Price]]/Table2[[#This Row],[Current Week Low]])-1</f>
        <v>4.4370378085616169E-2</v>
      </c>
      <c r="AF251" s="2">
        <f>(Table2[[#This Row],[Current Week High]]/Table2[[#This Row],[Close Price]])-1</f>
        <v>1.1269572155180985E-2</v>
      </c>
      <c r="AG251" s="2">
        <f>(Table2[[#This Row],[Close Price]]/Table2[[#This Row],[Current Month Low]])-1</f>
        <v>5.825857519788924E-2</v>
      </c>
      <c r="AH251" s="2">
        <f>(Table2[[#This Row],[Current Month High]]/Table2[[#This Row],[Close Price]])-1</f>
        <v>7.3102622918121085E-2</v>
      </c>
      <c r="AI251">
        <v>14.560686147402</v>
      </c>
      <c r="AJ251">
        <v>90.301765040804696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-0.05</v>
      </c>
      <c r="AM251" t="s">
        <v>10435</v>
      </c>
      <c r="AN251">
        <v>0.01</v>
      </c>
      <c r="AO251" t="s">
        <v>10436</v>
      </c>
      <c r="AP251">
        <v>2.7649259817150999E-2</v>
      </c>
      <c r="AQ251">
        <f>(Table2[[#This Row],[Sharpe Ratio]]-AVERAGE(Table2[Sharpe Ratio]))/_xlfn.STDEV.P(Table2[Sharpe Ratio])</f>
        <v>-0.36022729531993075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-0.97818301361506843</v>
      </c>
      <c r="AS251">
        <f>_xlfn.RANK.AVG(Table2[[#This Row],[1Y Return vs Nifty Z-Score]],Table2[1Y Return vs Nifty Z-Score])</f>
        <v>209</v>
      </c>
      <c r="AT251">
        <f>_xlfn.RANK.AVG(Table2[[#This Row],[6M Return vs Nifty Z-Score]],Table2[6M Return vs Nifty Z-Score])</f>
        <v>176</v>
      </c>
      <c r="AU251">
        <f>_xlfn.RANK.AVG(Table2[[#This Row],[Sharpe Ratio Z-Score]],Table2[Sharpe Ratio Z-Score])</f>
        <v>438</v>
      </c>
      <c r="AV251">
        <f>(Table2[[#This Row],[Rank 1Y]]+Table2[[#This Row],[Rank 6M]]+Table2[[#This Row],[Rank Sharpe]])/3</f>
        <v>274.33333333333331</v>
      </c>
    </row>
    <row r="252" spans="1:48" x14ac:dyDescent="0.3">
      <c r="A252" t="s">
        <v>1686</v>
      </c>
      <c r="B252" t="s">
        <v>1687</v>
      </c>
      <c r="C252" t="s">
        <v>10393</v>
      </c>
      <c r="D252" t="s">
        <v>1015</v>
      </c>
      <c r="E252">
        <v>5181.4057244039996</v>
      </c>
      <c r="F252">
        <v>40.619999999999997</v>
      </c>
      <c r="G252">
        <v>19.435417490874201</v>
      </c>
      <c r="H252">
        <f>(Table2[[#This Row],[1Y Return vs Nifty]]-AVERAGE(Table2[1Y Return vs Nifty]))/_xlfn.STDEV.P(Table2[1Y Return vs Nifty])</f>
        <v>-8.2877485876303267E-2</v>
      </c>
      <c r="I252">
        <v>-10.544004402249399</v>
      </c>
      <c r="J252">
        <f>(Table2[[#This Row],[1M Return vs Nifty]]-AVERAGE(Table2[1M Return vs Nifty]))/_xlfn.STDEV.P(Table2[1M Return vs Nifty])</f>
        <v>-0.78592793242267178</v>
      </c>
      <c r="K252">
        <v>21.953559487658499</v>
      </c>
      <c r="L252">
        <f>(Table2[[#This Row],[6M Return vs Nifty]]-AVERAGE(Table2[6M Return vs Nifty]))/_xlfn.STDEV.P(Table2[6M Return vs Nifty])</f>
        <v>0.26015291016421133</v>
      </c>
      <c r="M252">
        <v>-2.4090811011326201</v>
      </c>
      <c r="N252">
        <f>(Table2[[#This Row],[1W Return vs Nifty]]-AVERAGE(Table2[1W Return vs Nifty]))/_xlfn.STDEV.P(Table2[1W Return vs Nifty])</f>
        <v>-0.11730037981838173</v>
      </c>
      <c r="O252">
        <v>39.56</v>
      </c>
      <c r="P252">
        <v>39.770472040092599</v>
      </c>
      <c r="Q252">
        <v>35.125900722244197</v>
      </c>
      <c r="R252">
        <v>62.865819937532699</v>
      </c>
      <c r="S252" s="2">
        <f>(Table2[[#This Row],[Close Price]]-Table2[[#This Row],[20D EMA]])/Table2[[#This Row],[20D EMA]]</f>
        <v>2.6794742163801698E-2</v>
      </c>
      <c r="T252" s="2">
        <f>(Table2[[#This Row],[Close Price]]-Table2[[#This Row],[50D EMA]])/Table2[[#This Row],[50D EMA]]</f>
        <v>2.1360771354460899E-2</v>
      </c>
      <c r="U252" s="2">
        <f>(Table2[[#This Row],[Close Price]]-Table2[[#This Row],[200D EMA]])/Table2[[#This Row],[200D EMA]]</f>
        <v>0.15641162688467516</v>
      </c>
      <c r="V252">
        <v>0.51539566863541797</v>
      </c>
      <c r="W252">
        <v>38.950000000000003</v>
      </c>
      <c r="X252">
        <v>41</v>
      </c>
      <c r="Y252">
        <v>38.51</v>
      </c>
      <c r="Z252">
        <v>41</v>
      </c>
      <c r="AA252">
        <v>37.340000000000003</v>
      </c>
      <c r="AB252">
        <v>42.95</v>
      </c>
      <c r="AC252" s="2">
        <f>(Table2[[#This Row],[Close Price]]/Table2[[#This Row],[Day Low]])-1</f>
        <v>4.2875481386392744E-2</v>
      </c>
      <c r="AD252" s="2">
        <f>(Table2[[#This Row],[Day High]]/Table2[[#This Row],[Close Price]])-1</f>
        <v>9.3549975381586048E-3</v>
      </c>
      <c r="AE252" s="2">
        <f>(Table2[[#This Row],[Close Price]]/Table2[[#This Row],[Current Week Low]])-1</f>
        <v>5.4790963386133429E-2</v>
      </c>
      <c r="AF252" s="2">
        <f>(Table2[[#This Row],[Current Week High]]/Table2[[#This Row],[Close Price]])-1</f>
        <v>9.3549975381586048E-3</v>
      </c>
      <c r="AG252" s="2">
        <f>(Table2[[#This Row],[Close Price]]/Table2[[#This Row],[Current Month Low]])-1</f>
        <v>8.7841456882699287E-2</v>
      </c>
      <c r="AH252" s="2">
        <f>(Table2[[#This Row],[Current Month High]]/Table2[[#This Row],[Close Price]])-1</f>
        <v>5.7360905957656527E-2</v>
      </c>
      <c r="AI252">
        <v>13.4908911866076</v>
      </c>
      <c r="AJ252">
        <v>80.533333333333303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-0.13</v>
      </c>
      <c r="AM252" t="s">
        <v>10435</v>
      </c>
      <c r="AN252">
        <v>3.97</v>
      </c>
      <c r="AO252" t="s">
        <v>10436</v>
      </c>
      <c r="AP252">
        <v>8.3518199763668005E-2</v>
      </c>
      <c r="AQ252">
        <f>(Table2[[#This Row],[Sharpe Ratio]]-AVERAGE(Table2[Sharpe Ratio]))/_xlfn.STDEV.P(Table2[Sharpe Ratio])</f>
        <v>0.28823457176629108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319</v>
      </c>
      <c r="AT252">
        <f>_xlfn.RANK.AVG(Table2[[#This Row],[6M Return vs Nifty Z-Score]],Table2[6M Return vs Nifty Z-Score])</f>
        <v>234</v>
      </c>
      <c r="AU252">
        <f>_xlfn.RANK.AVG(Table2[[#This Row],[Sharpe Ratio Z-Score]],Table2[Sharpe Ratio Z-Score])</f>
        <v>270</v>
      </c>
      <c r="AV252">
        <f>(Table2[[#This Row],[Rank 1Y]]+Table2[[#This Row],[Rank 6M]]+Table2[[#This Row],[Rank Sharpe]])/3</f>
        <v>274.33333333333331</v>
      </c>
    </row>
    <row r="253" spans="1:48" x14ac:dyDescent="0.3">
      <c r="A253" t="s">
        <v>972</v>
      </c>
      <c r="B253" t="s">
        <v>973</v>
      </c>
      <c r="C253" t="s">
        <v>10402</v>
      </c>
      <c r="D253" t="s">
        <v>777</v>
      </c>
      <c r="E253">
        <v>15924.232132499999</v>
      </c>
      <c r="F253">
        <v>3823.85</v>
      </c>
      <c r="G253">
        <v>34.094605790038898</v>
      </c>
      <c r="H253">
        <f>(Table2[[#This Row],[1Y Return vs Nifty]]-AVERAGE(Table2[1Y Return vs Nifty]))/_xlfn.STDEV.P(Table2[1Y Return vs Nifty])</f>
        <v>0.15582328566290379</v>
      </c>
      <c r="I253">
        <v>-6.8702293168613702</v>
      </c>
      <c r="J253">
        <f>(Table2[[#This Row],[1M Return vs Nifty]]-AVERAGE(Table2[1M Return vs Nifty]))/_xlfn.STDEV.P(Table2[1M Return vs Nifty])</f>
        <v>-0.42788708628955013</v>
      </c>
      <c r="K253">
        <v>5.5330444413997499</v>
      </c>
      <c r="L253">
        <f>(Table2[[#This Row],[6M Return vs Nifty]]-AVERAGE(Table2[6M Return vs Nifty]))/_xlfn.STDEV.P(Table2[6M Return vs Nifty])</f>
        <v>-0.23410446329365492</v>
      </c>
      <c r="M253">
        <v>-4.7090200686638797</v>
      </c>
      <c r="N253">
        <f>(Table2[[#This Row],[1W Return vs Nifty]]-AVERAGE(Table2[1W Return vs Nifty]))/_xlfn.STDEV.P(Table2[1W Return vs Nifty])</f>
        <v>-0.56268402704743137</v>
      </c>
      <c r="O253">
        <v>3868.55</v>
      </c>
      <c r="P253">
        <v>4008.3941519295599</v>
      </c>
      <c r="Q253">
        <v>3629.2975886004801</v>
      </c>
      <c r="R253">
        <v>48.560003279169599</v>
      </c>
      <c r="S253" s="2">
        <f>(Table2[[#This Row],[Close Price]]-Table2[[#This Row],[20D EMA]])/Table2[[#This Row],[20D EMA]]</f>
        <v>-1.1554716883586943E-2</v>
      </c>
      <c r="T253" s="2">
        <f>(Table2[[#This Row],[Close Price]]-Table2[[#This Row],[50D EMA]])/Table2[[#This Row],[50D EMA]]</f>
        <v>-4.6039422505574759E-2</v>
      </c>
      <c r="U253" s="2">
        <f>(Table2[[#This Row],[Close Price]]-Table2[[#This Row],[200D EMA]])/Table2[[#This Row],[200D EMA]]</f>
        <v>5.3606078490395309E-2</v>
      </c>
      <c r="V253">
        <v>0.35832512138267397</v>
      </c>
      <c r="W253">
        <v>3802.85</v>
      </c>
      <c r="X253">
        <v>3868.75</v>
      </c>
      <c r="Y253">
        <v>3766.05</v>
      </c>
      <c r="Z253">
        <v>3868.75</v>
      </c>
      <c r="AA253">
        <v>3542.75</v>
      </c>
      <c r="AB253">
        <v>4188.8</v>
      </c>
      <c r="AC253" s="2">
        <f>(Table2[[#This Row],[Close Price]]/Table2[[#This Row],[Day Low]])-1</f>
        <v>5.5221741588544759E-3</v>
      </c>
      <c r="AD253" s="2">
        <f>(Table2[[#This Row],[Day High]]/Table2[[#This Row],[Close Price]])-1</f>
        <v>1.1742092393791648E-2</v>
      </c>
      <c r="AE253" s="2">
        <f>(Table2[[#This Row],[Close Price]]/Table2[[#This Row],[Current Week Low]])-1</f>
        <v>1.534764541097422E-2</v>
      </c>
      <c r="AF253" s="2">
        <f>(Table2[[#This Row],[Current Week High]]/Table2[[#This Row],[Close Price]])-1</f>
        <v>1.1742092393791648E-2</v>
      </c>
      <c r="AG253" s="2">
        <f>(Table2[[#This Row],[Close Price]]/Table2[[#This Row],[Current Month Low]])-1</f>
        <v>7.9345141486133697E-2</v>
      </c>
      <c r="AH253" s="2">
        <f>(Table2[[#This Row],[Current Month High]]/Table2[[#This Row],[Close Price]])-1</f>
        <v>9.5440459223034457E-2</v>
      </c>
      <c r="AI253">
        <v>43.520274069328003</v>
      </c>
      <c r="AJ253">
        <v>100.721765832917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-0.27</v>
      </c>
      <c r="AM253" t="s">
        <v>10435</v>
      </c>
      <c r="AN253">
        <v>-3.36</v>
      </c>
      <c r="AO253" t="s">
        <v>10435</v>
      </c>
      <c r="AP253">
        <v>0.11811717094055101</v>
      </c>
      <c r="AQ253">
        <f>(Table2[[#This Row],[Sharpe Ratio]]-AVERAGE(Table2[Sharpe Ratio]))/_xlfn.STDEV.P(Table2[Sharpe Ratio])</f>
        <v>0.68981930686421633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260</v>
      </c>
      <c r="AT253">
        <f>_xlfn.RANK.AVG(Table2[[#This Row],[6M Return vs Nifty Z-Score]],Table2[6M Return vs Nifty Z-Score])</f>
        <v>388</v>
      </c>
      <c r="AU253">
        <f>_xlfn.RANK.AVG(Table2[[#This Row],[Sharpe Ratio Z-Score]],Table2[Sharpe Ratio Z-Score])</f>
        <v>176</v>
      </c>
      <c r="AV253">
        <f>(Table2[[#This Row],[Rank 1Y]]+Table2[[#This Row],[Rank 6M]]+Table2[[#This Row],[Rank Sharpe]])/3</f>
        <v>274.66666666666669</v>
      </c>
    </row>
    <row r="254" spans="1:48" x14ac:dyDescent="0.3">
      <c r="A254" t="s">
        <v>448</v>
      </c>
      <c r="B254" t="s">
        <v>449</v>
      </c>
      <c r="C254" t="s">
        <v>10396</v>
      </c>
      <c r="D254" t="s">
        <v>89</v>
      </c>
      <c r="E254">
        <v>50843.689974150002</v>
      </c>
      <c r="F254">
        <v>129.38</v>
      </c>
      <c r="G254">
        <v>52.7207018628228</v>
      </c>
      <c r="H254">
        <f>(Table2[[#This Row],[1Y Return vs Nifty]]-AVERAGE(Table2[1Y Return vs Nifty]))/_xlfn.STDEV.P(Table2[1Y Return vs Nifty])</f>
        <v>0.45911862593697988</v>
      </c>
      <c r="I254">
        <v>-8.3089460376357795</v>
      </c>
      <c r="J254">
        <f>(Table2[[#This Row],[1M Return vs Nifty]]-AVERAGE(Table2[1M Return vs Nifty]))/_xlfn.STDEV.P(Table2[1M Return vs Nifty])</f>
        <v>-0.56810235262437858</v>
      </c>
      <c r="K254">
        <v>-10.8213281158013</v>
      </c>
      <c r="L254">
        <f>(Table2[[#This Row],[6M Return vs Nifty]]-AVERAGE(Table2[6M Return vs Nifty]))/_xlfn.STDEV.P(Table2[6M Return vs Nifty])</f>
        <v>-0.72637094835225191</v>
      </c>
      <c r="M254">
        <v>-2.7593621749733099</v>
      </c>
      <c r="N254">
        <f>(Table2[[#This Row],[1W Return vs Nifty]]-AVERAGE(Table2[1W Return vs Nifty]))/_xlfn.STDEV.P(Table2[1W Return vs Nifty])</f>
        <v>-0.18513238076488253</v>
      </c>
      <c r="O254">
        <v>131.59</v>
      </c>
      <c r="P254">
        <v>134.583888756726</v>
      </c>
      <c r="Q254">
        <v>121.66650916165401</v>
      </c>
      <c r="R254">
        <v>42.655638694069502</v>
      </c>
      <c r="S254" s="2">
        <f>(Table2[[#This Row],[Close Price]]-Table2[[#This Row],[20D EMA]])/Table2[[#This Row],[20D EMA]]</f>
        <v>-1.6794589254502681E-2</v>
      </c>
      <c r="T254" s="2">
        <f>(Table2[[#This Row],[Close Price]]-Table2[[#This Row],[50D EMA]])/Table2[[#This Row],[50D EMA]]</f>
        <v>-3.8666506108562204E-2</v>
      </c>
      <c r="U254" s="2">
        <f>(Table2[[#This Row],[Close Price]]-Table2[[#This Row],[200D EMA]])/Table2[[#This Row],[200D EMA]]</f>
        <v>6.3398636909170678E-2</v>
      </c>
      <c r="V254">
        <v>0.41113960145287198</v>
      </c>
      <c r="W254">
        <v>128.5</v>
      </c>
      <c r="X254">
        <v>130.83000000000001</v>
      </c>
      <c r="Y254">
        <v>127.8</v>
      </c>
      <c r="Z254">
        <v>131.4</v>
      </c>
      <c r="AA254">
        <v>124.76</v>
      </c>
      <c r="AB254">
        <v>140</v>
      </c>
      <c r="AC254" s="2">
        <f>(Table2[[#This Row],[Close Price]]/Table2[[#This Row],[Day Low]])-1</f>
        <v>6.8482490272372409E-3</v>
      </c>
      <c r="AD254" s="2">
        <f>(Table2[[#This Row],[Day High]]/Table2[[#This Row],[Close Price]])-1</f>
        <v>1.1207296336373629E-2</v>
      </c>
      <c r="AE254" s="2">
        <f>(Table2[[#This Row],[Close Price]]/Table2[[#This Row],[Current Week Low]])-1</f>
        <v>1.2363067292644692E-2</v>
      </c>
      <c r="AF254" s="2">
        <f>(Table2[[#This Row],[Current Week High]]/Table2[[#This Row],[Close Price]])-1</f>
        <v>1.5612923172051429E-2</v>
      </c>
      <c r="AG254" s="2">
        <f>(Table2[[#This Row],[Close Price]]/Table2[[#This Row],[Current Month Low]])-1</f>
        <v>3.7031099711445803E-2</v>
      </c>
      <c r="AH254" s="2">
        <f>(Table2[[#This Row],[Current Month High]]/Table2[[#This Row],[Close Price]])-1</f>
        <v>8.2083784201576693E-2</v>
      </c>
      <c r="AI254">
        <v>31.782346575977702</v>
      </c>
      <c r="AJ254">
        <v>104.069400630914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-0.11</v>
      </c>
      <c r="AM254" t="s">
        <v>10435</v>
      </c>
      <c r="AN254">
        <v>-0.87</v>
      </c>
      <c r="AO254" t="s">
        <v>10435</v>
      </c>
      <c r="AP254">
        <v>0.16924001094657001</v>
      </c>
      <c r="AQ254">
        <f>(Table2[[#This Row],[Sharpe Ratio]]-AVERAGE(Table2[Sharpe Ratio]))/_xlfn.STDEV.P(Table2[Sharpe Ratio])</f>
        <v>1.2831939496046858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177</v>
      </c>
      <c r="AT254">
        <f>_xlfn.RANK.AVG(Table2[[#This Row],[6M Return vs Nifty Z-Score]],Table2[6M Return vs Nifty Z-Score])</f>
        <v>568</v>
      </c>
      <c r="AU254">
        <f>_xlfn.RANK.AVG(Table2[[#This Row],[Sharpe Ratio Z-Score]],Table2[Sharpe Ratio Z-Score])</f>
        <v>80</v>
      </c>
      <c r="AV254">
        <f>(Table2[[#This Row],[Rank 1Y]]+Table2[[#This Row],[Rank 6M]]+Table2[[#This Row],[Rank Sharpe]])/3</f>
        <v>275</v>
      </c>
    </row>
    <row r="255" spans="1:48" x14ac:dyDescent="0.3">
      <c r="A255" t="s">
        <v>1522</v>
      </c>
      <c r="B255" t="s">
        <v>1523</v>
      </c>
      <c r="C255" t="s">
        <v>592</v>
      </c>
      <c r="D255" t="s">
        <v>473</v>
      </c>
      <c r="E255">
        <v>6948.3678950399899</v>
      </c>
      <c r="F255">
        <v>973.05</v>
      </c>
      <c r="G255">
        <v>-3.6394716992410601</v>
      </c>
      <c r="H255">
        <f>(Table2[[#This Row],[1Y Return vs Nifty]]-AVERAGE(Table2[1Y Return vs Nifty]))/_xlfn.STDEV.P(Table2[1Y Return vs Nifty])</f>
        <v>-0.45861410515256124</v>
      </c>
      <c r="I255">
        <v>0.63632873829247705</v>
      </c>
      <c r="J255">
        <f>(Table2[[#This Row],[1M Return vs Nifty]]-AVERAGE(Table2[1M Return vs Nifty]))/_xlfn.STDEV.P(Table2[1M Return vs Nifty])</f>
        <v>0.30369128613299862</v>
      </c>
      <c r="K255">
        <v>17.863909307476899</v>
      </c>
      <c r="L255">
        <f>(Table2[[#This Row],[6M Return vs Nifty]]-AVERAGE(Table2[6M Return vs Nifty]))/_xlfn.STDEV.P(Table2[6M Return vs Nifty])</f>
        <v>0.13705447197736598</v>
      </c>
      <c r="M255">
        <v>4.64373628273015</v>
      </c>
      <c r="N255">
        <f>(Table2[[#This Row],[1W Return vs Nifty]]-AVERAGE(Table2[1W Return vs Nifty]))/_xlfn.STDEV.P(Table2[1W Return vs Nifty])</f>
        <v>1.2484791360776424</v>
      </c>
      <c r="O255">
        <v>950.19</v>
      </c>
      <c r="P255">
        <v>934.59886731392396</v>
      </c>
      <c r="Q255">
        <v>858.04799334903601</v>
      </c>
      <c r="R255">
        <v>56.968714972822802</v>
      </c>
      <c r="S255" s="2">
        <f>(Table2[[#This Row],[Close Price]]-Table2[[#This Row],[20D EMA]])/Table2[[#This Row],[20D EMA]]</f>
        <v>2.4058346225491637E-2</v>
      </c>
      <c r="T255" s="2">
        <f>(Table2[[#This Row],[Close Price]]-Table2[[#This Row],[50D EMA]])/Table2[[#This Row],[50D EMA]]</f>
        <v>4.1141856716118377E-2</v>
      </c>
      <c r="U255" s="2">
        <f>(Table2[[#This Row],[Close Price]]-Table2[[#This Row],[200D EMA]])/Table2[[#This Row],[200D EMA]]</f>
        <v>0.13402747578500954</v>
      </c>
      <c r="V255">
        <v>0.54971121395081801</v>
      </c>
      <c r="W255">
        <v>966.05</v>
      </c>
      <c r="X255">
        <v>995.4</v>
      </c>
      <c r="Y255">
        <v>966.05</v>
      </c>
      <c r="Z255">
        <v>1004</v>
      </c>
      <c r="AA255">
        <v>893.2</v>
      </c>
      <c r="AB255">
        <v>1022.95</v>
      </c>
      <c r="AC255" s="2">
        <f>(Table2[[#This Row],[Close Price]]/Table2[[#This Row],[Day Low]])-1</f>
        <v>7.2460017597433257E-3</v>
      </c>
      <c r="AD255" s="2">
        <f>(Table2[[#This Row],[Day High]]/Table2[[#This Row],[Close Price]])-1</f>
        <v>2.2969014952982869E-2</v>
      </c>
      <c r="AE255" s="2">
        <f>(Table2[[#This Row],[Close Price]]/Table2[[#This Row],[Current Week Low]])-1</f>
        <v>7.2460017597433257E-3</v>
      </c>
      <c r="AF255" s="2">
        <f>(Table2[[#This Row],[Current Week High]]/Table2[[#This Row],[Close Price]])-1</f>
        <v>3.1807204151893531E-2</v>
      </c>
      <c r="AG255" s="2">
        <f>(Table2[[#This Row],[Close Price]]/Table2[[#This Row],[Current Month Low]])-1</f>
        <v>8.9397671294222825E-2</v>
      </c>
      <c r="AH255" s="2">
        <f>(Table2[[#This Row],[Current Month High]]/Table2[[#This Row],[Close Price]])-1</f>
        <v>5.1282051282051322E-2</v>
      </c>
      <c r="AI255">
        <v>15.9241560043163</v>
      </c>
      <c r="AJ255">
        <v>41.699432066404498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-0.1</v>
      </c>
      <c r="AM255" t="s">
        <v>10435</v>
      </c>
      <c r="AN255">
        <v>5.37</v>
      </c>
      <c r="AO255" t="s">
        <v>10436</v>
      </c>
      <c r="AP255">
        <v>0.15234005509402099</v>
      </c>
      <c r="AQ255">
        <f>(Table2[[#This Row],[Sharpe Ratio]]-AVERAGE(Table2[Sharpe Ratio]))/_xlfn.STDEV.P(Table2[Sharpe Ratio])</f>
        <v>1.087038859919619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2.3176496489550651</v>
      </c>
      <c r="AS255">
        <f>_xlfn.RANK.AVG(Table2[[#This Row],[1Y Return vs Nifty Z-Score]],Table2[1Y Return vs Nifty Z-Score])</f>
        <v>461</v>
      </c>
      <c r="AT255">
        <f>_xlfn.RANK.AVG(Table2[[#This Row],[6M Return vs Nifty Z-Score]],Table2[6M Return vs Nifty Z-Score])</f>
        <v>267</v>
      </c>
      <c r="AU255">
        <f>_xlfn.RANK.AVG(Table2[[#This Row],[Sharpe Ratio Z-Score]],Table2[Sharpe Ratio Z-Score])</f>
        <v>99</v>
      </c>
      <c r="AV255">
        <f>(Table2[[#This Row],[Rank 1Y]]+Table2[[#This Row],[Rank 6M]]+Table2[[#This Row],[Rank Sharpe]])/3</f>
        <v>275.66666666666669</v>
      </c>
    </row>
    <row r="256" spans="1:48" x14ac:dyDescent="0.3">
      <c r="A256" t="s">
        <v>497</v>
      </c>
      <c r="B256" t="s">
        <v>498</v>
      </c>
      <c r="C256" t="s">
        <v>10390</v>
      </c>
      <c r="D256" t="s">
        <v>21</v>
      </c>
      <c r="E256">
        <v>45069.160780409999</v>
      </c>
      <c r="F256">
        <v>1660.9</v>
      </c>
      <c r="G256">
        <v>26.150881807260699</v>
      </c>
      <c r="H256">
        <f>(Table2[[#This Row],[1Y Return vs Nifty]]-AVERAGE(Table2[1Y Return vs Nifty]))/_xlfn.STDEV.P(Table2[1Y Return vs Nifty])</f>
        <v>2.6472805616767424E-2</v>
      </c>
      <c r="I256">
        <v>-13.0976100750005</v>
      </c>
      <c r="J256">
        <f>(Table2[[#This Row],[1M Return vs Nifty]]-AVERAGE(Table2[1M Return vs Nifty]))/_xlfn.STDEV.P(Table2[1M Return vs Nifty])</f>
        <v>-1.0347986755987131</v>
      </c>
      <c r="K256">
        <v>-1.1258260425098801</v>
      </c>
      <c r="L256">
        <f>(Table2[[#This Row],[6M Return vs Nifty]]-AVERAGE(Table2[6M Return vs Nifty]))/_xlfn.STDEV.P(Table2[6M Return vs Nifty])</f>
        <v>-0.43453641237086432</v>
      </c>
      <c r="M256">
        <v>-5.69359039359429</v>
      </c>
      <c r="N256">
        <f>(Table2[[#This Row],[1W Return vs Nifty]]-AVERAGE(Table2[1W Return vs Nifty]))/_xlfn.STDEV.P(Table2[1W Return vs Nifty])</f>
        <v>-0.7533462700293363</v>
      </c>
      <c r="O256">
        <v>1743.13</v>
      </c>
      <c r="P256">
        <v>1743.3464124580601</v>
      </c>
      <c r="Q256">
        <v>1570.72209072685</v>
      </c>
      <c r="R256">
        <v>31.105239045330499</v>
      </c>
      <c r="S256" s="2">
        <f>(Table2[[#This Row],[Close Price]]-Table2[[#This Row],[20D EMA]])/Table2[[#This Row],[20D EMA]]</f>
        <v>-4.7173762140517356E-2</v>
      </c>
      <c r="T256" s="2">
        <f>(Table2[[#This Row],[Close Price]]-Table2[[#This Row],[50D EMA]])/Table2[[#This Row],[50D EMA]]</f>
        <v>-4.7292042401265097E-2</v>
      </c>
      <c r="U256" s="2">
        <f>(Table2[[#This Row],[Close Price]]-Table2[[#This Row],[200D EMA]])/Table2[[#This Row],[200D EMA]]</f>
        <v>5.7411753362060634E-2</v>
      </c>
      <c r="V256">
        <v>0.85685085497810998</v>
      </c>
      <c r="W256">
        <v>1630</v>
      </c>
      <c r="X256">
        <v>1701.9</v>
      </c>
      <c r="Y256">
        <v>1630</v>
      </c>
      <c r="Z256">
        <v>1701.9</v>
      </c>
      <c r="AA256">
        <v>1626.1</v>
      </c>
      <c r="AB256">
        <v>1859.95</v>
      </c>
      <c r="AC256" s="2">
        <f>(Table2[[#This Row],[Close Price]]/Table2[[#This Row],[Day Low]])-1</f>
        <v>1.8957055214724017E-2</v>
      </c>
      <c r="AD256" s="2">
        <f>(Table2[[#This Row],[Day High]]/Table2[[#This Row],[Close Price]])-1</f>
        <v>2.4685411523872602E-2</v>
      </c>
      <c r="AE256" s="2">
        <f>(Table2[[#This Row],[Close Price]]/Table2[[#This Row],[Current Week Low]])-1</f>
        <v>1.8957055214724017E-2</v>
      </c>
      <c r="AF256" s="2">
        <f>(Table2[[#This Row],[Current Week High]]/Table2[[#This Row],[Close Price]])-1</f>
        <v>2.4685411523872602E-2</v>
      </c>
      <c r="AG256" s="2">
        <f>(Table2[[#This Row],[Close Price]]/Table2[[#This Row],[Current Month Low]])-1</f>
        <v>2.1400897853760537E-2</v>
      </c>
      <c r="AH256" s="2">
        <f>(Table2[[#This Row],[Current Month High]]/Table2[[#This Row],[Close Price]])-1</f>
        <v>0.11984466253236192</v>
      </c>
      <c r="AI256">
        <v>16.1237883075441</v>
      </c>
      <c r="AJ256">
        <v>60.009633911367999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-0.12</v>
      </c>
      <c r="AM256" t="s">
        <v>10435</v>
      </c>
      <c r="AN256">
        <v>-4.01</v>
      </c>
      <c r="AO256" t="s">
        <v>10435</v>
      </c>
      <c r="AP256">
        <v>0.17388126093356701</v>
      </c>
      <c r="AQ256">
        <f>(Table2[[#This Row],[Sharpe Ratio]]-AVERAGE(Table2[Sharpe Ratio]))/_xlfn.STDEV.P(Table2[Sharpe Ratio])</f>
        <v>1.3370641972783148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290</v>
      </c>
      <c r="AT256">
        <f>_xlfn.RANK.AVG(Table2[[#This Row],[6M Return vs Nifty Z-Score]],Table2[6M Return vs Nifty Z-Score])</f>
        <v>468</v>
      </c>
      <c r="AU256">
        <f>_xlfn.RANK.AVG(Table2[[#This Row],[Sharpe Ratio Z-Score]],Table2[Sharpe Ratio Z-Score])</f>
        <v>70</v>
      </c>
      <c r="AV256">
        <f>(Table2[[#This Row],[Rank 1Y]]+Table2[[#This Row],[Rank 6M]]+Table2[[#This Row],[Rank Sharpe]])/3</f>
        <v>276</v>
      </c>
    </row>
    <row r="257" spans="1:48" x14ac:dyDescent="0.3">
      <c r="A257" t="s">
        <v>1744</v>
      </c>
      <c r="B257" t="s">
        <v>1745</v>
      </c>
      <c r="C257" t="s">
        <v>10394</v>
      </c>
      <c r="D257" t="s">
        <v>46</v>
      </c>
      <c r="E257">
        <v>4809.2464744999997</v>
      </c>
      <c r="F257">
        <v>695</v>
      </c>
      <c r="G257">
        <v>-18.2038442257365</v>
      </c>
      <c r="H257">
        <f>(Table2[[#This Row],[1Y Return vs Nifty]]-AVERAGE(Table2[1Y Return vs Nifty]))/_xlfn.STDEV.P(Table2[1Y Return vs Nifty])</f>
        <v>-0.69577095777699949</v>
      </c>
      <c r="I257">
        <v>-9.1209203457497008</v>
      </c>
      <c r="J257">
        <f>(Table2[[#This Row],[1M Return vs Nifty]]-AVERAGE(Table2[1M Return vs Nifty]))/_xlfn.STDEV.P(Table2[1M Return vs Nifty])</f>
        <v>-0.64723620310743235</v>
      </c>
      <c r="K257">
        <v>33.692317038557199</v>
      </c>
      <c r="L257">
        <f>(Table2[[#This Row],[6M Return vs Nifty]]-AVERAGE(Table2[6M Return vs Nifty]))/_xlfn.STDEV.P(Table2[6M Return vs Nifty])</f>
        <v>0.6134894199156401</v>
      </c>
      <c r="M257">
        <v>-1.7820061634736899</v>
      </c>
      <c r="N257">
        <f>(Table2[[#This Row],[1W Return vs Nifty]]-AVERAGE(Table2[1W Return vs Nifty]))/_xlfn.STDEV.P(Table2[1W Return vs Nifty])</f>
        <v>4.1328089589058245E-3</v>
      </c>
      <c r="O257">
        <v>696.98</v>
      </c>
      <c r="P257">
        <v>683.72777125163805</v>
      </c>
      <c r="Q257">
        <v>624.32466931723695</v>
      </c>
      <c r="R257">
        <v>49.632381640170898</v>
      </c>
      <c r="S257" s="2">
        <f>(Table2[[#This Row],[Close Price]]-Table2[[#This Row],[20D EMA]])/Table2[[#This Row],[20D EMA]]</f>
        <v>-2.8408275703750725E-3</v>
      </c>
      <c r="T257" s="2">
        <f>(Table2[[#This Row],[Close Price]]-Table2[[#This Row],[50D EMA]])/Table2[[#This Row],[50D EMA]]</f>
        <v>1.6486428111186582E-2</v>
      </c>
      <c r="U257" s="2">
        <f>(Table2[[#This Row],[Close Price]]-Table2[[#This Row],[200D EMA]])/Table2[[#This Row],[200D EMA]]</f>
        <v>0.11320284806309795</v>
      </c>
      <c r="V257">
        <v>0.34855110006276702</v>
      </c>
      <c r="W257">
        <v>692.1</v>
      </c>
      <c r="X257">
        <v>710</v>
      </c>
      <c r="Y257">
        <v>685.7</v>
      </c>
      <c r="Z257">
        <v>724</v>
      </c>
      <c r="AA257">
        <v>654.79999999999995</v>
      </c>
      <c r="AB257">
        <v>736.25</v>
      </c>
      <c r="AC257" s="2">
        <f>(Table2[[#This Row],[Close Price]]/Table2[[#This Row],[Day Low]])-1</f>
        <v>4.190145932668754E-3</v>
      </c>
      <c r="AD257" s="2">
        <f>(Table2[[#This Row],[Day High]]/Table2[[#This Row],[Close Price]])-1</f>
        <v>2.1582733812949728E-2</v>
      </c>
      <c r="AE257" s="2">
        <f>(Table2[[#This Row],[Close Price]]/Table2[[#This Row],[Current Week Low]])-1</f>
        <v>1.3562782557969832E-2</v>
      </c>
      <c r="AF257" s="2">
        <f>(Table2[[#This Row],[Current Week High]]/Table2[[#This Row],[Close Price]])-1</f>
        <v>4.1726618705036023E-2</v>
      </c>
      <c r="AG257" s="2">
        <f>(Table2[[#This Row],[Close Price]]/Table2[[#This Row],[Current Month Low]])-1</f>
        <v>6.1392791692119753E-2</v>
      </c>
      <c r="AH257" s="2">
        <f>(Table2[[#This Row],[Current Month High]]/Table2[[#This Row],[Close Price]])-1</f>
        <v>5.9352517985611586E-2</v>
      </c>
      <c r="AI257">
        <v>45.187050359712202</v>
      </c>
      <c r="AJ257">
        <v>62.858816637375497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0.09</v>
      </c>
      <c r="AM257" t="s">
        <v>10436</v>
      </c>
      <c r="AN257">
        <v>-1.1599999999999999</v>
      </c>
      <c r="AO257" t="s">
        <v>10435</v>
      </c>
      <c r="AP257">
        <v>0.142122761034224</v>
      </c>
      <c r="AQ257">
        <f>(Table2[[#This Row],[Sharpe Ratio]]-AVERAGE(Table2[Sharpe Ratio]))/_xlfn.STDEV.P(Table2[Sharpe Ratio])</f>
        <v>0.96844835884822766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0.24306342683834176</v>
      </c>
      <c r="AS257">
        <f>_xlfn.RANK.AVG(Table2[[#This Row],[1Y Return vs Nifty Z-Score]],Table2[1Y Return vs Nifty Z-Score])</f>
        <v>562</v>
      </c>
      <c r="AT257">
        <f>_xlfn.RANK.AVG(Table2[[#This Row],[6M Return vs Nifty Z-Score]],Table2[6M Return vs Nifty Z-Score])</f>
        <v>154</v>
      </c>
      <c r="AU257">
        <f>_xlfn.RANK.AVG(Table2[[#This Row],[Sharpe Ratio Z-Score]],Table2[Sharpe Ratio Z-Score])</f>
        <v>116</v>
      </c>
      <c r="AV257">
        <f>(Table2[[#This Row],[Rank 1Y]]+Table2[[#This Row],[Rank 6M]]+Table2[[#This Row],[Rank Sharpe]])/3</f>
        <v>277.33333333333331</v>
      </c>
    </row>
    <row r="258" spans="1:48" x14ac:dyDescent="0.3">
      <c r="A258" t="s">
        <v>368</v>
      </c>
      <c r="B258" t="s">
        <v>369</v>
      </c>
      <c r="C258" t="s">
        <v>10391</v>
      </c>
      <c r="D258" t="s">
        <v>40</v>
      </c>
      <c r="E258">
        <v>69640.907999999996</v>
      </c>
      <c r="F258">
        <v>396.95</v>
      </c>
      <c r="G258">
        <v>43.559250737392702</v>
      </c>
      <c r="H258">
        <f>(Table2[[#This Row],[1Y Return vs Nifty]]-AVERAGE(Table2[1Y Return vs Nifty]))/_xlfn.STDEV.P(Table2[1Y Return vs Nifty])</f>
        <v>0.30993946216407775</v>
      </c>
      <c r="I258">
        <v>-6.6846200657730801</v>
      </c>
      <c r="J258">
        <f>(Table2[[#This Row],[1M Return vs Nifty]]-AVERAGE(Table2[1M Return vs Nifty]))/_xlfn.STDEV.P(Table2[1M Return vs Nifty])</f>
        <v>-0.40979787511979027</v>
      </c>
      <c r="K258">
        <v>3.9596864110400101</v>
      </c>
      <c r="L258">
        <f>(Table2[[#This Row],[6M Return vs Nifty]]-AVERAGE(Table2[6M Return vs Nifty]))/_xlfn.STDEV.P(Table2[6M Return vs Nifty])</f>
        <v>-0.28146252760550639</v>
      </c>
      <c r="M258">
        <v>-1.32024235219217</v>
      </c>
      <c r="N258">
        <f>(Table2[[#This Row],[1W Return vs Nifty]]-AVERAGE(Table2[1W Return vs Nifty]))/_xlfn.STDEV.P(Table2[1W Return vs Nifty])</f>
        <v>9.3553464606871264E-2</v>
      </c>
      <c r="O258">
        <v>396.6</v>
      </c>
      <c r="P258">
        <v>395.29091248205702</v>
      </c>
      <c r="Q258">
        <v>354.529249463577</v>
      </c>
      <c r="R258">
        <v>51.704883422951497</v>
      </c>
      <c r="S258" s="2">
        <f>(Table2[[#This Row],[Close Price]]-Table2[[#This Row],[20D EMA]])/Table2[[#This Row],[20D EMA]]</f>
        <v>8.8250126071600071E-4</v>
      </c>
      <c r="T258" s="2">
        <f>(Table2[[#This Row],[Close Price]]-Table2[[#This Row],[50D EMA]])/Table2[[#This Row],[50D EMA]]</f>
        <v>4.1971304311689012E-3</v>
      </c>
      <c r="U258" s="2">
        <f>(Table2[[#This Row],[Close Price]]-Table2[[#This Row],[200D EMA]])/Table2[[#This Row],[200D EMA]]</f>
        <v>0.11965373971430567</v>
      </c>
      <c r="V258">
        <v>0.409336927144339</v>
      </c>
      <c r="W258">
        <v>394.2</v>
      </c>
      <c r="X258">
        <v>399.3</v>
      </c>
      <c r="Y258">
        <v>393.75</v>
      </c>
      <c r="Z258">
        <v>405.5</v>
      </c>
      <c r="AA258">
        <v>379.3</v>
      </c>
      <c r="AB258">
        <v>429.2</v>
      </c>
      <c r="AC258" s="2">
        <f>(Table2[[#This Row],[Close Price]]/Table2[[#This Row],[Day Low]])-1</f>
        <v>6.976154236428167E-3</v>
      </c>
      <c r="AD258" s="2">
        <f>(Table2[[#This Row],[Day High]]/Table2[[#This Row],[Close Price]])-1</f>
        <v>5.9201410757023787E-3</v>
      </c>
      <c r="AE258" s="2">
        <f>(Table2[[#This Row],[Close Price]]/Table2[[#This Row],[Current Week Low]])-1</f>
        <v>8.1269841269842047E-3</v>
      </c>
      <c r="AF258" s="2">
        <f>(Table2[[#This Row],[Current Week High]]/Table2[[#This Row],[Close Price]])-1</f>
        <v>2.1539236679682716E-2</v>
      </c>
      <c r="AG258" s="2">
        <f>(Table2[[#This Row],[Close Price]]/Table2[[#This Row],[Current Month Low]])-1</f>
        <v>4.6533087266016349E-2</v>
      </c>
      <c r="AH258" s="2">
        <f>(Table2[[#This Row],[Current Month High]]/Table2[[#This Row],[Close Price]])-1</f>
        <v>8.1244489230381634E-2</v>
      </c>
      <c r="AI258">
        <v>17.848595541000101</v>
      </c>
      <c r="AJ258">
        <v>87.108178175818907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-0.06</v>
      </c>
      <c r="AM258" t="s">
        <v>10435</v>
      </c>
      <c r="AN258">
        <v>3.52</v>
      </c>
      <c r="AO258" t="s">
        <v>10436</v>
      </c>
      <c r="AP258">
        <v>0.10837586550495799</v>
      </c>
      <c r="AQ258">
        <f>(Table2[[#This Row],[Sharpe Ratio]]-AVERAGE(Table2[Sharpe Ratio]))/_xlfn.STDEV.P(Table2[Sharpe Ratio])</f>
        <v>0.57675352976751637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0.28898605381316872</v>
      </c>
      <c r="AS258">
        <f>_xlfn.RANK.AVG(Table2[[#This Row],[1Y Return vs Nifty Z-Score]],Table2[1Y Return vs Nifty Z-Score])</f>
        <v>221</v>
      </c>
      <c r="AT258">
        <f>_xlfn.RANK.AVG(Table2[[#This Row],[6M Return vs Nifty Z-Score]],Table2[6M Return vs Nifty Z-Score])</f>
        <v>413</v>
      </c>
      <c r="AU258">
        <f>_xlfn.RANK.AVG(Table2[[#This Row],[Sharpe Ratio Z-Score]],Table2[Sharpe Ratio Z-Score])</f>
        <v>201</v>
      </c>
      <c r="AV258">
        <f>(Table2[[#This Row],[Rank 1Y]]+Table2[[#This Row],[Rank 6M]]+Table2[[#This Row],[Rank Sharpe]])/3</f>
        <v>278.33333333333331</v>
      </c>
    </row>
    <row r="259" spans="1:48" x14ac:dyDescent="0.3">
      <c r="A259" t="s">
        <v>572</v>
      </c>
      <c r="B259" t="s">
        <v>573</v>
      </c>
      <c r="C259" t="s">
        <v>10399</v>
      </c>
      <c r="D259" t="s">
        <v>111</v>
      </c>
      <c r="E259">
        <v>37128.803368590001</v>
      </c>
      <c r="F259">
        <v>348.1</v>
      </c>
      <c r="G259">
        <v>29.047196459620501</v>
      </c>
      <c r="H259">
        <f>(Table2[[#This Row],[1Y Return vs Nifty]]-AVERAGE(Table2[1Y Return vs Nifty]))/_xlfn.STDEV.P(Table2[1Y Return vs Nifty])</f>
        <v>7.3634526172467588E-2</v>
      </c>
      <c r="I259">
        <v>3.40541106537647</v>
      </c>
      <c r="J259">
        <f>(Table2[[#This Row],[1M Return vs Nifty]]-AVERAGE(Table2[1M Return vs Nifty]))/_xlfn.STDEV.P(Table2[1M Return vs Nifty])</f>
        <v>0.57356207472448606</v>
      </c>
      <c r="K259">
        <v>50.769611724547502</v>
      </c>
      <c r="L259">
        <f>(Table2[[#This Row],[6M Return vs Nifty]]-AVERAGE(Table2[6M Return vs Nifty]))/_xlfn.STDEV.P(Table2[6M Return vs Nifty])</f>
        <v>1.1275158553523683</v>
      </c>
      <c r="M259">
        <v>1.9529958945408199</v>
      </c>
      <c r="N259">
        <f>(Table2[[#This Row],[1W Return vs Nifty]]-AVERAGE(Table2[1W Return vs Nifty]))/_xlfn.STDEV.P(Table2[1W Return vs Nifty])</f>
        <v>0.72741671452797807</v>
      </c>
      <c r="O259">
        <v>327.9</v>
      </c>
      <c r="P259">
        <v>321.32765116950497</v>
      </c>
      <c r="Q259">
        <v>284.36928337352498</v>
      </c>
      <c r="R259">
        <v>72.956593683003305</v>
      </c>
      <c r="S259" s="2">
        <f>(Table2[[#This Row],[Close Price]]-Table2[[#This Row],[20D EMA]])/Table2[[#This Row],[20D EMA]]</f>
        <v>6.1604147605977572E-2</v>
      </c>
      <c r="T259" s="2">
        <f>(Table2[[#This Row],[Close Price]]-Table2[[#This Row],[50D EMA]])/Table2[[#This Row],[50D EMA]]</f>
        <v>8.3317911586675897E-2</v>
      </c>
      <c r="U259" s="2">
        <f>(Table2[[#This Row],[Close Price]]-Table2[[#This Row],[200D EMA]])/Table2[[#This Row],[200D EMA]]</f>
        <v>0.22411251971530069</v>
      </c>
      <c r="V259">
        <v>1.1771504226999701</v>
      </c>
      <c r="W259">
        <v>342.25</v>
      </c>
      <c r="X259">
        <v>354</v>
      </c>
      <c r="Y259">
        <v>327.7</v>
      </c>
      <c r="Z259">
        <v>354</v>
      </c>
      <c r="AA259">
        <v>303</v>
      </c>
      <c r="AB259">
        <v>354</v>
      </c>
      <c r="AC259" s="2">
        <f>(Table2[[#This Row],[Close Price]]/Table2[[#This Row],[Day Low]])-1</f>
        <v>1.7092768444119777E-2</v>
      </c>
      <c r="AD259" s="2">
        <f>(Table2[[#This Row],[Day High]]/Table2[[#This Row],[Close Price]])-1</f>
        <v>1.6949152542372836E-2</v>
      </c>
      <c r="AE259" s="2">
        <f>(Table2[[#This Row],[Close Price]]/Table2[[#This Row],[Current Week Low]])-1</f>
        <v>6.2252059810802729E-2</v>
      </c>
      <c r="AF259" s="2">
        <f>(Table2[[#This Row],[Current Week High]]/Table2[[#This Row],[Close Price]])-1</f>
        <v>1.6949152542372836E-2</v>
      </c>
      <c r="AG259" s="2">
        <f>(Table2[[#This Row],[Close Price]]/Table2[[#This Row],[Current Month Low]])-1</f>
        <v>0.1488448844884489</v>
      </c>
      <c r="AH259" s="2">
        <f>(Table2[[#This Row],[Current Month High]]/Table2[[#This Row],[Close Price]])-1</f>
        <v>1.6949152542372836E-2</v>
      </c>
      <c r="AI259">
        <v>1.6949152542372801</v>
      </c>
      <c r="AJ259">
        <v>75.144654088050302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-0.08</v>
      </c>
      <c r="AM259" t="s">
        <v>10435</v>
      </c>
      <c r="AN259">
        <v>12.6</v>
      </c>
      <c r="AO259" t="s">
        <v>10436</v>
      </c>
      <c r="AP259">
        <v>1.8735761147199E-2</v>
      </c>
      <c r="AQ259">
        <f>(Table2[[#This Row],[Sharpe Ratio]]-AVERAGE(Table2[Sharpe Ratio]))/_xlfn.STDEV.P(Table2[Sharpe Ratio])</f>
        <v>-0.46368485143824711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2.0384443193390527</v>
      </c>
      <c r="AS259">
        <f>_xlfn.RANK.AVG(Table2[[#This Row],[1Y Return vs Nifty Z-Score]],Table2[1Y Return vs Nifty Z-Score])</f>
        <v>280</v>
      </c>
      <c r="AT259">
        <f>_xlfn.RANK.AVG(Table2[[#This Row],[6M Return vs Nifty Z-Score]],Table2[6M Return vs Nifty Z-Score])</f>
        <v>95</v>
      </c>
      <c r="AU259">
        <f>_xlfn.RANK.AVG(Table2[[#This Row],[Sharpe Ratio Z-Score]],Table2[Sharpe Ratio Z-Score])</f>
        <v>462</v>
      </c>
      <c r="AV259">
        <f>(Table2[[#This Row],[Rank 1Y]]+Table2[[#This Row],[Rank 6M]]+Table2[[#This Row],[Rank Sharpe]])/3</f>
        <v>279</v>
      </c>
    </row>
    <row r="260" spans="1:48" x14ac:dyDescent="0.3">
      <c r="A260" t="s">
        <v>1038</v>
      </c>
      <c r="B260" t="s">
        <v>1039</v>
      </c>
      <c r="C260" t="s">
        <v>10401</v>
      </c>
      <c r="D260" t="s">
        <v>74</v>
      </c>
      <c r="E260">
        <v>13782</v>
      </c>
      <c r="F260">
        <v>91.88</v>
      </c>
      <c r="G260">
        <v>22.311575115260201</v>
      </c>
      <c r="H260">
        <f>(Table2[[#This Row],[1Y Return vs Nifty]]-AVERAGE(Table2[1Y Return vs Nifty]))/_xlfn.STDEV.P(Table2[1Y Return vs Nifty])</f>
        <v>-3.6043989368967237E-2</v>
      </c>
      <c r="I260">
        <v>-12.4620039831672</v>
      </c>
      <c r="J260">
        <f>(Table2[[#This Row],[1M Return vs Nifty]]-AVERAGE(Table2[1M Return vs Nifty]))/_xlfn.STDEV.P(Table2[1M Return vs Nifty])</f>
        <v>-0.97285341829853067</v>
      </c>
      <c r="K260">
        <v>24.834462684000702</v>
      </c>
      <c r="L260">
        <f>(Table2[[#This Row],[6M Return vs Nifty]]-AVERAGE(Table2[6M Return vs Nifty]))/_xlfn.STDEV.P(Table2[6M Return vs Nifty])</f>
        <v>0.34686807366542516</v>
      </c>
      <c r="M260">
        <v>-2.9831149402708901</v>
      </c>
      <c r="N260">
        <f>(Table2[[#This Row],[1W Return vs Nifty]]-AVERAGE(Table2[1W Return vs Nifty]))/_xlfn.STDEV.P(Table2[1W Return vs Nifty])</f>
        <v>-0.22846214911642787</v>
      </c>
      <c r="O260">
        <v>95.23</v>
      </c>
      <c r="P260">
        <v>95.011299173275802</v>
      </c>
      <c r="Q260">
        <v>80.338274142727101</v>
      </c>
      <c r="R260">
        <v>39.513478376749298</v>
      </c>
      <c r="S260" s="2">
        <f>(Table2[[#This Row],[Close Price]]-Table2[[#This Row],[20D EMA]])/Table2[[#This Row],[20D EMA]]</f>
        <v>-3.517799012916107E-2</v>
      </c>
      <c r="T260" s="2">
        <f>(Table2[[#This Row],[Close Price]]-Table2[[#This Row],[50D EMA]])/Table2[[#This Row],[50D EMA]]</f>
        <v>-3.295712405284696E-2</v>
      </c>
      <c r="U260" s="2">
        <f>(Table2[[#This Row],[Close Price]]-Table2[[#This Row],[200D EMA]])/Table2[[#This Row],[200D EMA]]</f>
        <v>0.14366410008719049</v>
      </c>
      <c r="V260">
        <v>0.15618917035461299</v>
      </c>
      <c r="W260">
        <v>91.5</v>
      </c>
      <c r="X260">
        <v>94.57</v>
      </c>
      <c r="Y260">
        <v>90.28</v>
      </c>
      <c r="Z260">
        <v>96</v>
      </c>
      <c r="AA260">
        <v>88.5</v>
      </c>
      <c r="AB260">
        <v>101.65</v>
      </c>
      <c r="AC260" s="2">
        <f>(Table2[[#This Row],[Close Price]]/Table2[[#This Row],[Day Low]])-1</f>
        <v>4.1530054644807191E-3</v>
      </c>
      <c r="AD260" s="2">
        <f>(Table2[[#This Row],[Day High]]/Table2[[#This Row],[Close Price]])-1</f>
        <v>2.9277318241184069E-2</v>
      </c>
      <c r="AE260" s="2">
        <f>(Table2[[#This Row],[Close Price]]/Table2[[#This Row],[Current Week Low]])-1</f>
        <v>1.7722640673460299E-2</v>
      </c>
      <c r="AF260" s="2">
        <f>(Table2[[#This Row],[Current Week High]]/Table2[[#This Row],[Close Price]])-1</f>
        <v>4.4841097083152093E-2</v>
      </c>
      <c r="AG260" s="2">
        <f>(Table2[[#This Row],[Close Price]]/Table2[[#This Row],[Current Month Low]])-1</f>
        <v>3.8192090395480216E-2</v>
      </c>
      <c r="AH260" s="2">
        <f>(Table2[[#This Row],[Current Month High]]/Table2[[#This Row],[Close Price]])-1</f>
        <v>0.10633434915106665</v>
      </c>
      <c r="AI260">
        <v>43.4479756203744</v>
      </c>
      <c r="AJ260">
        <v>84.869215291750393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-0.01</v>
      </c>
      <c r="AM260" t="s">
        <v>10435</v>
      </c>
      <c r="AN260">
        <v>-3.71</v>
      </c>
      <c r="AO260" t="s">
        <v>10435</v>
      </c>
      <c r="AP260">
        <v>6.5945276113640997E-2</v>
      </c>
      <c r="AQ260">
        <f>(Table2[[#This Row],[Sharpe Ratio]]-AVERAGE(Table2[Sharpe Ratio]))/_xlfn.STDEV.P(Table2[Sharpe Ratio])</f>
        <v>8.4268452287939485E-2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-0.80622303083056113</v>
      </c>
      <c r="AS260">
        <f>_xlfn.RANK.AVG(Table2[[#This Row],[1Y Return vs Nifty Z-Score]],Table2[1Y Return vs Nifty Z-Score])</f>
        <v>304</v>
      </c>
      <c r="AT260">
        <f>_xlfn.RANK.AVG(Table2[[#This Row],[6M Return vs Nifty Z-Score]],Table2[6M Return vs Nifty Z-Score])</f>
        <v>210</v>
      </c>
      <c r="AU260">
        <f>_xlfn.RANK.AVG(Table2[[#This Row],[Sharpe Ratio Z-Score]],Table2[Sharpe Ratio Z-Score])</f>
        <v>325</v>
      </c>
      <c r="AV260">
        <f>(Table2[[#This Row],[Rank 1Y]]+Table2[[#This Row],[Rank 6M]]+Table2[[#This Row],[Rank Sharpe]])/3</f>
        <v>279.66666666666669</v>
      </c>
    </row>
    <row r="261" spans="1:48" x14ac:dyDescent="0.3">
      <c r="A261" t="s">
        <v>1044</v>
      </c>
      <c r="B261" t="s">
        <v>1045</v>
      </c>
      <c r="C261" t="s">
        <v>10389</v>
      </c>
      <c r="D261" t="s">
        <v>18</v>
      </c>
      <c r="E261">
        <v>13721.440952999999</v>
      </c>
      <c r="F261">
        <v>921.45</v>
      </c>
      <c r="G261">
        <v>48.667692003832698</v>
      </c>
      <c r="H261">
        <f>(Table2[[#This Row],[1Y Return vs Nifty]]-AVERAGE(Table2[1Y Return vs Nifty]))/_xlfn.STDEV.P(Table2[1Y Return vs Nifty])</f>
        <v>0.39312202635362664</v>
      </c>
      <c r="I261">
        <v>-14.8405947810715</v>
      </c>
      <c r="J261">
        <f>(Table2[[#This Row],[1M Return vs Nifty]]-AVERAGE(Table2[1M Return vs Nifty]))/_xlfn.STDEV.P(Table2[1M Return vs Nifty])</f>
        <v>-1.2046674630051251</v>
      </c>
      <c r="K261">
        <v>-12.4578441295775</v>
      </c>
      <c r="L261">
        <f>(Table2[[#This Row],[6M Return vs Nifty]]-AVERAGE(Table2[6M Return vs Nifty]))/_xlfn.STDEV.P(Table2[6M Return vs Nifty])</f>
        <v>-0.77563006746709673</v>
      </c>
      <c r="M261">
        <v>2.03940733802663</v>
      </c>
      <c r="N261">
        <f>(Table2[[#This Row],[1W Return vs Nifty]]-AVERAGE(Table2[1W Return vs Nifty]))/_xlfn.STDEV.P(Table2[1W Return vs Nifty])</f>
        <v>0.74415030807343974</v>
      </c>
      <c r="O261">
        <v>916.42</v>
      </c>
      <c r="P261">
        <v>943.79026001766795</v>
      </c>
      <c r="Q261">
        <v>869.25442630563305</v>
      </c>
      <c r="R261">
        <v>60.9632213469148</v>
      </c>
      <c r="S261" s="2">
        <f>(Table2[[#This Row],[Close Price]]-Table2[[#This Row],[20D EMA]])/Table2[[#This Row],[20D EMA]]</f>
        <v>5.4887496999193458E-3</v>
      </c>
      <c r="T261" s="2">
        <f>(Table2[[#This Row],[Close Price]]-Table2[[#This Row],[50D EMA]])/Table2[[#This Row],[50D EMA]]</f>
        <v>-2.3670788907325328E-2</v>
      </c>
      <c r="U261" s="2">
        <f>(Table2[[#This Row],[Close Price]]-Table2[[#This Row],[200D EMA]])/Table2[[#This Row],[200D EMA]]</f>
        <v>6.0046370906847522E-2</v>
      </c>
      <c r="V261">
        <v>0.48227400532834303</v>
      </c>
      <c r="W261">
        <v>917.55</v>
      </c>
      <c r="X261">
        <v>927.65</v>
      </c>
      <c r="Y261">
        <v>903.2</v>
      </c>
      <c r="Z261">
        <v>927.85</v>
      </c>
      <c r="AA261">
        <v>853.35</v>
      </c>
      <c r="AB261">
        <v>993.75</v>
      </c>
      <c r="AC261" s="2">
        <f>(Table2[[#This Row],[Close Price]]/Table2[[#This Row],[Day Low]])-1</f>
        <v>4.2504495667812225E-3</v>
      </c>
      <c r="AD261" s="2">
        <f>(Table2[[#This Row],[Day High]]/Table2[[#This Row],[Close Price]])-1</f>
        <v>6.7285256932008153E-3</v>
      </c>
      <c r="AE261" s="2">
        <f>(Table2[[#This Row],[Close Price]]/Table2[[#This Row],[Current Week Low]])-1</f>
        <v>2.020593445527008E-2</v>
      </c>
      <c r="AF261" s="2">
        <f>(Table2[[#This Row],[Current Week High]]/Table2[[#This Row],[Close Price]])-1</f>
        <v>6.945574909110519E-3</v>
      </c>
      <c r="AG261" s="2">
        <f>(Table2[[#This Row],[Close Price]]/Table2[[#This Row],[Current Month Low]])-1</f>
        <v>7.9803128845139737E-2</v>
      </c>
      <c r="AH261" s="2">
        <f>(Table2[[#This Row],[Current Month High]]/Table2[[#This Row],[Close Price]])-1</f>
        <v>7.8463291551359227E-2</v>
      </c>
      <c r="AI261">
        <v>38.368875142438498</v>
      </c>
      <c r="AJ261">
        <v>93.907828282828206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-0.05</v>
      </c>
      <c r="AM261" t="s">
        <v>10435</v>
      </c>
      <c r="AN261">
        <v>0.16</v>
      </c>
      <c r="AO261" t="s">
        <v>10436</v>
      </c>
      <c r="AP261">
        <v>0.178357156010027</v>
      </c>
      <c r="AQ261">
        <f>(Table2[[#This Row],[Sharpe Ratio]]-AVERAGE(Table2[Sharpe Ratio]))/_xlfn.STDEV.P(Table2[Sharpe Ratio])</f>
        <v>1.3890151969024669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197</v>
      </c>
      <c r="AT261">
        <f>_xlfn.RANK.AVG(Table2[[#This Row],[6M Return vs Nifty Z-Score]],Table2[6M Return vs Nifty Z-Score])</f>
        <v>588</v>
      </c>
      <c r="AU261">
        <f>_xlfn.RANK.AVG(Table2[[#This Row],[Sharpe Ratio Z-Score]],Table2[Sharpe Ratio Z-Score])</f>
        <v>60</v>
      </c>
      <c r="AV261">
        <f>(Table2[[#This Row],[Rank 1Y]]+Table2[[#This Row],[Rank 6M]]+Table2[[#This Row],[Rank Sharpe]])/3</f>
        <v>281.66666666666669</v>
      </c>
    </row>
    <row r="262" spans="1:48" x14ac:dyDescent="0.3">
      <c r="A262" t="s">
        <v>723</v>
      </c>
      <c r="B262" t="s">
        <v>724</v>
      </c>
      <c r="C262" t="s">
        <v>10389</v>
      </c>
      <c r="D262" t="s">
        <v>273</v>
      </c>
      <c r="E262">
        <v>24723.11398808</v>
      </c>
      <c r="F262">
        <v>249.95</v>
      </c>
      <c r="G262">
        <v>49.405033559517499</v>
      </c>
      <c r="H262">
        <f>(Table2[[#This Row],[1Y Return vs Nifty]]-AVERAGE(Table2[1Y Return vs Nifty]))/_xlfn.STDEV.P(Table2[1Y Return vs Nifty])</f>
        <v>0.40512842088502848</v>
      </c>
      <c r="I262">
        <v>-10.4907624278125</v>
      </c>
      <c r="J262">
        <f>(Table2[[#This Row],[1M Return vs Nifty]]-AVERAGE(Table2[1M Return vs Nifty]))/_xlfn.STDEV.P(Table2[1M Return vs Nifty])</f>
        <v>-0.78073904602268362</v>
      </c>
      <c r="K262">
        <v>16.447395322708299</v>
      </c>
      <c r="L262">
        <f>(Table2[[#This Row],[6M Return vs Nifty]]-AVERAGE(Table2[6M Return vs Nifty]))/_xlfn.STDEV.P(Table2[6M Return vs Nifty])</f>
        <v>9.4417412201486417E-2</v>
      </c>
      <c r="M262">
        <v>-3.8846727848532998</v>
      </c>
      <c r="N262">
        <f>(Table2[[#This Row],[1W Return vs Nifty]]-AVERAGE(Table2[1W Return vs Nifty]))/_xlfn.STDEV.P(Table2[1W Return vs Nifty])</f>
        <v>-0.40304900845343189</v>
      </c>
      <c r="O262">
        <v>256.45999999999998</v>
      </c>
      <c r="P262">
        <v>252.625778900809</v>
      </c>
      <c r="Q262">
        <v>215.030584684904</v>
      </c>
      <c r="R262">
        <v>37.815641990377003</v>
      </c>
      <c r="S262" s="2">
        <f>(Table2[[#This Row],[Close Price]]-Table2[[#This Row],[20D EMA]])/Table2[[#This Row],[20D EMA]]</f>
        <v>-2.5384075489355031E-2</v>
      </c>
      <c r="T262" s="2">
        <f>(Table2[[#This Row],[Close Price]]-Table2[[#This Row],[50D EMA]])/Table2[[#This Row],[50D EMA]]</f>
        <v>-1.0591867989290299E-2</v>
      </c>
      <c r="U262" s="2">
        <f>(Table2[[#This Row],[Close Price]]-Table2[[#This Row],[200D EMA]])/Table2[[#This Row],[200D EMA]]</f>
        <v>0.16239278410680652</v>
      </c>
      <c r="V262">
        <v>0.27345689336664197</v>
      </c>
      <c r="W262">
        <v>249.1</v>
      </c>
      <c r="X262">
        <v>256.8</v>
      </c>
      <c r="Y262">
        <v>249.1</v>
      </c>
      <c r="Z262">
        <v>256.8</v>
      </c>
      <c r="AA262">
        <v>242.6</v>
      </c>
      <c r="AB262">
        <v>278.8</v>
      </c>
      <c r="AC262" s="2">
        <f>(Table2[[#This Row],[Close Price]]/Table2[[#This Row],[Day Low]])-1</f>
        <v>3.4122842232036099E-3</v>
      </c>
      <c r="AD262" s="2">
        <f>(Table2[[#This Row],[Day High]]/Table2[[#This Row],[Close Price]])-1</f>
        <v>2.7405481096219431E-2</v>
      </c>
      <c r="AE262" s="2">
        <f>(Table2[[#This Row],[Close Price]]/Table2[[#This Row],[Current Week Low]])-1</f>
        <v>3.4122842232036099E-3</v>
      </c>
      <c r="AF262" s="2">
        <f>(Table2[[#This Row],[Current Week High]]/Table2[[#This Row],[Close Price]])-1</f>
        <v>2.7405481096219431E-2</v>
      </c>
      <c r="AG262" s="2">
        <f>(Table2[[#This Row],[Close Price]]/Table2[[#This Row],[Current Month Low]])-1</f>
        <v>3.0296784830997403E-2</v>
      </c>
      <c r="AH262" s="2">
        <f>(Table2[[#This Row],[Current Month High]]/Table2[[#This Row],[Close Price]])-1</f>
        <v>0.11542308461692352</v>
      </c>
      <c r="AI262">
        <v>13.7827565513102</v>
      </c>
      <c r="AJ262">
        <v>88.783987915407806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-7.0000000000000007E-2</v>
      </c>
      <c r="AM262" t="s">
        <v>10435</v>
      </c>
      <c r="AN262">
        <v>-5.32</v>
      </c>
      <c r="AO262" t="s">
        <v>10435</v>
      </c>
      <c r="AP262">
        <v>4.8881104108966997E-2</v>
      </c>
      <c r="AQ262">
        <f>(Table2[[#This Row],[Sharpe Ratio]]-AVERAGE(Table2[Sharpe Ratio]))/_xlfn.STDEV.P(Table2[Sharpe Ratio])</f>
        <v>-0.11379266805950652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-0.79803488944910717</v>
      </c>
      <c r="AS262">
        <f>_xlfn.RANK.AVG(Table2[[#This Row],[1Y Return vs Nifty Z-Score]],Table2[1Y Return vs Nifty Z-Score])</f>
        <v>195</v>
      </c>
      <c r="AT262">
        <f>_xlfn.RANK.AVG(Table2[[#This Row],[6M Return vs Nifty Z-Score]],Table2[6M Return vs Nifty Z-Score])</f>
        <v>284</v>
      </c>
      <c r="AU262">
        <f>_xlfn.RANK.AVG(Table2[[#This Row],[Sharpe Ratio Z-Score]],Table2[Sharpe Ratio Z-Score])</f>
        <v>369</v>
      </c>
      <c r="AV262">
        <f>(Table2[[#This Row],[Rank 1Y]]+Table2[[#This Row],[Rank 6M]]+Table2[[#This Row],[Rank Sharpe]])/3</f>
        <v>282.66666666666669</v>
      </c>
    </row>
    <row r="263" spans="1:48" x14ac:dyDescent="0.3">
      <c r="A263" t="s">
        <v>346</v>
      </c>
      <c r="B263" t="s">
        <v>347</v>
      </c>
      <c r="C263" t="s">
        <v>10397</v>
      </c>
      <c r="D263" t="s">
        <v>125</v>
      </c>
      <c r="E263">
        <v>73225.452097799993</v>
      </c>
      <c r="F263">
        <v>1572.75</v>
      </c>
      <c r="G263">
        <v>10.3199928151806</v>
      </c>
      <c r="H263">
        <f>(Table2[[#This Row],[1Y Return vs Nifty]]-AVERAGE(Table2[1Y Return vs Nifty]))/_xlfn.STDEV.P(Table2[1Y Return vs Nifty])</f>
        <v>-0.23130718461477795</v>
      </c>
      <c r="I263">
        <v>-6.9766657499219198</v>
      </c>
      <c r="J263">
        <f>(Table2[[#This Row],[1M Return vs Nifty]]-AVERAGE(Table2[1M Return vs Nifty]))/_xlfn.STDEV.P(Table2[1M Return vs Nifty])</f>
        <v>-0.43826022826657607</v>
      </c>
      <c r="K263">
        <v>21.768303488989901</v>
      </c>
      <c r="L263">
        <f>(Table2[[#This Row],[6M Return vs Nifty]]-AVERAGE(Table2[6M Return vs Nifty]))/_xlfn.STDEV.P(Table2[6M Return vs Nifty])</f>
        <v>0.25457670606456484</v>
      </c>
      <c r="M263">
        <v>-3.1677126868105199</v>
      </c>
      <c r="N263">
        <f>(Table2[[#This Row],[1W Return vs Nifty]]-AVERAGE(Table2[1W Return vs Nifty]))/_xlfn.STDEV.P(Table2[1W Return vs Nifty])</f>
        <v>-0.26420954014930165</v>
      </c>
      <c r="O263">
        <v>1587.33</v>
      </c>
      <c r="P263">
        <v>1590.40281298528</v>
      </c>
      <c r="Q263">
        <v>1415.21195412625</v>
      </c>
      <c r="R263">
        <v>43.195514991245503</v>
      </c>
      <c r="S263" s="2">
        <f>(Table2[[#This Row],[Close Price]]-Table2[[#This Row],[20D EMA]])/Table2[[#This Row],[20D EMA]]</f>
        <v>-9.1852355842829952E-3</v>
      </c>
      <c r="T263" s="2">
        <f>(Table2[[#This Row],[Close Price]]-Table2[[#This Row],[50D EMA]])/Table2[[#This Row],[50D EMA]]</f>
        <v>-1.1099586118151166E-2</v>
      </c>
      <c r="U263" s="2">
        <f>(Table2[[#This Row],[Close Price]]-Table2[[#This Row],[200D EMA]])/Table2[[#This Row],[200D EMA]]</f>
        <v>0.11131763366923632</v>
      </c>
      <c r="V263">
        <v>0.93163448844841801</v>
      </c>
      <c r="W263">
        <v>1557.5</v>
      </c>
      <c r="X263">
        <v>1588.4</v>
      </c>
      <c r="Y263">
        <v>1557.5</v>
      </c>
      <c r="Z263">
        <v>1626</v>
      </c>
      <c r="AA263">
        <v>1524.75</v>
      </c>
      <c r="AB263">
        <v>1629.9</v>
      </c>
      <c r="AC263" s="2">
        <f>(Table2[[#This Row],[Close Price]]/Table2[[#This Row],[Day Low]])-1</f>
        <v>9.7913322632423583E-3</v>
      </c>
      <c r="AD263" s="2">
        <f>(Table2[[#This Row],[Day High]]/Table2[[#This Row],[Close Price]])-1</f>
        <v>9.950723255444327E-3</v>
      </c>
      <c r="AE263" s="2">
        <f>(Table2[[#This Row],[Close Price]]/Table2[[#This Row],[Current Week Low]])-1</f>
        <v>9.7913322632423583E-3</v>
      </c>
      <c r="AF263" s="2">
        <f>(Table2[[#This Row],[Current Week High]]/Table2[[#This Row],[Close Price]])-1</f>
        <v>3.3857892226990982E-2</v>
      </c>
      <c r="AG263" s="2">
        <f>(Table2[[#This Row],[Close Price]]/Table2[[#This Row],[Current Month Low]])-1</f>
        <v>3.1480570585341816E-2</v>
      </c>
      <c r="AH263" s="2">
        <f>(Table2[[#This Row],[Current Month High]]/Table2[[#This Row],[Close Price]])-1</f>
        <v>3.6337625178826993E-2</v>
      </c>
      <c r="AI263">
        <v>14.735336194563599</v>
      </c>
      <c r="AJ263">
        <v>56.9140975755761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-0.11</v>
      </c>
      <c r="AM263" t="s">
        <v>10435</v>
      </c>
      <c r="AN263">
        <v>1.39</v>
      </c>
      <c r="AO263" t="s">
        <v>10436</v>
      </c>
      <c r="AP263">
        <v>9.2471224361102E-2</v>
      </c>
      <c r="AQ263">
        <f>(Table2[[#This Row],[Sharpe Ratio]]-AVERAGE(Table2[Sharpe Ratio]))/_xlfn.STDEV.P(Table2[Sharpe Ratio])</f>
        <v>0.39215089901500344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368</v>
      </c>
      <c r="AT263">
        <f>_xlfn.RANK.AVG(Table2[[#This Row],[6M Return vs Nifty Z-Score]],Table2[6M Return vs Nifty Z-Score])</f>
        <v>238</v>
      </c>
      <c r="AU263">
        <f>_xlfn.RANK.AVG(Table2[[#This Row],[Sharpe Ratio Z-Score]],Table2[Sharpe Ratio Z-Score])</f>
        <v>243</v>
      </c>
      <c r="AV263">
        <f>(Table2[[#This Row],[Rank 1Y]]+Table2[[#This Row],[Rank 6M]]+Table2[[#This Row],[Rank Sharpe]])/3</f>
        <v>283</v>
      </c>
    </row>
    <row r="264" spans="1:48" x14ac:dyDescent="0.3">
      <c r="A264" t="s">
        <v>1102</v>
      </c>
      <c r="B264" t="s">
        <v>1103</v>
      </c>
      <c r="C264" t="s">
        <v>10396</v>
      </c>
      <c r="D264" t="s">
        <v>89</v>
      </c>
      <c r="E264">
        <v>12233.424006195</v>
      </c>
      <c r="F264">
        <v>17.850000000000001</v>
      </c>
      <c r="G264">
        <v>37.344814085965403</v>
      </c>
      <c r="H264">
        <f>(Table2[[#This Row],[1Y Return vs Nifty]]-AVERAGE(Table2[1Y Return vs Nifty]))/_xlfn.STDEV.P(Table2[1Y Return vs Nifty])</f>
        <v>0.20874758215652314</v>
      </c>
      <c r="I264">
        <v>-8.6562625719683695</v>
      </c>
      <c r="J264">
        <f>(Table2[[#This Row],[1M Return vs Nifty]]-AVERAGE(Table2[1M Return vs Nifty]))/_xlfn.STDEV.P(Table2[1M Return vs Nifty])</f>
        <v>-0.60195132348899794</v>
      </c>
      <c r="K264">
        <v>0.42714269503590702</v>
      </c>
      <c r="L264">
        <f>(Table2[[#This Row],[6M Return vs Nifty]]-AVERAGE(Table2[6M Return vs Nifty]))/_xlfn.STDEV.P(Table2[6M Return vs Nifty])</f>
        <v>-0.38779206561199442</v>
      </c>
      <c r="M264">
        <v>1.59373153966724E-2</v>
      </c>
      <c r="N264">
        <f>(Table2[[#This Row],[1W Return vs Nifty]]-AVERAGE(Table2[1W Return vs Nifty]))/_xlfn.STDEV.P(Table2[1W Return vs Nifty])</f>
        <v>0.35230492806105501</v>
      </c>
      <c r="O264">
        <v>17.579999999999998</v>
      </c>
      <c r="P264">
        <v>17.985886507271001</v>
      </c>
      <c r="Q264">
        <v>16.906579614365199</v>
      </c>
      <c r="R264">
        <v>62.916814101953001</v>
      </c>
      <c r="S264" s="2">
        <f>(Table2[[#This Row],[Close Price]]-Table2[[#This Row],[20D EMA]])/Table2[[#This Row],[20D EMA]]</f>
        <v>1.5358361774744207E-2</v>
      </c>
      <c r="T264" s="2">
        <f>(Table2[[#This Row],[Close Price]]-Table2[[#This Row],[50D EMA]])/Table2[[#This Row],[50D EMA]]</f>
        <v>-7.5551742871315195E-3</v>
      </c>
      <c r="U264" s="2">
        <f>(Table2[[#This Row],[Close Price]]-Table2[[#This Row],[200D EMA]])/Table2[[#This Row],[200D EMA]]</f>
        <v>5.5801966284960182E-2</v>
      </c>
      <c r="V264">
        <v>0.58555657649642301</v>
      </c>
      <c r="W264">
        <v>17.510000000000002</v>
      </c>
      <c r="X264">
        <v>18.27</v>
      </c>
      <c r="Y264">
        <v>17.149999999999999</v>
      </c>
      <c r="Z264">
        <v>18.27</v>
      </c>
      <c r="AA264">
        <v>16.760000000000002</v>
      </c>
      <c r="AB264">
        <v>18.48</v>
      </c>
      <c r="AC264" s="2">
        <f>(Table2[[#This Row],[Close Price]]/Table2[[#This Row],[Day Low]])-1</f>
        <v>1.9417475728155331E-2</v>
      </c>
      <c r="AD264" s="2">
        <f>(Table2[[#This Row],[Day High]]/Table2[[#This Row],[Close Price]])-1</f>
        <v>2.3529411764705799E-2</v>
      </c>
      <c r="AE264" s="2">
        <f>(Table2[[#This Row],[Close Price]]/Table2[[#This Row],[Current Week Low]])-1</f>
        <v>4.0816326530612512E-2</v>
      </c>
      <c r="AF264" s="2">
        <f>(Table2[[#This Row],[Current Week High]]/Table2[[#This Row],[Close Price]])-1</f>
        <v>2.3529411764705799E-2</v>
      </c>
      <c r="AG264" s="2">
        <f>(Table2[[#This Row],[Close Price]]/Table2[[#This Row],[Current Month Low]])-1</f>
        <v>6.503579952267291E-2</v>
      </c>
      <c r="AH264" s="2">
        <f>(Table2[[#This Row],[Current Month High]]/Table2[[#This Row],[Close Price]])-1</f>
        <v>3.5294117647058698E-2</v>
      </c>
      <c r="AI264">
        <v>34.453781512604998</v>
      </c>
      <c r="AJ264">
        <v>113.77245508982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-0.06</v>
      </c>
      <c r="AM264" t="s">
        <v>10435</v>
      </c>
      <c r="AN264">
        <v>2.1800000000000002</v>
      </c>
      <c r="AO264" t="s">
        <v>10436</v>
      </c>
      <c r="AP264">
        <v>0.12686637462478201</v>
      </c>
      <c r="AQ264">
        <f>(Table2[[#This Row],[Sharpe Ratio]]-AVERAGE(Table2[Sharpe Ratio]))/_xlfn.STDEV.P(Table2[Sharpe Ratio])</f>
        <v>0.79136991731118944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245</v>
      </c>
      <c r="AT264">
        <f>_xlfn.RANK.AVG(Table2[[#This Row],[6M Return vs Nifty Z-Score]],Table2[6M Return vs Nifty Z-Score])</f>
        <v>452</v>
      </c>
      <c r="AU264">
        <f>_xlfn.RANK.AVG(Table2[[#This Row],[Sharpe Ratio Z-Score]],Table2[Sharpe Ratio Z-Score])</f>
        <v>153</v>
      </c>
      <c r="AV264">
        <f>(Table2[[#This Row],[Rank 1Y]]+Table2[[#This Row],[Rank 6M]]+Table2[[#This Row],[Rank Sharpe]])/3</f>
        <v>283.33333333333331</v>
      </c>
    </row>
    <row r="265" spans="1:48" x14ac:dyDescent="0.3">
      <c r="A265" t="s">
        <v>840</v>
      </c>
      <c r="B265" t="s">
        <v>841</v>
      </c>
      <c r="C265" t="s">
        <v>10397</v>
      </c>
      <c r="D265" t="s">
        <v>190</v>
      </c>
      <c r="E265">
        <v>19653.820921350001</v>
      </c>
      <c r="F265">
        <v>808.5</v>
      </c>
      <c r="G265">
        <v>-1.5723475661889501</v>
      </c>
      <c r="H265">
        <f>(Table2[[#This Row],[1Y Return vs Nifty]]-AVERAGE(Table2[1Y Return vs Nifty]))/_xlfn.STDEV.P(Table2[1Y Return vs Nifty])</f>
        <v>-0.42495438843721151</v>
      </c>
      <c r="I265">
        <v>20.0930755014322</v>
      </c>
      <c r="J265">
        <f>(Table2[[#This Row],[1M Return vs Nifty]]-AVERAGE(Table2[1M Return vs Nifty]))/_xlfn.STDEV.P(Table2[1M Return vs Nifty])</f>
        <v>2.1999178955898571</v>
      </c>
      <c r="K265">
        <v>35.498703935880101</v>
      </c>
      <c r="L265">
        <f>(Table2[[#This Row],[6M Return vs Nifty]]-AVERAGE(Table2[6M Return vs Nifty]))/_xlfn.STDEV.P(Table2[6M Return vs Nifty])</f>
        <v>0.66786165128623542</v>
      </c>
      <c r="M265">
        <v>17.551657010453901</v>
      </c>
      <c r="N265">
        <f>(Table2[[#This Row],[1W Return vs Nifty]]-AVERAGE(Table2[1W Return vs Nifty]))/_xlfn.STDEV.P(Table2[1W Return vs Nifty])</f>
        <v>3.748100601262855</v>
      </c>
      <c r="O265">
        <v>707.75</v>
      </c>
      <c r="P265">
        <v>676.69882167523701</v>
      </c>
      <c r="Q265">
        <v>618.64741412473904</v>
      </c>
      <c r="R265">
        <v>80.097013454239303</v>
      </c>
      <c r="S265" s="2">
        <f>(Table2[[#This Row],[Close Price]]-Table2[[#This Row],[20D EMA]])/Table2[[#This Row],[20D EMA]]</f>
        <v>0.14235252560932532</v>
      </c>
      <c r="T265" s="2">
        <f>(Table2[[#This Row],[Close Price]]-Table2[[#This Row],[50D EMA]])/Table2[[#This Row],[50D EMA]]</f>
        <v>0.19477081103595795</v>
      </c>
      <c r="U265" s="2">
        <f>(Table2[[#This Row],[Close Price]]-Table2[[#This Row],[200D EMA]])/Table2[[#This Row],[200D EMA]]</f>
        <v>0.30688334185290983</v>
      </c>
      <c r="V265">
        <v>3.1907962111268802</v>
      </c>
      <c r="W265">
        <v>794.5</v>
      </c>
      <c r="X265">
        <v>816</v>
      </c>
      <c r="Y265">
        <v>777.55</v>
      </c>
      <c r="Z265">
        <v>833.95</v>
      </c>
      <c r="AA265">
        <v>625.29999999999995</v>
      </c>
      <c r="AB265">
        <v>833.95</v>
      </c>
      <c r="AC265" s="2">
        <f>(Table2[[#This Row],[Close Price]]/Table2[[#This Row],[Day Low]])-1</f>
        <v>1.7621145374449254E-2</v>
      </c>
      <c r="AD265" s="2">
        <f>(Table2[[#This Row],[Day High]]/Table2[[#This Row],[Close Price]])-1</f>
        <v>9.27643784786647E-3</v>
      </c>
      <c r="AE265" s="2">
        <f>(Table2[[#This Row],[Close Price]]/Table2[[#This Row],[Current Week Low]])-1</f>
        <v>3.9804514179152539E-2</v>
      </c>
      <c r="AF265" s="2">
        <f>(Table2[[#This Row],[Current Week High]]/Table2[[#This Row],[Close Price]])-1</f>
        <v>3.147804576376001E-2</v>
      </c>
      <c r="AG265" s="2">
        <f>(Table2[[#This Row],[Close Price]]/Table2[[#This Row],[Current Month Low]])-1</f>
        <v>0.292979369902447</v>
      </c>
      <c r="AH265" s="2">
        <f>(Table2[[#This Row],[Current Month High]]/Table2[[#This Row],[Close Price]])-1</f>
        <v>3.147804576376001E-2</v>
      </c>
      <c r="AI265">
        <v>3.1478045763760001</v>
      </c>
      <c r="AJ265">
        <v>61.200279134682397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0.13</v>
      </c>
      <c r="AM265" t="s">
        <v>10436</v>
      </c>
      <c r="AN265">
        <v>17.82</v>
      </c>
      <c r="AO265" t="s">
        <v>10436</v>
      </c>
      <c r="AP265">
        <v>8.4231141824621006E-2</v>
      </c>
      <c r="AQ265">
        <f>(Table2[[#This Row],[Sharpe Ratio]]-AVERAGE(Table2[Sharpe Ratio]))/_xlfn.STDEV.P(Table2[Sharpe Ratio])</f>
        <v>0.29650957645427073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6.4874353361560066</v>
      </c>
      <c r="AS265">
        <f>_xlfn.RANK.AVG(Table2[[#This Row],[1Y Return vs Nifty Z-Score]],Table2[1Y Return vs Nifty Z-Score])</f>
        <v>444</v>
      </c>
      <c r="AT265">
        <f>_xlfn.RANK.AVG(Table2[[#This Row],[6M Return vs Nifty Z-Score]],Table2[6M Return vs Nifty Z-Score])</f>
        <v>144</v>
      </c>
      <c r="AU265">
        <f>_xlfn.RANK.AVG(Table2[[#This Row],[Sharpe Ratio Z-Score]],Table2[Sharpe Ratio Z-Score])</f>
        <v>267</v>
      </c>
      <c r="AV265">
        <f>(Table2[[#This Row],[Rank 1Y]]+Table2[[#This Row],[Rank 6M]]+Table2[[#This Row],[Rank Sharpe]])/3</f>
        <v>285</v>
      </c>
    </row>
    <row r="266" spans="1:48" x14ac:dyDescent="0.3">
      <c r="A266" t="s">
        <v>711</v>
      </c>
      <c r="B266" t="s">
        <v>712</v>
      </c>
      <c r="C266" t="s">
        <v>10395</v>
      </c>
      <c r="D266" t="s">
        <v>54</v>
      </c>
      <c r="E266">
        <v>25330.613364749999</v>
      </c>
      <c r="F266">
        <v>1414.25</v>
      </c>
      <c r="G266">
        <v>34.826989209615398</v>
      </c>
      <c r="H266">
        <f>(Table2[[#This Row],[1Y Return vs Nifty]]-AVERAGE(Table2[1Y Return vs Nifty]))/_xlfn.STDEV.P(Table2[1Y Return vs Nifty])</f>
        <v>0.16774894510241006</v>
      </c>
      <c r="I266">
        <v>-11.5184389346235</v>
      </c>
      <c r="J266">
        <f>(Table2[[#This Row],[1M Return vs Nifty]]-AVERAGE(Table2[1M Return vs Nifty]))/_xlfn.STDEV.P(Table2[1M Return vs Nifty])</f>
        <v>-0.88089492315114915</v>
      </c>
      <c r="K266">
        <v>30.153612994648</v>
      </c>
      <c r="L266">
        <f>(Table2[[#This Row],[6M Return vs Nifty]]-AVERAGE(Table2[6M Return vs Nifty]))/_xlfn.STDEV.P(Table2[6M Return vs Nifty])</f>
        <v>0.50697445608776737</v>
      </c>
      <c r="M266">
        <v>-9.2784432720873795</v>
      </c>
      <c r="N266">
        <f>(Table2[[#This Row],[1W Return vs Nifty]]-AVERAGE(Table2[1W Return vs Nifty]))/_xlfn.STDEV.P(Table2[1W Return vs Nifty])</f>
        <v>-1.4475537565508712</v>
      </c>
      <c r="O266">
        <v>1511.61</v>
      </c>
      <c r="P266">
        <v>1440.77954456358</v>
      </c>
      <c r="Q266">
        <v>1155.94560336267</v>
      </c>
      <c r="R266">
        <v>16.5821089776592</v>
      </c>
      <c r="S266" s="2">
        <f>(Table2[[#This Row],[Close Price]]-Table2[[#This Row],[20D EMA]])/Table2[[#This Row],[20D EMA]]</f>
        <v>-6.4408147604210014E-2</v>
      </c>
      <c r="T266" s="2">
        <f>(Table2[[#This Row],[Close Price]]-Table2[[#This Row],[50D EMA]])/Table2[[#This Row],[50D EMA]]</f>
        <v>-1.841332677416372E-2</v>
      </c>
      <c r="U266" s="2">
        <f>(Table2[[#This Row],[Close Price]]-Table2[[#This Row],[200D EMA]])/Table2[[#This Row],[200D EMA]]</f>
        <v>0.22345722487798483</v>
      </c>
      <c r="V266">
        <v>0.944772239381658</v>
      </c>
      <c r="W266">
        <v>1407.05</v>
      </c>
      <c r="X266">
        <v>1456.4</v>
      </c>
      <c r="Y266">
        <v>1407.05</v>
      </c>
      <c r="Z266">
        <v>1500.7</v>
      </c>
      <c r="AA266">
        <v>1407.05</v>
      </c>
      <c r="AB266">
        <v>1639</v>
      </c>
      <c r="AC266" s="2">
        <f>(Table2[[#This Row],[Close Price]]/Table2[[#This Row],[Day Low]])-1</f>
        <v>5.1170889449558832E-3</v>
      </c>
      <c r="AD266" s="2">
        <f>(Table2[[#This Row],[Day High]]/Table2[[#This Row],[Close Price]])-1</f>
        <v>2.9803782923811362E-2</v>
      </c>
      <c r="AE266" s="2">
        <f>(Table2[[#This Row],[Close Price]]/Table2[[#This Row],[Current Week Low]])-1</f>
        <v>5.1170889449558832E-3</v>
      </c>
      <c r="AF266" s="2">
        <f>(Table2[[#This Row],[Current Week High]]/Table2[[#This Row],[Close Price]])-1</f>
        <v>6.1127806257733841E-2</v>
      </c>
      <c r="AG266" s="2">
        <f>(Table2[[#This Row],[Close Price]]/Table2[[#This Row],[Current Month Low]])-1</f>
        <v>5.1170889449558832E-3</v>
      </c>
      <c r="AH266" s="2">
        <f>(Table2[[#This Row],[Current Month High]]/Table2[[#This Row],[Close Price]])-1</f>
        <v>0.15891815449885094</v>
      </c>
      <c r="AI266">
        <v>15.891815449885</v>
      </c>
      <c r="AJ266">
        <v>95.284451808892499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0.02</v>
      </c>
      <c r="AM266" t="s">
        <v>10436</v>
      </c>
      <c r="AN266">
        <v>-9.34</v>
      </c>
      <c r="AO266" t="s">
        <v>10435</v>
      </c>
      <c r="AP266">
        <v>2.9330654672148002E-2</v>
      </c>
      <c r="AQ266">
        <f>(Table2[[#This Row],[Sharpe Ratio]]-AVERAGE(Table2[Sharpe Ratio]))/_xlfn.STDEV.P(Table2[Sharpe Ratio])</f>
        <v>-0.3407116136545138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-1.9944368921663567</v>
      </c>
      <c r="AS266">
        <f>_xlfn.RANK.AVG(Table2[[#This Row],[1Y Return vs Nifty Z-Score]],Table2[1Y Return vs Nifty Z-Score])</f>
        <v>257</v>
      </c>
      <c r="AT266">
        <f>_xlfn.RANK.AVG(Table2[[#This Row],[6M Return vs Nifty Z-Score]],Table2[6M Return vs Nifty Z-Score])</f>
        <v>168</v>
      </c>
      <c r="AU266">
        <f>_xlfn.RANK.AVG(Table2[[#This Row],[Sharpe Ratio Z-Score]],Table2[Sharpe Ratio Z-Score])</f>
        <v>433</v>
      </c>
      <c r="AV266">
        <f>(Table2[[#This Row],[Rank 1Y]]+Table2[[#This Row],[Rank 6M]]+Table2[[#This Row],[Rank Sharpe]])/3</f>
        <v>286</v>
      </c>
    </row>
    <row r="267" spans="1:48" x14ac:dyDescent="0.3">
      <c r="A267" t="s">
        <v>196</v>
      </c>
      <c r="B267" t="s">
        <v>197</v>
      </c>
      <c r="C267" t="s">
        <v>10403</v>
      </c>
      <c r="D267" t="s">
        <v>130</v>
      </c>
      <c r="E267">
        <v>138149.32728093001</v>
      </c>
      <c r="F267">
        <v>1388.1</v>
      </c>
      <c r="G267">
        <v>50.807255023555101</v>
      </c>
      <c r="H267">
        <f>(Table2[[#This Row],[1Y Return vs Nifty]]-AVERAGE(Table2[1Y Return vs Nifty]))/_xlfn.STDEV.P(Table2[1Y Return vs Nifty])</f>
        <v>0.42796129119843351</v>
      </c>
      <c r="I267">
        <v>17.0248246304037</v>
      </c>
      <c r="J267">
        <f>(Table2[[#This Row],[1M Return vs Nifty]]-AVERAGE(Table2[1M Return vs Nifty]))/_xlfn.STDEV.P(Table2[1M Return vs Nifty])</f>
        <v>1.9008905701607337</v>
      </c>
      <c r="K267">
        <v>2.4240916346428398</v>
      </c>
      <c r="L267">
        <f>(Table2[[#This Row],[6M Return vs Nifty]]-AVERAGE(Table2[6M Return vs Nifty]))/_xlfn.STDEV.P(Table2[6M Return vs Nifty])</f>
        <v>-0.32768391827075294</v>
      </c>
      <c r="M267">
        <v>10.3488120456368</v>
      </c>
      <c r="N267">
        <f>(Table2[[#This Row],[1W Return vs Nifty]]-AVERAGE(Table2[1W Return vs Nifty]))/_xlfn.STDEV.P(Table2[1W Return vs Nifty])</f>
        <v>2.3532682139064574</v>
      </c>
      <c r="O267">
        <v>1288.55</v>
      </c>
      <c r="P267">
        <v>1293.80011916634</v>
      </c>
      <c r="Q267">
        <v>1193.5557432968201</v>
      </c>
      <c r="R267">
        <v>73.579725452968106</v>
      </c>
      <c r="S267" s="2">
        <f>(Table2[[#This Row],[Close Price]]-Table2[[#This Row],[20D EMA]])/Table2[[#This Row],[20D EMA]]</f>
        <v>7.7257382328974403E-2</v>
      </c>
      <c r="T267" s="2">
        <f>(Table2[[#This Row],[Close Price]]-Table2[[#This Row],[50D EMA]])/Table2[[#This Row],[50D EMA]]</f>
        <v>7.2885973216961872E-2</v>
      </c>
      <c r="U267" s="2">
        <f>(Table2[[#This Row],[Close Price]]-Table2[[#This Row],[200D EMA]])/Table2[[#This Row],[200D EMA]]</f>
        <v>0.16299553480913498</v>
      </c>
      <c r="V267">
        <v>1.05024883467564</v>
      </c>
      <c r="W267">
        <v>1370.7</v>
      </c>
      <c r="X267">
        <v>1434.4</v>
      </c>
      <c r="Y267">
        <v>1370.7</v>
      </c>
      <c r="Z267">
        <v>1440</v>
      </c>
      <c r="AA267">
        <v>1165.5999999999999</v>
      </c>
      <c r="AB267">
        <v>1440</v>
      </c>
      <c r="AC267" s="2">
        <f>(Table2[[#This Row],[Close Price]]/Table2[[#This Row],[Day Low]])-1</f>
        <v>1.2694243817027662E-2</v>
      </c>
      <c r="AD267" s="2">
        <f>(Table2[[#This Row],[Day High]]/Table2[[#This Row],[Close Price]])-1</f>
        <v>3.3354945609106013E-2</v>
      </c>
      <c r="AE267" s="2">
        <f>(Table2[[#This Row],[Close Price]]/Table2[[#This Row],[Current Week Low]])-1</f>
        <v>1.2694243817027662E-2</v>
      </c>
      <c r="AF267" s="2">
        <f>(Table2[[#This Row],[Current Week High]]/Table2[[#This Row],[Close Price]])-1</f>
        <v>3.7389237086665306E-2</v>
      </c>
      <c r="AG267" s="2">
        <f>(Table2[[#This Row],[Close Price]]/Table2[[#This Row],[Current Month Low]])-1</f>
        <v>0.19088881262868918</v>
      </c>
      <c r="AH267" s="2">
        <f>(Table2[[#This Row],[Current Month High]]/Table2[[#This Row],[Close Price]])-1</f>
        <v>3.7389237086665306E-2</v>
      </c>
      <c r="AI267">
        <v>18.8639147035516</v>
      </c>
      <c r="AJ267">
        <v>97.819581017528805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</v>
      </c>
      <c r="AM267" t="s">
        <v>10435</v>
      </c>
      <c r="AN267">
        <v>16.96</v>
      </c>
      <c r="AO267" t="s">
        <v>10436</v>
      </c>
      <c r="AP267">
        <v>9.1910421880212007E-2</v>
      </c>
      <c r="AQ267">
        <f>(Table2[[#This Row],[Sharpe Ratio]]-AVERAGE(Table2[Sharpe Ratio]))/_xlfn.STDEV.P(Table2[Sharpe Ratio])</f>
        <v>0.38564175414537394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185</v>
      </c>
      <c r="AT267">
        <f>_xlfn.RANK.AVG(Table2[[#This Row],[6M Return vs Nifty Z-Score]],Table2[6M Return vs Nifty Z-Score])</f>
        <v>430</v>
      </c>
      <c r="AU267">
        <f>_xlfn.RANK.AVG(Table2[[#This Row],[Sharpe Ratio Z-Score]],Table2[Sharpe Ratio Z-Score])</f>
        <v>246</v>
      </c>
      <c r="AV267">
        <f>(Table2[[#This Row],[Rank 1Y]]+Table2[[#This Row],[Rank 6M]]+Table2[[#This Row],[Rank Sharpe]])/3</f>
        <v>287</v>
      </c>
    </row>
    <row r="268" spans="1:48" x14ac:dyDescent="0.3">
      <c r="A268" t="s">
        <v>185</v>
      </c>
      <c r="B268" t="s">
        <v>186</v>
      </c>
      <c r="C268" t="s">
        <v>10389</v>
      </c>
      <c r="D268" t="s">
        <v>187</v>
      </c>
      <c r="E268">
        <v>146413.87349032401</v>
      </c>
      <c r="F268">
        <v>222.68</v>
      </c>
      <c r="G268">
        <v>50.078605864920299</v>
      </c>
      <c r="H268">
        <f>(Table2[[#This Row],[1Y Return vs Nifty]]-AVERAGE(Table2[1Y Return vs Nifty]))/_xlfn.STDEV.P(Table2[1Y Return vs Nifty])</f>
        <v>0.41609643805663765</v>
      </c>
      <c r="I268">
        <v>-9.3996997653940895</v>
      </c>
      <c r="J268">
        <f>(Table2[[#This Row],[1M Return vs Nifty]]-AVERAGE(Table2[1M Return vs Nifty]))/_xlfn.STDEV.P(Table2[1M Return vs Nifty])</f>
        <v>-0.67440564515928159</v>
      </c>
      <c r="K268">
        <v>5.9737815694496597</v>
      </c>
      <c r="L268">
        <f>(Table2[[#This Row],[6M Return vs Nifty]]-AVERAGE(Table2[6M Return vs Nifty]))/_xlfn.STDEV.P(Table2[6M Return vs Nifty])</f>
        <v>-0.220838279213458</v>
      </c>
      <c r="M268">
        <v>-1.6597954629329601</v>
      </c>
      <c r="N268">
        <f>(Table2[[#This Row],[1W Return vs Nifty]]-AVERAGE(Table2[1W Return vs Nifty]))/_xlfn.STDEV.P(Table2[1W Return vs Nifty])</f>
        <v>2.7798935889079522E-2</v>
      </c>
      <c r="O268">
        <v>221.97</v>
      </c>
      <c r="P268">
        <v>223.754429971013</v>
      </c>
      <c r="Q268">
        <v>197.41481058346301</v>
      </c>
      <c r="R268">
        <v>55.215939167973403</v>
      </c>
      <c r="S268" s="2">
        <f>(Table2[[#This Row],[Close Price]]-Table2[[#This Row],[20D EMA]])/Table2[[#This Row],[20D EMA]]</f>
        <v>3.1986304455557417E-3</v>
      </c>
      <c r="T268" s="2">
        <f>(Table2[[#This Row],[Close Price]]-Table2[[#This Row],[50D EMA]])/Table2[[#This Row],[50D EMA]]</f>
        <v>-4.8018265879794199E-3</v>
      </c>
      <c r="U268" s="2">
        <f>(Table2[[#This Row],[Close Price]]-Table2[[#This Row],[200D EMA]])/Table2[[#This Row],[200D EMA]]</f>
        <v>0.12798021253757647</v>
      </c>
      <c r="V268">
        <v>0.78935085059228005</v>
      </c>
      <c r="W268">
        <v>219.59</v>
      </c>
      <c r="X268">
        <v>223.7</v>
      </c>
      <c r="Y268">
        <v>211.63</v>
      </c>
      <c r="Z268">
        <v>223.7</v>
      </c>
      <c r="AA268">
        <v>208.62</v>
      </c>
      <c r="AB268">
        <v>240.29</v>
      </c>
      <c r="AC268" s="2">
        <f>(Table2[[#This Row],[Close Price]]/Table2[[#This Row],[Day Low]])-1</f>
        <v>1.4071679038207607E-2</v>
      </c>
      <c r="AD268" s="2">
        <f>(Table2[[#This Row],[Day High]]/Table2[[#This Row],[Close Price]])-1</f>
        <v>4.5805640380813806E-3</v>
      </c>
      <c r="AE268" s="2">
        <f>(Table2[[#This Row],[Close Price]]/Table2[[#This Row],[Current Week Low]])-1</f>
        <v>5.2213769314369385E-2</v>
      </c>
      <c r="AF268" s="2">
        <f>(Table2[[#This Row],[Current Week High]]/Table2[[#This Row],[Close Price]])-1</f>
        <v>4.5805640380813806E-3</v>
      </c>
      <c r="AG268" s="2">
        <f>(Table2[[#This Row],[Close Price]]/Table2[[#This Row],[Current Month Low]])-1</f>
        <v>6.7395264116575593E-2</v>
      </c>
      <c r="AH268" s="2">
        <f>(Table2[[#This Row],[Current Month High]]/Table2[[#This Row],[Close Price]])-1</f>
        <v>7.9082090892760748E-2</v>
      </c>
      <c r="AI268">
        <v>10.607149272498599</v>
      </c>
      <c r="AJ268">
        <v>91.717606543263003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-0.03</v>
      </c>
      <c r="AM268" t="s">
        <v>10435</v>
      </c>
      <c r="AN268">
        <v>-0.06</v>
      </c>
      <c r="AO268" t="s">
        <v>10435</v>
      </c>
      <c r="AP268">
        <v>7.5896941514957003E-2</v>
      </c>
      <c r="AQ268">
        <f>(Table2[[#This Row],[Sharpe Ratio]]-AVERAGE(Table2[Sharpe Ratio]))/_xlfn.STDEV.P(Table2[Sharpe Ratio])</f>
        <v>0.19977584392508912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192</v>
      </c>
      <c r="AT268">
        <f>_xlfn.RANK.AVG(Table2[[#This Row],[6M Return vs Nifty Z-Score]],Table2[6M Return vs Nifty Z-Score])</f>
        <v>382</v>
      </c>
      <c r="AU268">
        <f>_xlfn.RANK.AVG(Table2[[#This Row],[Sharpe Ratio Z-Score]],Table2[Sharpe Ratio Z-Score])</f>
        <v>293</v>
      </c>
      <c r="AV268">
        <f>(Table2[[#This Row],[Rank 1Y]]+Table2[[#This Row],[Rank 6M]]+Table2[[#This Row],[Rank Sharpe]])/3</f>
        <v>289</v>
      </c>
    </row>
    <row r="269" spans="1:48" x14ac:dyDescent="0.3">
      <c r="A269" t="s">
        <v>941</v>
      </c>
      <c r="B269" t="s">
        <v>942</v>
      </c>
      <c r="C269" t="s">
        <v>10395</v>
      </c>
      <c r="D269" t="s">
        <v>54</v>
      </c>
      <c r="E269">
        <v>16434.076093650001</v>
      </c>
      <c r="F269">
        <v>7135.75</v>
      </c>
      <c r="G269">
        <v>28.807202198497802</v>
      </c>
      <c r="H269">
        <f>(Table2[[#This Row],[1Y Return vs Nifty]]-AVERAGE(Table2[1Y Return vs Nifty]))/_xlfn.STDEV.P(Table2[1Y Return vs Nifty])</f>
        <v>6.9726614347756621E-2</v>
      </c>
      <c r="I269">
        <v>-3.2665974024284901E-2</v>
      </c>
      <c r="J269">
        <f>(Table2[[#This Row],[1M Return vs Nifty]]-AVERAGE(Table2[1M Return vs Nifty]))/_xlfn.STDEV.P(Table2[1M Return vs Nifty])</f>
        <v>0.23849202180972318</v>
      </c>
      <c r="K269">
        <v>30.613027036457002</v>
      </c>
      <c r="L269">
        <f>(Table2[[#This Row],[6M Return vs Nifty]]-AVERAGE(Table2[6M Return vs Nifty]))/_xlfn.STDEV.P(Table2[6M Return vs Nifty])</f>
        <v>0.52080281512489235</v>
      </c>
      <c r="M269">
        <v>-2.04539990780866</v>
      </c>
      <c r="N269">
        <f>(Table2[[#This Row],[1W Return vs Nifty]]-AVERAGE(Table2[1W Return vs Nifty]))/_xlfn.STDEV.P(Table2[1W Return vs Nifty])</f>
        <v>-4.6873443017922074E-2</v>
      </c>
      <c r="O269">
        <v>7117.79</v>
      </c>
      <c r="P269">
        <v>6862.1070554605203</v>
      </c>
      <c r="Q269">
        <v>5959.4907204485698</v>
      </c>
      <c r="R269">
        <v>46.500954534985901</v>
      </c>
      <c r="S269" s="2">
        <f>(Table2[[#This Row],[Close Price]]-Table2[[#This Row],[20D EMA]])/Table2[[#This Row],[20D EMA]]</f>
        <v>2.5232551114882621E-3</v>
      </c>
      <c r="T269" s="2">
        <f>(Table2[[#This Row],[Close Price]]-Table2[[#This Row],[50D EMA]])/Table2[[#This Row],[50D EMA]]</f>
        <v>3.9877393682123972E-2</v>
      </c>
      <c r="U269" s="2">
        <f>(Table2[[#This Row],[Close Price]]-Table2[[#This Row],[200D EMA]])/Table2[[#This Row],[200D EMA]]</f>
        <v>0.19737580520351802</v>
      </c>
      <c r="V269">
        <v>0.89023443462885898</v>
      </c>
      <c r="W269">
        <v>7052</v>
      </c>
      <c r="X269">
        <v>7400</v>
      </c>
      <c r="Y269">
        <v>7052</v>
      </c>
      <c r="Z269">
        <v>7400</v>
      </c>
      <c r="AA269">
        <v>6700</v>
      </c>
      <c r="AB269">
        <v>7600</v>
      </c>
      <c r="AC269" s="2">
        <f>(Table2[[#This Row],[Close Price]]/Table2[[#This Row],[Day Low]])-1</f>
        <v>1.1876063528077241E-2</v>
      </c>
      <c r="AD269" s="2">
        <f>(Table2[[#This Row],[Day High]]/Table2[[#This Row],[Close Price]])-1</f>
        <v>3.7031846687453962E-2</v>
      </c>
      <c r="AE269" s="2">
        <f>(Table2[[#This Row],[Close Price]]/Table2[[#This Row],[Current Week Low]])-1</f>
        <v>1.1876063528077241E-2</v>
      </c>
      <c r="AF269" s="2">
        <f>(Table2[[#This Row],[Current Week High]]/Table2[[#This Row],[Close Price]])-1</f>
        <v>3.7031846687453962E-2</v>
      </c>
      <c r="AG269" s="2">
        <f>(Table2[[#This Row],[Close Price]]/Table2[[#This Row],[Current Month Low]])-1</f>
        <v>6.5037313432835919E-2</v>
      </c>
      <c r="AH269" s="2">
        <f>(Table2[[#This Row],[Current Month High]]/Table2[[#This Row],[Close Price]])-1</f>
        <v>6.5059734435763517E-2</v>
      </c>
      <c r="AI269">
        <v>6.5059734435763499</v>
      </c>
      <c r="AJ269">
        <v>61.873935277147098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-0.04</v>
      </c>
      <c r="AM269" t="s">
        <v>10435</v>
      </c>
      <c r="AN269">
        <v>-2.93</v>
      </c>
      <c r="AO269" t="s">
        <v>10435</v>
      </c>
      <c r="AP269">
        <v>3.1154239536024E-2</v>
      </c>
      <c r="AQ269">
        <f>(Table2[[#This Row],[Sharpe Ratio]]-AVERAGE(Table2[Sharpe Ratio]))/_xlfn.STDEV.P(Table2[Sharpe Ratio])</f>
        <v>-0.31954555525513789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0.46260245300931224</v>
      </c>
      <c r="AS269">
        <f>_xlfn.RANK.AVG(Table2[[#This Row],[1Y Return vs Nifty Z-Score]],Table2[1Y Return vs Nifty Z-Score])</f>
        <v>282</v>
      </c>
      <c r="AT269">
        <f>_xlfn.RANK.AVG(Table2[[#This Row],[6M Return vs Nifty Z-Score]],Table2[6M Return vs Nifty Z-Score])</f>
        <v>165</v>
      </c>
      <c r="AU269">
        <f>_xlfn.RANK.AVG(Table2[[#This Row],[Sharpe Ratio Z-Score]],Table2[Sharpe Ratio Z-Score])</f>
        <v>423</v>
      </c>
      <c r="AV269">
        <f>(Table2[[#This Row],[Rank 1Y]]+Table2[[#This Row],[Rank 6M]]+Table2[[#This Row],[Rank Sharpe]])/3</f>
        <v>290</v>
      </c>
    </row>
    <row r="270" spans="1:48" x14ac:dyDescent="0.3">
      <c r="A270" t="s">
        <v>1098</v>
      </c>
      <c r="B270" t="s">
        <v>1099</v>
      </c>
      <c r="C270" t="s">
        <v>10393</v>
      </c>
      <c r="D270" t="s">
        <v>1015</v>
      </c>
      <c r="E270">
        <v>12301.660213875</v>
      </c>
      <c r="F270">
        <v>609.75</v>
      </c>
      <c r="G270">
        <v>6.6513530785132904</v>
      </c>
      <c r="H270">
        <f>(Table2[[#This Row],[1Y Return vs Nifty]]-AVERAGE(Table2[1Y Return vs Nifty]))/_xlfn.STDEV.P(Table2[1Y Return vs Nifty])</f>
        <v>-0.29104494892822086</v>
      </c>
      <c r="I270">
        <v>1.4943861073784099</v>
      </c>
      <c r="J270">
        <f>(Table2[[#This Row],[1M Return vs Nifty]]-AVERAGE(Table2[1M Return vs Nifty]))/_xlfn.STDEV.P(Table2[1M Return vs Nifty])</f>
        <v>0.38731632558634305</v>
      </c>
      <c r="K270">
        <v>49.158214928181003</v>
      </c>
      <c r="L270">
        <f>(Table2[[#This Row],[6M Return vs Nifty]]-AVERAGE(Table2[6M Return vs Nifty]))/_xlfn.STDEV.P(Table2[6M Return vs Nifty])</f>
        <v>1.0790128244835533</v>
      </c>
      <c r="M270">
        <v>3.4013573000467101</v>
      </c>
      <c r="N270">
        <f>(Table2[[#This Row],[1W Return vs Nifty]]-AVERAGE(Table2[1W Return vs Nifty]))/_xlfn.STDEV.P(Table2[1W Return vs Nifty])</f>
        <v>1.0078921942675241</v>
      </c>
      <c r="O270">
        <v>573.13</v>
      </c>
      <c r="P270">
        <v>534.56211953543004</v>
      </c>
      <c r="Q270">
        <v>452.36270002886999</v>
      </c>
      <c r="R270">
        <v>74.437759960376297</v>
      </c>
      <c r="S270" s="2">
        <f>(Table2[[#This Row],[Close Price]]-Table2[[#This Row],[20D EMA]])/Table2[[#This Row],[20D EMA]]</f>
        <v>6.3894753371835367E-2</v>
      </c>
      <c r="T270" s="2">
        <f>(Table2[[#This Row],[Close Price]]-Table2[[#This Row],[50D EMA]])/Table2[[#This Row],[50D EMA]]</f>
        <v>0.14065321450370111</v>
      </c>
      <c r="U270" s="2">
        <f>(Table2[[#This Row],[Close Price]]-Table2[[#This Row],[200D EMA]])/Table2[[#This Row],[200D EMA]]</f>
        <v>0.34792280610467102</v>
      </c>
      <c r="V270">
        <v>0.70401466476708396</v>
      </c>
      <c r="W270">
        <v>595.1</v>
      </c>
      <c r="X270">
        <v>612.5</v>
      </c>
      <c r="Y270">
        <v>586.25</v>
      </c>
      <c r="Z270">
        <v>612.5</v>
      </c>
      <c r="AA270">
        <v>546.1</v>
      </c>
      <c r="AB270">
        <v>612.5</v>
      </c>
      <c r="AC270" s="2">
        <f>(Table2[[#This Row],[Close Price]]/Table2[[#This Row],[Day Low]])-1</f>
        <v>2.4617711309023571E-2</v>
      </c>
      <c r="AD270" s="2">
        <f>(Table2[[#This Row],[Day High]]/Table2[[#This Row],[Close Price]])-1</f>
        <v>4.5100451004509434E-3</v>
      </c>
      <c r="AE270" s="2">
        <f>(Table2[[#This Row],[Close Price]]/Table2[[#This Row],[Current Week Low]])-1</f>
        <v>4.008528784648191E-2</v>
      </c>
      <c r="AF270" s="2">
        <f>(Table2[[#This Row],[Current Week High]]/Table2[[#This Row],[Close Price]])-1</f>
        <v>4.5100451004509434E-3</v>
      </c>
      <c r="AG270" s="2">
        <f>(Table2[[#This Row],[Close Price]]/Table2[[#This Row],[Current Month Low]])-1</f>
        <v>0.11655374473539637</v>
      </c>
      <c r="AH270" s="2">
        <f>(Table2[[#This Row],[Current Month High]]/Table2[[#This Row],[Close Price]])-1</f>
        <v>4.5100451004509434E-3</v>
      </c>
      <c r="AI270">
        <v>2.5010250102501099</v>
      </c>
      <c r="AJ270">
        <v>77.510917030567697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0.25</v>
      </c>
      <c r="AM270" t="s">
        <v>10436</v>
      </c>
      <c r="AN270">
        <v>7.34</v>
      </c>
      <c r="AO270" t="s">
        <v>10436</v>
      </c>
      <c r="AP270">
        <v>4.2208313996645E-2</v>
      </c>
      <c r="AQ270">
        <f>(Table2[[#This Row],[Sharpe Ratio]]-AVERAGE(Table2[Sharpe Ratio]))/_xlfn.STDEV.P(Table2[Sharpe Ratio])</f>
        <v>-0.19124267765433794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1.9919337177548617</v>
      </c>
      <c r="AS270">
        <f>_xlfn.RANK.AVG(Table2[[#This Row],[1Y Return vs Nifty Z-Score]],Table2[1Y Return vs Nifty Z-Score])</f>
        <v>392</v>
      </c>
      <c r="AT270">
        <f>_xlfn.RANK.AVG(Table2[[#This Row],[6M Return vs Nifty Z-Score]],Table2[6M Return vs Nifty Z-Score])</f>
        <v>97</v>
      </c>
      <c r="AU270">
        <f>_xlfn.RANK.AVG(Table2[[#This Row],[Sharpe Ratio Z-Score]],Table2[Sharpe Ratio Z-Score])</f>
        <v>384</v>
      </c>
      <c r="AV270">
        <f>(Table2[[#This Row],[Rank 1Y]]+Table2[[#This Row],[Rank 6M]]+Table2[[#This Row],[Rank Sharpe]])/3</f>
        <v>291</v>
      </c>
    </row>
    <row r="271" spans="1:48" x14ac:dyDescent="0.3">
      <c r="A271" t="s">
        <v>370</v>
      </c>
      <c r="B271" t="s">
        <v>371</v>
      </c>
      <c r="C271" t="s">
        <v>10403</v>
      </c>
      <c r="D271" t="s">
        <v>130</v>
      </c>
      <c r="E271">
        <v>69086.243041184993</v>
      </c>
      <c r="F271">
        <v>1900.05</v>
      </c>
      <c r="G271">
        <v>35.651713437683</v>
      </c>
      <c r="H271">
        <f>(Table2[[#This Row],[1Y Return vs Nifty]]-AVERAGE(Table2[1Y Return vs Nifty]))/_xlfn.STDEV.P(Table2[1Y Return vs Nifty])</f>
        <v>0.18117822273560827</v>
      </c>
      <c r="I271">
        <v>6.49421650877738</v>
      </c>
      <c r="J271">
        <f>(Table2[[#This Row],[1M Return vs Nifty]]-AVERAGE(Table2[1M Return vs Nifty]))/_xlfn.STDEV.P(Table2[1M Return vs Nifty])</f>
        <v>0.87459261927102172</v>
      </c>
      <c r="K271">
        <v>9.6947555203296591</v>
      </c>
      <c r="L271">
        <f>(Table2[[#This Row],[6M Return vs Nifty]]-AVERAGE(Table2[6M Return vs Nifty]))/_xlfn.STDEV.P(Table2[6M Return vs Nifty])</f>
        <v>-0.10883699262250464</v>
      </c>
      <c r="M271">
        <v>2.77427215737052</v>
      </c>
      <c r="N271">
        <f>(Table2[[#This Row],[1W Return vs Nifty]]-AVERAGE(Table2[1W Return vs Nifty]))/_xlfn.STDEV.P(Table2[1W Return vs Nifty])</f>
        <v>0.88645702928657566</v>
      </c>
      <c r="O271">
        <v>1807.67</v>
      </c>
      <c r="P271">
        <v>1776.9045705794999</v>
      </c>
      <c r="Q271">
        <v>1597.1567746996</v>
      </c>
      <c r="R271">
        <v>80.899620820685499</v>
      </c>
      <c r="S271" s="2">
        <f>(Table2[[#This Row],[Close Price]]-Table2[[#This Row],[20D EMA]])/Table2[[#This Row],[20D EMA]]</f>
        <v>5.1104460438022359E-2</v>
      </c>
      <c r="T271" s="2">
        <f>(Table2[[#This Row],[Close Price]]-Table2[[#This Row],[50D EMA]])/Table2[[#This Row],[50D EMA]]</f>
        <v>6.9303344399828257E-2</v>
      </c>
      <c r="U271" s="2">
        <f>(Table2[[#This Row],[Close Price]]-Table2[[#This Row],[200D EMA]])/Table2[[#This Row],[200D EMA]]</f>
        <v>0.18964526845360527</v>
      </c>
      <c r="V271">
        <v>0.88712360112213295</v>
      </c>
      <c r="W271">
        <v>1876.6</v>
      </c>
      <c r="X271">
        <v>1926</v>
      </c>
      <c r="Y271">
        <v>1846.15</v>
      </c>
      <c r="Z271">
        <v>1926</v>
      </c>
      <c r="AA271">
        <v>1719.05</v>
      </c>
      <c r="AB271">
        <v>1926</v>
      </c>
      <c r="AC271" s="2">
        <f>(Table2[[#This Row],[Close Price]]/Table2[[#This Row],[Day Low]])-1</f>
        <v>1.2496003410423118E-2</v>
      </c>
      <c r="AD271" s="2">
        <f>(Table2[[#This Row],[Day High]]/Table2[[#This Row],[Close Price]])-1</f>
        <v>1.3657535328017723E-2</v>
      </c>
      <c r="AE271" s="2">
        <f>(Table2[[#This Row],[Close Price]]/Table2[[#This Row],[Current Week Low]])-1</f>
        <v>2.9195894158112745E-2</v>
      </c>
      <c r="AF271" s="2">
        <f>(Table2[[#This Row],[Current Week High]]/Table2[[#This Row],[Close Price]])-1</f>
        <v>1.3657535328017723E-2</v>
      </c>
      <c r="AG271" s="2">
        <f>(Table2[[#This Row],[Close Price]]/Table2[[#This Row],[Current Month Low]])-1</f>
        <v>0.10529071289374947</v>
      </c>
      <c r="AH271" s="2">
        <f>(Table2[[#This Row],[Current Month High]]/Table2[[#This Row],[Close Price]])-1</f>
        <v>1.3657535328017723E-2</v>
      </c>
      <c r="AI271">
        <v>2.7894002789400298</v>
      </c>
      <c r="AJ271">
        <v>80.767767101132094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0.06</v>
      </c>
      <c r="AM271" t="s">
        <v>10436</v>
      </c>
      <c r="AN271">
        <v>8.75</v>
      </c>
      <c r="AO271" t="s">
        <v>10436</v>
      </c>
      <c r="AP271">
        <v>8.095620968851E-2</v>
      </c>
      <c r="AQ271">
        <f>(Table2[[#This Row],[Sharpe Ratio]]-AVERAGE(Table2[Sharpe Ratio]))/_xlfn.STDEV.P(Table2[Sharpe Ratio])</f>
        <v>0.2584979619579838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2.0918888406286849</v>
      </c>
      <c r="AS271">
        <f>_xlfn.RANK.AVG(Table2[[#This Row],[1Y Return vs Nifty Z-Score]],Table2[1Y Return vs Nifty Z-Score])</f>
        <v>254</v>
      </c>
      <c r="AT271">
        <f>_xlfn.RANK.AVG(Table2[[#This Row],[6M Return vs Nifty Z-Score]],Table2[6M Return vs Nifty Z-Score])</f>
        <v>350</v>
      </c>
      <c r="AU271">
        <f>_xlfn.RANK.AVG(Table2[[#This Row],[Sharpe Ratio Z-Score]],Table2[Sharpe Ratio Z-Score])</f>
        <v>277</v>
      </c>
      <c r="AV271">
        <f>(Table2[[#This Row],[Rank 1Y]]+Table2[[#This Row],[Rank 6M]]+Table2[[#This Row],[Rank Sharpe]])/3</f>
        <v>293.66666666666669</v>
      </c>
    </row>
    <row r="272" spans="1:48" x14ac:dyDescent="0.3">
      <c r="A272" t="s">
        <v>99</v>
      </c>
      <c r="B272" t="s">
        <v>100</v>
      </c>
      <c r="C272" t="s">
        <v>10389</v>
      </c>
      <c r="D272" t="s">
        <v>101</v>
      </c>
      <c r="E272">
        <v>310786.38953061</v>
      </c>
      <c r="F272">
        <v>504.3</v>
      </c>
      <c r="G272">
        <v>43.224273204355001</v>
      </c>
      <c r="H272">
        <f>(Table2[[#This Row],[1Y Return vs Nifty]]-AVERAGE(Table2[1Y Return vs Nifty]))/_xlfn.STDEV.P(Table2[1Y Return vs Nifty])</f>
        <v>0.30448490397486644</v>
      </c>
      <c r="I272">
        <v>-12.422088588011</v>
      </c>
      <c r="J272">
        <f>(Table2[[#This Row],[1M Return vs Nifty]]-AVERAGE(Table2[1M Return vs Nifty]))/_xlfn.STDEV.P(Table2[1M Return vs Nifty])</f>
        <v>-0.96896332118499051</v>
      </c>
      <c r="K272">
        <v>-1.7162359965435401</v>
      </c>
      <c r="L272">
        <f>(Table2[[#This Row],[6M Return vs Nifty]]-AVERAGE(Table2[6M Return vs Nifty]))/_xlfn.STDEV.P(Table2[6M Return vs Nifty])</f>
        <v>-0.45230774733337781</v>
      </c>
      <c r="M272">
        <v>-1.2128621931393799</v>
      </c>
      <c r="N272">
        <f>(Table2[[#This Row],[1W Return vs Nifty]]-AVERAGE(Table2[1W Return vs Nifty]))/_xlfn.STDEV.P(Table2[1W Return vs Nifty])</f>
        <v>0.11434765417195461</v>
      </c>
      <c r="O272">
        <v>499.01</v>
      </c>
      <c r="P272">
        <v>501.53538173705198</v>
      </c>
      <c r="Q272">
        <v>449.47545811075503</v>
      </c>
      <c r="R272">
        <v>58.940036428948801</v>
      </c>
      <c r="S272" s="2">
        <f>(Table2[[#This Row],[Close Price]]-Table2[[#This Row],[20D EMA]])/Table2[[#This Row],[20D EMA]]</f>
        <v>1.0600989960121081E-2</v>
      </c>
      <c r="T272" s="2">
        <f>(Table2[[#This Row],[Close Price]]-Table2[[#This Row],[50D EMA]])/Table2[[#This Row],[50D EMA]]</f>
        <v>5.5123095271421641E-3</v>
      </c>
      <c r="U272" s="2">
        <f>(Table2[[#This Row],[Close Price]]-Table2[[#This Row],[200D EMA]])/Table2[[#This Row],[200D EMA]]</f>
        <v>0.12197449471364841</v>
      </c>
      <c r="V272">
        <v>0.79088295263080099</v>
      </c>
      <c r="W272">
        <v>501.55</v>
      </c>
      <c r="X272">
        <v>506.65</v>
      </c>
      <c r="Y272">
        <v>490.5</v>
      </c>
      <c r="Z272">
        <v>506.65</v>
      </c>
      <c r="AA272">
        <v>476.25</v>
      </c>
      <c r="AB272">
        <v>529</v>
      </c>
      <c r="AC272" s="2">
        <f>(Table2[[#This Row],[Close Price]]/Table2[[#This Row],[Day Low]])-1</f>
        <v>5.4830026916559138E-3</v>
      </c>
      <c r="AD272" s="2">
        <f>(Table2[[#This Row],[Day High]]/Table2[[#This Row],[Close Price]])-1</f>
        <v>4.6599246480270029E-3</v>
      </c>
      <c r="AE272" s="2">
        <f>(Table2[[#This Row],[Close Price]]/Table2[[#This Row],[Current Week Low]])-1</f>
        <v>2.8134556574923586E-2</v>
      </c>
      <c r="AF272" s="2">
        <f>(Table2[[#This Row],[Current Week High]]/Table2[[#This Row],[Close Price]])-1</f>
        <v>4.6599246480270029E-3</v>
      </c>
      <c r="AG272" s="2">
        <f>(Table2[[#This Row],[Close Price]]/Table2[[#This Row],[Current Month Low]])-1</f>
        <v>5.8897637795275681E-2</v>
      </c>
      <c r="AH272" s="2">
        <f>(Table2[[#This Row],[Current Month High]]/Table2[[#This Row],[Close Price]])-1</f>
        <v>4.8978782470751492E-2</v>
      </c>
      <c r="AI272">
        <v>7.7830656355343901</v>
      </c>
      <c r="AJ272">
        <v>79.370442824115202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0.05</v>
      </c>
      <c r="AM272" t="s">
        <v>10436</v>
      </c>
      <c r="AN272">
        <v>3.22</v>
      </c>
      <c r="AO272" t="s">
        <v>10436</v>
      </c>
      <c r="AP272">
        <v>0.11404293644959899</v>
      </c>
      <c r="AQ272">
        <f>(Table2[[#This Row],[Sharpe Ratio]]-AVERAGE(Table2[Sharpe Ratio]))/_xlfn.STDEV.P(Table2[Sharpe Ratio])</f>
        <v>0.64253031753528012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222</v>
      </c>
      <c r="AT272">
        <f>_xlfn.RANK.AVG(Table2[[#This Row],[6M Return vs Nifty Z-Score]],Table2[6M Return vs Nifty Z-Score])</f>
        <v>475</v>
      </c>
      <c r="AU272">
        <f>_xlfn.RANK.AVG(Table2[[#This Row],[Sharpe Ratio Z-Score]],Table2[Sharpe Ratio Z-Score])</f>
        <v>185</v>
      </c>
      <c r="AV272">
        <f>(Table2[[#This Row],[Rank 1Y]]+Table2[[#This Row],[Rank 6M]]+Table2[[#This Row],[Rank Sharpe]])/3</f>
        <v>294</v>
      </c>
    </row>
    <row r="273" spans="1:48" x14ac:dyDescent="0.3">
      <c r="A273" t="s">
        <v>267</v>
      </c>
      <c r="B273" t="s">
        <v>268</v>
      </c>
      <c r="C273" t="s">
        <v>10398</v>
      </c>
      <c r="D273" t="s">
        <v>125</v>
      </c>
      <c r="E273">
        <v>105381.88528179</v>
      </c>
      <c r="F273">
        <v>1041.55</v>
      </c>
      <c r="G273">
        <v>17.970696916914498</v>
      </c>
      <c r="H273">
        <f>(Table2[[#This Row],[1Y Return vs Nifty]]-AVERAGE(Table2[1Y Return vs Nifty]))/_xlfn.STDEV.P(Table2[1Y Return vs Nifty])</f>
        <v>-0.10672805140273516</v>
      </c>
      <c r="I273">
        <v>1.1014455928946401</v>
      </c>
      <c r="J273">
        <f>(Table2[[#This Row],[1M Return vs Nifty]]-AVERAGE(Table2[1M Return vs Nifty]))/_xlfn.STDEV.P(Table2[1M Return vs Nifty])</f>
        <v>0.34902090710922268</v>
      </c>
      <c r="K273">
        <v>7.0141039473006197</v>
      </c>
      <c r="L273">
        <f>(Table2[[#This Row],[6M Return vs Nifty]]-AVERAGE(Table2[6M Return vs Nifty]))/_xlfn.STDEV.P(Table2[6M Return vs Nifty])</f>
        <v>-0.18952458384047335</v>
      </c>
      <c r="M273">
        <v>-4.5973501951365199</v>
      </c>
      <c r="N273">
        <f>(Table2[[#This Row],[1W Return vs Nifty]]-AVERAGE(Table2[1W Return vs Nifty]))/_xlfn.STDEV.P(Table2[1W Return vs Nifty])</f>
        <v>-0.54105913340488032</v>
      </c>
      <c r="O273">
        <v>997.94</v>
      </c>
      <c r="P273">
        <v>983.76272231243604</v>
      </c>
      <c r="Q273">
        <v>899.06601078398205</v>
      </c>
      <c r="R273">
        <v>67.345007775998695</v>
      </c>
      <c r="S273" s="2">
        <f>(Table2[[#This Row],[Close Price]]-Table2[[#This Row],[20D EMA]])/Table2[[#This Row],[20D EMA]]</f>
        <v>4.3700022045413449E-2</v>
      </c>
      <c r="T273" s="2">
        <f>(Table2[[#This Row],[Close Price]]-Table2[[#This Row],[50D EMA]])/Table2[[#This Row],[50D EMA]]</f>
        <v>5.8741072798254586E-2</v>
      </c>
      <c r="U273" s="2">
        <f>(Table2[[#This Row],[Close Price]]-Table2[[#This Row],[200D EMA]])/Table2[[#This Row],[200D EMA]]</f>
        <v>0.15848000870567047</v>
      </c>
      <c r="V273">
        <v>1.2856363013562999</v>
      </c>
      <c r="W273">
        <v>1032</v>
      </c>
      <c r="X273">
        <v>1053</v>
      </c>
      <c r="Y273">
        <v>1008.6</v>
      </c>
      <c r="Z273">
        <v>1053</v>
      </c>
      <c r="AA273">
        <v>929.05</v>
      </c>
      <c r="AB273">
        <v>1073.7</v>
      </c>
      <c r="AC273" s="2">
        <f>(Table2[[#This Row],[Close Price]]/Table2[[#This Row],[Day Low]])-1</f>
        <v>9.2538759689921868E-3</v>
      </c>
      <c r="AD273" s="2">
        <f>(Table2[[#This Row],[Day High]]/Table2[[#This Row],[Close Price]])-1</f>
        <v>1.0993231241899215E-2</v>
      </c>
      <c r="AE273" s="2">
        <f>(Table2[[#This Row],[Close Price]]/Table2[[#This Row],[Current Week Low]])-1</f>
        <v>3.2669046202657093E-2</v>
      </c>
      <c r="AF273" s="2">
        <f>(Table2[[#This Row],[Current Week High]]/Table2[[#This Row],[Close Price]])-1</f>
        <v>1.0993231241899215E-2</v>
      </c>
      <c r="AG273" s="2">
        <f>(Table2[[#This Row],[Close Price]]/Table2[[#This Row],[Current Month Low]])-1</f>
        <v>0.12109143748990903</v>
      </c>
      <c r="AH273" s="2">
        <f>(Table2[[#This Row],[Current Month High]]/Table2[[#This Row],[Close Price]])-1</f>
        <v>3.086745715520145E-2</v>
      </c>
      <c r="AI273">
        <v>5.3237962651817101</v>
      </c>
      <c r="AJ273">
        <v>79.083562585969702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0.02</v>
      </c>
      <c r="AM273" t="s">
        <v>10436</v>
      </c>
      <c r="AN273">
        <v>9.18</v>
      </c>
      <c r="AO273" t="s">
        <v>10436</v>
      </c>
      <c r="AP273">
        <v>0.11108223185118</v>
      </c>
      <c r="AQ273">
        <f>(Table2[[#This Row],[Sharpe Ratio]]-AVERAGE(Table2[Sharpe Ratio]))/_xlfn.STDEV.P(Table2[Sharpe Ratio])</f>
        <v>0.60816589190595094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0.11987503036708491</v>
      </c>
      <c r="AS273">
        <f>_xlfn.RANK.AVG(Table2[[#This Row],[1Y Return vs Nifty Z-Score]],Table2[1Y Return vs Nifty Z-Score])</f>
        <v>324</v>
      </c>
      <c r="AT273">
        <f>_xlfn.RANK.AVG(Table2[[#This Row],[6M Return vs Nifty Z-Score]],Table2[6M Return vs Nifty Z-Score])</f>
        <v>373</v>
      </c>
      <c r="AU273">
        <f>_xlfn.RANK.AVG(Table2[[#This Row],[Sharpe Ratio Z-Score]],Table2[Sharpe Ratio Z-Score])</f>
        <v>193</v>
      </c>
      <c r="AV273">
        <f>(Table2[[#This Row],[Rank 1Y]]+Table2[[#This Row],[Rank 6M]]+Table2[[#This Row],[Rank Sharpe]])/3</f>
        <v>296.66666666666669</v>
      </c>
    </row>
    <row r="274" spans="1:48" x14ac:dyDescent="0.3">
      <c r="A274" t="s">
        <v>1199</v>
      </c>
      <c r="B274" t="s">
        <v>1200</v>
      </c>
      <c r="C274" t="s">
        <v>10393</v>
      </c>
      <c r="D274" t="s">
        <v>1015</v>
      </c>
      <c r="E274">
        <v>10467.70082976</v>
      </c>
      <c r="F274">
        <v>478.2</v>
      </c>
      <c r="G274">
        <v>-9.1712021479034291</v>
      </c>
      <c r="H274">
        <f>(Table2[[#This Row],[1Y Return vs Nifty]]-AVERAGE(Table2[1Y Return vs Nifty]))/_xlfn.STDEV.P(Table2[1Y Return vs Nifty])</f>
        <v>-0.54868923749245158</v>
      </c>
      <c r="I274">
        <v>2.1636172987982301</v>
      </c>
      <c r="J274">
        <f>(Table2[[#This Row],[1M Return vs Nifty]]-AVERAGE(Table2[1M Return vs Nifty]))/_xlfn.STDEV.P(Table2[1M Return vs Nifty])</f>
        <v>0.45253863682353768</v>
      </c>
      <c r="K274">
        <v>32.206486748634099</v>
      </c>
      <c r="L274">
        <f>(Table2[[#This Row],[6M Return vs Nifty]]-AVERAGE(Table2[6M Return vs Nifty]))/_xlfn.STDEV.P(Table2[6M Return vs Nifty])</f>
        <v>0.568765939900995</v>
      </c>
      <c r="M274">
        <v>-6.3943900811191696</v>
      </c>
      <c r="N274">
        <f>(Table2[[#This Row],[1W Return vs Nifty]]-AVERAGE(Table2[1W Return vs Nifty]))/_xlfn.STDEV.P(Table2[1W Return vs Nifty])</f>
        <v>-0.88905627156117784</v>
      </c>
      <c r="O274">
        <v>470.29</v>
      </c>
      <c r="P274">
        <v>443.519162369669</v>
      </c>
      <c r="Q274">
        <v>384.45550700521198</v>
      </c>
      <c r="R274">
        <v>51.891316155353302</v>
      </c>
      <c r="S274" s="2">
        <f>(Table2[[#This Row],[Close Price]]-Table2[[#This Row],[20D EMA]])/Table2[[#This Row],[20D EMA]]</f>
        <v>1.6819409300644215E-2</v>
      </c>
      <c r="T274" s="2">
        <f>(Table2[[#This Row],[Close Price]]-Table2[[#This Row],[50D EMA]])/Table2[[#This Row],[50D EMA]]</f>
        <v>7.8194676967361418E-2</v>
      </c>
      <c r="U274" s="2">
        <f>(Table2[[#This Row],[Close Price]]-Table2[[#This Row],[200D EMA]])/Table2[[#This Row],[200D EMA]]</f>
        <v>0.24383704040300594</v>
      </c>
      <c r="V274">
        <v>1.4327502288729399</v>
      </c>
      <c r="W274">
        <v>475.6</v>
      </c>
      <c r="X274">
        <v>491.35</v>
      </c>
      <c r="Y274">
        <v>475.6</v>
      </c>
      <c r="Z274">
        <v>491.6</v>
      </c>
      <c r="AA274">
        <v>450</v>
      </c>
      <c r="AB274">
        <v>518</v>
      </c>
      <c r="AC274" s="2">
        <f>(Table2[[#This Row],[Close Price]]/Table2[[#This Row],[Day Low]])-1</f>
        <v>5.466778805718997E-3</v>
      </c>
      <c r="AD274" s="2">
        <f>(Table2[[#This Row],[Day High]]/Table2[[#This Row],[Close Price]])-1</f>
        <v>2.7498954412379817E-2</v>
      </c>
      <c r="AE274" s="2">
        <f>(Table2[[#This Row],[Close Price]]/Table2[[#This Row],[Current Week Low]])-1</f>
        <v>5.466778805718997E-3</v>
      </c>
      <c r="AF274" s="2">
        <f>(Table2[[#This Row],[Current Week High]]/Table2[[#This Row],[Close Price]])-1</f>
        <v>2.8021748222501142E-2</v>
      </c>
      <c r="AG274" s="2">
        <f>(Table2[[#This Row],[Close Price]]/Table2[[#This Row],[Current Month Low]])-1</f>
        <v>6.2666666666666648E-2</v>
      </c>
      <c r="AH274" s="2">
        <f>(Table2[[#This Row],[Current Month High]]/Table2[[#This Row],[Close Price]])-1</f>
        <v>8.3228774571309172E-2</v>
      </c>
      <c r="AI274">
        <v>8.3228774571309092</v>
      </c>
      <c r="AJ274">
        <v>78.766355140186903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0.06</v>
      </c>
      <c r="AM274" t="s">
        <v>10436</v>
      </c>
      <c r="AN274">
        <v>3.44</v>
      </c>
      <c r="AO274" t="s">
        <v>10436</v>
      </c>
      <c r="AP274">
        <v>9.3195948661138006E-2</v>
      </c>
      <c r="AQ274">
        <f>(Table2[[#This Row],[Sharpe Ratio]]-AVERAGE(Table2[Sharpe Ratio]))/_xlfn.STDEV.P(Table2[Sharpe Ratio])</f>
        <v>0.40056265827111226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-1.5878274057984476E-2</v>
      </c>
      <c r="AS274">
        <f>_xlfn.RANK.AVG(Table2[[#This Row],[1Y Return vs Nifty Z-Score]],Table2[1Y Return vs Nifty Z-Score])</f>
        <v>493</v>
      </c>
      <c r="AT274">
        <f>_xlfn.RANK.AVG(Table2[[#This Row],[6M Return vs Nifty Z-Score]],Table2[6M Return vs Nifty Z-Score])</f>
        <v>159</v>
      </c>
      <c r="AU274">
        <f>_xlfn.RANK.AVG(Table2[[#This Row],[Sharpe Ratio Z-Score]],Table2[Sharpe Ratio Z-Score])</f>
        <v>238</v>
      </c>
      <c r="AV274">
        <f>(Table2[[#This Row],[Rank 1Y]]+Table2[[#This Row],[Rank 6M]]+Table2[[#This Row],[Rank Sharpe]])/3</f>
        <v>296.66666666666669</v>
      </c>
    </row>
    <row r="275" spans="1:48" x14ac:dyDescent="0.3">
      <c r="A275" t="s">
        <v>52</v>
      </c>
      <c r="B275" t="s">
        <v>53</v>
      </c>
      <c r="C275" t="s">
        <v>10395</v>
      </c>
      <c r="D275" t="s">
        <v>54</v>
      </c>
      <c r="E275">
        <v>448219.76574569999</v>
      </c>
      <c r="F275">
        <v>1868.1</v>
      </c>
      <c r="G275">
        <v>34.344175948357503</v>
      </c>
      <c r="H275">
        <f>(Table2[[#This Row],[1Y Return vs Nifty]]-AVERAGE(Table2[1Y Return vs Nifty]))/_xlfn.STDEV.P(Table2[1Y Return vs Nifty])</f>
        <v>0.15988712522400741</v>
      </c>
      <c r="I275">
        <v>0.375426532193123</v>
      </c>
      <c r="J275">
        <f>(Table2[[#This Row],[1M Return vs Nifty]]-AVERAGE(Table2[1M Return vs Nifty]))/_xlfn.STDEV.P(Table2[1M Return vs Nifty])</f>
        <v>0.278264131650583</v>
      </c>
      <c r="K275">
        <v>-0.49957659600339699</v>
      </c>
      <c r="L275">
        <f>(Table2[[#This Row],[6M Return vs Nifty]]-AVERAGE(Table2[6M Return vs Nifty]))/_xlfn.STDEV.P(Table2[6M Return vs Nifty])</f>
        <v>-0.41568630896742331</v>
      </c>
      <c r="M275">
        <v>-2.1681954622030699</v>
      </c>
      <c r="N275">
        <f>(Table2[[#This Row],[1W Return vs Nifty]]-AVERAGE(Table2[1W Return vs Nifty]))/_xlfn.STDEV.P(Table2[1W Return vs Nifty])</f>
        <v>-7.0652827015402916E-2</v>
      </c>
      <c r="O275">
        <v>1832.93</v>
      </c>
      <c r="P275">
        <v>1761.76043485743</v>
      </c>
      <c r="Q275">
        <v>1548.8904115365899</v>
      </c>
      <c r="R275">
        <v>65.299788433341504</v>
      </c>
      <c r="S275" s="2">
        <f>(Table2[[#This Row],[Close Price]]-Table2[[#This Row],[20D EMA]])/Table2[[#This Row],[20D EMA]]</f>
        <v>1.9187857692328589E-2</v>
      </c>
      <c r="T275" s="2">
        <f>(Table2[[#This Row],[Close Price]]-Table2[[#This Row],[50D EMA]])/Table2[[#This Row],[50D EMA]]</f>
        <v>6.03598327210563E-2</v>
      </c>
      <c r="U275" s="2">
        <f>(Table2[[#This Row],[Close Price]]-Table2[[#This Row],[200D EMA]])/Table2[[#This Row],[200D EMA]]</f>
        <v>0.20608920171875517</v>
      </c>
      <c r="V275">
        <v>0.85410230666804998</v>
      </c>
      <c r="W275">
        <v>1856</v>
      </c>
      <c r="X275">
        <v>1880.65</v>
      </c>
      <c r="Y275">
        <v>1856</v>
      </c>
      <c r="Z275">
        <v>1880.65</v>
      </c>
      <c r="AA275">
        <v>1801.3</v>
      </c>
      <c r="AB275">
        <v>1880.65</v>
      </c>
      <c r="AC275" s="2">
        <f>(Table2[[#This Row],[Close Price]]/Table2[[#This Row],[Day Low]])-1</f>
        <v>6.519396551724066E-3</v>
      </c>
      <c r="AD275" s="2">
        <f>(Table2[[#This Row],[Day High]]/Table2[[#This Row],[Close Price]])-1</f>
        <v>6.7180557785986306E-3</v>
      </c>
      <c r="AE275" s="2">
        <f>(Table2[[#This Row],[Close Price]]/Table2[[#This Row],[Current Week Low]])-1</f>
        <v>6.519396551724066E-3</v>
      </c>
      <c r="AF275" s="2">
        <f>(Table2[[#This Row],[Current Week High]]/Table2[[#This Row],[Close Price]])-1</f>
        <v>6.7180557785986306E-3</v>
      </c>
      <c r="AG275" s="2">
        <f>(Table2[[#This Row],[Close Price]]/Table2[[#This Row],[Current Month Low]])-1</f>
        <v>3.708432798534389E-2</v>
      </c>
      <c r="AH275" s="2">
        <f>(Table2[[#This Row],[Current Month High]]/Table2[[#This Row],[Close Price]])-1</f>
        <v>6.7180557785986306E-3</v>
      </c>
      <c r="AI275">
        <v>0.67180557785986295</v>
      </c>
      <c r="AJ275">
        <v>74.858426545607699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0.05</v>
      </c>
      <c r="AM275" t="s">
        <v>10436</v>
      </c>
      <c r="AN275">
        <v>2.39</v>
      </c>
      <c r="AO275" t="s">
        <v>10436</v>
      </c>
      <c r="AP275">
        <v>0.11913986202475001</v>
      </c>
      <c r="AQ275">
        <f>(Table2[[#This Row],[Sharpe Ratio]]-AVERAGE(Table2[Sharpe Ratio]))/_xlfn.STDEV.P(Table2[Sharpe Ratio])</f>
        <v>0.70168951901692533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0.65350163990868948</v>
      </c>
      <c r="AS275">
        <f>_xlfn.RANK.AVG(Table2[[#This Row],[1Y Return vs Nifty Z-Score]],Table2[1Y Return vs Nifty Z-Score])</f>
        <v>259</v>
      </c>
      <c r="AT275">
        <f>_xlfn.RANK.AVG(Table2[[#This Row],[6M Return vs Nifty Z-Score]],Table2[6M Return vs Nifty Z-Score])</f>
        <v>460</v>
      </c>
      <c r="AU275">
        <f>_xlfn.RANK.AVG(Table2[[#This Row],[Sharpe Ratio Z-Score]],Table2[Sharpe Ratio Z-Score])</f>
        <v>173</v>
      </c>
      <c r="AV275">
        <f>(Table2[[#This Row],[Rank 1Y]]+Table2[[#This Row],[Rank 6M]]+Table2[[#This Row],[Rank Sharpe]])/3</f>
        <v>297.33333333333331</v>
      </c>
    </row>
    <row r="276" spans="1:48" x14ac:dyDescent="0.3">
      <c r="A276" t="s">
        <v>707</v>
      </c>
      <c r="B276" t="s">
        <v>708</v>
      </c>
      <c r="C276" t="s">
        <v>10402</v>
      </c>
      <c r="D276" t="s">
        <v>438</v>
      </c>
      <c r="E276">
        <v>25631.59302</v>
      </c>
      <c r="F276">
        <v>3656.85</v>
      </c>
      <c r="G276">
        <v>11.7675852367377</v>
      </c>
      <c r="H276">
        <f>(Table2[[#This Row],[1Y Return vs Nifty]]-AVERAGE(Table2[1Y Return vs Nifty]))/_xlfn.STDEV.P(Table2[1Y Return vs Nifty])</f>
        <v>-0.20773552287961361</v>
      </c>
      <c r="I276">
        <v>-1.3283451905436801</v>
      </c>
      <c r="J276">
        <f>(Table2[[#This Row],[1M Return vs Nifty]]-AVERAGE(Table2[1M Return vs Nifty]))/_xlfn.STDEV.P(Table2[1M Return vs Nifty])</f>
        <v>0.11221698530984826</v>
      </c>
      <c r="K276">
        <v>13.1232418787996</v>
      </c>
      <c r="L276">
        <f>(Table2[[#This Row],[6M Return vs Nifty]]-AVERAGE(Table2[6M Return vs Nifty]))/_xlfn.STDEV.P(Table2[6M Return vs Nifty])</f>
        <v>-5.6395802575639189E-3</v>
      </c>
      <c r="M276">
        <v>-5.4203481170989596</v>
      </c>
      <c r="N276">
        <f>(Table2[[#This Row],[1W Return vs Nifty]]-AVERAGE(Table2[1W Return vs Nifty]))/_xlfn.STDEV.P(Table2[1W Return vs Nifty])</f>
        <v>-0.70043284780349002</v>
      </c>
      <c r="O276">
        <v>3708.18</v>
      </c>
      <c r="P276">
        <v>3639.5185690888002</v>
      </c>
      <c r="Q276">
        <v>3321.6653914335102</v>
      </c>
      <c r="R276">
        <v>34.166182622432899</v>
      </c>
      <c r="S276" s="2">
        <f>(Table2[[#This Row],[Close Price]]-Table2[[#This Row],[20D EMA]])/Table2[[#This Row],[20D EMA]]</f>
        <v>-1.3842370111483242E-2</v>
      </c>
      <c r="T276" s="2">
        <f>(Table2[[#This Row],[Close Price]]-Table2[[#This Row],[50D EMA]])/Table2[[#This Row],[50D EMA]]</f>
        <v>4.7620119480634706E-3</v>
      </c>
      <c r="U276" s="2">
        <f>(Table2[[#This Row],[Close Price]]-Table2[[#This Row],[200D EMA]])/Table2[[#This Row],[200D EMA]]</f>
        <v>0.10090860127902172</v>
      </c>
      <c r="V276">
        <v>1.20330468173665</v>
      </c>
      <c r="W276">
        <v>3626</v>
      </c>
      <c r="X276">
        <v>3720.05</v>
      </c>
      <c r="Y276">
        <v>3619.5</v>
      </c>
      <c r="Z276">
        <v>3720.05</v>
      </c>
      <c r="AA276">
        <v>3619.5</v>
      </c>
      <c r="AB276">
        <v>3978.5</v>
      </c>
      <c r="AC276" s="2">
        <f>(Table2[[#This Row],[Close Price]]/Table2[[#This Row],[Day Low]])-1</f>
        <v>8.5079977937121409E-3</v>
      </c>
      <c r="AD276" s="2">
        <f>(Table2[[#This Row],[Day High]]/Table2[[#This Row],[Close Price]])-1</f>
        <v>1.7282633960922666E-2</v>
      </c>
      <c r="AE276" s="2">
        <f>(Table2[[#This Row],[Close Price]]/Table2[[#This Row],[Current Week Low]])-1</f>
        <v>1.0319104848735883E-2</v>
      </c>
      <c r="AF276" s="2">
        <f>(Table2[[#This Row],[Current Week High]]/Table2[[#This Row],[Close Price]])-1</f>
        <v>1.7282633960922666E-2</v>
      </c>
      <c r="AG276" s="2">
        <f>(Table2[[#This Row],[Close Price]]/Table2[[#This Row],[Current Month Low]])-1</f>
        <v>1.0319104848735883E-2</v>
      </c>
      <c r="AH276" s="2">
        <f>(Table2[[#This Row],[Current Month High]]/Table2[[#This Row],[Close Price]])-1</f>
        <v>8.7958215403967976E-2</v>
      </c>
      <c r="AI276">
        <v>8.7958215403967905</v>
      </c>
      <c r="AJ276">
        <v>45.682528932533899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0.04</v>
      </c>
      <c r="AM276" t="s">
        <v>10436</v>
      </c>
      <c r="AN276">
        <v>-3.99</v>
      </c>
      <c r="AO276" t="s">
        <v>10435</v>
      </c>
      <c r="AP276">
        <v>0.10287648710278401</v>
      </c>
      <c r="AQ276">
        <f>(Table2[[#This Row],[Sharpe Ratio]]-AVERAGE(Table2[Sharpe Ratio]))/_xlfn.STDEV.P(Table2[Sharpe Ratio])</f>
        <v>0.51292312256986372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-0.28866784306095555</v>
      </c>
      <c r="AS276">
        <f>_xlfn.RANK.AVG(Table2[[#This Row],[1Y Return vs Nifty Z-Score]],Table2[1Y Return vs Nifty Z-Score])</f>
        <v>362</v>
      </c>
      <c r="AT276">
        <f>_xlfn.RANK.AVG(Table2[[#This Row],[6M Return vs Nifty Z-Score]],Table2[6M Return vs Nifty Z-Score])</f>
        <v>313</v>
      </c>
      <c r="AU276">
        <f>_xlfn.RANK.AVG(Table2[[#This Row],[Sharpe Ratio Z-Score]],Table2[Sharpe Ratio Z-Score])</f>
        <v>217</v>
      </c>
      <c r="AV276">
        <f>(Table2[[#This Row],[Rank 1Y]]+Table2[[#This Row],[Rank 6M]]+Table2[[#This Row],[Rank Sharpe]])/3</f>
        <v>297.33333333333331</v>
      </c>
    </row>
    <row r="277" spans="1:48" x14ac:dyDescent="0.3">
      <c r="A277" t="s">
        <v>306</v>
      </c>
      <c r="B277" t="s">
        <v>307</v>
      </c>
      <c r="C277" t="s">
        <v>10396</v>
      </c>
      <c r="D277" t="s">
        <v>89</v>
      </c>
      <c r="E277">
        <v>93880.895287530002</v>
      </c>
      <c r="F277">
        <v>93.46</v>
      </c>
      <c r="G277">
        <v>47.021314686886001</v>
      </c>
      <c r="H277">
        <f>(Table2[[#This Row],[1Y Return vs Nifty]]-AVERAGE(Table2[1Y Return vs Nifty]))/_xlfn.STDEV.P(Table2[1Y Return vs Nifty])</f>
        <v>0.36631347953782378</v>
      </c>
      <c r="I277">
        <v>-8.1791176231481</v>
      </c>
      <c r="J277">
        <f>(Table2[[#This Row],[1M Return vs Nifty]]-AVERAGE(Table2[1M Return vs Nifty]))/_xlfn.STDEV.P(Table2[1M Return vs Nifty])</f>
        <v>-0.55544946171655618</v>
      </c>
      <c r="K277">
        <v>-8.3397970094362996</v>
      </c>
      <c r="L277">
        <f>(Table2[[#This Row],[6M Return vs Nifty]]-AVERAGE(Table2[6M Return vs Nifty]))/_xlfn.STDEV.P(Table2[6M Return vs Nifty])</f>
        <v>-0.65167688161130588</v>
      </c>
      <c r="M277">
        <v>-4.2482009026354</v>
      </c>
      <c r="N277">
        <f>(Table2[[#This Row],[1W Return vs Nifty]]-AVERAGE(Table2[1W Return vs Nifty]))/_xlfn.STDEV.P(Table2[1W Return vs Nifty])</f>
        <v>-0.47344630214418398</v>
      </c>
      <c r="O277">
        <v>95.39</v>
      </c>
      <c r="P277">
        <v>97.425251016149701</v>
      </c>
      <c r="Q277">
        <v>89.314344078783094</v>
      </c>
      <c r="R277">
        <v>40.451206420934497</v>
      </c>
      <c r="S277" s="2">
        <f>(Table2[[#This Row],[Close Price]]-Table2[[#This Row],[20D EMA]])/Table2[[#This Row],[20D EMA]]</f>
        <v>-2.0232728797567951E-2</v>
      </c>
      <c r="T277" s="2">
        <f>(Table2[[#This Row],[Close Price]]-Table2[[#This Row],[50D EMA]])/Table2[[#This Row],[50D EMA]]</f>
        <v>-4.0700444441168618E-2</v>
      </c>
      <c r="U277" s="2">
        <f>(Table2[[#This Row],[Close Price]]-Table2[[#This Row],[200D EMA]])/Table2[[#This Row],[200D EMA]]</f>
        <v>4.6416462707939359E-2</v>
      </c>
      <c r="V277">
        <v>0.41427799115258401</v>
      </c>
      <c r="W277">
        <v>93.3</v>
      </c>
      <c r="X277">
        <v>94.33</v>
      </c>
      <c r="Y277">
        <v>93.3</v>
      </c>
      <c r="Z277">
        <v>95</v>
      </c>
      <c r="AA277">
        <v>91.39</v>
      </c>
      <c r="AB277">
        <v>100.5</v>
      </c>
      <c r="AC277" s="2">
        <f>(Table2[[#This Row],[Close Price]]/Table2[[#This Row],[Day Low]])-1</f>
        <v>1.7148981779206984E-3</v>
      </c>
      <c r="AD277" s="2">
        <f>(Table2[[#This Row],[Day High]]/Table2[[#This Row],[Close Price]])-1</f>
        <v>9.3087952065054047E-3</v>
      </c>
      <c r="AE277" s="2">
        <f>(Table2[[#This Row],[Close Price]]/Table2[[#This Row],[Current Week Low]])-1</f>
        <v>1.7148981779206984E-3</v>
      </c>
      <c r="AF277" s="2">
        <f>(Table2[[#This Row],[Current Week High]]/Table2[[#This Row],[Close Price]])-1</f>
        <v>1.6477637491975283E-2</v>
      </c>
      <c r="AG277" s="2">
        <f>(Table2[[#This Row],[Close Price]]/Table2[[#This Row],[Current Month Low]])-1</f>
        <v>2.2650180544917298E-2</v>
      </c>
      <c r="AH277" s="2">
        <f>(Table2[[#This Row],[Current Month High]]/Table2[[#This Row],[Close Price]])-1</f>
        <v>7.5326342820458025E-2</v>
      </c>
      <c r="AI277">
        <v>26.6852129253156</v>
      </c>
      <c r="AJ277">
        <v>93.099173553718998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-0.12</v>
      </c>
      <c r="AM277" t="s">
        <v>10435</v>
      </c>
      <c r="AN277">
        <v>-2.74</v>
      </c>
      <c r="AO277" t="s">
        <v>10435</v>
      </c>
      <c r="AP277">
        <v>0.13380191095555299</v>
      </c>
      <c r="AQ277">
        <f>(Table2[[#This Row],[Sharpe Ratio]]-AVERAGE(Table2[Sharpe Ratio]))/_xlfn.STDEV.P(Table2[Sharpe Ratio])</f>
        <v>0.87186958031896156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205</v>
      </c>
      <c r="AT277">
        <f>_xlfn.RANK.AVG(Table2[[#This Row],[6M Return vs Nifty Z-Score]],Table2[6M Return vs Nifty Z-Score])</f>
        <v>553</v>
      </c>
      <c r="AU277">
        <f>_xlfn.RANK.AVG(Table2[[#This Row],[Sharpe Ratio Z-Score]],Table2[Sharpe Ratio Z-Score])</f>
        <v>135</v>
      </c>
      <c r="AV277">
        <f>(Table2[[#This Row],[Rank 1Y]]+Table2[[#This Row],[Rank 6M]]+Table2[[#This Row],[Rank Sharpe]])/3</f>
        <v>297.66666666666669</v>
      </c>
    </row>
    <row r="278" spans="1:48" x14ac:dyDescent="0.3">
      <c r="A278" t="s">
        <v>285</v>
      </c>
      <c r="B278" t="s">
        <v>286</v>
      </c>
      <c r="C278" t="s">
        <v>10401</v>
      </c>
      <c r="D278" t="s">
        <v>46</v>
      </c>
      <c r="E278">
        <v>100690.394678272</v>
      </c>
      <c r="F278">
        <v>95.36</v>
      </c>
      <c r="G278">
        <v>31.159048298303901</v>
      </c>
      <c r="H278">
        <f>(Table2[[#This Row],[1Y Return vs Nifty]]-AVERAGE(Table2[1Y Return vs Nifty]))/_xlfn.STDEV.P(Table2[1Y Return vs Nifty])</f>
        <v>0.10802256001053112</v>
      </c>
      <c r="I278">
        <v>-5.3647023817509103</v>
      </c>
      <c r="J278">
        <f>(Table2[[#This Row],[1M Return vs Nifty]]-AVERAGE(Table2[1M Return vs Nifty]))/_xlfn.STDEV.P(Table2[1M Return vs Nifty])</f>
        <v>-0.28116059237131386</v>
      </c>
      <c r="K278">
        <v>3.2378715857617801</v>
      </c>
      <c r="L278">
        <f>(Table2[[#This Row],[6M Return vs Nifty]]-AVERAGE(Table2[6M Return vs Nifty]))/_xlfn.STDEV.P(Table2[6M Return vs Nifty])</f>
        <v>-0.30318914815668402</v>
      </c>
      <c r="M278">
        <v>-4.4508148603138302</v>
      </c>
      <c r="N278">
        <f>(Table2[[#This Row],[1W Return vs Nifty]]-AVERAGE(Table2[1W Return vs Nifty]))/_xlfn.STDEV.P(Table2[1W Return vs Nifty])</f>
        <v>-0.51268253611572967</v>
      </c>
      <c r="O278">
        <v>94.56</v>
      </c>
      <c r="P278">
        <v>94.450506244575706</v>
      </c>
      <c r="Q278">
        <v>85.210810673439994</v>
      </c>
      <c r="R278">
        <v>55.3582227952067</v>
      </c>
      <c r="S278" s="2">
        <f>(Table2[[#This Row],[Close Price]]-Table2[[#This Row],[20D EMA]])/Table2[[#This Row],[20D EMA]]</f>
        <v>8.4602368866327961E-3</v>
      </c>
      <c r="T278" s="2">
        <f>(Table2[[#This Row],[Close Price]]-Table2[[#This Row],[50D EMA]])/Table2[[#This Row],[50D EMA]]</f>
        <v>9.6293158352078762E-3</v>
      </c>
      <c r="U278" s="2">
        <f>(Table2[[#This Row],[Close Price]]-Table2[[#This Row],[200D EMA]])/Table2[[#This Row],[200D EMA]]</f>
        <v>0.11910682748290627</v>
      </c>
      <c r="V278">
        <v>0.98862945366432498</v>
      </c>
      <c r="W278">
        <v>94.79</v>
      </c>
      <c r="X278">
        <v>96</v>
      </c>
      <c r="Y278">
        <v>94.49</v>
      </c>
      <c r="Z278">
        <v>96</v>
      </c>
      <c r="AA278">
        <v>89.21</v>
      </c>
      <c r="AB278">
        <v>98.23</v>
      </c>
      <c r="AC278" s="2">
        <f>(Table2[[#This Row],[Close Price]]/Table2[[#This Row],[Day Low]])-1</f>
        <v>6.0132925414071448E-3</v>
      </c>
      <c r="AD278" s="2">
        <f>(Table2[[#This Row],[Day High]]/Table2[[#This Row],[Close Price]])-1</f>
        <v>6.7114093959732557E-3</v>
      </c>
      <c r="AE278" s="2">
        <f>(Table2[[#This Row],[Close Price]]/Table2[[#This Row],[Current Week Low]])-1</f>
        <v>9.2073235262990494E-3</v>
      </c>
      <c r="AF278" s="2">
        <f>(Table2[[#This Row],[Current Week High]]/Table2[[#This Row],[Close Price]])-1</f>
        <v>6.7114093959732557E-3</v>
      </c>
      <c r="AG278" s="2">
        <f>(Table2[[#This Row],[Close Price]]/Table2[[#This Row],[Current Month Low]])-1</f>
        <v>6.8938459813922215E-2</v>
      </c>
      <c r="AH278" s="2">
        <f>(Table2[[#This Row],[Current Month High]]/Table2[[#This Row],[Close Price]])-1</f>
        <v>3.0096476510067083E-2</v>
      </c>
      <c r="AI278">
        <v>8.7982382550335601</v>
      </c>
      <c r="AJ278">
        <v>83.384615384615302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-0.04</v>
      </c>
      <c r="AM278" t="s">
        <v>10435</v>
      </c>
      <c r="AN278">
        <v>4.76</v>
      </c>
      <c r="AO278" t="s">
        <v>10436</v>
      </c>
      <c r="AP278">
        <v>0.10779857059105</v>
      </c>
      <c r="AQ278">
        <f>(Table2[[#This Row],[Sharpe Ratio]]-AVERAGE(Table2[Sharpe Ratio]))/_xlfn.STDEV.P(Table2[Sharpe Ratio])</f>
        <v>0.57005295986068583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-0.4189567567725106</v>
      </c>
      <c r="AS278">
        <f>_xlfn.RANK.AVG(Table2[[#This Row],[1Y Return vs Nifty Z-Score]],Table2[1Y Return vs Nifty Z-Score])</f>
        <v>269</v>
      </c>
      <c r="AT278">
        <f>_xlfn.RANK.AVG(Table2[[#This Row],[6M Return vs Nifty Z-Score]],Table2[6M Return vs Nifty Z-Score])</f>
        <v>419</v>
      </c>
      <c r="AU278">
        <f>_xlfn.RANK.AVG(Table2[[#This Row],[Sharpe Ratio Z-Score]],Table2[Sharpe Ratio Z-Score])</f>
        <v>205</v>
      </c>
      <c r="AV278">
        <f>(Table2[[#This Row],[Rank 1Y]]+Table2[[#This Row],[Rank 6M]]+Table2[[#This Row],[Rank Sharpe]])/3</f>
        <v>297.66666666666669</v>
      </c>
    </row>
    <row r="279" spans="1:48" x14ac:dyDescent="0.3">
      <c r="A279" t="s">
        <v>782</v>
      </c>
      <c r="B279" t="s">
        <v>783</v>
      </c>
      <c r="C279" t="s">
        <v>10395</v>
      </c>
      <c r="D279" t="s">
        <v>276</v>
      </c>
      <c r="E279">
        <v>22091.670601350001</v>
      </c>
      <c r="F279">
        <v>552.1</v>
      </c>
      <c r="G279">
        <v>8.1814445519883794</v>
      </c>
      <c r="H279">
        <f>(Table2[[#This Row],[1Y Return vs Nifty]]-AVERAGE(Table2[1Y Return vs Nifty]))/_xlfn.STDEV.P(Table2[1Y Return vs Nifty])</f>
        <v>-0.26612992581845712</v>
      </c>
      <c r="I279">
        <v>4.9520975094633499</v>
      </c>
      <c r="J279">
        <f>(Table2[[#This Row],[1M Return vs Nifty]]-AVERAGE(Table2[1M Return vs Nifty]))/_xlfn.STDEV.P(Table2[1M Return vs Nifty])</f>
        <v>0.72429991530326099</v>
      </c>
      <c r="K279">
        <v>17.405272619755301</v>
      </c>
      <c r="L279">
        <f>(Table2[[#This Row],[6M Return vs Nifty]]-AVERAGE(Table2[6M Return vs Nifty]))/_xlfn.STDEV.P(Table2[6M Return vs Nifty])</f>
        <v>0.12324951129214433</v>
      </c>
      <c r="M279">
        <v>-5.7344441310482503</v>
      </c>
      <c r="N279">
        <f>(Table2[[#This Row],[1W Return vs Nifty]]-AVERAGE(Table2[1W Return vs Nifty]))/_xlfn.STDEV.P(Table2[1W Return vs Nifty])</f>
        <v>-0.76125760456779756</v>
      </c>
      <c r="O279">
        <v>531.84</v>
      </c>
      <c r="P279">
        <v>493.68710410111697</v>
      </c>
      <c r="Q279">
        <v>431.13333446938299</v>
      </c>
      <c r="R279">
        <v>60.743434951971501</v>
      </c>
      <c r="S279" s="2">
        <f>(Table2[[#This Row],[Close Price]]-Table2[[#This Row],[20D EMA]])/Table2[[#This Row],[20D EMA]]</f>
        <v>3.8094163658243065E-2</v>
      </c>
      <c r="T279" s="2">
        <f>(Table2[[#This Row],[Close Price]]-Table2[[#This Row],[50D EMA]])/Table2[[#This Row],[50D EMA]]</f>
        <v>0.1183196713336043</v>
      </c>
      <c r="U279" s="2">
        <f>(Table2[[#This Row],[Close Price]]-Table2[[#This Row],[200D EMA]])/Table2[[#This Row],[200D EMA]]</f>
        <v>0.28057831733075489</v>
      </c>
      <c r="V279">
        <v>1.1723470644288201</v>
      </c>
      <c r="W279">
        <v>543.15</v>
      </c>
      <c r="X279">
        <v>554</v>
      </c>
      <c r="Y279">
        <v>542.20000000000005</v>
      </c>
      <c r="Z279">
        <v>554</v>
      </c>
      <c r="AA279">
        <v>503</v>
      </c>
      <c r="AB279">
        <v>580</v>
      </c>
      <c r="AC279" s="2">
        <f>(Table2[[#This Row],[Close Price]]/Table2[[#This Row],[Day Low]])-1</f>
        <v>1.6477952683420893E-2</v>
      </c>
      <c r="AD279" s="2">
        <f>(Table2[[#This Row],[Day High]]/Table2[[#This Row],[Close Price]])-1</f>
        <v>3.4414055424740742E-3</v>
      </c>
      <c r="AE279" s="2">
        <f>(Table2[[#This Row],[Close Price]]/Table2[[#This Row],[Current Week Low]])-1</f>
        <v>1.8258945038731156E-2</v>
      </c>
      <c r="AF279" s="2">
        <f>(Table2[[#This Row],[Current Week High]]/Table2[[#This Row],[Close Price]])-1</f>
        <v>3.4414055424740742E-3</v>
      </c>
      <c r="AG279" s="2">
        <f>(Table2[[#This Row],[Close Price]]/Table2[[#This Row],[Current Month Low]])-1</f>
        <v>9.7614314115308298E-2</v>
      </c>
      <c r="AH279" s="2">
        <f>(Table2[[#This Row],[Current Month High]]/Table2[[#This Row],[Close Price]])-1</f>
        <v>5.0534323492120947E-2</v>
      </c>
      <c r="AI279">
        <v>5.0534323492120903</v>
      </c>
      <c r="AJ279">
        <v>57.742857142857098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0.14000000000000001</v>
      </c>
      <c r="AM279" t="s">
        <v>10436</v>
      </c>
      <c r="AN279">
        <v>3.88</v>
      </c>
      <c r="AO279" t="s">
        <v>10436</v>
      </c>
      <c r="AP279">
        <v>9.2439639209385999E-2</v>
      </c>
      <c r="AQ279">
        <f>(Table2[[#This Row],[Sharpe Ratio]]-AVERAGE(Table2[Sharpe Ratio]))/_xlfn.STDEV.P(Table2[Sharpe Ratio])</f>
        <v>0.39178429520126423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0.21194619141041493</v>
      </c>
      <c r="AS279">
        <f>_xlfn.RANK.AVG(Table2[[#This Row],[1Y Return vs Nifty Z-Score]],Table2[1Y Return vs Nifty Z-Score])</f>
        <v>377</v>
      </c>
      <c r="AT279">
        <f>_xlfn.RANK.AVG(Table2[[#This Row],[6M Return vs Nifty Z-Score]],Table2[6M Return vs Nifty Z-Score])</f>
        <v>275</v>
      </c>
      <c r="AU279">
        <f>_xlfn.RANK.AVG(Table2[[#This Row],[Sharpe Ratio Z-Score]],Table2[Sharpe Ratio Z-Score])</f>
        <v>244</v>
      </c>
      <c r="AV279">
        <f>(Table2[[#This Row],[Rank 1Y]]+Table2[[#This Row],[Rank 6M]]+Table2[[#This Row],[Rank Sharpe]])/3</f>
        <v>298.66666666666669</v>
      </c>
    </row>
    <row r="280" spans="1:48" x14ac:dyDescent="0.3">
      <c r="A280" t="s">
        <v>223</v>
      </c>
      <c r="B280" t="s">
        <v>224</v>
      </c>
      <c r="C280" t="s">
        <v>10391</v>
      </c>
      <c r="D280" t="s">
        <v>225</v>
      </c>
      <c r="E280">
        <v>120664.98000955</v>
      </c>
      <c r="F280">
        <v>10842.05</v>
      </c>
      <c r="G280">
        <v>17.074645378215401</v>
      </c>
      <c r="H280">
        <f>(Table2[[#This Row],[1Y Return vs Nifty]]-AVERAGE(Table2[1Y Return vs Nifty]))/_xlfn.STDEV.P(Table2[1Y Return vs Nifty])</f>
        <v>-0.12131877697780372</v>
      </c>
      <c r="I280">
        <v>6.9162082495469397</v>
      </c>
      <c r="J280">
        <f>(Table2[[#This Row],[1M Return vs Nifty]]-AVERAGE(Table2[1M Return vs Nifty]))/_xlfn.STDEV.P(Table2[1M Return vs Nifty])</f>
        <v>0.91571932855904115</v>
      </c>
      <c r="K280">
        <v>11.474875089156701</v>
      </c>
      <c r="L280">
        <f>(Table2[[#This Row],[6M Return vs Nifty]]-AVERAGE(Table2[6M Return vs Nifty]))/_xlfn.STDEV.P(Table2[6M Return vs Nifty])</f>
        <v>-5.5255407632582833E-2</v>
      </c>
      <c r="M280">
        <v>3.3560744890266498</v>
      </c>
      <c r="N280">
        <f>(Table2[[#This Row],[1W Return vs Nifty]]-AVERAGE(Table2[1W Return vs Nifty]))/_xlfn.STDEV.P(Table2[1W Return vs Nifty])</f>
        <v>0.99912316873527396</v>
      </c>
      <c r="O280">
        <v>10531.91</v>
      </c>
      <c r="P280">
        <v>10040.1523211452</v>
      </c>
      <c r="Q280">
        <v>8859.4746821096396</v>
      </c>
      <c r="R280">
        <v>58.802234712945598</v>
      </c>
      <c r="S280" s="2">
        <f>(Table2[[#This Row],[Close Price]]-Table2[[#This Row],[20D EMA]])/Table2[[#This Row],[20D EMA]]</f>
        <v>2.9447650046382796E-2</v>
      </c>
      <c r="T280" s="2">
        <f>(Table2[[#This Row],[Close Price]]-Table2[[#This Row],[50D EMA]])/Table2[[#This Row],[50D EMA]]</f>
        <v>7.9869075010540552E-2</v>
      </c>
      <c r="U280" s="2">
        <f>(Table2[[#This Row],[Close Price]]-Table2[[#This Row],[200D EMA]])/Table2[[#This Row],[200D EMA]]</f>
        <v>0.22378023404636718</v>
      </c>
      <c r="V280">
        <v>1.0887817469451799</v>
      </c>
      <c r="W280">
        <v>10790</v>
      </c>
      <c r="X280">
        <v>11280</v>
      </c>
      <c r="Y280">
        <v>10790</v>
      </c>
      <c r="Z280">
        <v>11280</v>
      </c>
      <c r="AA280">
        <v>10100.049999999999</v>
      </c>
      <c r="AB280">
        <v>11350</v>
      </c>
      <c r="AC280" s="2">
        <f>(Table2[[#This Row],[Close Price]]/Table2[[#This Row],[Day Low]])-1</f>
        <v>4.8239110287302545E-3</v>
      </c>
      <c r="AD280" s="2">
        <f>(Table2[[#This Row],[Day High]]/Table2[[#This Row],[Close Price]])-1</f>
        <v>4.0393652491918175E-2</v>
      </c>
      <c r="AE280" s="2">
        <f>(Table2[[#This Row],[Close Price]]/Table2[[#This Row],[Current Week Low]])-1</f>
        <v>4.8239110287302545E-3</v>
      </c>
      <c r="AF280" s="2">
        <f>(Table2[[#This Row],[Current Week High]]/Table2[[#This Row],[Close Price]])-1</f>
        <v>4.0393652491918175E-2</v>
      </c>
      <c r="AG280" s="2">
        <f>(Table2[[#This Row],[Close Price]]/Table2[[#This Row],[Current Month Low]])-1</f>
        <v>7.346498284661962E-2</v>
      </c>
      <c r="AH280" s="2">
        <f>(Table2[[#This Row],[Current Month High]]/Table2[[#This Row],[Close Price]])-1</f>
        <v>4.6849996080077227E-2</v>
      </c>
      <c r="AI280">
        <v>4.6849996080077201</v>
      </c>
      <c r="AJ280">
        <v>63.581979209100901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7.0000000000000007E-2</v>
      </c>
      <c r="AM280" t="s">
        <v>10436</v>
      </c>
      <c r="AN280">
        <v>1.39</v>
      </c>
      <c r="AO280" t="s">
        <v>10436</v>
      </c>
      <c r="AP280">
        <v>9.3828203929220005E-2</v>
      </c>
      <c r="AQ280">
        <f>(Table2[[#This Row],[Sharpe Ratio]]-AVERAGE(Table2[Sharpe Ratio]))/_xlfn.STDEV.P(Table2[Sharpe Ratio])</f>
        <v>0.40790114423501345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2.1461694569189422</v>
      </c>
      <c r="AS280">
        <f>_xlfn.RANK.AVG(Table2[[#This Row],[1Y Return vs Nifty Z-Score]],Table2[1Y Return vs Nifty Z-Score])</f>
        <v>330</v>
      </c>
      <c r="AT280">
        <f>_xlfn.RANK.AVG(Table2[[#This Row],[6M Return vs Nifty Z-Score]],Table2[6M Return vs Nifty Z-Score])</f>
        <v>334</v>
      </c>
      <c r="AU280">
        <f>_xlfn.RANK.AVG(Table2[[#This Row],[Sharpe Ratio Z-Score]],Table2[Sharpe Ratio Z-Score])</f>
        <v>235</v>
      </c>
      <c r="AV280">
        <f>(Table2[[#This Row],[Rank 1Y]]+Table2[[#This Row],[Rank 6M]]+Table2[[#This Row],[Rank Sharpe]])/3</f>
        <v>299.66666666666669</v>
      </c>
    </row>
    <row r="281" spans="1:48" x14ac:dyDescent="0.3">
      <c r="A281" t="s">
        <v>606</v>
      </c>
      <c r="B281" t="s">
        <v>607</v>
      </c>
      <c r="C281" t="s">
        <v>10393</v>
      </c>
      <c r="D281" t="s">
        <v>182</v>
      </c>
      <c r="E281">
        <v>33215.467499999999</v>
      </c>
      <c r="F281">
        <v>760.95</v>
      </c>
      <c r="G281">
        <v>15.922129603185301</v>
      </c>
      <c r="H281">
        <f>(Table2[[#This Row],[1Y Return vs Nifty]]-AVERAGE(Table2[1Y Return vs Nifty]))/_xlfn.STDEV.P(Table2[1Y Return vs Nifty])</f>
        <v>-0.14008560083574326</v>
      </c>
      <c r="I281">
        <v>-11.363163547086</v>
      </c>
      <c r="J281">
        <f>(Table2[[#This Row],[1M Return vs Nifty]]-AVERAGE(Table2[1M Return vs Nifty]))/_xlfn.STDEV.P(Table2[1M Return vs Nifty])</f>
        <v>-0.86576200677891479</v>
      </c>
      <c r="K281">
        <v>57.435917667880702</v>
      </c>
      <c r="L281">
        <f>(Table2[[#This Row],[6M Return vs Nifty]]-AVERAGE(Table2[6M Return vs Nifty]))/_xlfn.STDEV.P(Table2[6M Return vs Nifty])</f>
        <v>1.3281716116996172</v>
      </c>
      <c r="M281">
        <v>-1.5439036316252099</v>
      </c>
      <c r="N281">
        <f>(Table2[[#This Row],[1W Return vs Nifty]]-AVERAGE(Table2[1W Return vs Nifty]))/_xlfn.STDEV.P(Table2[1W Return vs Nifty])</f>
        <v>5.024141251153711E-2</v>
      </c>
      <c r="O281">
        <v>782.86</v>
      </c>
      <c r="P281">
        <v>775.38118358667805</v>
      </c>
      <c r="Q281">
        <v>643.44378245775499</v>
      </c>
      <c r="R281">
        <v>36.331290882173597</v>
      </c>
      <c r="S281" s="2">
        <f>(Table2[[#This Row],[Close Price]]-Table2[[#This Row],[20D EMA]])/Table2[[#This Row],[20D EMA]]</f>
        <v>-2.7987124134583409E-2</v>
      </c>
      <c r="T281" s="2">
        <f>(Table2[[#This Row],[Close Price]]-Table2[[#This Row],[50D EMA]])/Table2[[#This Row],[50D EMA]]</f>
        <v>-1.8611727872894369E-2</v>
      </c>
      <c r="U281" s="2">
        <f>(Table2[[#This Row],[Close Price]]-Table2[[#This Row],[200D EMA]])/Table2[[#This Row],[200D EMA]]</f>
        <v>0.18262079881074905</v>
      </c>
      <c r="V281">
        <v>0.70955400863419105</v>
      </c>
      <c r="W281">
        <v>755.75</v>
      </c>
      <c r="X281">
        <v>771.95</v>
      </c>
      <c r="Y281">
        <v>740</v>
      </c>
      <c r="Z281">
        <v>771.95</v>
      </c>
      <c r="AA281">
        <v>725.4</v>
      </c>
      <c r="AB281">
        <v>860</v>
      </c>
      <c r="AC281" s="2">
        <f>(Table2[[#This Row],[Close Price]]/Table2[[#This Row],[Day Low]])-1</f>
        <v>6.8805822031094976E-3</v>
      </c>
      <c r="AD281" s="2">
        <f>(Table2[[#This Row],[Day High]]/Table2[[#This Row],[Close Price]])-1</f>
        <v>1.4455614692161056E-2</v>
      </c>
      <c r="AE281" s="2">
        <f>(Table2[[#This Row],[Close Price]]/Table2[[#This Row],[Current Week Low]])-1</f>
        <v>2.8310810810810771E-2</v>
      </c>
      <c r="AF281" s="2">
        <f>(Table2[[#This Row],[Current Week High]]/Table2[[#This Row],[Close Price]])-1</f>
        <v>1.4455614692161056E-2</v>
      </c>
      <c r="AG281" s="2">
        <f>(Table2[[#This Row],[Close Price]]/Table2[[#This Row],[Current Month Low]])-1</f>
        <v>4.9007444168734482E-2</v>
      </c>
      <c r="AH281" s="2">
        <f>(Table2[[#This Row],[Current Month High]]/Table2[[#This Row],[Close Price]])-1</f>
        <v>0.13016623956895979</v>
      </c>
      <c r="AI281">
        <v>13.0166239568959</v>
      </c>
      <c r="AJ281">
        <v>82.438264205226503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-0.08</v>
      </c>
      <c r="AM281" t="s">
        <v>10435</v>
      </c>
      <c r="AN281">
        <v>-8.6199999999999992</v>
      </c>
      <c r="AO281" t="s">
        <v>10435</v>
      </c>
      <c r="AP281">
        <v>4.4317462938740001E-3</v>
      </c>
      <c r="AQ281">
        <f>(Table2[[#This Row],[Sharpe Ratio]]-AVERAGE(Table2[Sharpe Ratio]))/_xlfn.STDEV.P(Table2[Sharpe Ratio])</f>
        <v>-0.62970926835927088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-0.25714385176277466</v>
      </c>
      <c r="AS281">
        <f>_xlfn.RANK.AVG(Table2[[#This Row],[1Y Return vs Nifty Z-Score]],Table2[1Y Return vs Nifty Z-Score])</f>
        <v>338</v>
      </c>
      <c r="AT281">
        <f>_xlfn.RANK.AVG(Table2[[#This Row],[6M Return vs Nifty Z-Score]],Table2[6M Return vs Nifty Z-Score])</f>
        <v>69</v>
      </c>
      <c r="AU281">
        <f>_xlfn.RANK.AVG(Table2[[#This Row],[Sharpe Ratio Z-Score]],Table2[Sharpe Ratio Z-Score])</f>
        <v>496</v>
      </c>
      <c r="AV281">
        <f>(Table2[[#This Row],[Rank 1Y]]+Table2[[#This Row],[Rank 6M]]+Table2[[#This Row],[Rank Sharpe]])/3</f>
        <v>301</v>
      </c>
    </row>
    <row r="282" spans="1:48" x14ac:dyDescent="0.3">
      <c r="A282" t="s">
        <v>980</v>
      </c>
      <c r="B282" t="s">
        <v>981</v>
      </c>
      <c r="C282" t="s">
        <v>10394</v>
      </c>
      <c r="D282" t="s">
        <v>242</v>
      </c>
      <c r="E282">
        <v>15507.96705397</v>
      </c>
      <c r="F282">
        <v>664.45</v>
      </c>
      <c r="G282">
        <v>53.699230694950899</v>
      </c>
      <c r="H282">
        <f>(Table2[[#This Row],[1Y Return vs Nifty]]-AVERAGE(Table2[1Y Return vs Nifty]))/_xlfn.STDEV.P(Table2[1Y Return vs Nifty])</f>
        <v>0.47505235858544076</v>
      </c>
      <c r="I282">
        <v>-2.8071772232116401</v>
      </c>
      <c r="J282">
        <f>(Table2[[#This Row],[1M Return vs Nifty]]-AVERAGE(Table2[1M Return vs Nifty]))/_xlfn.STDEV.P(Table2[1M Return vs Nifty])</f>
        <v>-3.1907861736762959E-2</v>
      </c>
      <c r="K282">
        <v>9.9922470198855606</v>
      </c>
      <c r="L282">
        <f>(Table2[[#This Row],[6M Return vs Nifty]]-AVERAGE(Table2[6M Return vs Nifty]))/_xlfn.STDEV.P(Table2[6M Return vs Nifty])</f>
        <v>-9.988250083084535E-2</v>
      </c>
      <c r="M282">
        <v>-6.1874491737473898</v>
      </c>
      <c r="N282">
        <f>(Table2[[#This Row],[1W Return vs Nifty]]-AVERAGE(Table2[1W Return vs Nifty]))/_xlfn.STDEV.P(Table2[1W Return vs Nifty])</f>
        <v>-0.8489821229045007</v>
      </c>
      <c r="O282">
        <v>698.96</v>
      </c>
      <c r="P282">
        <v>692.00156924963096</v>
      </c>
      <c r="Q282">
        <v>611.51418407038398</v>
      </c>
      <c r="R282">
        <v>37.071198860447197</v>
      </c>
      <c r="S282" s="2">
        <f>(Table2[[#This Row],[Close Price]]-Table2[[#This Row],[20D EMA]])/Table2[[#This Row],[20D EMA]]</f>
        <v>-4.9373354698409047E-2</v>
      </c>
      <c r="T282" s="2">
        <f>(Table2[[#This Row],[Close Price]]-Table2[[#This Row],[50D EMA]])/Table2[[#This Row],[50D EMA]]</f>
        <v>-3.9814316143106938E-2</v>
      </c>
      <c r="U282" s="2">
        <f>(Table2[[#This Row],[Close Price]]-Table2[[#This Row],[200D EMA]])/Table2[[#This Row],[200D EMA]]</f>
        <v>8.6565148133216918E-2</v>
      </c>
      <c r="V282">
        <v>1.3455530858546501</v>
      </c>
      <c r="W282">
        <v>660.55</v>
      </c>
      <c r="X282">
        <v>699.8</v>
      </c>
      <c r="Y282">
        <v>660.55</v>
      </c>
      <c r="Z282">
        <v>721.45</v>
      </c>
      <c r="AA282">
        <v>660.55</v>
      </c>
      <c r="AB282">
        <v>758.45</v>
      </c>
      <c r="AC282" s="2">
        <f>(Table2[[#This Row],[Close Price]]/Table2[[#This Row],[Day Low]])-1</f>
        <v>5.9041707667852883E-3</v>
      </c>
      <c r="AD282" s="2">
        <f>(Table2[[#This Row],[Day High]]/Table2[[#This Row],[Close Price]])-1</f>
        <v>5.3201896305214769E-2</v>
      </c>
      <c r="AE282" s="2">
        <f>(Table2[[#This Row],[Close Price]]/Table2[[#This Row],[Current Week Low]])-1</f>
        <v>5.9041707667852883E-3</v>
      </c>
      <c r="AF282" s="2">
        <f>(Table2[[#This Row],[Current Week High]]/Table2[[#This Row],[Close Price]])-1</f>
        <v>8.5785235909398683E-2</v>
      </c>
      <c r="AG282" s="2">
        <f>(Table2[[#This Row],[Close Price]]/Table2[[#This Row],[Current Month Low]])-1</f>
        <v>5.9041707667852883E-3</v>
      </c>
      <c r="AH282" s="2">
        <f>(Table2[[#This Row],[Current Month High]]/Table2[[#This Row],[Close Price]])-1</f>
        <v>0.14147038904356979</v>
      </c>
      <c r="AI282">
        <v>24.614342689442299</v>
      </c>
      <c r="AJ282">
        <v>162.62845849802301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-7.0000000000000007E-2</v>
      </c>
      <c r="AM282" t="s">
        <v>10435</v>
      </c>
      <c r="AN282">
        <v>-5.8</v>
      </c>
      <c r="AO282" t="s">
        <v>10435</v>
      </c>
      <c r="AP282">
        <v>4.1391406849068002E-2</v>
      </c>
      <c r="AQ282">
        <f>(Table2[[#This Row],[Sharpe Ratio]]-AVERAGE(Table2[Sharpe Ratio]))/_xlfn.STDEV.P(Table2[Sharpe Ratio])</f>
        <v>-0.20072438850585883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-0.70644451539252706</v>
      </c>
      <c r="AS282">
        <f>_xlfn.RANK.AVG(Table2[[#This Row],[1Y Return vs Nifty Z-Score]],Table2[1Y Return vs Nifty Z-Score])</f>
        <v>173</v>
      </c>
      <c r="AT282">
        <f>_xlfn.RANK.AVG(Table2[[#This Row],[6M Return vs Nifty Z-Score]],Table2[6M Return vs Nifty Z-Score])</f>
        <v>344</v>
      </c>
      <c r="AU282">
        <f>_xlfn.RANK.AVG(Table2[[#This Row],[Sharpe Ratio Z-Score]],Table2[Sharpe Ratio Z-Score])</f>
        <v>386</v>
      </c>
      <c r="AV282">
        <f>(Table2[[#This Row],[Rank 1Y]]+Table2[[#This Row],[Rank 6M]]+Table2[[#This Row],[Rank Sharpe]])/3</f>
        <v>301</v>
      </c>
    </row>
    <row r="283" spans="1:48" x14ac:dyDescent="0.3">
      <c r="A283" t="s">
        <v>463</v>
      </c>
      <c r="B283" t="s">
        <v>464</v>
      </c>
      <c r="C283" t="s">
        <v>10404</v>
      </c>
      <c r="D283" t="s">
        <v>465</v>
      </c>
      <c r="E283">
        <v>47311.84575</v>
      </c>
      <c r="F283">
        <v>4306.95</v>
      </c>
      <c r="G283">
        <v>11.359864703945</v>
      </c>
      <c r="H283">
        <f>(Table2[[#This Row],[1Y Return vs Nifty]]-AVERAGE(Table2[1Y Return vs Nifty]))/_xlfn.STDEV.P(Table2[1Y Return vs Nifty])</f>
        <v>-0.21437458117969288</v>
      </c>
      <c r="I283">
        <v>32.018532467274703</v>
      </c>
      <c r="J283">
        <f>(Table2[[#This Row],[1M Return vs Nifty]]-AVERAGE(Table2[1M Return vs Nifty]))/_xlfn.STDEV.P(Table2[1M Return vs Nifty])</f>
        <v>3.3621558125371869</v>
      </c>
      <c r="K283">
        <v>20.3241959525703</v>
      </c>
      <c r="L283">
        <f>(Table2[[#This Row],[6M Return vs Nifty]]-AVERAGE(Table2[6M Return vs Nifty]))/_xlfn.STDEV.P(Table2[6M Return vs Nifty])</f>
        <v>0.211109080601496</v>
      </c>
      <c r="M283">
        <v>-4.6268964437750002</v>
      </c>
      <c r="N283">
        <f>(Table2[[#This Row],[1W Return vs Nifty]]-AVERAGE(Table2[1W Return vs Nifty]))/_xlfn.STDEV.P(Table2[1W Return vs Nifty])</f>
        <v>-0.5467807704423483</v>
      </c>
      <c r="O283">
        <v>3988.34</v>
      </c>
      <c r="P283">
        <v>3661.35266797742</v>
      </c>
      <c r="Q283">
        <v>3378.5607106581801</v>
      </c>
      <c r="R283">
        <v>63.250019333382497</v>
      </c>
      <c r="S283" s="2">
        <f>(Table2[[#This Row],[Close Price]]-Table2[[#This Row],[20D EMA]])/Table2[[#This Row],[20D EMA]]</f>
        <v>7.9885365841427677E-2</v>
      </c>
      <c r="T283" s="2">
        <f>(Table2[[#This Row],[Close Price]]-Table2[[#This Row],[50D EMA]])/Table2[[#This Row],[50D EMA]]</f>
        <v>0.17632754628338396</v>
      </c>
      <c r="U283" s="2">
        <f>(Table2[[#This Row],[Close Price]]-Table2[[#This Row],[200D EMA]])/Table2[[#This Row],[200D EMA]]</f>
        <v>0.27478839921777204</v>
      </c>
      <c r="V283">
        <v>1.36016659530496</v>
      </c>
      <c r="W283">
        <v>4248.45</v>
      </c>
      <c r="X283">
        <v>4439</v>
      </c>
      <c r="Y283">
        <v>4248.45</v>
      </c>
      <c r="Z283">
        <v>4442.8999999999996</v>
      </c>
      <c r="AA283">
        <v>3105.1</v>
      </c>
      <c r="AB283">
        <v>4510.5</v>
      </c>
      <c r="AC283" s="2">
        <f>(Table2[[#This Row],[Close Price]]/Table2[[#This Row],[Day Low]])-1</f>
        <v>1.3769727783073726E-2</v>
      </c>
      <c r="AD283" s="2">
        <f>(Table2[[#This Row],[Day High]]/Table2[[#This Row],[Close Price]])-1</f>
        <v>3.0659747617223454E-2</v>
      </c>
      <c r="AE283" s="2">
        <f>(Table2[[#This Row],[Close Price]]/Table2[[#This Row],[Current Week Low]])-1</f>
        <v>1.3769727783073726E-2</v>
      </c>
      <c r="AF283" s="2">
        <f>(Table2[[#This Row],[Current Week High]]/Table2[[#This Row],[Close Price]])-1</f>
        <v>3.156526079940547E-2</v>
      </c>
      <c r="AG283" s="2">
        <f>(Table2[[#This Row],[Close Price]]/Table2[[#This Row],[Current Month Low]])-1</f>
        <v>0.38705677755949885</v>
      </c>
      <c r="AH283" s="2">
        <f>(Table2[[#This Row],[Current Month High]]/Table2[[#This Row],[Close Price]])-1</f>
        <v>4.7260822623898635E-2</v>
      </c>
      <c r="AI283">
        <v>4.72608226238986</v>
      </c>
      <c r="AJ283">
        <v>73.947899838449004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0.28999999999999998</v>
      </c>
      <c r="AM283" t="s">
        <v>10436</v>
      </c>
      <c r="AN283">
        <v>13.08</v>
      </c>
      <c r="AO283" t="s">
        <v>10436</v>
      </c>
      <c r="AP283">
        <v>7.7186141362205002E-2</v>
      </c>
      <c r="AQ283">
        <f>(Table2[[#This Row],[Sharpe Ratio]]-AVERAGE(Table2[Sharpe Ratio]))/_xlfn.STDEV.P(Table2[Sharpe Ratio])</f>
        <v>0.21473938074526153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3.0268489222619035</v>
      </c>
      <c r="AS283">
        <f>_xlfn.RANK.AVG(Table2[[#This Row],[1Y Return vs Nifty Z-Score]],Table2[1Y Return vs Nifty Z-Score])</f>
        <v>365</v>
      </c>
      <c r="AT283">
        <f>_xlfn.RANK.AVG(Table2[[#This Row],[6M Return vs Nifty Z-Score]],Table2[6M Return vs Nifty Z-Score])</f>
        <v>249</v>
      </c>
      <c r="AU283">
        <f>_xlfn.RANK.AVG(Table2[[#This Row],[Sharpe Ratio Z-Score]],Table2[Sharpe Ratio Z-Score])</f>
        <v>290</v>
      </c>
      <c r="AV283">
        <f>(Table2[[#This Row],[Rank 1Y]]+Table2[[#This Row],[Rank 6M]]+Table2[[#This Row],[Rank Sharpe]])/3</f>
        <v>301.33333333333331</v>
      </c>
    </row>
    <row r="284" spans="1:48" x14ac:dyDescent="0.3">
      <c r="A284" t="s">
        <v>831</v>
      </c>
      <c r="B284" t="s">
        <v>832</v>
      </c>
      <c r="C284" t="s">
        <v>10399</v>
      </c>
      <c r="D284" t="s">
        <v>279</v>
      </c>
      <c r="E284">
        <v>19966.229180504899</v>
      </c>
      <c r="F284">
        <v>914.85</v>
      </c>
      <c r="G284">
        <v>35.567465330382703</v>
      </c>
      <c r="H284">
        <f>(Table2[[#This Row],[1Y Return vs Nifty]]-AVERAGE(Table2[1Y Return vs Nifty]))/_xlfn.STDEV.P(Table2[1Y Return vs Nifty])</f>
        <v>0.17980638087077291</v>
      </c>
      <c r="I284">
        <v>5.8986616895961896</v>
      </c>
      <c r="J284">
        <f>(Table2[[#This Row],[1M Return vs Nifty]]-AVERAGE(Table2[1M Return vs Nifty]))/_xlfn.STDEV.P(Table2[1M Return vs Nifty])</f>
        <v>0.81655070151007914</v>
      </c>
      <c r="K284">
        <v>-12.094225118541001</v>
      </c>
      <c r="L284">
        <f>(Table2[[#This Row],[6M Return vs Nifty]]-AVERAGE(Table2[6M Return vs Nifty]))/_xlfn.STDEV.P(Table2[6M Return vs Nifty])</f>
        <v>-0.76468513810112082</v>
      </c>
      <c r="M284">
        <v>-2.1941834161183298</v>
      </c>
      <c r="N284">
        <f>(Table2[[#This Row],[1W Return vs Nifty]]-AVERAGE(Table2[1W Return vs Nifty]))/_xlfn.STDEV.P(Table2[1W Return vs Nifty])</f>
        <v>-7.5685399558500885E-2</v>
      </c>
      <c r="O284">
        <v>871.34</v>
      </c>
      <c r="P284">
        <v>845.84138393297906</v>
      </c>
      <c r="Q284">
        <v>774.53140377342595</v>
      </c>
      <c r="R284">
        <v>70.175037172305906</v>
      </c>
      <c r="S284" s="2">
        <f>(Table2[[#This Row],[Close Price]]-Table2[[#This Row],[20D EMA]])/Table2[[#This Row],[20D EMA]]</f>
        <v>4.9934583515045781E-2</v>
      </c>
      <c r="T284" s="2">
        <f>(Table2[[#This Row],[Close Price]]-Table2[[#This Row],[50D EMA]])/Table2[[#This Row],[50D EMA]]</f>
        <v>8.1585764633725841E-2</v>
      </c>
      <c r="U284" s="2">
        <f>(Table2[[#This Row],[Close Price]]-Table2[[#This Row],[200D EMA]])/Table2[[#This Row],[200D EMA]]</f>
        <v>0.18116579333382529</v>
      </c>
      <c r="V284">
        <v>0.88522342659473596</v>
      </c>
      <c r="W284">
        <v>878.5</v>
      </c>
      <c r="X284">
        <v>937</v>
      </c>
      <c r="Y284">
        <v>878.5</v>
      </c>
      <c r="Z284">
        <v>937</v>
      </c>
      <c r="AA284">
        <v>830</v>
      </c>
      <c r="AB284">
        <v>937</v>
      </c>
      <c r="AC284" s="2">
        <f>(Table2[[#This Row],[Close Price]]/Table2[[#This Row],[Day Low]])-1</f>
        <v>4.1377347751849758E-2</v>
      </c>
      <c r="AD284" s="2">
        <f>(Table2[[#This Row],[Day High]]/Table2[[#This Row],[Close Price]])-1</f>
        <v>2.4211619391157013E-2</v>
      </c>
      <c r="AE284" s="2">
        <f>(Table2[[#This Row],[Close Price]]/Table2[[#This Row],[Current Week Low]])-1</f>
        <v>4.1377347751849758E-2</v>
      </c>
      <c r="AF284" s="2">
        <f>(Table2[[#This Row],[Current Week High]]/Table2[[#This Row],[Close Price]])-1</f>
        <v>2.4211619391157013E-2</v>
      </c>
      <c r="AG284" s="2">
        <f>(Table2[[#This Row],[Close Price]]/Table2[[#This Row],[Current Month Low]])-1</f>
        <v>0.10222891566265058</v>
      </c>
      <c r="AH284" s="2">
        <f>(Table2[[#This Row],[Current Month High]]/Table2[[#This Row],[Close Price]])-1</f>
        <v>2.4211619391157013E-2</v>
      </c>
      <c r="AI284">
        <v>4.7166202109635504</v>
      </c>
      <c r="AJ284">
        <v>70.968043356381898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-0.01</v>
      </c>
      <c r="AM284" t="s">
        <v>10435</v>
      </c>
      <c r="AN284">
        <v>3.33</v>
      </c>
      <c r="AO284" t="s">
        <v>10436</v>
      </c>
      <c r="AP284">
        <v>0.172598518424078</v>
      </c>
      <c r="AQ284">
        <f>(Table2[[#This Row],[Sharpe Ratio]]-AVERAGE(Table2[Sharpe Ratio]))/_xlfn.STDEV.P(Table2[Sharpe Ratio])</f>
        <v>1.3221756097466668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1.4781621544678969</v>
      </c>
      <c r="AS284">
        <f>_xlfn.RANK.AVG(Table2[[#This Row],[1Y Return vs Nifty Z-Score]],Table2[1Y Return vs Nifty Z-Score])</f>
        <v>255</v>
      </c>
      <c r="AT284">
        <f>_xlfn.RANK.AVG(Table2[[#This Row],[6M Return vs Nifty Z-Score]],Table2[6M Return vs Nifty Z-Score])</f>
        <v>579</v>
      </c>
      <c r="AU284">
        <f>_xlfn.RANK.AVG(Table2[[#This Row],[Sharpe Ratio Z-Score]],Table2[Sharpe Ratio Z-Score])</f>
        <v>73</v>
      </c>
      <c r="AV284">
        <f>(Table2[[#This Row],[Rank 1Y]]+Table2[[#This Row],[Rank 6M]]+Table2[[#This Row],[Rank Sharpe]])/3</f>
        <v>302.33333333333331</v>
      </c>
    </row>
    <row r="285" spans="1:48" x14ac:dyDescent="0.3">
      <c r="A285" t="s">
        <v>1652</v>
      </c>
      <c r="B285" t="s">
        <v>1653</v>
      </c>
      <c r="C285" t="s">
        <v>10400</v>
      </c>
      <c r="D285" t="s">
        <v>324</v>
      </c>
      <c r="E285">
        <v>5526.8190818399999</v>
      </c>
      <c r="F285">
        <v>2032.6</v>
      </c>
      <c r="G285">
        <v>34.784375695397102</v>
      </c>
      <c r="H285">
        <f>(Table2[[#This Row],[1Y Return vs Nifty]]-AVERAGE(Table2[1Y Return vs Nifty]))/_xlfn.STDEV.P(Table2[1Y Return vs Nifty])</f>
        <v>0.16705505410965407</v>
      </c>
      <c r="I285">
        <v>4.2050188714377104</v>
      </c>
      <c r="J285">
        <f>(Table2[[#This Row],[1M Return vs Nifty]]-AVERAGE(Table2[1M Return vs Nifty]))/_xlfn.STDEV.P(Table2[1M Return vs Nifty])</f>
        <v>0.65149070366954764</v>
      </c>
      <c r="K285">
        <v>88.313284815977994</v>
      </c>
      <c r="L285">
        <f>(Table2[[#This Row],[6M Return vs Nifty]]-AVERAGE(Table2[6M Return vs Nifty]))/_xlfn.STDEV.P(Table2[6M Return vs Nifty])</f>
        <v>2.2575801194668523</v>
      </c>
      <c r="M285">
        <v>-5.2038786526301202</v>
      </c>
      <c r="N285">
        <f>(Table2[[#This Row],[1W Return vs Nifty]]-AVERAGE(Table2[1W Return vs Nifty]))/_xlfn.STDEV.P(Table2[1W Return vs Nifty])</f>
        <v>-0.65851349213365717</v>
      </c>
      <c r="O285">
        <v>2079.86</v>
      </c>
      <c r="P285">
        <v>2002.38629101063</v>
      </c>
      <c r="Q285">
        <v>1629.0098591574299</v>
      </c>
      <c r="R285">
        <v>40.292949995471702</v>
      </c>
      <c r="S285" s="2">
        <f>(Table2[[#This Row],[Close Price]]-Table2[[#This Row],[20D EMA]])/Table2[[#This Row],[20D EMA]]</f>
        <v>-2.2722683257527052E-2</v>
      </c>
      <c r="T285" s="2">
        <f>(Table2[[#This Row],[Close Price]]-Table2[[#This Row],[50D EMA]])/Table2[[#This Row],[50D EMA]]</f>
        <v>1.5088851299576512E-2</v>
      </c>
      <c r="U285" s="2">
        <f>(Table2[[#This Row],[Close Price]]-Table2[[#This Row],[200D EMA]])/Table2[[#This Row],[200D EMA]]</f>
        <v>0.24775180983331696</v>
      </c>
      <c r="V285">
        <v>0.67280562674994404</v>
      </c>
      <c r="W285">
        <v>2025</v>
      </c>
      <c r="X285">
        <v>2099.9499999999998</v>
      </c>
      <c r="Y285">
        <v>2025</v>
      </c>
      <c r="Z285">
        <v>2125</v>
      </c>
      <c r="AA285">
        <v>1930</v>
      </c>
      <c r="AB285">
        <v>2262.9499999999998</v>
      </c>
      <c r="AC285" s="2">
        <f>(Table2[[#This Row],[Close Price]]/Table2[[#This Row],[Day Low]])-1</f>
        <v>3.7530864197530267E-3</v>
      </c>
      <c r="AD285" s="2">
        <f>(Table2[[#This Row],[Day High]]/Table2[[#This Row],[Close Price]])-1</f>
        <v>3.3134901111876447E-2</v>
      </c>
      <c r="AE285" s="2">
        <f>(Table2[[#This Row],[Close Price]]/Table2[[#This Row],[Current Week Low]])-1</f>
        <v>3.7530864197530267E-3</v>
      </c>
      <c r="AF285" s="2">
        <f>(Table2[[#This Row],[Current Week High]]/Table2[[#This Row],[Close Price]])-1</f>
        <v>4.5459018006494212E-2</v>
      </c>
      <c r="AG285" s="2">
        <f>(Table2[[#This Row],[Close Price]]/Table2[[#This Row],[Current Month Low]])-1</f>
        <v>5.3160621761658033E-2</v>
      </c>
      <c r="AH285" s="2">
        <f>(Table2[[#This Row],[Current Month High]]/Table2[[#This Row],[Close Price]])-1</f>
        <v>0.11332775755190383</v>
      </c>
      <c r="AI285">
        <v>11.6328839909475</v>
      </c>
      <c r="AJ285">
        <v>113.654280758921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-0.1</v>
      </c>
      <c r="AM285" t="s">
        <v>10435</v>
      </c>
      <c r="AN285">
        <v>-5.21</v>
      </c>
      <c r="AO285" t="s">
        <v>10435</v>
      </c>
      <c r="AP285">
        <v>-2.4233377505543999E-2</v>
      </c>
      <c r="AQ285">
        <f>(Table2[[#This Row],[Sharpe Ratio]]-AVERAGE(Table2[Sharpe Ratio]))/_xlfn.STDEV.P(Table2[Sharpe Ratio])</f>
        <v>-0.96242078422162125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1.4551916008907759</v>
      </c>
      <c r="AS285">
        <f>_xlfn.RANK.AVG(Table2[[#This Row],[1Y Return vs Nifty Z-Score]],Table2[1Y Return vs Nifty Z-Score])</f>
        <v>258</v>
      </c>
      <c r="AT285">
        <f>_xlfn.RANK.AVG(Table2[[#This Row],[6M Return vs Nifty Z-Score]],Table2[6M Return vs Nifty Z-Score])</f>
        <v>21</v>
      </c>
      <c r="AU285">
        <f>_xlfn.RANK.AVG(Table2[[#This Row],[Sharpe Ratio Z-Score]],Table2[Sharpe Ratio Z-Score])</f>
        <v>628</v>
      </c>
      <c r="AV285">
        <f>(Table2[[#This Row],[Rank 1Y]]+Table2[[#This Row],[Rank 6M]]+Table2[[#This Row],[Rank Sharpe]])/3</f>
        <v>302.33333333333331</v>
      </c>
    </row>
    <row r="286" spans="1:48" x14ac:dyDescent="0.3">
      <c r="A286" t="s">
        <v>1095</v>
      </c>
      <c r="B286" t="s">
        <v>1096</v>
      </c>
      <c r="C286" t="s">
        <v>10401</v>
      </c>
      <c r="D286" t="s">
        <v>1097</v>
      </c>
      <c r="E286">
        <v>12315.86680747</v>
      </c>
      <c r="F286">
        <v>828.65</v>
      </c>
      <c r="G286">
        <v>64.979479912084699</v>
      </c>
      <c r="H286">
        <f>(Table2[[#This Row],[1Y Return vs Nifty]]-AVERAGE(Table2[1Y Return vs Nifty]))/_xlfn.STDEV.P(Table2[1Y Return vs Nifty])</f>
        <v>0.65873266450236545</v>
      </c>
      <c r="I286">
        <v>10.2488227703832</v>
      </c>
      <c r="J286">
        <f>(Table2[[#This Row],[1M Return vs Nifty]]-AVERAGE(Table2[1M Return vs Nifty]))/_xlfn.STDEV.P(Table2[1M Return vs Nifty])</f>
        <v>1.2405111558055135</v>
      </c>
      <c r="K286">
        <v>48.1532578297738</v>
      </c>
      <c r="L286">
        <f>(Table2[[#This Row],[6M Return vs Nifty]]-AVERAGE(Table2[6M Return vs Nifty]))/_xlfn.STDEV.P(Table2[6M Return vs Nifty])</f>
        <v>1.0487636237430593</v>
      </c>
      <c r="M286">
        <v>3.4458521166424601</v>
      </c>
      <c r="N286">
        <f>(Table2[[#This Row],[1W Return vs Nifty]]-AVERAGE(Table2[1W Return vs Nifty]))/_xlfn.STDEV.P(Table2[1W Return vs Nifty])</f>
        <v>1.0165086245197903</v>
      </c>
      <c r="O286">
        <v>809.12</v>
      </c>
      <c r="P286">
        <v>753.48901917744399</v>
      </c>
      <c r="Q286">
        <v>625.45489891798502</v>
      </c>
      <c r="R286">
        <v>52.985546554760099</v>
      </c>
      <c r="S286" s="2">
        <f>(Table2[[#This Row],[Close Price]]-Table2[[#This Row],[20D EMA]])/Table2[[#This Row],[20D EMA]]</f>
        <v>2.4137334387977029E-2</v>
      </c>
      <c r="T286" s="2">
        <f>(Table2[[#This Row],[Close Price]]-Table2[[#This Row],[50D EMA]])/Table2[[#This Row],[50D EMA]]</f>
        <v>9.9750598760691214E-2</v>
      </c>
      <c r="U286" s="2">
        <f>(Table2[[#This Row],[Close Price]]-Table2[[#This Row],[200D EMA]])/Table2[[#This Row],[200D EMA]]</f>
        <v>0.32487570476070349</v>
      </c>
      <c r="V286">
        <v>0.94497262086440403</v>
      </c>
      <c r="W286">
        <v>822.75</v>
      </c>
      <c r="X286">
        <v>862.6</v>
      </c>
      <c r="Y286">
        <v>822.75</v>
      </c>
      <c r="Z286">
        <v>875</v>
      </c>
      <c r="AA286">
        <v>768.55</v>
      </c>
      <c r="AB286">
        <v>875</v>
      </c>
      <c r="AC286" s="2">
        <f>(Table2[[#This Row],[Close Price]]/Table2[[#This Row],[Day Low]])-1</f>
        <v>7.1710726223033205E-3</v>
      </c>
      <c r="AD286" s="2">
        <f>(Table2[[#This Row],[Day High]]/Table2[[#This Row],[Close Price]])-1</f>
        <v>4.0970252820853315E-2</v>
      </c>
      <c r="AE286" s="2">
        <f>(Table2[[#This Row],[Close Price]]/Table2[[#This Row],[Current Week Low]])-1</f>
        <v>7.1710726223033205E-3</v>
      </c>
      <c r="AF286" s="2">
        <f>(Table2[[#This Row],[Current Week High]]/Table2[[#This Row],[Close Price]])-1</f>
        <v>5.593435105291733E-2</v>
      </c>
      <c r="AG286" s="2">
        <f>(Table2[[#This Row],[Close Price]]/Table2[[#This Row],[Current Month Low]])-1</f>
        <v>7.8199206297573376E-2</v>
      </c>
      <c r="AH286" s="2">
        <f>(Table2[[#This Row],[Current Month High]]/Table2[[#This Row],[Close Price]])-1</f>
        <v>5.593435105291733E-2</v>
      </c>
      <c r="AI286">
        <v>5.5934351052917304</v>
      </c>
      <c r="AJ286">
        <v>106.981391282627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0.17</v>
      </c>
      <c r="AM286" t="s">
        <v>10436</v>
      </c>
      <c r="AN286">
        <v>3.62</v>
      </c>
      <c r="AO286" t="s">
        <v>10436</v>
      </c>
      <c r="AP286">
        <v>-5.0472367425961E-2</v>
      </c>
      <c r="AQ286">
        <f>(Table2[[#This Row],[Sharpe Ratio]]-AVERAGE(Table2[Sharpe Ratio]))/_xlfn.STDEV.P(Table2[Sharpe Ratio])</f>
        <v>-1.2669725514564838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2.6975435171142448</v>
      </c>
      <c r="AS286">
        <f>_xlfn.RANK.AVG(Table2[[#This Row],[1Y Return vs Nifty Z-Score]],Table2[1Y Return vs Nifty Z-Score])</f>
        <v>142</v>
      </c>
      <c r="AT286">
        <f>_xlfn.RANK.AVG(Table2[[#This Row],[6M Return vs Nifty Z-Score]],Table2[6M Return vs Nifty Z-Score])</f>
        <v>102</v>
      </c>
      <c r="AU286">
        <f>_xlfn.RANK.AVG(Table2[[#This Row],[Sharpe Ratio Z-Score]],Table2[Sharpe Ratio Z-Score])</f>
        <v>667</v>
      </c>
      <c r="AV286">
        <f>(Table2[[#This Row],[Rank 1Y]]+Table2[[#This Row],[Rank 6M]]+Table2[[#This Row],[Rank Sharpe]])/3</f>
        <v>303.66666666666669</v>
      </c>
    </row>
    <row r="287" spans="1:48" x14ac:dyDescent="0.3">
      <c r="A287" t="s">
        <v>291</v>
      </c>
      <c r="B287" t="s">
        <v>292</v>
      </c>
      <c r="C287" t="s">
        <v>10402</v>
      </c>
      <c r="D287" t="s">
        <v>215</v>
      </c>
      <c r="E287">
        <v>100124.9035875</v>
      </c>
      <c r="F287">
        <v>6657.75</v>
      </c>
      <c r="G287">
        <v>-3.9781431231036901</v>
      </c>
      <c r="H287">
        <f>(Table2[[#This Row],[1Y Return vs Nifty]]-AVERAGE(Table2[1Y Return vs Nifty]))/_xlfn.STDEV.P(Table2[1Y Return vs Nifty])</f>
        <v>-0.46412881227852798</v>
      </c>
      <c r="I287">
        <v>-7.6054719229157204</v>
      </c>
      <c r="J287">
        <f>(Table2[[#This Row],[1M Return vs Nifty]]-AVERAGE(Table2[1M Return vs Nifty]))/_xlfn.STDEV.P(Table2[1M Return vs Nifty])</f>
        <v>-0.49954277523791596</v>
      </c>
      <c r="K287">
        <v>15.278756090884199</v>
      </c>
      <c r="L287">
        <f>(Table2[[#This Row],[6M Return vs Nifty]]-AVERAGE(Table2[6M Return vs Nifty]))/_xlfn.STDEV.P(Table2[6M Return vs Nifty])</f>
        <v>5.9241380535366379E-2</v>
      </c>
      <c r="M287">
        <v>-4.4140454154283599</v>
      </c>
      <c r="N287">
        <f>(Table2[[#This Row],[1W Return vs Nifty]]-AVERAGE(Table2[1W Return vs Nifty]))/_xlfn.STDEV.P(Table2[1W Return vs Nifty])</f>
        <v>-0.50556212566098757</v>
      </c>
      <c r="O287">
        <v>6670.27</v>
      </c>
      <c r="P287">
        <v>6645.3433947581098</v>
      </c>
      <c r="Q287">
        <v>5956.9600655485001</v>
      </c>
      <c r="R287">
        <v>49.615069884167802</v>
      </c>
      <c r="S287" s="2">
        <f>(Table2[[#This Row],[Close Price]]-Table2[[#This Row],[20D EMA]])/Table2[[#This Row],[20D EMA]]</f>
        <v>-1.8769854893430755E-3</v>
      </c>
      <c r="T287" s="2">
        <f>(Table2[[#This Row],[Close Price]]-Table2[[#This Row],[50D EMA]])/Table2[[#This Row],[50D EMA]]</f>
        <v>1.8669622478315656E-3</v>
      </c>
      <c r="U287" s="2">
        <f>(Table2[[#This Row],[Close Price]]-Table2[[#This Row],[200D EMA]])/Table2[[#This Row],[200D EMA]]</f>
        <v>0.11764220789466937</v>
      </c>
      <c r="V287">
        <v>0.55359328869682101</v>
      </c>
      <c r="W287">
        <v>6530</v>
      </c>
      <c r="X287">
        <v>6705.8</v>
      </c>
      <c r="Y287">
        <v>6525</v>
      </c>
      <c r="Z287">
        <v>6705.8</v>
      </c>
      <c r="AA287">
        <v>6425.55</v>
      </c>
      <c r="AB287">
        <v>6924.5</v>
      </c>
      <c r="AC287" s="2">
        <f>(Table2[[#This Row],[Close Price]]/Table2[[#This Row],[Day Low]])-1</f>
        <v>1.9563552833078202E-2</v>
      </c>
      <c r="AD287" s="2">
        <f>(Table2[[#This Row],[Day High]]/Table2[[#This Row],[Close Price]])-1</f>
        <v>7.2171529420599345E-3</v>
      </c>
      <c r="AE287" s="2">
        <f>(Table2[[#This Row],[Close Price]]/Table2[[#This Row],[Current Week Low]])-1</f>
        <v>2.0344827586206815E-2</v>
      </c>
      <c r="AF287" s="2">
        <f>(Table2[[#This Row],[Current Week High]]/Table2[[#This Row],[Close Price]])-1</f>
        <v>7.2171529420599345E-3</v>
      </c>
      <c r="AG287" s="2">
        <f>(Table2[[#This Row],[Close Price]]/Table2[[#This Row],[Current Month Low]])-1</f>
        <v>3.6136984382659776E-2</v>
      </c>
      <c r="AH287" s="2">
        <f>(Table2[[#This Row],[Current Month High]]/Table2[[#This Row],[Close Price]])-1</f>
        <v>4.0066088393226007E-2</v>
      </c>
      <c r="AI287">
        <v>10.119034208253501</v>
      </c>
      <c r="AJ287">
        <v>75.157853196527199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-0.13</v>
      </c>
      <c r="AM287" t="s">
        <v>10435</v>
      </c>
      <c r="AN287">
        <v>0.56000000000000005</v>
      </c>
      <c r="AO287" t="s">
        <v>10436</v>
      </c>
      <c r="AP287">
        <v>0.126267467469834</v>
      </c>
      <c r="AQ287">
        <f>(Table2[[#This Row],[Sharpe Ratio]]-AVERAGE(Table2[Sharpe Ratio]))/_xlfn.STDEV.P(Table2[Sharpe Ratio])</f>
        <v>0.78441849757276827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-0.62557383506929687</v>
      </c>
      <c r="AS287">
        <f>_xlfn.RANK.AVG(Table2[[#This Row],[1Y Return vs Nifty Z-Score]],Table2[1Y Return vs Nifty Z-Score])</f>
        <v>466</v>
      </c>
      <c r="AT287">
        <f>_xlfn.RANK.AVG(Table2[[#This Row],[6M Return vs Nifty Z-Score]],Table2[6M Return vs Nifty Z-Score])</f>
        <v>299</v>
      </c>
      <c r="AU287">
        <f>_xlfn.RANK.AVG(Table2[[#This Row],[Sharpe Ratio Z-Score]],Table2[Sharpe Ratio Z-Score])</f>
        <v>157</v>
      </c>
      <c r="AV287">
        <f>(Table2[[#This Row],[Rank 1Y]]+Table2[[#This Row],[Rank 6M]]+Table2[[#This Row],[Rank Sharpe]])/3</f>
        <v>307.33333333333331</v>
      </c>
    </row>
    <row r="288" spans="1:48" x14ac:dyDescent="0.3">
      <c r="A288" t="s">
        <v>394</v>
      </c>
      <c r="B288" t="s">
        <v>395</v>
      </c>
      <c r="C288" t="s">
        <v>10397</v>
      </c>
      <c r="D288" t="s">
        <v>190</v>
      </c>
      <c r="E288">
        <v>61899.379393399999</v>
      </c>
      <c r="F288">
        <v>3960.2</v>
      </c>
      <c r="G288">
        <v>-3.3133091613953098</v>
      </c>
      <c r="H288">
        <f>(Table2[[#This Row],[1Y Return vs Nifty]]-AVERAGE(Table2[1Y Return vs Nifty]))/_xlfn.STDEV.P(Table2[1Y Return vs Nifty])</f>
        <v>-0.45330308466206093</v>
      </c>
      <c r="I288">
        <v>-9.8929957973686307</v>
      </c>
      <c r="J288">
        <f>(Table2[[#This Row],[1M Return vs Nifty]]-AVERAGE(Table2[1M Return vs Nifty]))/_xlfn.STDEV.P(Table2[1M Return vs Nifty])</f>
        <v>-0.7224815683111262</v>
      </c>
      <c r="K288">
        <v>19.805034857270801</v>
      </c>
      <c r="L288">
        <f>(Table2[[#This Row],[6M Return vs Nifty]]-AVERAGE(Table2[6M Return vs Nifty]))/_xlfn.STDEV.P(Table2[6M Return vs Nifty])</f>
        <v>0.19548233572526247</v>
      </c>
      <c r="M288">
        <v>-2.5976780060514</v>
      </c>
      <c r="N288">
        <f>(Table2[[#This Row],[1W Return vs Nifty]]-AVERAGE(Table2[1W Return vs Nifty]))/_xlfn.STDEV.P(Table2[1W Return vs Nifty])</f>
        <v>-0.15382220868195345</v>
      </c>
      <c r="O288">
        <v>3899.51</v>
      </c>
      <c r="P288">
        <v>3972.6576174309998</v>
      </c>
      <c r="Q288">
        <v>3721.6735949458298</v>
      </c>
      <c r="R288">
        <v>60.9625928812113</v>
      </c>
      <c r="S288" s="2">
        <f>(Table2[[#This Row],[Close Price]]-Table2[[#This Row],[20D EMA]])/Table2[[#This Row],[20D EMA]]</f>
        <v>1.5563493874871355E-2</v>
      </c>
      <c r="T288" s="2">
        <f>(Table2[[#This Row],[Close Price]]-Table2[[#This Row],[50D EMA]])/Table2[[#This Row],[50D EMA]]</f>
        <v>-3.1358396898688665E-3</v>
      </c>
      <c r="U288" s="2">
        <f>(Table2[[#This Row],[Close Price]]-Table2[[#This Row],[200D EMA]])/Table2[[#This Row],[200D EMA]]</f>
        <v>6.4091167311958172E-2</v>
      </c>
      <c r="V288">
        <v>0.446989820855558</v>
      </c>
      <c r="W288">
        <v>3919.85</v>
      </c>
      <c r="X288">
        <v>3990</v>
      </c>
      <c r="Y288">
        <v>3799.05</v>
      </c>
      <c r="Z288">
        <v>3990</v>
      </c>
      <c r="AA288">
        <v>3752.8</v>
      </c>
      <c r="AB288">
        <v>4049</v>
      </c>
      <c r="AC288" s="2">
        <f>(Table2[[#This Row],[Close Price]]/Table2[[#This Row],[Day Low]])-1</f>
        <v>1.0293761240863786E-2</v>
      </c>
      <c r="AD288" s="2">
        <f>(Table2[[#This Row],[Day High]]/Table2[[#This Row],[Close Price]])-1</f>
        <v>7.5248724811878276E-3</v>
      </c>
      <c r="AE288" s="2">
        <f>(Table2[[#This Row],[Close Price]]/Table2[[#This Row],[Current Week Low]])-1</f>
        <v>4.2418499361682516E-2</v>
      </c>
      <c r="AF288" s="2">
        <f>(Table2[[#This Row],[Current Week High]]/Table2[[#This Row],[Close Price]])-1</f>
        <v>7.5248724811878276E-3</v>
      </c>
      <c r="AG288" s="2">
        <f>(Table2[[#This Row],[Close Price]]/Table2[[#This Row],[Current Month Low]])-1</f>
        <v>5.5265401833297645E-2</v>
      </c>
      <c r="AH288" s="2">
        <f>(Table2[[#This Row],[Current Month High]]/Table2[[#This Row],[Close Price]])-1</f>
        <v>2.2423109943942254E-2</v>
      </c>
      <c r="AI288">
        <v>25.018938437452601</v>
      </c>
      <c r="AJ288">
        <v>51.6040119439553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-0.19</v>
      </c>
      <c r="AM288" t="s">
        <v>10435</v>
      </c>
      <c r="AN288">
        <v>2.4700000000000002</v>
      </c>
      <c r="AO288" t="s">
        <v>10436</v>
      </c>
      <c r="AP288">
        <v>0.104593917648824</v>
      </c>
      <c r="AQ288">
        <f>(Table2[[#This Row],[Sharpe Ratio]]-AVERAGE(Table2[Sharpe Ratio]))/_xlfn.STDEV.P(Table2[Sharpe Ratio])</f>
        <v>0.53285706474850769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459</v>
      </c>
      <c r="AT288">
        <f>_xlfn.RANK.AVG(Table2[[#This Row],[6M Return vs Nifty Z-Score]],Table2[6M Return vs Nifty Z-Score])</f>
        <v>254</v>
      </c>
      <c r="AU288">
        <f>_xlfn.RANK.AVG(Table2[[#This Row],[Sharpe Ratio Z-Score]],Table2[Sharpe Ratio Z-Score])</f>
        <v>210</v>
      </c>
      <c r="AV288">
        <f>(Table2[[#This Row],[Rank 1Y]]+Table2[[#This Row],[Rank 6M]]+Table2[[#This Row],[Rank Sharpe]])/3</f>
        <v>307.66666666666669</v>
      </c>
    </row>
    <row r="289" spans="1:48" x14ac:dyDescent="0.3">
      <c r="A289" t="s">
        <v>568</v>
      </c>
      <c r="B289" t="s">
        <v>569</v>
      </c>
      <c r="C289" t="s">
        <v>10394</v>
      </c>
      <c r="D289" t="s">
        <v>46</v>
      </c>
      <c r="E289">
        <v>37586.735999999997</v>
      </c>
      <c r="F289">
        <v>62.24</v>
      </c>
      <c r="G289">
        <v>62.044582286641599</v>
      </c>
      <c r="H289">
        <f>(Table2[[#This Row],[1Y Return vs Nifty]]-AVERAGE(Table2[1Y Return vs Nifty]))/_xlfn.STDEV.P(Table2[1Y Return vs Nifty])</f>
        <v>0.61094268368727667</v>
      </c>
      <c r="I289">
        <v>-7.7735105969572098</v>
      </c>
      <c r="J289">
        <f>(Table2[[#This Row],[1M Return vs Nifty]]-AVERAGE(Table2[1M Return vs Nifty]))/_xlfn.STDEV.P(Table2[1M Return vs Nifty])</f>
        <v>-0.51591958319118469</v>
      </c>
      <c r="K289">
        <v>-10.636491970317399</v>
      </c>
      <c r="L289">
        <f>(Table2[[#This Row],[6M Return vs Nifty]]-AVERAGE(Table2[6M Return vs Nifty]))/_xlfn.STDEV.P(Table2[6M Return vs Nifty])</f>
        <v>-0.72080738183015525</v>
      </c>
      <c r="M289">
        <v>2.4406113157498499</v>
      </c>
      <c r="N289">
        <f>(Table2[[#This Row],[1W Return vs Nifty]]-AVERAGE(Table2[1W Return vs Nifty]))/_xlfn.STDEV.P(Table2[1W Return vs Nifty])</f>
        <v>0.82184353967817858</v>
      </c>
      <c r="O289">
        <v>62.11</v>
      </c>
      <c r="P289">
        <v>63.475127692716697</v>
      </c>
      <c r="Q289">
        <v>59.014116558608798</v>
      </c>
      <c r="R289">
        <v>52.881538896700199</v>
      </c>
      <c r="S289" s="2">
        <f>(Table2[[#This Row],[Close Price]]-Table2[[#This Row],[20D EMA]])/Table2[[#This Row],[20D EMA]]</f>
        <v>2.0930606987603051E-3</v>
      </c>
      <c r="T289" s="2">
        <f>(Table2[[#This Row],[Close Price]]-Table2[[#This Row],[50D EMA]])/Table2[[#This Row],[50D EMA]]</f>
        <v>-1.9458451485059664E-2</v>
      </c>
      <c r="U289" s="2">
        <f>(Table2[[#This Row],[Close Price]]-Table2[[#This Row],[200D EMA]])/Table2[[#This Row],[200D EMA]]</f>
        <v>5.4662911681266572E-2</v>
      </c>
      <c r="V289">
        <v>0.86538477288295801</v>
      </c>
      <c r="W289">
        <v>61.93</v>
      </c>
      <c r="X289">
        <v>63.35</v>
      </c>
      <c r="Y289">
        <v>61.93</v>
      </c>
      <c r="Z289">
        <v>64.3</v>
      </c>
      <c r="AA289">
        <v>58</v>
      </c>
      <c r="AB289">
        <v>65.5</v>
      </c>
      <c r="AC289" s="2">
        <f>(Table2[[#This Row],[Close Price]]/Table2[[#This Row],[Day Low]])-1</f>
        <v>5.0056515420635606E-3</v>
      </c>
      <c r="AD289" s="2">
        <f>(Table2[[#This Row],[Day High]]/Table2[[#This Row],[Close Price]])-1</f>
        <v>1.7834190231362568E-2</v>
      </c>
      <c r="AE289" s="2">
        <f>(Table2[[#This Row],[Close Price]]/Table2[[#This Row],[Current Week Low]])-1</f>
        <v>5.0056515420635606E-3</v>
      </c>
      <c r="AF289" s="2">
        <f>(Table2[[#This Row],[Current Week High]]/Table2[[#This Row],[Close Price]])-1</f>
        <v>3.3097686375321178E-2</v>
      </c>
      <c r="AG289" s="2">
        <f>(Table2[[#This Row],[Close Price]]/Table2[[#This Row],[Current Month Low]])-1</f>
        <v>7.3103448275862126E-2</v>
      </c>
      <c r="AH289" s="2">
        <f>(Table2[[#This Row],[Current Month High]]/Table2[[#This Row],[Close Price]])-1</f>
        <v>5.2377892030848194E-2</v>
      </c>
      <c r="AI289">
        <v>25.562339331619501</v>
      </c>
      <c r="AJ289">
        <v>106.77740863787299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-0.11</v>
      </c>
      <c r="AM289" t="s">
        <v>10435</v>
      </c>
      <c r="AN289">
        <v>0.53</v>
      </c>
      <c r="AO289" t="s">
        <v>10436</v>
      </c>
      <c r="AP289">
        <v>0.104391398377911</v>
      </c>
      <c r="AQ289">
        <f>(Table2[[#This Row],[Sharpe Ratio]]-AVERAGE(Table2[Sharpe Ratio]))/_xlfn.STDEV.P(Table2[Sharpe Ratio])</f>
        <v>0.5305064559010354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149</v>
      </c>
      <c r="AT289">
        <f>_xlfn.RANK.AVG(Table2[[#This Row],[6M Return vs Nifty Z-Score]],Table2[6M Return vs Nifty Z-Score])</f>
        <v>565</v>
      </c>
      <c r="AU289">
        <f>_xlfn.RANK.AVG(Table2[[#This Row],[Sharpe Ratio Z-Score]],Table2[Sharpe Ratio Z-Score])</f>
        <v>212</v>
      </c>
      <c r="AV289">
        <f>(Table2[[#This Row],[Rank 1Y]]+Table2[[#This Row],[Rank 6M]]+Table2[[#This Row],[Rank Sharpe]])/3</f>
        <v>308.66666666666669</v>
      </c>
    </row>
    <row r="290" spans="1:48" x14ac:dyDescent="0.3">
      <c r="A290" t="s">
        <v>515</v>
      </c>
      <c r="B290" t="s">
        <v>516</v>
      </c>
      <c r="C290" t="s">
        <v>10398</v>
      </c>
      <c r="D290" t="s">
        <v>125</v>
      </c>
      <c r="E290">
        <v>42899.882688004996</v>
      </c>
      <c r="F290">
        <v>877.25</v>
      </c>
      <c r="G290">
        <v>33.528953547274</v>
      </c>
      <c r="H290">
        <f>(Table2[[#This Row],[1Y Return vs Nifty]]-AVERAGE(Table2[1Y Return vs Nifty]))/_xlfn.STDEV.P(Table2[1Y Return vs Nifty])</f>
        <v>0.1466125692156256</v>
      </c>
      <c r="I290">
        <v>8.8160056371025792</v>
      </c>
      <c r="J290">
        <f>(Table2[[#This Row],[1M Return vs Nifty]]-AVERAGE(Table2[1M Return vs Nifty]))/_xlfn.STDEV.P(Table2[1M Return vs Nifty])</f>
        <v>1.1008708547989965</v>
      </c>
      <c r="K290">
        <v>37.596526594556501</v>
      </c>
      <c r="L290">
        <f>(Table2[[#This Row],[6M Return vs Nifty]]-AVERAGE(Table2[6M Return vs Nifty]))/_xlfn.STDEV.P(Table2[6M Return vs Nifty])</f>
        <v>0.73100609677633188</v>
      </c>
      <c r="M290">
        <v>7.3062682805673296</v>
      </c>
      <c r="N290">
        <f>(Table2[[#This Row],[1W Return vs Nifty]]-AVERAGE(Table2[1W Return vs Nifty]))/_xlfn.STDEV.P(Table2[1W Return vs Nifty])</f>
        <v>1.7640789971181521</v>
      </c>
      <c r="O290">
        <v>799.76</v>
      </c>
      <c r="P290">
        <v>770.05107665836101</v>
      </c>
      <c r="Q290">
        <v>677.23396500592605</v>
      </c>
      <c r="R290">
        <v>76.027211725536006</v>
      </c>
      <c r="S290" s="2">
        <f>(Table2[[#This Row],[Close Price]]-Table2[[#This Row],[20D EMA]])/Table2[[#This Row],[20D EMA]]</f>
        <v>9.689156747024108E-2</v>
      </c>
      <c r="T290" s="2">
        <f>(Table2[[#This Row],[Close Price]]-Table2[[#This Row],[50D EMA]])/Table2[[#This Row],[50D EMA]]</f>
        <v>0.13921014669160525</v>
      </c>
      <c r="U290" s="2">
        <f>(Table2[[#This Row],[Close Price]]-Table2[[#This Row],[200D EMA]])/Table2[[#This Row],[200D EMA]]</f>
        <v>0.295342592559314</v>
      </c>
      <c r="V290">
        <v>0.921474287281003</v>
      </c>
      <c r="W290">
        <v>863.95</v>
      </c>
      <c r="X290">
        <v>889.95</v>
      </c>
      <c r="Y290">
        <v>839.05</v>
      </c>
      <c r="Z290">
        <v>889.95</v>
      </c>
      <c r="AA290">
        <v>732.75</v>
      </c>
      <c r="AB290">
        <v>889.95</v>
      </c>
      <c r="AC290" s="2">
        <f>(Table2[[#This Row],[Close Price]]/Table2[[#This Row],[Day Low]])-1</f>
        <v>1.5394409398691966E-2</v>
      </c>
      <c r="AD290" s="2">
        <f>(Table2[[#This Row],[Day High]]/Table2[[#This Row],[Close Price]])-1</f>
        <v>1.4477058991165581E-2</v>
      </c>
      <c r="AE290" s="2">
        <f>(Table2[[#This Row],[Close Price]]/Table2[[#This Row],[Current Week Low]])-1</f>
        <v>4.5527680114415103E-2</v>
      </c>
      <c r="AF290" s="2">
        <f>(Table2[[#This Row],[Current Week High]]/Table2[[#This Row],[Close Price]])-1</f>
        <v>1.4477058991165581E-2</v>
      </c>
      <c r="AG290" s="2">
        <f>(Table2[[#This Row],[Close Price]]/Table2[[#This Row],[Current Month Low]])-1</f>
        <v>0.19720232002729454</v>
      </c>
      <c r="AH290" s="2">
        <f>(Table2[[#This Row],[Current Month High]]/Table2[[#This Row],[Close Price]])-1</f>
        <v>1.4477058991165581E-2</v>
      </c>
      <c r="AI290">
        <v>1.4477058991165499</v>
      </c>
      <c r="AJ290">
        <v>78.302845528455194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0.18</v>
      </c>
      <c r="AM290" t="s">
        <v>10436</v>
      </c>
      <c r="AN290">
        <v>13.96</v>
      </c>
      <c r="AO290" t="s">
        <v>10436</v>
      </c>
      <c r="AQ290">
        <f>(Table2[[#This Row],[Sharpe Ratio]]-AVERAGE(Table2[Sharpe Ratio]))/_xlfn.STDEV.P(Table2[Sharpe Ratio])</f>
        <v>-0.68114784011182361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3.0614206777972823</v>
      </c>
      <c r="AS290">
        <f>_xlfn.RANK.AVG(Table2[[#This Row],[1Y Return vs Nifty Z-Score]],Table2[1Y Return vs Nifty Z-Score])</f>
        <v>264</v>
      </c>
      <c r="AT290">
        <f>_xlfn.RANK.AVG(Table2[[#This Row],[6M Return vs Nifty Z-Score]],Table2[6M Return vs Nifty Z-Score])</f>
        <v>133</v>
      </c>
      <c r="AU290">
        <f>_xlfn.RANK.AVG(Table2[[#This Row],[Sharpe Ratio Z-Score]],Table2[Sharpe Ratio Z-Score])</f>
        <v>532</v>
      </c>
      <c r="AV290">
        <f>(Table2[[#This Row],[Rank 1Y]]+Table2[[#This Row],[Rank 6M]]+Table2[[#This Row],[Rank Sharpe]])/3</f>
        <v>309.66666666666669</v>
      </c>
    </row>
    <row r="291" spans="1:48" x14ac:dyDescent="0.3">
      <c r="A291" t="s">
        <v>1294</v>
      </c>
      <c r="B291" t="s">
        <v>1295</v>
      </c>
      <c r="C291" t="s">
        <v>10397</v>
      </c>
      <c r="D291" t="s">
        <v>190</v>
      </c>
      <c r="E291">
        <v>9197.6880029999993</v>
      </c>
      <c r="F291">
        <v>466.55</v>
      </c>
      <c r="G291">
        <v>18.601968558379902</v>
      </c>
      <c r="H291">
        <f>(Table2[[#This Row],[1Y Return vs Nifty]]-AVERAGE(Table2[1Y Return vs Nifty]))/_xlfn.STDEV.P(Table2[1Y Return vs Nifty])</f>
        <v>-9.6448830971601202E-2</v>
      </c>
      <c r="I291">
        <v>-0.28525132420196198</v>
      </c>
      <c r="J291">
        <f>(Table2[[#This Row],[1M Return vs Nifty]]-AVERAGE(Table2[1M Return vs Nifty]))/_xlfn.STDEV.P(Table2[1M Return vs Nifty])</f>
        <v>0.21387541616662231</v>
      </c>
      <c r="K291">
        <v>55.337681879276403</v>
      </c>
      <c r="L291">
        <f>(Table2[[#This Row],[6M Return vs Nifty]]-AVERAGE(Table2[6M Return vs Nifty]))/_xlfn.STDEV.P(Table2[6M Return vs Nifty])</f>
        <v>1.2650147310019473</v>
      </c>
      <c r="M291">
        <v>-2.3098775169132102</v>
      </c>
      <c r="N291">
        <f>(Table2[[#This Row],[1W Return vs Nifty]]-AVERAGE(Table2[1W Return vs Nifty]))/_xlfn.STDEV.P(Table2[1W Return vs Nifty])</f>
        <v>-9.8089585627063935E-2</v>
      </c>
      <c r="O291">
        <v>453.29</v>
      </c>
      <c r="P291">
        <v>427.41972774919401</v>
      </c>
      <c r="Q291">
        <v>341.86446276544302</v>
      </c>
      <c r="R291">
        <v>62.199960278124998</v>
      </c>
      <c r="S291" s="2">
        <f>(Table2[[#This Row],[Close Price]]-Table2[[#This Row],[20D EMA]])/Table2[[#This Row],[20D EMA]]</f>
        <v>2.925279622316837E-2</v>
      </c>
      <c r="T291" s="2">
        <f>(Table2[[#This Row],[Close Price]]-Table2[[#This Row],[50D EMA]])/Table2[[#This Row],[50D EMA]]</f>
        <v>9.1549991051810525E-2</v>
      </c>
      <c r="U291" s="2">
        <f>(Table2[[#This Row],[Close Price]]-Table2[[#This Row],[200D EMA]])/Table2[[#This Row],[200D EMA]]</f>
        <v>0.36472213644535822</v>
      </c>
      <c r="V291">
        <v>0.69102957746596505</v>
      </c>
      <c r="W291">
        <v>465.1</v>
      </c>
      <c r="X291">
        <v>485.3</v>
      </c>
      <c r="Y291">
        <v>458.2</v>
      </c>
      <c r="Z291">
        <v>485.3</v>
      </c>
      <c r="AA291">
        <v>437.55</v>
      </c>
      <c r="AB291">
        <v>485.3</v>
      </c>
      <c r="AC291" s="2">
        <f>(Table2[[#This Row],[Close Price]]/Table2[[#This Row],[Day Low]])-1</f>
        <v>3.1176091163189756E-3</v>
      </c>
      <c r="AD291" s="2">
        <f>(Table2[[#This Row],[Day High]]/Table2[[#This Row],[Close Price]])-1</f>
        <v>4.0188618583217206E-2</v>
      </c>
      <c r="AE291" s="2">
        <f>(Table2[[#This Row],[Close Price]]/Table2[[#This Row],[Current Week Low]])-1</f>
        <v>1.8223483195111356E-2</v>
      </c>
      <c r="AF291" s="2">
        <f>(Table2[[#This Row],[Current Week High]]/Table2[[#This Row],[Close Price]])-1</f>
        <v>4.0188618583217206E-2</v>
      </c>
      <c r="AG291" s="2">
        <f>(Table2[[#This Row],[Close Price]]/Table2[[#This Row],[Current Month Low]])-1</f>
        <v>6.6278139641183786E-2</v>
      </c>
      <c r="AH291" s="2">
        <f>(Table2[[#This Row],[Current Month High]]/Table2[[#This Row],[Close Price]])-1</f>
        <v>4.0188618583217206E-2</v>
      </c>
      <c r="AI291">
        <v>4.0188618583217197</v>
      </c>
      <c r="AJ291">
        <v>94.314868804664698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0.12</v>
      </c>
      <c r="AM291" t="s">
        <v>10436</v>
      </c>
      <c r="AN291">
        <v>2.81</v>
      </c>
      <c r="AO291" t="s">
        <v>10436</v>
      </c>
      <c r="AQ291">
        <f>(Table2[[#This Row],[Sharpe Ratio]]-AVERAGE(Table2[Sharpe Ratio]))/_xlfn.STDEV.P(Table2[Sharpe Ratio])</f>
        <v>-0.68114784011182361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0.60320389045808087</v>
      </c>
      <c r="AS291">
        <f>_xlfn.RANK.AVG(Table2[[#This Row],[1Y Return vs Nifty Z-Score]],Table2[1Y Return vs Nifty Z-Score])</f>
        <v>323</v>
      </c>
      <c r="AT291">
        <f>_xlfn.RANK.AVG(Table2[[#This Row],[6M Return vs Nifty Z-Score]],Table2[6M Return vs Nifty Z-Score])</f>
        <v>77</v>
      </c>
      <c r="AU291">
        <f>_xlfn.RANK.AVG(Table2[[#This Row],[Sharpe Ratio Z-Score]],Table2[Sharpe Ratio Z-Score])</f>
        <v>532</v>
      </c>
      <c r="AV291">
        <f>(Table2[[#This Row],[Rank 1Y]]+Table2[[#This Row],[Rank 6M]]+Table2[[#This Row],[Rank Sharpe]])/3</f>
        <v>310.66666666666669</v>
      </c>
    </row>
    <row r="292" spans="1:48" x14ac:dyDescent="0.3">
      <c r="A292" t="s">
        <v>1060</v>
      </c>
      <c r="B292" t="s">
        <v>1061</v>
      </c>
      <c r="C292" t="s">
        <v>10402</v>
      </c>
      <c r="D292" t="s">
        <v>261</v>
      </c>
      <c r="E292">
        <v>13050.05336</v>
      </c>
      <c r="F292">
        <v>4133.95</v>
      </c>
      <c r="G292">
        <v>7.8770611491498599</v>
      </c>
      <c r="H292">
        <f>(Table2[[#This Row],[1Y Return vs Nifty]]-AVERAGE(Table2[1Y Return vs Nifty]))/_xlfn.STDEV.P(Table2[1Y Return vs Nifty])</f>
        <v>-0.27108630891542734</v>
      </c>
      <c r="I292">
        <v>-8.7819966428337999</v>
      </c>
      <c r="J292">
        <f>(Table2[[#This Row],[1M Return vs Nifty]]-AVERAGE(Table2[1M Return vs Nifty]))/_xlfn.STDEV.P(Table2[1M Return vs Nifty])</f>
        <v>-0.61420518554480907</v>
      </c>
      <c r="K292">
        <v>-2.5866133775094902</v>
      </c>
      <c r="L292">
        <f>(Table2[[#This Row],[6M Return vs Nifty]]-AVERAGE(Table2[6M Return vs Nifty]))/_xlfn.STDEV.P(Table2[6M Return vs Nifty])</f>
        <v>-0.47850609963971313</v>
      </c>
      <c r="M292">
        <v>-5.8454765514053904</v>
      </c>
      <c r="N292">
        <f>(Table2[[#This Row],[1W Return vs Nifty]]-AVERAGE(Table2[1W Return vs Nifty]))/_xlfn.STDEV.P(Table2[1W Return vs Nifty])</f>
        <v>-0.78275905527473244</v>
      </c>
      <c r="O292">
        <v>4183.8500000000004</v>
      </c>
      <c r="P292">
        <v>4221.8484283805901</v>
      </c>
      <c r="Q292">
        <v>3916.2675947718799</v>
      </c>
      <c r="R292">
        <v>42.584955950879703</v>
      </c>
      <c r="S292" s="2">
        <f>(Table2[[#This Row],[Close Price]]-Table2[[#This Row],[20D EMA]])/Table2[[#This Row],[20D EMA]]</f>
        <v>-1.1926813819807244E-2</v>
      </c>
      <c r="T292" s="2">
        <f>(Table2[[#This Row],[Close Price]]-Table2[[#This Row],[50D EMA]])/Table2[[#This Row],[50D EMA]]</f>
        <v>-2.0819892014528395E-2</v>
      </c>
      <c r="U292" s="2">
        <f>(Table2[[#This Row],[Close Price]]-Table2[[#This Row],[200D EMA]])/Table2[[#This Row],[200D EMA]]</f>
        <v>5.558414994897707E-2</v>
      </c>
      <c r="V292">
        <v>0.56814095884124205</v>
      </c>
      <c r="W292">
        <v>4057.5</v>
      </c>
      <c r="X292">
        <v>4184.1499999999996</v>
      </c>
      <c r="Y292">
        <v>4040.05</v>
      </c>
      <c r="Z292">
        <v>4184.1499999999996</v>
      </c>
      <c r="AA292">
        <v>4040.05</v>
      </c>
      <c r="AB292">
        <v>4409.7</v>
      </c>
      <c r="AC292" s="2">
        <f>(Table2[[#This Row],[Close Price]]/Table2[[#This Row],[Day Low]])-1</f>
        <v>1.8841651263092896E-2</v>
      </c>
      <c r="AD292" s="2">
        <f>(Table2[[#This Row],[Day High]]/Table2[[#This Row],[Close Price]])-1</f>
        <v>1.2143349580909346E-2</v>
      </c>
      <c r="AE292" s="2">
        <f>(Table2[[#This Row],[Close Price]]/Table2[[#This Row],[Current Week Low]])-1</f>
        <v>2.3242286605363649E-2</v>
      </c>
      <c r="AF292" s="2">
        <f>(Table2[[#This Row],[Current Week High]]/Table2[[#This Row],[Close Price]])-1</f>
        <v>1.2143349580909346E-2</v>
      </c>
      <c r="AG292" s="2">
        <f>(Table2[[#This Row],[Close Price]]/Table2[[#This Row],[Current Month Low]])-1</f>
        <v>2.3242286605363649E-2</v>
      </c>
      <c r="AH292" s="2">
        <f>(Table2[[#This Row],[Current Month High]]/Table2[[#This Row],[Close Price]])-1</f>
        <v>6.6703757907086381E-2</v>
      </c>
      <c r="AI292">
        <v>20.949697021008902</v>
      </c>
      <c r="AJ292">
        <v>49.780797101449203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-0.13</v>
      </c>
      <c r="AM292" t="s">
        <v>10435</v>
      </c>
      <c r="AN292">
        <v>-3.99</v>
      </c>
      <c r="AO292" t="s">
        <v>10435</v>
      </c>
      <c r="AP292">
        <v>0.17378801615973399</v>
      </c>
      <c r="AQ292">
        <f>(Table2[[#This Row],[Sharpe Ratio]]-AVERAGE(Table2[Sharpe Ratio]))/_xlfn.STDEV.P(Table2[Sharpe Ratio])</f>
        <v>1.3359819200739564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382</v>
      </c>
      <c r="AT292">
        <f>_xlfn.RANK.AVG(Table2[[#This Row],[6M Return vs Nifty Z-Score]],Table2[6M Return vs Nifty Z-Score])</f>
        <v>486</v>
      </c>
      <c r="AU292">
        <f>_xlfn.RANK.AVG(Table2[[#This Row],[Sharpe Ratio Z-Score]],Table2[Sharpe Ratio Z-Score])</f>
        <v>71</v>
      </c>
      <c r="AV292">
        <f>(Table2[[#This Row],[Rank 1Y]]+Table2[[#This Row],[Rank 6M]]+Table2[[#This Row],[Rank Sharpe]])/3</f>
        <v>313</v>
      </c>
    </row>
    <row r="293" spans="1:48" x14ac:dyDescent="0.3">
      <c r="A293" t="s">
        <v>1046</v>
      </c>
      <c r="B293" t="s">
        <v>1047</v>
      </c>
      <c r="C293" t="s">
        <v>10395</v>
      </c>
      <c r="D293" t="s">
        <v>54</v>
      </c>
      <c r="E293">
        <v>13647.78239796</v>
      </c>
      <c r="F293">
        <v>563.1</v>
      </c>
      <c r="G293">
        <v>36.869602413352403</v>
      </c>
      <c r="H293">
        <f>(Table2[[#This Row],[1Y Return vs Nifty]]-AVERAGE(Table2[1Y Return vs Nifty]))/_xlfn.STDEV.P(Table2[1Y Return vs Nifty])</f>
        <v>0.20100954164689794</v>
      </c>
      <c r="I293">
        <v>-22.524052307862402</v>
      </c>
      <c r="J293">
        <f>(Table2[[#This Row],[1M Return vs Nifty]]-AVERAGE(Table2[1M Return vs Nifty]))/_xlfn.STDEV.P(Table2[1M Return vs Nifty])</f>
        <v>-1.9534862039949683</v>
      </c>
      <c r="K293">
        <v>12.471596679179701</v>
      </c>
      <c r="L293">
        <f>(Table2[[#This Row],[6M Return vs Nifty]]-AVERAGE(Table2[6M Return vs Nifty]))/_xlfn.STDEV.P(Table2[6M Return vs Nifty])</f>
        <v>-2.5254095629537062E-2</v>
      </c>
      <c r="M293">
        <v>0.77638302423348204</v>
      </c>
      <c r="N293">
        <f>(Table2[[#This Row],[1W Return vs Nifty]]-AVERAGE(Table2[1W Return vs Nifty]))/_xlfn.STDEV.P(Table2[1W Return vs Nifty])</f>
        <v>0.49956539370939618</v>
      </c>
      <c r="O293">
        <v>602.83000000000004</v>
      </c>
      <c r="P293">
        <v>602.52993103225401</v>
      </c>
      <c r="Q293">
        <v>499.12776080545302</v>
      </c>
      <c r="R293">
        <v>35.7816738894766</v>
      </c>
      <c r="S293" s="2">
        <f>(Table2[[#This Row],[Close Price]]-Table2[[#This Row],[20D EMA]])/Table2[[#This Row],[20D EMA]]</f>
        <v>-6.5905810925136463E-2</v>
      </c>
      <c r="T293" s="2">
        <f>(Table2[[#This Row],[Close Price]]-Table2[[#This Row],[50D EMA]])/Table2[[#This Row],[50D EMA]]</f>
        <v>-6.544061797013577E-2</v>
      </c>
      <c r="U293" s="2">
        <f>(Table2[[#This Row],[Close Price]]-Table2[[#This Row],[200D EMA]])/Table2[[#This Row],[200D EMA]]</f>
        <v>0.12816806480832413</v>
      </c>
      <c r="V293">
        <v>2.39349549725357</v>
      </c>
      <c r="W293">
        <v>560.79999999999995</v>
      </c>
      <c r="X293">
        <v>573.29999999999995</v>
      </c>
      <c r="Y293">
        <v>537.29999999999995</v>
      </c>
      <c r="Z293">
        <v>573.29999999999995</v>
      </c>
      <c r="AA293">
        <v>531.15</v>
      </c>
      <c r="AB293">
        <v>719.9</v>
      </c>
      <c r="AC293" s="2">
        <f>(Table2[[#This Row],[Close Price]]/Table2[[#This Row],[Day Low]])-1</f>
        <v>4.1012838801712803E-3</v>
      </c>
      <c r="AD293" s="2">
        <f>(Table2[[#This Row],[Day High]]/Table2[[#This Row],[Close Price]])-1</f>
        <v>1.8114011720830936E-2</v>
      </c>
      <c r="AE293" s="2">
        <f>(Table2[[#This Row],[Close Price]]/Table2[[#This Row],[Current Week Low]])-1</f>
        <v>4.8017867113344659E-2</v>
      </c>
      <c r="AF293" s="2">
        <f>(Table2[[#This Row],[Current Week High]]/Table2[[#This Row],[Close Price]])-1</f>
        <v>1.8114011720830936E-2</v>
      </c>
      <c r="AG293" s="2">
        <f>(Table2[[#This Row],[Close Price]]/Table2[[#This Row],[Current Month Low]])-1</f>
        <v>6.0152499293984807E-2</v>
      </c>
      <c r="AH293" s="2">
        <f>(Table2[[#This Row],[Current Month High]]/Table2[[#This Row],[Close Price]])-1</f>
        <v>0.27845853312022717</v>
      </c>
      <c r="AI293">
        <v>28.041200497247299</v>
      </c>
      <c r="AJ293">
        <v>76.548048283430006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-0.06</v>
      </c>
      <c r="AM293" t="s">
        <v>10435</v>
      </c>
      <c r="AN293">
        <v>-18.170000000000002</v>
      </c>
      <c r="AO293" t="s">
        <v>10435</v>
      </c>
      <c r="AP293">
        <v>4.7977072623678001E-2</v>
      </c>
      <c r="AQ293">
        <f>(Table2[[#This Row],[Sharpe Ratio]]-AVERAGE(Table2[Sharpe Ratio]))/_xlfn.STDEV.P(Table2[Sharpe Ratio])</f>
        <v>-0.12428561719039083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-1.4024509814586019</v>
      </c>
      <c r="AS293">
        <f>_xlfn.RANK.AVG(Table2[[#This Row],[1Y Return vs Nifty Z-Score]],Table2[1Y Return vs Nifty Z-Score])</f>
        <v>249</v>
      </c>
      <c r="AT293">
        <f>_xlfn.RANK.AVG(Table2[[#This Row],[6M Return vs Nifty Z-Score]],Table2[6M Return vs Nifty Z-Score])</f>
        <v>322</v>
      </c>
      <c r="AU293">
        <f>_xlfn.RANK.AVG(Table2[[#This Row],[Sharpe Ratio Z-Score]],Table2[Sharpe Ratio Z-Score])</f>
        <v>371</v>
      </c>
      <c r="AV293">
        <f>(Table2[[#This Row],[Rank 1Y]]+Table2[[#This Row],[Rank 6M]]+Table2[[#This Row],[Rank Sharpe]])/3</f>
        <v>314</v>
      </c>
    </row>
    <row r="294" spans="1:48" x14ac:dyDescent="0.3">
      <c r="A294" t="s">
        <v>1209</v>
      </c>
      <c r="B294" t="s">
        <v>1210</v>
      </c>
      <c r="C294" t="s">
        <v>10407</v>
      </c>
      <c r="D294" t="s">
        <v>1211</v>
      </c>
      <c r="E294">
        <v>10172.109973049999</v>
      </c>
      <c r="F294">
        <v>528.95000000000005</v>
      </c>
      <c r="G294">
        <v>14.208764440385099</v>
      </c>
      <c r="H294">
        <f>(Table2[[#This Row],[1Y Return vs Nifty]]-AVERAGE(Table2[1Y Return vs Nifty]))/_xlfn.STDEV.P(Table2[1Y Return vs Nifty])</f>
        <v>-0.16798493454660851</v>
      </c>
      <c r="I294">
        <v>-5.8201251912674001</v>
      </c>
      <c r="J294">
        <f>(Table2[[#This Row],[1M Return vs Nifty]]-AVERAGE(Table2[1M Return vs Nifty]))/_xlfn.STDEV.P(Table2[1M Return vs Nifty])</f>
        <v>-0.32554544562924947</v>
      </c>
      <c r="K294">
        <v>29.8221709816107</v>
      </c>
      <c r="L294">
        <f>(Table2[[#This Row],[6M Return vs Nifty]]-AVERAGE(Table2[6M Return vs Nifty]))/_xlfn.STDEV.P(Table2[6M Return vs Nifty])</f>
        <v>0.49699805410793252</v>
      </c>
      <c r="M294">
        <v>-2.44582375654868</v>
      </c>
      <c r="N294">
        <f>(Table2[[#This Row],[1W Return vs Nifty]]-AVERAGE(Table2[1W Return vs Nifty]))/_xlfn.STDEV.P(Table2[1W Return vs Nifty])</f>
        <v>-0.12441560248694263</v>
      </c>
      <c r="O294">
        <v>516.80999999999995</v>
      </c>
      <c r="P294">
        <v>515.40855504261003</v>
      </c>
      <c r="Q294">
        <v>462.70706126469798</v>
      </c>
      <c r="R294">
        <v>69.434948012184293</v>
      </c>
      <c r="S294" s="2">
        <f>(Table2[[#This Row],[Close Price]]-Table2[[#This Row],[20D EMA]])/Table2[[#This Row],[20D EMA]]</f>
        <v>2.3490257541456436E-2</v>
      </c>
      <c r="T294" s="2">
        <f>(Table2[[#This Row],[Close Price]]-Table2[[#This Row],[50D EMA]])/Table2[[#This Row],[50D EMA]]</f>
        <v>2.6273225046236397E-2</v>
      </c>
      <c r="U294" s="2">
        <f>(Table2[[#This Row],[Close Price]]-Table2[[#This Row],[200D EMA]])/Table2[[#This Row],[200D EMA]]</f>
        <v>0.14316388116974699</v>
      </c>
      <c r="V294">
        <v>0.54472733747662605</v>
      </c>
      <c r="W294">
        <v>516.75</v>
      </c>
      <c r="X294">
        <v>536</v>
      </c>
      <c r="Y294">
        <v>503.65</v>
      </c>
      <c r="Z294">
        <v>536</v>
      </c>
      <c r="AA294">
        <v>488.3</v>
      </c>
      <c r="AB294">
        <v>540</v>
      </c>
      <c r="AC294" s="2">
        <f>(Table2[[#This Row],[Close Price]]/Table2[[#This Row],[Day Low]])-1</f>
        <v>2.3609095307208561E-2</v>
      </c>
      <c r="AD294" s="2">
        <f>(Table2[[#This Row],[Day High]]/Table2[[#This Row],[Close Price]])-1</f>
        <v>1.3328291899045164E-2</v>
      </c>
      <c r="AE294" s="2">
        <f>(Table2[[#This Row],[Close Price]]/Table2[[#This Row],[Current Week Low]])-1</f>
        <v>5.0233296932393756E-2</v>
      </c>
      <c r="AF294" s="2">
        <f>(Table2[[#This Row],[Current Week High]]/Table2[[#This Row],[Close Price]])-1</f>
        <v>1.3328291899045164E-2</v>
      </c>
      <c r="AG294" s="2">
        <f>(Table2[[#This Row],[Close Price]]/Table2[[#This Row],[Current Month Low]])-1</f>
        <v>8.3248003276674254E-2</v>
      </c>
      <c r="AH294" s="2">
        <f>(Table2[[#This Row],[Current Month High]]/Table2[[#This Row],[Close Price]])-1</f>
        <v>2.0890443331127662E-2</v>
      </c>
      <c r="AI294">
        <v>9.9158710653180595</v>
      </c>
      <c r="AJ294">
        <v>70.849483204134302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-0.05</v>
      </c>
      <c r="AM294" t="s">
        <v>10435</v>
      </c>
      <c r="AN294">
        <v>4.8</v>
      </c>
      <c r="AO294" t="s">
        <v>10436</v>
      </c>
      <c r="AP294">
        <v>3.0984856257993999E-2</v>
      </c>
      <c r="AQ294">
        <f>(Table2[[#This Row],[Sharpe Ratio]]-AVERAGE(Table2[Sharpe Ratio]))/_xlfn.STDEV.P(Table2[Sharpe Ratio])</f>
        <v>-0.32151155992302072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-0.44245948847788874</v>
      </c>
      <c r="AS294">
        <f>_xlfn.RANK.AVG(Table2[[#This Row],[1Y Return vs Nifty Z-Score]],Table2[1Y Return vs Nifty Z-Score])</f>
        <v>349</v>
      </c>
      <c r="AT294">
        <f>_xlfn.RANK.AVG(Table2[[#This Row],[6M Return vs Nifty Z-Score]],Table2[6M Return vs Nifty Z-Score])</f>
        <v>170</v>
      </c>
      <c r="AU294">
        <f>_xlfn.RANK.AVG(Table2[[#This Row],[Sharpe Ratio Z-Score]],Table2[Sharpe Ratio Z-Score])</f>
        <v>424</v>
      </c>
      <c r="AV294">
        <f>(Table2[[#This Row],[Rank 1Y]]+Table2[[#This Row],[Rank 6M]]+Table2[[#This Row],[Rank Sharpe]])/3</f>
        <v>314.33333333333331</v>
      </c>
    </row>
    <row r="295" spans="1:48" x14ac:dyDescent="0.3">
      <c r="A295" t="s">
        <v>1028</v>
      </c>
      <c r="B295" t="s">
        <v>1029</v>
      </c>
      <c r="C295" t="s">
        <v>10402</v>
      </c>
      <c r="D295" t="s">
        <v>46</v>
      </c>
      <c r="E295">
        <v>13937.627397599999</v>
      </c>
      <c r="F295">
        <v>758.25</v>
      </c>
      <c r="G295">
        <v>-3.0596897930456302</v>
      </c>
      <c r="H295">
        <f>(Table2[[#This Row],[1Y Return vs Nifty]]-AVERAGE(Table2[1Y Return vs Nifty]))/_xlfn.STDEV.P(Table2[1Y Return vs Nifty])</f>
        <v>-0.44917331037532199</v>
      </c>
      <c r="I295">
        <v>-5.29381357254214</v>
      </c>
      <c r="J295">
        <f>(Table2[[#This Row],[1M Return vs Nifty]]-AVERAGE(Table2[1M Return vs Nifty]))/_xlfn.STDEV.P(Table2[1M Return vs Nifty])</f>
        <v>-0.27425187078641672</v>
      </c>
      <c r="K295">
        <v>25.361644052542399</v>
      </c>
      <c r="L295">
        <f>(Table2[[#This Row],[6M Return vs Nifty]]-AVERAGE(Table2[6M Return vs Nifty]))/_xlfn.STDEV.P(Table2[6M Return vs Nifty])</f>
        <v>0.36273622870302913</v>
      </c>
      <c r="M295">
        <v>-1.3813516706217399</v>
      </c>
      <c r="N295">
        <f>(Table2[[#This Row],[1W Return vs Nifty]]-AVERAGE(Table2[1W Return vs Nifty]))/_xlfn.STDEV.P(Table2[1W Return vs Nifty])</f>
        <v>8.1719632706950068E-2</v>
      </c>
      <c r="O295">
        <v>741.66</v>
      </c>
      <c r="P295">
        <v>721.25849890590803</v>
      </c>
      <c r="Q295">
        <v>620.36055085181795</v>
      </c>
      <c r="R295">
        <v>61.4219588514596</v>
      </c>
      <c r="S295" s="2">
        <f>(Table2[[#This Row],[Close Price]]-Table2[[#This Row],[20D EMA]])/Table2[[#This Row],[20D EMA]]</f>
        <v>2.2368740393172118E-2</v>
      </c>
      <c r="T295" s="2">
        <f>(Table2[[#This Row],[Close Price]]-Table2[[#This Row],[50D EMA]])/Table2[[#This Row],[50D EMA]]</f>
        <v>5.1287438761838021E-2</v>
      </c>
      <c r="U295" s="2">
        <f>(Table2[[#This Row],[Close Price]]-Table2[[#This Row],[200D EMA]])/Table2[[#This Row],[200D EMA]]</f>
        <v>0.22227307806540222</v>
      </c>
      <c r="V295">
        <v>0.46855255686494302</v>
      </c>
      <c r="W295">
        <v>742.95</v>
      </c>
      <c r="X295">
        <v>763.75</v>
      </c>
      <c r="Y295">
        <v>742.95</v>
      </c>
      <c r="Z295">
        <v>766</v>
      </c>
      <c r="AA295">
        <v>712.3</v>
      </c>
      <c r="AB295">
        <v>773.9</v>
      </c>
      <c r="AC295" s="2">
        <f>(Table2[[#This Row],[Close Price]]/Table2[[#This Row],[Day Low]])-1</f>
        <v>2.0593579648697791E-2</v>
      </c>
      <c r="AD295" s="2">
        <f>(Table2[[#This Row],[Day High]]/Table2[[#This Row],[Close Price]])-1</f>
        <v>7.2535443455323811E-3</v>
      </c>
      <c r="AE295" s="2">
        <f>(Table2[[#This Row],[Close Price]]/Table2[[#This Row],[Current Week Low]])-1</f>
        <v>2.0593579648697791E-2</v>
      </c>
      <c r="AF295" s="2">
        <f>(Table2[[#This Row],[Current Week High]]/Table2[[#This Row],[Close Price]])-1</f>
        <v>1.0220903395977476E-2</v>
      </c>
      <c r="AG295" s="2">
        <f>(Table2[[#This Row],[Close Price]]/Table2[[#This Row],[Current Month Low]])-1</f>
        <v>6.450933595395214E-2</v>
      </c>
      <c r="AH295" s="2">
        <f>(Table2[[#This Row],[Current Month High]]/Table2[[#This Row],[Close Price]])-1</f>
        <v>2.0639630728651381E-2</v>
      </c>
      <c r="AI295">
        <v>7.2139795581932002</v>
      </c>
      <c r="AJ295">
        <v>69.252232142857096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</v>
      </c>
      <c r="AM295" t="s">
        <v>10437</v>
      </c>
      <c r="AN295">
        <v>3.15</v>
      </c>
      <c r="AO295" t="s">
        <v>10436</v>
      </c>
      <c r="AP295">
        <v>7.9679075253744999E-2</v>
      </c>
      <c r="AQ295">
        <f>(Table2[[#This Row],[Sharpe Ratio]]-AVERAGE(Table2[Sharpe Ratio]))/_xlfn.STDEV.P(Table2[Sharpe Ratio])</f>
        <v>0.2436744664543887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-3.5294853297370782E-2</v>
      </c>
      <c r="AS295">
        <f>_xlfn.RANK.AVG(Table2[[#This Row],[1Y Return vs Nifty Z-Score]],Table2[1Y Return vs Nifty Z-Score])</f>
        <v>455</v>
      </c>
      <c r="AT295">
        <f>_xlfn.RANK.AVG(Table2[[#This Row],[6M Return vs Nifty Z-Score]],Table2[6M Return vs Nifty Z-Score])</f>
        <v>207</v>
      </c>
      <c r="AU295">
        <f>_xlfn.RANK.AVG(Table2[[#This Row],[Sharpe Ratio Z-Score]],Table2[Sharpe Ratio Z-Score])</f>
        <v>283</v>
      </c>
      <c r="AV295">
        <f>(Table2[[#This Row],[Rank 1Y]]+Table2[[#This Row],[Rank 6M]]+Table2[[#This Row],[Rank Sharpe]])/3</f>
        <v>315</v>
      </c>
    </row>
    <row r="296" spans="1:48" x14ac:dyDescent="0.3">
      <c r="A296" t="s">
        <v>780</v>
      </c>
      <c r="B296" t="s">
        <v>781</v>
      </c>
      <c r="C296" t="s">
        <v>10403</v>
      </c>
      <c r="D296" t="s">
        <v>130</v>
      </c>
      <c r="E296">
        <v>22105.14190812</v>
      </c>
      <c r="F296">
        <v>1573.2</v>
      </c>
      <c r="G296">
        <v>211.23195369407401</v>
      </c>
      <c r="H296">
        <f>(Table2[[#This Row],[1Y Return vs Nifty]]-AVERAGE(Table2[1Y Return vs Nifty]))/_xlfn.STDEV.P(Table2[1Y Return vs Nifty])</f>
        <v>3.0402136591402305</v>
      </c>
      <c r="I296">
        <v>0.187815596175153</v>
      </c>
      <c r="J296">
        <f>(Table2[[#This Row],[1M Return vs Nifty]]-AVERAGE(Table2[1M Return vs Nifty]))/_xlfn.STDEV.P(Table2[1M Return vs Nifty])</f>
        <v>0.25997983914098699</v>
      </c>
      <c r="K296">
        <v>4.21476027718602</v>
      </c>
      <c r="L296">
        <f>(Table2[[#This Row],[6M Return vs Nifty]]-AVERAGE(Table2[6M Return vs Nifty]))/_xlfn.STDEV.P(Table2[6M Return vs Nifty])</f>
        <v>-0.27378480624512835</v>
      </c>
      <c r="M296">
        <v>2.88233403893092</v>
      </c>
      <c r="N296">
        <f>(Table2[[#This Row],[1W Return vs Nifty]]-AVERAGE(Table2[1W Return vs Nifty]))/_xlfn.STDEV.P(Table2[1W Return vs Nifty])</f>
        <v>0.90738323455343362</v>
      </c>
      <c r="O296">
        <v>1496.11</v>
      </c>
      <c r="P296">
        <v>1469.4556333369401</v>
      </c>
      <c r="Q296">
        <v>1234.8205047720301</v>
      </c>
      <c r="R296">
        <v>80.395903323211101</v>
      </c>
      <c r="S296" s="2">
        <f>(Table2[[#This Row],[Close Price]]-Table2[[#This Row],[20D EMA]])/Table2[[#This Row],[20D EMA]]</f>
        <v>5.1526959916049053E-2</v>
      </c>
      <c r="T296" s="2">
        <f>(Table2[[#This Row],[Close Price]]-Table2[[#This Row],[50D EMA]])/Table2[[#This Row],[50D EMA]]</f>
        <v>7.0600543704385399E-2</v>
      </c>
      <c r="U296" s="2">
        <f>(Table2[[#This Row],[Close Price]]-Table2[[#This Row],[200D EMA]])/Table2[[#This Row],[200D EMA]]</f>
        <v>0.27403132189681356</v>
      </c>
      <c r="V296">
        <v>1.1279521073337699</v>
      </c>
      <c r="W296">
        <v>1566.05</v>
      </c>
      <c r="X296">
        <v>1605</v>
      </c>
      <c r="Y296">
        <v>1519.8</v>
      </c>
      <c r="Z296">
        <v>1605</v>
      </c>
      <c r="AA296">
        <v>1387.35</v>
      </c>
      <c r="AB296">
        <v>1605</v>
      </c>
      <c r="AC296" s="2">
        <f>(Table2[[#This Row],[Close Price]]/Table2[[#This Row],[Day Low]])-1</f>
        <v>4.5656268956930646E-3</v>
      </c>
      <c r="AD296" s="2">
        <f>(Table2[[#This Row],[Day High]]/Table2[[#This Row],[Close Price]])-1</f>
        <v>2.0213577421815287E-2</v>
      </c>
      <c r="AE296" s="2">
        <f>(Table2[[#This Row],[Close Price]]/Table2[[#This Row],[Current Week Low]])-1</f>
        <v>3.5136202131859529E-2</v>
      </c>
      <c r="AF296" s="2">
        <f>(Table2[[#This Row],[Current Week High]]/Table2[[#This Row],[Close Price]])-1</f>
        <v>2.0213577421815287E-2</v>
      </c>
      <c r="AG296" s="2">
        <f>(Table2[[#This Row],[Close Price]]/Table2[[#This Row],[Current Month Low]])-1</f>
        <v>0.13396042815439513</v>
      </c>
      <c r="AH296" s="2">
        <f>(Table2[[#This Row],[Current Month High]]/Table2[[#This Row],[Close Price]])-1</f>
        <v>2.0213577421815287E-2</v>
      </c>
      <c r="AI296">
        <v>2.0213577421815199</v>
      </c>
      <c r="AJ296">
        <v>254.32432432432401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0.05</v>
      </c>
      <c r="AM296" t="s">
        <v>10436</v>
      </c>
      <c r="AN296">
        <v>9.4700000000000006</v>
      </c>
      <c r="AO296" t="s">
        <v>10436</v>
      </c>
      <c r="AQ296">
        <f>(Table2[[#This Row],[Sharpe Ratio]]-AVERAGE(Table2[Sharpe Ratio]))/_xlfn.STDEV.P(Table2[Sharpe Ratio])</f>
        <v>-0.68114784011182361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3.2526440864776989</v>
      </c>
      <c r="AS296">
        <f>_xlfn.RANK.AVG(Table2[[#This Row],[1Y Return vs Nifty Z-Score]],Table2[1Y Return vs Nifty Z-Score])</f>
        <v>10</v>
      </c>
      <c r="AT296">
        <f>_xlfn.RANK.AVG(Table2[[#This Row],[6M Return vs Nifty Z-Score]],Table2[6M Return vs Nifty Z-Score])</f>
        <v>408</v>
      </c>
      <c r="AU296">
        <f>_xlfn.RANK.AVG(Table2[[#This Row],[Sharpe Ratio Z-Score]],Table2[Sharpe Ratio Z-Score])</f>
        <v>532</v>
      </c>
      <c r="AV296">
        <f>(Table2[[#This Row],[Rank 1Y]]+Table2[[#This Row],[Rank 6M]]+Table2[[#This Row],[Rank Sharpe]])/3</f>
        <v>316.66666666666669</v>
      </c>
    </row>
    <row r="297" spans="1:48" x14ac:dyDescent="0.3">
      <c r="A297" t="s">
        <v>1399</v>
      </c>
      <c r="B297" t="s">
        <v>1400</v>
      </c>
      <c r="C297" t="s">
        <v>10389</v>
      </c>
      <c r="D297" t="s">
        <v>135</v>
      </c>
      <c r="E297">
        <v>8075.8213099199902</v>
      </c>
      <c r="F297">
        <v>494.55</v>
      </c>
      <c r="G297">
        <v>67.144566273158901</v>
      </c>
      <c r="H297">
        <f>(Table2[[#This Row],[1Y Return vs Nifty]]-AVERAGE(Table2[1Y Return vs Nifty]))/_xlfn.STDEV.P(Table2[1Y Return vs Nifty])</f>
        <v>0.69398753498294141</v>
      </c>
      <c r="I297">
        <v>-9.2484117501574996</v>
      </c>
      <c r="J297">
        <f>(Table2[[#This Row],[1M Return vs Nifty]]-AVERAGE(Table2[1M Return vs Nifty]))/_xlfn.STDEV.P(Table2[1M Return vs Nifty])</f>
        <v>-0.65966133236763769</v>
      </c>
      <c r="K297">
        <v>16.8662536890727</v>
      </c>
      <c r="L297">
        <f>(Table2[[#This Row],[6M Return vs Nifty]]-AVERAGE(Table2[6M Return vs Nifty]))/_xlfn.STDEV.P(Table2[6M Return vs Nifty])</f>
        <v>0.10702504572740858</v>
      </c>
      <c r="M297">
        <v>-3.54901213758769</v>
      </c>
      <c r="N297">
        <f>(Table2[[#This Row],[1W Return vs Nifty]]-AVERAGE(Table2[1W Return vs Nifty]))/_xlfn.STDEV.P(Table2[1W Return vs Nifty])</f>
        <v>-0.3380482560765587</v>
      </c>
      <c r="O297">
        <v>494.87</v>
      </c>
      <c r="P297">
        <v>509.455722659598</v>
      </c>
      <c r="Q297">
        <v>465.18776055934597</v>
      </c>
      <c r="R297">
        <v>55.590716742397703</v>
      </c>
      <c r="S297" s="2">
        <f>(Table2[[#This Row],[Close Price]]-Table2[[#This Row],[20D EMA]])/Table2[[#This Row],[20D EMA]]</f>
        <v>-6.4663446965868444E-4</v>
      </c>
      <c r="T297" s="2">
        <f>(Table2[[#This Row],[Close Price]]-Table2[[#This Row],[50D EMA]])/Table2[[#This Row],[50D EMA]]</f>
        <v>-2.9258131760269795E-2</v>
      </c>
      <c r="U297" s="2">
        <f>(Table2[[#This Row],[Close Price]]-Table2[[#This Row],[200D EMA]])/Table2[[#This Row],[200D EMA]]</f>
        <v>6.3119114323533829E-2</v>
      </c>
      <c r="V297">
        <v>0.92653328425042403</v>
      </c>
      <c r="W297">
        <v>489.75</v>
      </c>
      <c r="X297">
        <v>498</v>
      </c>
      <c r="Y297">
        <v>488.4</v>
      </c>
      <c r="Z297">
        <v>503.7</v>
      </c>
      <c r="AA297">
        <v>474.1</v>
      </c>
      <c r="AB297">
        <v>515</v>
      </c>
      <c r="AC297" s="2">
        <f>(Table2[[#This Row],[Close Price]]/Table2[[#This Row],[Day Low]])-1</f>
        <v>9.8009188361409816E-3</v>
      </c>
      <c r="AD297" s="2">
        <f>(Table2[[#This Row],[Day High]]/Table2[[#This Row],[Close Price]])-1</f>
        <v>6.9760388231725479E-3</v>
      </c>
      <c r="AE297" s="2">
        <f>(Table2[[#This Row],[Close Price]]/Table2[[#This Row],[Current Week Low]])-1</f>
        <v>1.259213759213762E-2</v>
      </c>
      <c r="AF297" s="2">
        <f>(Table2[[#This Row],[Current Week High]]/Table2[[#This Row],[Close Price]])-1</f>
        <v>1.8501668183196873E-2</v>
      </c>
      <c r="AG297" s="2">
        <f>(Table2[[#This Row],[Close Price]]/Table2[[#This Row],[Current Month Low]])-1</f>
        <v>4.3134359839696268E-2</v>
      </c>
      <c r="AH297" s="2">
        <f>(Table2[[#This Row],[Current Month High]]/Table2[[#This Row],[Close Price]])-1</f>
        <v>4.1350722879385238E-2</v>
      </c>
      <c r="AI297">
        <v>28.359114346375399</v>
      </c>
      <c r="AJ297">
        <v>107.56155567991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-0.09</v>
      </c>
      <c r="AM297" t="s">
        <v>10435</v>
      </c>
      <c r="AN297">
        <v>2.66</v>
      </c>
      <c r="AO297" t="s">
        <v>10436</v>
      </c>
      <c r="AQ297">
        <f>(Table2[[#This Row],[Sharpe Ratio]]-AVERAGE(Table2[Sharpe Ratio]))/_xlfn.STDEV.P(Table2[Sharpe Ratio])</f>
        <v>-0.68114784011182361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138</v>
      </c>
      <c r="AT297">
        <f>_xlfn.RANK.AVG(Table2[[#This Row],[6M Return vs Nifty Z-Score]],Table2[6M Return vs Nifty Z-Score])</f>
        <v>281</v>
      </c>
      <c r="AU297">
        <f>_xlfn.RANK.AVG(Table2[[#This Row],[Sharpe Ratio Z-Score]],Table2[Sharpe Ratio Z-Score])</f>
        <v>532</v>
      </c>
      <c r="AV297">
        <f>(Table2[[#This Row],[Rank 1Y]]+Table2[[#This Row],[Rank 6M]]+Table2[[#This Row],[Rank Sharpe]])/3</f>
        <v>317</v>
      </c>
    </row>
    <row r="298" spans="1:48" x14ac:dyDescent="0.3">
      <c r="A298" t="s">
        <v>833</v>
      </c>
      <c r="B298" t="s">
        <v>834</v>
      </c>
      <c r="C298" t="s">
        <v>10400</v>
      </c>
      <c r="D298" t="s">
        <v>835</v>
      </c>
      <c r="E298">
        <v>19712.298537750001</v>
      </c>
      <c r="F298">
        <v>887.25</v>
      </c>
      <c r="G298">
        <v>7.0328680425157604</v>
      </c>
      <c r="H298">
        <f>(Table2[[#This Row],[1Y Return vs Nifty]]-AVERAGE(Table2[1Y Return vs Nifty]))/_xlfn.STDEV.P(Table2[1Y Return vs Nifty])</f>
        <v>-0.28483260521568854</v>
      </c>
      <c r="I298">
        <v>18.2096143493727</v>
      </c>
      <c r="J298">
        <f>(Table2[[#This Row],[1M Return vs Nifty]]-AVERAGE(Table2[1M Return vs Nifty]))/_xlfn.STDEV.P(Table2[1M Return vs Nifty])</f>
        <v>2.0163584754107577</v>
      </c>
      <c r="K298">
        <v>21.2490045515082</v>
      </c>
      <c r="L298">
        <f>(Table2[[#This Row],[6M Return vs Nifty]]-AVERAGE(Table2[6M Return vs Nifty]))/_xlfn.STDEV.P(Table2[6M Return vs Nifty])</f>
        <v>0.23894581213973359</v>
      </c>
      <c r="M298">
        <v>13.776822730607</v>
      </c>
      <c r="N298">
        <f>(Table2[[#This Row],[1W Return vs Nifty]]-AVERAGE(Table2[1W Return vs Nifty]))/_xlfn.STDEV.P(Table2[1W Return vs Nifty])</f>
        <v>3.0171031778624862</v>
      </c>
      <c r="O298">
        <v>832.84</v>
      </c>
      <c r="P298">
        <v>781.73072795573205</v>
      </c>
      <c r="Q298">
        <v>714.33760944724497</v>
      </c>
      <c r="R298">
        <v>65.427430458556799</v>
      </c>
      <c r="S298" s="2">
        <f>(Table2[[#This Row],[Close Price]]-Table2[[#This Row],[20D EMA]])/Table2[[#This Row],[20D EMA]]</f>
        <v>6.5330675760049903E-2</v>
      </c>
      <c r="T298" s="2">
        <f>(Table2[[#This Row],[Close Price]]-Table2[[#This Row],[50D EMA]])/Table2[[#This Row],[50D EMA]]</f>
        <v>0.13498160974202272</v>
      </c>
      <c r="U298" s="2">
        <f>(Table2[[#This Row],[Close Price]]-Table2[[#This Row],[200D EMA]])/Table2[[#This Row],[200D EMA]]</f>
        <v>0.24205976035134813</v>
      </c>
      <c r="V298">
        <v>2.4469373173212299</v>
      </c>
      <c r="W298">
        <v>883.75</v>
      </c>
      <c r="X298">
        <v>922.8</v>
      </c>
      <c r="Y298">
        <v>883.75</v>
      </c>
      <c r="Z298">
        <v>935</v>
      </c>
      <c r="AA298">
        <v>780</v>
      </c>
      <c r="AB298">
        <v>935</v>
      </c>
      <c r="AC298" s="2">
        <f>(Table2[[#This Row],[Close Price]]/Table2[[#This Row],[Day Low]])-1</f>
        <v>3.9603960396039639E-3</v>
      </c>
      <c r="AD298" s="2">
        <f>(Table2[[#This Row],[Day High]]/Table2[[#This Row],[Close Price]])-1</f>
        <v>4.0067624683009173E-2</v>
      </c>
      <c r="AE298" s="2">
        <f>(Table2[[#This Row],[Close Price]]/Table2[[#This Row],[Current Week Low]])-1</f>
        <v>3.9603960396039639E-3</v>
      </c>
      <c r="AF298" s="2">
        <f>(Table2[[#This Row],[Current Week High]]/Table2[[#This Row],[Close Price]])-1</f>
        <v>5.3817976894899866E-2</v>
      </c>
      <c r="AG298" s="2">
        <f>(Table2[[#This Row],[Close Price]]/Table2[[#This Row],[Current Month Low]])-1</f>
        <v>0.13749999999999996</v>
      </c>
      <c r="AH298" s="2">
        <f>(Table2[[#This Row],[Current Month High]]/Table2[[#This Row],[Close Price]])-1</f>
        <v>5.3817976894899866E-2</v>
      </c>
      <c r="AI298">
        <v>5.3817976894899804</v>
      </c>
      <c r="AJ298">
        <v>49.368686868686801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0.15</v>
      </c>
      <c r="AM298" t="s">
        <v>10436</v>
      </c>
      <c r="AN298">
        <v>9.19</v>
      </c>
      <c r="AO298" t="s">
        <v>10436</v>
      </c>
      <c r="AP298">
        <v>6.5951067045956005E-2</v>
      </c>
      <c r="AQ298">
        <f>(Table2[[#This Row],[Sharpe Ratio]]-AVERAGE(Table2[Sharpe Ratio]))/_xlfn.STDEV.P(Table2[Sharpe Ratio])</f>
        <v>8.433566671485998E-2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5.0719105269121485</v>
      </c>
      <c r="AS298">
        <f>_xlfn.RANK.AVG(Table2[[#This Row],[1Y Return vs Nifty Z-Score]],Table2[1Y Return vs Nifty Z-Score])</f>
        <v>387</v>
      </c>
      <c r="AT298">
        <f>_xlfn.RANK.AVG(Table2[[#This Row],[6M Return vs Nifty Z-Score]],Table2[6M Return vs Nifty Z-Score])</f>
        <v>243</v>
      </c>
      <c r="AU298">
        <f>_xlfn.RANK.AVG(Table2[[#This Row],[Sharpe Ratio Z-Score]],Table2[Sharpe Ratio Z-Score])</f>
        <v>324</v>
      </c>
      <c r="AV298">
        <f>(Table2[[#This Row],[Rank 1Y]]+Table2[[#This Row],[Rank 6M]]+Table2[[#This Row],[Rank Sharpe]])/3</f>
        <v>318</v>
      </c>
    </row>
    <row r="299" spans="1:48" x14ac:dyDescent="0.3">
      <c r="A299" t="s">
        <v>1635</v>
      </c>
      <c r="B299" t="s">
        <v>1636</v>
      </c>
      <c r="C299" t="s">
        <v>10395</v>
      </c>
      <c r="D299" t="s">
        <v>465</v>
      </c>
      <c r="E299">
        <v>5772.3587514999999</v>
      </c>
      <c r="F299">
        <v>516.20000000000005</v>
      </c>
      <c r="G299">
        <v>28.286998885537798</v>
      </c>
      <c r="H299">
        <f>(Table2[[#This Row],[1Y Return vs Nifty]]-AVERAGE(Table2[1Y Return vs Nifty]))/_xlfn.STDEV.P(Table2[1Y Return vs Nifty])</f>
        <v>6.1255958972664677E-2</v>
      </c>
      <c r="I299">
        <v>9.8491336380588592</v>
      </c>
      <c r="J299">
        <f>(Table2[[#This Row],[1M Return vs Nifty]]-AVERAGE(Table2[1M Return vs Nifty]))/_xlfn.STDEV.P(Table2[1M Return vs Nifty])</f>
        <v>1.2015580267212638</v>
      </c>
      <c r="K299">
        <v>28.301098591895698</v>
      </c>
      <c r="L299">
        <f>(Table2[[#This Row],[6M Return vs Nifty]]-AVERAGE(Table2[6M Return vs Nifty]))/_xlfn.STDEV.P(Table2[6M Return vs Nifty])</f>
        <v>0.45121378716734667</v>
      </c>
      <c r="M299">
        <v>-7.9571538676387199</v>
      </c>
      <c r="N299">
        <f>(Table2[[#This Row],[1W Return vs Nifty]]-AVERAGE(Table2[1W Return vs Nifty]))/_xlfn.STDEV.P(Table2[1W Return vs Nifty])</f>
        <v>-1.1916857955718394</v>
      </c>
      <c r="O299">
        <v>498.37</v>
      </c>
      <c r="P299">
        <v>459.68725299744602</v>
      </c>
      <c r="Q299">
        <v>397.07544899354798</v>
      </c>
      <c r="R299">
        <v>54.106983563857398</v>
      </c>
      <c r="S299" s="2">
        <f>(Table2[[#This Row],[Close Price]]-Table2[[#This Row],[20D EMA]])/Table2[[#This Row],[20D EMA]]</f>
        <v>3.577663181973241E-2</v>
      </c>
      <c r="T299" s="2">
        <f>(Table2[[#This Row],[Close Price]]-Table2[[#This Row],[50D EMA]])/Table2[[#This Row],[50D EMA]]</f>
        <v>0.12293738108693651</v>
      </c>
      <c r="U299" s="2">
        <f>(Table2[[#This Row],[Close Price]]-Table2[[#This Row],[200D EMA]])/Table2[[#This Row],[200D EMA]]</f>
        <v>0.30000482605608714</v>
      </c>
      <c r="V299">
        <v>2.44598630954098</v>
      </c>
      <c r="W299">
        <v>513.04999999999995</v>
      </c>
      <c r="X299">
        <v>527.35</v>
      </c>
      <c r="Y299">
        <v>511.6</v>
      </c>
      <c r="Z299">
        <v>548.04999999999995</v>
      </c>
      <c r="AA299">
        <v>435.1</v>
      </c>
      <c r="AB299">
        <v>571</v>
      </c>
      <c r="AC299" s="2">
        <f>(Table2[[#This Row],[Close Price]]/Table2[[#This Row],[Day Low]])-1</f>
        <v>6.1397524607740284E-3</v>
      </c>
      <c r="AD299" s="2">
        <f>(Table2[[#This Row],[Day High]]/Table2[[#This Row],[Close Price]])-1</f>
        <v>2.1600154978690389E-2</v>
      </c>
      <c r="AE299" s="2">
        <f>(Table2[[#This Row],[Close Price]]/Table2[[#This Row],[Current Week Low]])-1</f>
        <v>8.9913995308834593E-3</v>
      </c>
      <c r="AF299" s="2">
        <f>(Table2[[#This Row],[Current Week High]]/Table2[[#This Row],[Close Price]])-1</f>
        <v>6.1700891127469681E-2</v>
      </c>
      <c r="AG299" s="2">
        <f>(Table2[[#This Row],[Close Price]]/Table2[[#This Row],[Current Month Low]])-1</f>
        <v>0.18639393242932667</v>
      </c>
      <c r="AH299" s="2">
        <f>(Table2[[#This Row],[Current Month High]]/Table2[[#This Row],[Close Price]])-1</f>
        <v>0.10616040294459506</v>
      </c>
      <c r="AI299">
        <v>10.6160402944595</v>
      </c>
      <c r="AJ299">
        <v>77.327378907591793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0.14000000000000001</v>
      </c>
      <c r="AM299" t="s">
        <v>10436</v>
      </c>
      <c r="AN299">
        <v>13.14</v>
      </c>
      <c r="AO299" t="s">
        <v>10436</v>
      </c>
      <c r="AP299">
        <v>6.6949050040170004E-3</v>
      </c>
      <c r="AQ299">
        <f>(Table2[[#This Row],[Sharpe Ratio]]-AVERAGE(Table2[Sharpe Ratio]))/_xlfn.STDEV.P(Table2[Sharpe Ratio])</f>
        <v>-0.60344114649949199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-8.1099169210056221E-2</v>
      </c>
      <c r="AS299">
        <f>_xlfn.RANK.AVG(Table2[[#This Row],[1Y Return vs Nifty Z-Score]],Table2[1Y Return vs Nifty Z-Score])</f>
        <v>283</v>
      </c>
      <c r="AT299">
        <f>_xlfn.RANK.AVG(Table2[[#This Row],[6M Return vs Nifty Z-Score]],Table2[6M Return vs Nifty Z-Score])</f>
        <v>182</v>
      </c>
      <c r="AU299">
        <f>_xlfn.RANK.AVG(Table2[[#This Row],[Sharpe Ratio Z-Score]],Table2[Sharpe Ratio Z-Score])</f>
        <v>490</v>
      </c>
      <c r="AV299">
        <f>(Table2[[#This Row],[Rank 1Y]]+Table2[[#This Row],[Rank 6M]]+Table2[[#This Row],[Rank Sharpe]])/3</f>
        <v>318.33333333333331</v>
      </c>
    </row>
    <row r="300" spans="1:48" x14ac:dyDescent="0.3">
      <c r="A300" t="s">
        <v>769</v>
      </c>
      <c r="B300" t="s">
        <v>770</v>
      </c>
      <c r="C300" t="s">
        <v>10402</v>
      </c>
      <c r="D300" t="s">
        <v>261</v>
      </c>
      <c r="E300">
        <v>22434.6807542799</v>
      </c>
      <c r="F300">
        <v>709.55</v>
      </c>
      <c r="G300">
        <v>8.2393463045643998</v>
      </c>
      <c r="H300">
        <f>(Table2[[#This Row],[1Y Return vs Nifty]]-AVERAGE(Table2[1Y Return vs Nifty]))/_xlfn.STDEV.P(Table2[1Y Return vs Nifty])</f>
        <v>-0.26518709100855459</v>
      </c>
      <c r="I300">
        <v>-3.52275654724578</v>
      </c>
      <c r="J300">
        <f>(Table2[[#This Row],[1M Return vs Nifty]]-AVERAGE(Table2[1M Return vs Nifty]))/_xlfn.STDEV.P(Table2[1M Return vs Nifty])</f>
        <v>-0.10164719544599841</v>
      </c>
      <c r="K300">
        <v>4.8467249754277502</v>
      </c>
      <c r="L300">
        <f>(Table2[[#This Row],[6M Return vs Nifty]]-AVERAGE(Table2[6M Return vs Nifty]))/_xlfn.STDEV.P(Table2[6M Return vs Nifty])</f>
        <v>-0.25476267380950673</v>
      </c>
      <c r="M300">
        <v>-4.6425598822854797</v>
      </c>
      <c r="N300">
        <f>(Table2[[#This Row],[1W Return vs Nifty]]-AVERAGE(Table2[1W Return vs Nifty]))/_xlfn.STDEV.P(Table2[1W Return vs Nifty])</f>
        <v>-0.54981399848467039</v>
      </c>
      <c r="O300">
        <v>711.75</v>
      </c>
      <c r="P300">
        <v>695.18179411277504</v>
      </c>
      <c r="Q300">
        <v>639.83772785910298</v>
      </c>
      <c r="R300">
        <v>43.432111248859201</v>
      </c>
      <c r="S300" s="2">
        <f>(Table2[[#This Row],[Close Price]]-Table2[[#This Row],[20D EMA]])/Table2[[#This Row],[20D EMA]]</f>
        <v>-3.0909729539867164E-3</v>
      </c>
      <c r="T300" s="2">
        <f>(Table2[[#This Row],[Close Price]]-Table2[[#This Row],[50D EMA]])/Table2[[#This Row],[50D EMA]]</f>
        <v>2.0668271247756602E-2</v>
      </c>
      <c r="U300" s="2">
        <f>(Table2[[#This Row],[Close Price]]-Table2[[#This Row],[200D EMA]])/Table2[[#This Row],[200D EMA]]</f>
        <v>0.10895305029003874</v>
      </c>
      <c r="V300">
        <v>0.88893956408791597</v>
      </c>
      <c r="W300">
        <v>693.45</v>
      </c>
      <c r="X300">
        <v>710.9</v>
      </c>
      <c r="Y300">
        <v>693.45</v>
      </c>
      <c r="Z300">
        <v>723.45</v>
      </c>
      <c r="AA300">
        <v>687</v>
      </c>
      <c r="AB300">
        <v>752.95</v>
      </c>
      <c r="AC300" s="2">
        <f>(Table2[[#This Row],[Close Price]]/Table2[[#This Row],[Day Low]])-1</f>
        <v>2.3217247097844007E-2</v>
      </c>
      <c r="AD300" s="2">
        <f>(Table2[[#This Row],[Day High]]/Table2[[#This Row],[Close Price]])-1</f>
        <v>1.9026143330280743E-3</v>
      </c>
      <c r="AE300" s="2">
        <f>(Table2[[#This Row],[Close Price]]/Table2[[#This Row],[Current Week Low]])-1</f>
        <v>2.3217247097844007E-2</v>
      </c>
      <c r="AF300" s="2">
        <f>(Table2[[#This Row],[Current Week High]]/Table2[[#This Row],[Close Price]])-1</f>
        <v>1.958988091043623E-2</v>
      </c>
      <c r="AG300" s="2">
        <f>(Table2[[#This Row],[Close Price]]/Table2[[#This Row],[Current Month Low]])-1</f>
        <v>3.2823871906841218E-2</v>
      </c>
      <c r="AH300" s="2">
        <f>(Table2[[#This Row],[Current Month High]]/Table2[[#This Row],[Close Price]])-1</f>
        <v>6.1165527446973567E-2</v>
      </c>
      <c r="AI300">
        <v>12.5995349164963</v>
      </c>
      <c r="AJ300">
        <v>52.002999143101903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-7.0000000000000007E-2</v>
      </c>
      <c r="AM300" t="s">
        <v>10435</v>
      </c>
      <c r="AN300">
        <v>-0.27</v>
      </c>
      <c r="AO300" t="s">
        <v>10435</v>
      </c>
      <c r="AP300">
        <v>0.113853501020826</v>
      </c>
      <c r="AQ300">
        <f>(Table2[[#This Row],[Sharpe Ratio]]-AVERAGE(Table2[Sharpe Ratio]))/_xlfn.STDEV.P(Table2[Sharpe Ratio])</f>
        <v>0.64033157075483271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-0.53107938799389742</v>
      </c>
      <c r="AS300">
        <f>_xlfn.RANK.AVG(Table2[[#This Row],[1Y Return vs Nifty Z-Score]],Table2[1Y Return vs Nifty Z-Score])</f>
        <v>375</v>
      </c>
      <c r="AT300">
        <f>_xlfn.RANK.AVG(Table2[[#This Row],[6M Return vs Nifty Z-Score]],Table2[6M Return vs Nifty Z-Score])</f>
        <v>394</v>
      </c>
      <c r="AU300">
        <f>_xlfn.RANK.AVG(Table2[[#This Row],[Sharpe Ratio Z-Score]],Table2[Sharpe Ratio Z-Score])</f>
        <v>188</v>
      </c>
      <c r="AV300">
        <f>(Table2[[#This Row],[Rank 1Y]]+Table2[[#This Row],[Rank 6M]]+Table2[[#This Row],[Rank Sharpe]])/3</f>
        <v>319</v>
      </c>
    </row>
    <row r="301" spans="1:48" x14ac:dyDescent="0.3">
      <c r="A301" t="s">
        <v>651</v>
      </c>
      <c r="B301" t="s">
        <v>652</v>
      </c>
      <c r="C301" t="s">
        <v>10402</v>
      </c>
      <c r="D301" t="s">
        <v>261</v>
      </c>
      <c r="E301">
        <v>29617.000418829899</v>
      </c>
      <c r="F301">
        <v>3937.45</v>
      </c>
      <c r="G301">
        <v>-4.8247386489478199</v>
      </c>
      <c r="H301">
        <f>(Table2[[#This Row],[1Y Return vs Nifty]]-AVERAGE(Table2[1Y Return vs Nifty]))/_xlfn.STDEV.P(Table2[1Y Return vs Nifty])</f>
        <v>-0.47791422802437455</v>
      </c>
      <c r="I301">
        <v>-5.14223452748816</v>
      </c>
      <c r="J301">
        <f>(Table2[[#This Row],[1M Return vs Nifty]]-AVERAGE(Table2[1M Return vs Nifty]))/_xlfn.STDEV.P(Table2[1M Return vs Nifty])</f>
        <v>-0.25947919464654212</v>
      </c>
      <c r="K301">
        <v>22.404756930807</v>
      </c>
      <c r="L301">
        <f>(Table2[[#This Row],[6M Return vs Nifty]]-AVERAGE(Table2[6M Return vs Nifty]))/_xlfn.STDEV.P(Table2[6M Return vs Nifty])</f>
        <v>0.27373394964642256</v>
      </c>
      <c r="M301">
        <v>-2.8518653045542202</v>
      </c>
      <c r="N301">
        <f>(Table2[[#This Row],[1W Return vs Nifty]]-AVERAGE(Table2[1W Return vs Nifty]))/_xlfn.STDEV.P(Table2[1W Return vs Nifty])</f>
        <v>-0.20304563055736305</v>
      </c>
      <c r="O301">
        <v>3808.54</v>
      </c>
      <c r="P301">
        <v>3860.6642257669</v>
      </c>
      <c r="Q301">
        <v>3620.9483525054702</v>
      </c>
      <c r="R301">
        <v>65.049759350149102</v>
      </c>
      <c r="S301" s="2">
        <f>(Table2[[#This Row],[Close Price]]-Table2[[#This Row],[20D EMA]])/Table2[[#This Row],[20D EMA]]</f>
        <v>3.3847616146869888E-2</v>
      </c>
      <c r="T301" s="2">
        <f>(Table2[[#This Row],[Close Price]]-Table2[[#This Row],[50D EMA]])/Table2[[#This Row],[50D EMA]]</f>
        <v>1.9889265096046192E-2</v>
      </c>
      <c r="U301" s="2">
        <f>(Table2[[#This Row],[Close Price]]-Table2[[#This Row],[200D EMA]])/Table2[[#This Row],[200D EMA]]</f>
        <v>8.7408495422347077E-2</v>
      </c>
      <c r="V301">
        <v>0.59538771701166304</v>
      </c>
      <c r="W301">
        <v>3786.9</v>
      </c>
      <c r="X301">
        <v>3958.95</v>
      </c>
      <c r="Y301">
        <v>3771</v>
      </c>
      <c r="Z301">
        <v>3958.95</v>
      </c>
      <c r="AA301">
        <v>3650.1</v>
      </c>
      <c r="AB301">
        <v>3958.95</v>
      </c>
      <c r="AC301" s="2">
        <f>(Table2[[#This Row],[Close Price]]/Table2[[#This Row],[Day Low]])-1</f>
        <v>3.975547281417513E-2</v>
      </c>
      <c r="AD301" s="2">
        <f>(Table2[[#This Row],[Day High]]/Table2[[#This Row],[Close Price]])-1</f>
        <v>5.4603867985625332E-3</v>
      </c>
      <c r="AE301" s="2">
        <f>(Table2[[#This Row],[Close Price]]/Table2[[#This Row],[Current Week Low]])-1</f>
        <v>4.4139485547600055E-2</v>
      </c>
      <c r="AF301" s="2">
        <f>(Table2[[#This Row],[Current Week High]]/Table2[[#This Row],[Close Price]])-1</f>
        <v>5.4603867985625332E-3</v>
      </c>
      <c r="AG301" s="2">
        <f>(Table2[[#This Row],[Close Price]]/Table2[[#This Row],[Current Month Low]])-1</f>
        <v>7.8723870578888189E-2</v>
      </c>
      <c r="AH301" s="2">
        <f>(Table2[[#This Row],[Current Month High]]/Table2[[#This Row],[Close Price]])-1</f>
        <v>5.4603867985625332E-3</v>
      </c>
      <c r="AI301">
        <v>22.360918868811002</v>
      </c>
      <c r="AJ301">
        <v>55.969498910675298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-0.14000000000000001</v>
      </c>
      <c r="AM301" t="s">
        <v>10435</v>
      </c>
      <c r="AN301">
        <v>6.29</v>
      </c>
      <c r="AO301" t="s">
        <v>10436</v>
      </c>
      <c r="AP301">
        <v>8.5577269343815002E-2</v>
      </c>
      <c r="AQ301">
        <f>(Table2[[#This Row],[Sharpe Ratio]]-AVERAGE(Table2[Sharpe Ratio]))/_xlfn.STDEV.P(Table2[Sharpe Ratio])</f>
        <v>0.31213386367483226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472</v>
      </c>
      <c r="AT301">
        <f>_xlfn.RANK.AVG(Table2[[#This Row],[6M Return vs Nifty Z-Score]],Table2[6M Return vs Nifty Z-Score])</f>
        <v>229</v>
      </c>
      <c r="AU301">
        <f>_xlfn.RANK.AVG(Table2[[#This Row],[Sharpe Ratio Z-Score]],Table2[Sharpe Ratio Z-Score])</f>
        <v>262</v>
      </c>
      <c r="AV301">
        <f>(Table2[[#This Row],[Rank 1Y]]+Table2[[#This Row],[Rank 6M]]+Table2[[#This Row],[Rank Sharpe]])/3</f>
        <v>321</v>
      </c>
    </row>
    <row r="302" spans="1:48" x14ac:dyDescent="0.3">
      <c r="A302" t="s">
        <v>372</v>
      </c>
      <c r="B302" t="s">
        <v>373</v>
      </c>
      <c r="C302" t="s">
        <v>10402</v>
      </c>
      <c r="D302" t="s">
        <v>374</v>
      </c>
      <c r="E302">
        <v>68536.077439800007</v>
      </c>
      <c r="F302">
        <v>5395.4</v>
      </c>
      <c r="G302">
        <v>-3.0994390529147999</v>
      </c>
      <c r="H302">
        <f>(Table2[[#This Row],[1Y Return vs Nifty]]-AVERAGE(Table2[1Y Return vs Nifty]))/_xlfn.STDEV.P(Table2[1Y Return vs Nifty])</f>
        <v>-0.44982056169683093</v>
      </c>
      <c r="I302">
        <v>-5.3899988286887996</v>
      </c>
      <c r="J302">
        <f>(Table2[[#This Row],[1M Return vs Nifty]]-AVERAGE(Table2[1M Return vs Nifty]))/_xlfn.STDEV.P(Table2[1M Return vs Nifty])</f>
        <v>-0.28362594777693662</v>
      </c>
      <c r="K302">
        <v>19.1943076320809</v>
      </c>
      <c r="L302">
        <f>(Table2[[#This Row],[6M Return vs Nifty]]-AVERAGE(Table2[6M Return vs Nifty]))/_xlfn.STDEV.P(Table2[6M Return vs Nifty])</f>
        <v>0.17709945106109681</v>
      </c>
      <c r="M302">
        <v>-0.27545810838677298</v>
      </c>
      <c r="N302">
        <f>(Table2[[#This Row],[1W Return vs Nifty]]-AVERAGE(Table2[1W Return vs Nifty]))/_xlfn.STDEV.P(Table2[1W Return vs Nifty])</f>
        <v>0.29587614518346694</v>
      </c>
      <c r="O302">
        <v>5374.13</v>
      </c>
      <c r="P302">
        <v>5387.6454427207</v>
      </c>
      <c r="Q302">
        <v>4939.5199606409697</v>
      </c>
      <c r="R302">
        <v>51.320648215113501</v>
      </c>
      <c r="S302" s="2">
        <f>(Table2[[#This Row],[Close Price]]-Table2[[#This Row],[20D EMA]])/Table2[[#This Row],[20D EMA]]</f>
        <v>3.9578499217546893E-3</v>
      </c>
      <c r="T302" s="2">
        <f>(Table2[[#This Row],[Close Price]]-Table2[[#This Row],[50D EMA]])/Table2[[#This Row],[50D EMA]]</f>
        <v>1.4393221235033048E-3</v>
      </c>
      <c r="U302" s="2">
        <f>(Table2[[#This Row],[Close Price]]-Table2[[#This Row],[200D EMA]])/Table2[[#This Row],[200D EMA]]</f>
        <v>9.2292377192838268E-2</v>
      </c>
      <c r="V302">
        <v>0.88825647870009306</v>
      </c>
      <c r="W302">
        <v>5367.5</v>
      </c>
      <c r="X302">
        <v>5447.55</v>
      </c>
      <c r="Y302">
        <v>5367.5</v>
      </c>
      <c r="Z302">
        <v>5545.45</v>
      </c>
      <c r="AA302">
        <v>5154.45</v>
      </c>
      <c r="AB302">
        <v>5615</v>
      </c>
      <c r="AC302" s="2">
        <f>(Table2[[#This Row],[Close Price]]/Table2[[#This Row],[Day Low]])-1</f>
        <v>5.1979506287842536E-3</v>
      </c>
      <c r="AD302" s="2">
        <f>(Table2[[#This Row],[Day High]]/Table2[[#This Row],[Close Price]])-1</f>
        <v>9.6656411016793342E-3</v>
      </c>
      <c r="AE302" s="2">
        <f>(Table2[[#This Row],[Close Price]]/Table2[[#This Row],[Current Week Low]])-1</f>
        <v>5.1979506287842536E-3</v>
      </c>
      <c r="AF302" s="2">
        <f>(Table2[[#This Row],[Current Week High]]/Table2[[#This Row],[Close Price]])-1</f>
        <v>2.7810727656892853E-2</v>
      </c>
      <c r="AG302" s="2">
        <f>(Table2[[#This Row],[Close Price]]/Table2[[#This Row],[Current Month Low]])-1</f>
        <v>4.6746015578771782E-2</v>
      </c>
      <c r="AH302" s="2">
        <f>(Table2[[#This Row],[Current Month High]]/Table2[[#This Row],[Close Price]])-1</f>
        <v>4.070133817696564E-2</v>
      </c>
      <c r="AI302">
        <v>19.731623234607198</v>
      </c>
      <c r="AJ302">
        <v>49.830602610385903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-0.23</v>
      </c>
      <c r="AM302" t="s">
        <v>10435</v>
      </c>
      <c r="AN302">
        <v>1.5</v>
      </c>
      <c r="AO302" t="s">
        <v>10436</v>
      </c>
      <c r="AP302">
        <v>8.9082081613452005E-2</v>
      </c>
      <c r="AQ302">
        <f>(Table2[[#This Row],[Sharpe Ratio]]-AVERAGE(Table2[Sharpe Ratio]))/_xlfn.STDEV.P(Table2[Sharpe Ratio])</f>
        <v>0.35281366018307431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456</v>
      </c>
      <c r="AT302">
        <f>_xlfn.RANK.AVG(Table2[[#This Row],[6M Return vs Nifty Z-Score]],Table2[6M Return vs Nifty Z-Score])</f>
        <v>256</v>
      </c>
      <c r="AU302">
        <f>_xlfn.RANK.AVG(Table2[[#This Row],[Sharpe Ratio Z-Score]],Table2[Sharpe Ratio Z-Score])</f>
        <v>256</v>
      </c>
      <c r="AV302">
        <f>(Table2[[#This Row],[Rank 1Y]]+Table2[[#This Row],[Rank 6M]]+Table2[[#This Row],[Rank Sharpe]])/3</f>
        <v>322.66666666666669</v>
      </c>
    </row>
    <row r="303" spans="1:48" x14ac:dyDescent="0.3">
      <c r="A303" t="s">
        <v>790</v>
      </c>
      <c r="B303" t="s">
        <v>791</v>
      </c>
      <c r="C303" t="s">
        <v>10390</v>
      </c>
      <c r="D303" t="s">
        <v>792</v>
      </c>
      <c r="E303">
        <v>21913.201599425</v>
      </c>
      <c r="F303">
        <v>1562.35</v>
      </c>
      <c r="G303">
        <v>14.870696622432799</v>
      </c>
      <c r="H303">
        <f>(Table2[[#This Row],[1Y Return vs Nifty]]-AVERAGE(Table2[1Y Return vs Nifty]))/_xlfn.STDEV.P(Table2[1Y Return vs Nifty])</f>
        <v>-0.15720645763936938</v>
      </c>
      <c r="I303">
        <v>-8.4529274614065208</v>
      </c>
      <c r="J303">
        <f>(Table2[[#This Row],[1M Return vs Nifty]]-AVERAGE(Table2[1M Return vs Nifty]))/_xlfn.STDEV.P(Table2[1M Return vs Nifty])</f>
        <v>-0.58213457550034242</v>
      </c>
      <c r="K303">
        <v>30.010776122063799</v>
      </c>
      <c r="L303">
        <f>(Table2[[#This Row],[6M Return vs Nifty]]-AVERAGE(Table2[6M Return vs Nifty]))/_xlfn.STDEV.P(Table2[6M Return vs Nifty])</f>
        <v>0.50267506734889289</v>
      </c>
      <c r="M303">
        <v>-2.14473360613907</v>
      </c>
      <c r="N303">
        <f>(Table2[[#This Row],[1W Return vs Nifty]]-AVERAGE(Table2[1W Return vs Nifty]))/_xlfn.STDEV.P(Table2[1W Return vs Nifty])</f>
        <v>-6.6109433833207429E-2</v>
      </c>
      <c r="O303">
        <v>1573.23</v>
      </c>
      <c r="P303">
        <v>1523.9755919220099</v>
      </c>
      <c r="Q303">
        <v>1313.6627504749399</v>
      </c>
      <c r="R303">
        <v>46.197418718336401</v>
      </c>
      <c r="S303" s="2">
        <f>(Table2[[#This Row],[Close Price]]-Table2[[#This Row],[20D EMA]])/Table2[[#This Row],[20D EMA]]</f>
        <v>-6.9157084469531529E-3</v>
      </c>
      <c r="T303" s="2">
        <f>(Table2[[#This Row],[Close Price]]-Table2[[#This Row],[50D EMA]])/Table2[[#This Row],[50D EMA]]</f>
        <v>2.5180461079165242E-2</v>
      </c>
      <c r="U303" s="2">
        <f>(Table2[[#This Row],[Close Price]]-Table2[[#This Row],[200D EMA]])/Table2[[#This Row],[200D EMA]]</f>
        <v>0.1893082904536571</v>
      </c>
      <c r="V303">
        <v>0.27379719357163002</v>
      </c>
      <c r="W303">
        <v>1551</v>
      </c>
      <c r="X303">
        <v>1588.9</v>
      </c>
      <c r="Y303">
        <v>1551</v>
      </c>
      <c r="Z303">
        <v>1606</v>
      </c>
      <c r="AA303">
        <v>1484.9</v>
      </c>
      <c r="AB303">
        <v>1682.95</v>
      </c>
      <c r="AC303" s="2">
        <f>(Table2[[#This Row],[Close Price]]/Table2[[#This Row],[Day Low]])-1</f>
        <v>7.3178594455189927E-3</v>
      </c>
      <c r="AD303" s="2">
        <f>(Table2[[#This Row],[Day High]]/Table2[[#This Row],[Close Price]])-1</f>
        <v>1.6993631388613428E-2</v>
      </c>
      <c r="AE303" s="2">
        <f>(Table2[[#This Row],[Close Price]]/Table2[[#This Row],[Current Week Low]])-1</f>
        <v>7.3178594455189927E-3</v>
      </c>
      <c r="AF303" s="2">
        <f>(Table2[[#This Row],[Current Week High]]/Table2[[#This Row],[Close Price]])-1</f>
        <v>2.7938682113483049E-2</v>
      </c>
      <c r="AG303" s="2">
        <f>(Table2[[#This Row],[Close Price]]/Table2[[#This Row],[Current Month Low]])-1</f>
        <v>5.2158394504680405E-2</v>
      </c>
      <c r="AH303" s="2">
        <f>(Table2[[#This Row],[Current Month High]]/Table2[[#This Row],[Close Price]])-1</f>
        <v>7.7191410375396119E-2</v>
      </c>
      <c r="AI303">
        <v>9.7705379716452807</v>
      </c>
      <c r="AJ303">
        <v>58.108586753023303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0.04</v>
      </c>
      <c r="AM303" t="s">
        <v>10436</v>
      </c>
      <c r="AN303">
        <v>-3.63</v>
      </c>
      <c r="AO303" t="s">
        <v>10435</v>
      </c>
      <c r="AP303">
        <v>2.2049722802059999E-2</v>
      </c>
      <c r="AQ303">
        <f>(Table2[[#This Row],[Sharpe Ratio]]-AVERAGE(Table2[Sharpe Ratio]))/_xlfn.STDEV.P(Table2[Sharpe Ratio])</f>
        <v>-0.42522022754847016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-0.72799562717249666</v>
      </c>
      <c r="AS303">
        <f>_xlfn.RANK.AVG(Table2[[#This Row],[1Y Return vs Nifty Z-Score]],Table2[1Y Return vs Nifty Z-Score])</f>
        <v>344</v>
      </c>
      <c r="AT303">
        <f>_xlfn.RANK.AVG(Table2[[#This Row],[6M Return vs Nifty Z-Score]],Table2[6M Return vs Nifty Z-Score])</f>
        <v>169</v>
      </c>
      <c r="AU303">
        <f>_xlfn.RANK.AVG(Table2[[#This Row],[Sharpe Ratio Z-Score]],Table2[Sharpe Ratio Z-Score])</f>
        <v>455</v>
      </c>
      <c r="AV303">
        <f>(Table2[[#This Row],[Rank 1Y]]+Table2[[#This Row],[Rank 6M]]+Table2[[#This Row],[Rank Sharpe]])/3</f>
        <v>322.66666666666669</v>
      </c>
    </row>
    <row r="304" spans="1:48" x14ac:dyDescent="0.3">
      <c r="A304" t="s">
        <v>955</v>
      </c>
      <c r="B304" t="s">
        <v>956</v>
      </c>
      <c r="C304" t="s">
        <v>10391</v>
      </c>
      <c r="D304" t="s">
        <v>225</v>
      </c>
      <c r="E304">
        <v>16199.738425325</v>
      </c>
      <c r="F304">
        <v>1270.75</v>
      </c>
      <c r="G304">
        <v>29.116996951293402</v>
      </c>
      <c r="H304">
        <f>(Table2[[#This Row],[1Y Return vs Nifty]]-AVERAGE(Table2[1Y Return vs Nifty]))/_xlfn.STDEV.P(Table2[1Y Return vs Nifty])</f>
        <v>7.4771112378750698E-2</v>
      </c>
      <c r="I304">
        <v>7.8078567175503801</v>
      </c>
      <c r="J304">
        <f>(Table2[[#This Row],[1M Return vs Nifty]]-AVERAGE(Table2[1M Return vs Nifty]))/_xlfn.STDEV.P(Table2[1M Return vs Nifty])</f>
        <v>1.0026181082930037</v>
      </c>
      <c r="K304">
        <v>37.386115693431897</v>
      </c>
      <c r="L304">
        <f>(Table2[[#This Row],[6M Return vs Nifty]]-AVERAGE(Table2[6M Return vs Nifty]))/_xlfn.STDEV.P(Table2[6M Return vs Nifty])</f>
        <v>0.72467273031104285</v>
      </c>
      <c r="M304">
        <v>-0.67149831448651498</v>
      </c>
      <c r="N304">
        <f>(Table2[[#This Row],[1W Return vs Nifty]]-AVERAGE(Table2[1W Return vs Nifty]))/_xlfn.STDEV.P(Table2[1W Return vs Nifty])</f>
        <v>0.21918287900024153</v>
      </c>
      <c r="O304">
        <v>1240.48</v>
      </c>
      <c r="P304">
        <v>1156.0505098776</v>
      </c>
      <c r="Q304">
        <v>989.85990524470401</v>
      </c>
      <c r="R304">
        <v>54.231785157458802</v>
      </c>
      <c r="S304" s="2">
        <f>(Table2[[#This Row],[Close Price]]-Table2[[#This Row],[20D EMA]])/Table2[[#This Row],[20D EMA]]</f>
        <v>2.4401844447310705E-2</v>
      </c>
      <c r="T304" s="2">
        <f>(Table2[[#This Row],[Close Price]]-Table2[[#This Row],[50D EMA]])/Table2[[#This Row],[50D EMA]]</f>
        <v>9.9216677076284593E-2</v>
      </c>
      <c r="U304" s="2">
        <f>(Table2[[#This Row],[Close Price]]-Table2[[#This Row],[200D EMA]])/Table2[[#This Row],[200D EMA]]</f>
        <v>0.28376752434058528</v>
      </c>
      <c r="V304">
        <v>0.66704694009690302</v>
      </c>
      <c r="W304">
        <v>1260</v>
      </c>
      <c r="X304">
        <v>1297</v>
      </c>
      <c r="Y304">
        <v>1260</v>
      </c>
      <c r="Z304">
        <v>1299</v>
      </c>
      <c r="AA304">
        <v>1145.3</v>
      </c>
      <c r="AB304">
        <v>1341</v>
      </c>
      <c r="AC304" s="2">
        <f>(Table2[[#This Row],[Close Price]]/Table2[[#This Row],[Day Low]])-1</f>
        <v>8.5317460317460014E-3</v>
      </c>
      <c r="AD304" s="2">
        <f>(Table2[[#This Row],[Day High]]/Table2[[#This Row],[Close Price]])-1</f>
        <v>2.0657092268345556E-2</v>
      </c>
      <c r="AE304" s="2">
        <f>(Table2[[#This Row],[Close Price]]/Table2[[#This Row],[Current Week Low]])-1</f>
        <v>8.5317460317460014E-3</v>
      </c>
      <c r="AF304" s="2">
        <f>(Table2[[#This Row],[Current Week High]]/Table2[[#This Row],[Close Price]])-1</f>
        <v>2.2230965964981309E-2</v>
      </c>
      <c r="AG304" s="2">
        <f>(Table2[[#This Row],[Close Price]]/Table2[[#This Row],[Current Month Low]])-1</f>
        <v>0.10953461975028378</v>
      </c>
      <c r="AH304" s="2">
        <f>(Table2[[#This Row],[Current Month High]]/Table2[[#This Row],[Close Price]])-1</f>
        <v>5.5282313594334109E-2</v>
      </c>
      <c r="AI304">
        <v>5.52823135943341</v>
      </c>
      <c r="AJ304">
        <v>71.491228070175396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0.15</v>
      </c>
      <c r="AM304" t="s">
        <v>10436</v>
      </c>
      <c r="AN304">
        <v>-1.9</v>
      </c>
      <c r="AO304" t="s">
        <v>10435</v>
      </c>
      <c r="AP304">
        <v>-3.0377618455099998E-4</v>
      </c>
      <c r="AQ304">
        <f>(Table2[[#This Row],[Sharpe Ratio]]-AVERAGE(Table2[Sharpe Ratio]))/_xlfn.STDEV.P(Table2[Sharpe Ratio])</f>
        <v>-0.68467372179131936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1.3365711081917193</v>
      </c>
      <c r="AS304">
        <f>_xlfn.RANK.AVG(Table2[[#This Row],[1Y Return vs Nifty Z-Score]],Table2[1Y Return vs Nifty Z-Score])</f>
        <v>279</v>
      </c>
      <c r="AT304">
        <f>_xlfn.RANK.AVG(Table2[[#This Row],[6M Return vs Nifty Z-Score]],Table2[6M Return vs Nifty Z-Score])</f>
        <v>135</v>
      </c>
      <c r="AU304">
        <f>_xlfn.RANK.AVG(Table2[[#This Row],[Sharpe Ratio Z-Score]],Table2[Sharpe Ratio Z-Score])</f>
        <v>558</v>
      </c>
      <c r="AV304">
        <f>(Table2[[#This Row],[Rank 1Y]]+Table2[[#This Row],[Rank 6M]]+Table2[[#This Row],[Rank Sharpe]])/3</f>
        <v>324</v>
      </c>
    </row>
    <row r="305" spans="1:48" x14ac:dyDescent="0.3">
      <c r="A305" t="s">
        <v>1772</v>
      </c>
      <c r="B305" t="s">
        <v>1773</v>
      </c>
      <c r="C305" t="s">
        <v>10399</v>
      </c>
      <c r="D305" t="s">
        <v>119</v>
      </c>
      <c r="E305">
        <v>4617.4342976999997</v>
      </c>
      <c r="F305">
        <v>976.2</v>
      </c>
      <c r="G305">
        <v>48.244588551079602</v>
      </c>
      <c r="H305">
        <f>(Table2[[#This Row],[1Y Return vs Nifty]]-AVERAGE(Table2[1Y Return vs Nifty]))/_xlfn.STDEV.P(Table2[1Y Return vs Nifty])</f>
        <v>0.38623248250222381</v>
      </c>
      <c r="I305">
        <v>5.5882152869974799</v>
      </c>
      <c r="J305">
        <f>(Table2[[#This Row],[1M Return vs Nifty]]-AVERAGE(Table2[1M Return vs Nifty]))/_xlfn.STDEV.P(Table2[1M Return vs Nifty])</f>
        <v>0.7862950407573237</v>
      </c>
      <c r="K305">
        <v>36.835552475108599</v>
      </c>
      <c r="L305">
        <f>(Table2[[#This Row],[6M Return vs Nifty]]-AVERAGE(Table2[6M Return vs Nifty]))/_xlfn.STDEV.P(Table2[6M Return vs Nifty])</f>
        <v>0.7081007817793199</v>
      </c>
      <c r="M305">
        <v>-2.8806494255055499</v>
      </c>
      <c r="N305">
        <f>(Table2[[#This Row],[1W Return vs Nifty]]-AVERAGE(Table2[1W Return vs Nifty]))/_xlfn.STDEV.P(Table2[1W Return vs Nifty])</f>
        <v>-0.20861968141374132</v>
      </c>
      <c r="O305">
        <v>940</v>
      </c>
      <c r="P305">
        <v>901.63866038796903</v>
      </c>
      <c r="Q305">
        <v>800.30073515798904</v>
      </c>
      <c r="R305">
        <v>57.821653094237902</v>
      </c>
      <c r="S305" s="2">
        <f>(Table2[[#This Row],[Close Price]]-Table2[[#This Row],[20D EMA]])/Table2[[#This Row],[20D EMA]]</f>
        <v>3.8510638297872386E-2</v>
      </c>
      <c r="T305" s="2">
        <f>(Table2[[#This Row],[Close Price]]-Table2[[#This Row],[50D EMA]])/Table2[[#This Row],[50D EMA]]</f>
        <v>8.2695366656025796E-2</v>
      </c>
      <c r="U305" s="2">
        <f>(Table2[[#This Row],[Close Price]]-Table2[[#This Row],[200D EMA]])/Table2[[#This Row],[200D EMA]]</f>
        <v>0.21979145727922686</v>
      </c>
      <c r="V305">
        <v>2.0079423987635301</v>
      </c>
      <c r="W305">
        <v>905.55</v>
      </c>
      <c r="X305">
        <v>1005.2</v>
      </c>
      <c r="Y305">
        <v>905.55</v>
      </c>
      <c r="Z305">
        <v>1005.2</v>
      </c>
      <c r="AA305">
        <v>830</v>
      </c>
      <c r="AB305">
        <v>1019</v>
      </c>
      <c r="AC305" s="2">
        <f>(Table2[[#This Row],[Close Price]]/Table2[[#This Row],[Day Low]])-1</f>
        <v>7.8018883551432827E-2</v>
      </c>
      <c r="AD305" s="2">
        <f>(Table2[[#This Row],[Day High]]/Table2[[#This Row],[Close Price]])-1</f>
        <v>2.9707027248514706E-2</v>
      </c>
      <c r="AE305" s="2">
        <f>(Table2[[#This Row],[Close Price]]/Table2[[#This Row],[Current Week Low]])-1</f>
        <v>7.8018883551432827E-2</v>
      </c>
      <c r="AF305" s="2">
        <f>(Table2[[#This Row],[Current Week High]]/Table2[[#This Row],[Close Price]])-1</f>
        <v>2.9707027248514706E-2</v>
      </c>
      <c r="AG305" s="2">
        <f>(Table2[[#This Row],[Close Price]]/Table2[[#This Row],[Current Month Low]])-1</f>
        <v>0.17614457831325314</v>
      </c>
      <c r="AH305" s="2">
        <f>(Table2[[#This Row],[Current Month High]]/Table2[[#This Row],[Close Price]])-1</f>
        <v>4.3843474697807805E-2</v>
      </c>
      <c r="AI305">
        <v>4.3843474697807796</v>
      </c>
      <c r="AJ305">
        <v>81.096373249234802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0.03</v>
      </c>
      <c r="AM305" t="s">
        <v>10436</v>
      </c>
      <c r="AN305">
        <v>6.5</v>
      </c>
      <c r="AO305" t="s">
        <v>10436</v>
      </c>
      <c r="AP305">
        <v>-3.2177650827414001E-2</v>
      </c>
      <c r="AQ305">
        <f>(Table2[[#This Row],[Sharpe Ratio]]-AVERAGE(Table2[Sharpe Ratio]))/_xlfn.STDEV.P(Table2[Sharpe Ratio])</f>
        <v>-1.0546286964511111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0.61737992717401502</v>
      </c>
      <c r="AS305">
        <f>_xlfn.RANK.AVG(Table2[[#This Row],[1Y Return vs Nifty Z-Score]],Table2[1Y Return vs Nifty Z-Score])</f>
        <v>198</v>
      </c>
      <c r="AT305">
        <f>_xlfn.RANK.AVG(Table2[[#This Row],[6M Return vs Nifty Z-Score]],Table2[6M Return vs Nifty Z-Score])</f>
        <v>136</v>
      </c>
      <c r="AU305">
        <f>_xlfn.RANK.AVG(Table2[[#This Row],[Sharpe Ratio Z-Score]],Table2[Sharpe Ratio Z-Score])</f>
        <v>640</v>
      </c>
      <c r="AV305">
        <f>(Table2[[#This Row],[Rank 1Y]]+Table2[[#This Row],[Rank 6M]]+Table2[[#This Row],[Rank Sharpe]])/3</f>
        <v>324.66666666666669</v>
      </c>
    </row>
    <row r="306" spans="1:48" x14ac:dyDescent="0.3">
      <c r="A306" t="s">
        <v>1935</v>
      </c>
      <c r="B306" t="s">
        <v>1936</v>
      </c>
      <c r="C306" t="s">
        <v>10393</v>
      </c>
      <c r="D306" t="s">
        <v>233</v>
      </c>
      <c r="E306">
        <v>3757.6331276249998</v>
      </c>
      <c r="F306">
        <v>1300.6500000000001</v>
      </c>
      <c r="G306">
        <v>15.716872971172799</v>
      </c>
      <c r="H306">
        <f>(Table2[[#This Row],[1Y Return vs Nifty]]-AVERAGE(Table2[1Y Return vs Nifty]))/_xlfn.STDEV.P(Table2[1Y Return vs Nifty])</f>
        <v>-0.14342786750324454</v>
      </c>
      <c r="I306">
        <v>39.3263896620225</v>
      </c>
      <c r="J306">
        <f>(Table2[[#This Row],[1M Return vs Nifty]]-AVERAGE(Table2[1M Return vs Nifty]))/_xlfn.STDEV.P(Table2[1M Return vs Nifty])</f>
        <v>4.0743690843388176</v>
      </c>
      <c r="K306">
        <v>69.440094410375494</v>
      </c>
      <c r="L306">
        <f>(Table2[[#This Row],[6M Return vs Nifty]]-AVERAGE(Table2[6M Return vs Nifty]))/_xlfn.STDEV.P(Table2[6M Return vs Nifty])</f>
        <v>1.6894972370259245</v>
      </c>
      <c r="M306">
        <v>-6.1541022050814398</v>
      </c>
      <c r="N306">
        <f>(Table2[[#This Row],[1W Return vs Nifty]]-AVERAGE(Table2[1W Return vs Nifty]))/_xlfn.STDEV.P(Table2[1W Return vs Nifty])</f>
        <v>-0.84252447566335853</v>
      </c>
      <c r="O306">
        <v>1190.32</v>
      </c>
      <c r="P306">
        <v>1052.09643701916</v>
      </c>
      <c r="Q306">
        <v>901.73083845587803</v>
      </c>
      <c r="R306">
        <v>68.463503133612704</v>
      </c>
      <c r="S306" s="2">
        <f>(Table2[[#This Row],[Close Price]]-Table2[[#This Row],[20D EMA]])/Table2[[#This Row],[20D EMA]]</f>
        <v>9.2689360844142893E-2</v>
      </c>
      <c r="T306" s="2">
        <f>(Table2[[#This Row],[Close Price]]-Table2[[#This Row],[50D EMA]])/Table2[[#This Row],[50D EMA]]</f>
        <v>0.23624598870903085</v>
      </c>
      <c r="U306" s="2">
        <f>(Table2[[#This Row],[Close Price]]-Table2[[#This Row],[200D EMA]])/Table2[[#This Row],[200D EMA]]</f>
        <v>0.44239272356175641</v>
      </c>
      <c r="V306">
        <v>1.53645130062166</v>
      </c>
      <c r="W306">
        <v>1292.55</v>
      </c>
      <c r="X306">
        <v>1349.9</v>
      </c>
      <c r="Y306">
        <v>1277.5</v>
      </c>
      <c r="Z306">
        <v>1349.9</v>
      </c>
      <c r="AA306">
        <v>1003.3</v>
      </c>
      <c r="AB306">
        <v>1369.75</v>
      </c>
      <c r="AC306" s="2">
        <f>(Table2[[#This Row],[Close Price]]/Table2[[#This Row],[Day Low]])-1</f>
        <v>6.2666821399559591E-3</v>
      </c>
      <c r="AD306" s="2">
        <f>(Table2[[#This Row],[Day High]]/Table2[[#This Row],[Close Price]])-1</f>
        <v>3.7865682543343659E-2</v>
      </c>
      <c r="AE306" s="2">
        <f>(Table2[[#This Row],[Close Price]]/Table2[[#This Row],[Current Week Low]])-1</f>
        <v>1.8121330724070628E-2</v>
      </c>
      <c r="AF306" s="2">
        <f>(Table2[[#This Row],[Current Week High]]/Table2[[#This Row],[Close Price]])-1</f>
        <v>3.7865682543343659E-2</v>
      </c>
      <c r="AG306" s="2">
        <f>(Table2[[#This Row],[Close Price]]/Table2[[#This Row],[Current Month Low]])-1</f>
        <v>0.29637197249078051</v>
      </c>
      <c r="AH306" s="2">
        <f>(Table2[[#This Row],[Current Month High]]/Table2[[#This Row],[Close Price]])-1</f>
        <v>5.3127282512589691E-2</v>
      </c>
      <c r="AI306">
        <v>5.3127282512589602</v>
      </c>
      <c r="AJ306">
        <v>96.680780281264205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0.38</v>
      </c>
      <c r="AM306" t="s">
        <v>10436</v>
      </c>
      <c r="AN306">
        <v>19.61</v>
      </c>
      <c r="AO306" t="s">
        <v>10436</v>
      </c>
      <c r="AP306">
        <v>-9.1832424189019993E-3</v>
      </c>
      <c r="AQ306">
        <f>(Table2[[#This Row],[Sharpe Ratio]]-AVERAGE(Table2[Sharpe Ratio]))/_xlfn.STDEV.P(Table2[Sharpe Ratio])</f>
        <v>-0.78773626886252579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3.9901777093356134</v>
      </c>
      <c r="AS306">
        <f>_xlfn.RANK.AVG(Table2[[#This Row],[1Y Return vs Nifty Z-Score]],Table2[1Y Return vs Nifty Z-Score])</f>
        <v>340</v>
      </c>
      <c r="AT306">
        <f>_xlfn.RANK.AVG(Table2[[#This Row],[6M Return vs Nifty Z-Score]],Table2[6M Return vs Nifty Z-Score])</f>
        <v>45</v>
      </c>
      <c r="AU306">
        <f>_xlfn.RANK.AVG(Table2[[#This Row],[Sharpe Ratio Z-Score]],Table2[Sharpe Ratio Z-Score])</f>
        <v>590</v>
      </c>
      <c r="AV306">
        <f>(Table2[[#This Row],[Rank 1Y]]+Table2[[#This Row],[Rank 6M]]+Table2[[#This Row],[Rank Sharpe]])/3</f>
        <v>325</v>
      </c>
    </row>
    <row r="307" spans="1:48" x14ac:dyDescent="0.3">
      <c r="A307" t="s">
        <v>852</v>
      </c>
      <c r="B307" t="s">
        <v>853</v>
      </c>
      <c r="C307" t="s">
        <v>10400</v>
      </c>
      <c r="D307" t="s">
        <v>215</v>
      </c>
      <c r="E307">
        <v>19311.668102570002</v>
      </c>
      <c r="F307">
        <v>443.9</v>
      </c>
      <c r="G307">
        <v>13.429506362576401</v>
      </c>
      <c r="H307">
        <f>(Table2[[#This Row],[1Y Return vs Nifty]]-AVERAGE(Table2[1Y Return vs Nifty]))/_xlfn.STDEV.P(Table2[1Y Return vs Nifty])</f>
        <v>-0.18067387070084939</v>
      </c>
      <c r="I307">
        <v>-9.9202346667173398</v>
      </c>
      <c r="J307">
        <f>(Table2[[#This Row],[1M Return vs Nifty]]-AVERAGE(Table2[1M Return vs Nifty]))/_xlfn.STDEV.P(Table2[1M Return vs Nifty])</f>
        <v>-0.72513622941656819</v>
      </c>
      <c r="K307">
        <v>21.2807744499639</v>
      </c>
      <c r="L307">
        <f>(Table2[[#This Row],[6M Return vs Nifty]]-AVERAGE(Table2[6M Return vs Nifty]))/_xlfn.STDEV.P(Table2[6M Return vs Nifty])</f>
        <v>0.2399020858328243</v>
      </c>
      <c r="M307">
        <v>-5.2533741851942697</v>
      </c>
      <c r="N307">
        <f>(Table2[[#This Row],[1W Return vs Nifty]]-AVERAGE(Table2[1W Return vs Nifty]))/_xlfn.STDEV.P(Table2[1W Return vs Nifty])</f>
        <v>-0.66809831204678194</v>
      </c>
      <c r="O307">
        <v>460.81</v>
      </c>
      <c r="P307">
        <v>457.453214363261</v>
      </c>
      <c r="Q307">
        <v>392.004509045661</v>
      </c>
      <c r="R307">
        <v>27.183281457566</v>
      </c>
      <c r="S307" s="2">
        <f>(Table2[[#This Row],[Close Price]]-Table2[[#This Row],[20D EMA]])/Table2[[#This Row],[20D EMA]]</f>
        <v>-3.6696252251470295E-2</v>
      </c>
      <c r="T307" s="2">
        <f>(Table2[[#This Row],[Close Price]]-Table2[[#This Row],[50D EMA]])/Table2[[#This Row],[50D EMA]]</f>
        <v>-2.9627542091109866E-2</v>
      </c>
      <c r="U307" s="2">
        <f>(Table2[[#This Row],[Close Price]]-Table2[[#This Row],[200D EMA]])/Table2[[#This Row],[200D EMA]]</f>
        <v>0.13238493373629576</v>
      </c>
      <c r="V307">
        <v>0.40160947659310098</v>
      </c>
      <c r="W307">
        <v>442.05</v>
      </c>
      <c r="X307">
        <v>449.4</v>
      </c>
      <c r="Y307">
        <v>442.05</v>
      </c>
      <c r="Z307">
        <v>456.1</v>
      </c>
      <c r="AA307">
        <v>442.05</v>
      </c>
      <c r="AB307">
        <v>477</v>
      </c>
      <c r="AC307" s="2">
        <f>(Table2[[#This Row],[Close Price]]/Table2[[#This Row],[Day Low]])-1</f>
        <v>4.1850469403912349E-3</v>
      </c>
      <c r="AD307" s="2">
        <f>(Table2[[#This Row],[Day High]]/Table2[[#This Row],[Close Price]])-1</f>
        <v>1.2390177968010896E-2</v>
      </c>
      <c r="AE307" s="2">
        <f>(Table2[[#This Row],[Close Price]]/Table2[[#This Row],[Current Week Low]])-1</f>
        <v>4.1850469403912349E-3</v>
      </c>
      <c r="AF307" s="2">
        <f>(Table2[[#This Row],[Current Week High]]/Table2[[#This Row],[Close Price]])-1</f>
        <v>2.748366749267861E-2</v>
      </c>
      <c r="AG307" s="2">
        <f>(Table2[[#This Row],[Close Price]]/Table2[[#This Row],[Current Month Low]])-1</f>
        <v>4.1850469403912349E-3</v>
      </c>
      <c r="AH307" s="2">
        <f>(Table2[[#This Row],[Current Month High]]/Table2[[#This Row],[Close Price]])-1</f>
        <v>7.4566343771119703E-2</v>
      </c>
      <c r="AI307">
        <v>30.0856048659608</v>
      </c>
      <c r="AJ307">
        <v>57.971530249110302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-0.1</v>
      </c>
      <c r="AM307" t="s">
        <v>10435</v>
      </c>
      <c r="AN307">
        <v>-4.8499999999999996</v>
      </c>
      <c r="AO307" t="s">
        <v>10435</v>
      </c>
      <c r="AP307">
        <v>4.5847686843585998E-2</v>
      </c>
      <c r="AQ307">
        <f>(Table2[[#This Row],[Sharpe Ratio]]-AVERAGE(Table2[Sharpe Ratio]))/_xlfn.STDEV.P(Table2[Sharpe Ratio])</f>
        <v>-0.14900105800647157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-1.4830073843378466</v>
      </c>
      <c r="AS307">
        <f>_xlfn.RANK.AVG(Table2[[#This Row],[1Y Return vs Nifty Z-Score]],Table2[1Y Return vs Nifty Z-Score])</f>
        <v>355</v>
      </c>
      <c r="AT307">
        <f>_xlfn.RANK.AVG(Table2[[#This Row],[6M Return vs Nifty Z-Score]],Table2[6M Return vs Nifty Z-Score])</f>
        <v>242</v>
      </c>
      <c r="AU307">
        <f>_xlfn.RANK.AVG(Table2[[#This Row],[Sharpe Ratio Z-Score]],Table2[Sharpe Ratio Z-Score])</f>
        <v>378</v>
      </c>
      <c r="AV307">
        <f>(Table2[[#This Row],[Rank 1Y]]+Table2[[#This Row],[Rank 6M]]+Table2[[#This Row],[Rank Sharpe]])/3</f>
        <v>325</v>
      </c>
    </row>
    <row r="308" spans="1:48" x14ac:dyDescent="0.3">
      <c r="A308" t="s">
        <v>878</v>
      </c>
      <c r="B308" t="s">
        <v>879</v>
      </c>
      <c r="C308" t="s">
        <v>10406</v>
      </c>
      <c r="D308" t="s">
        <v>592</v>
      </c>
      <c r="E308">
        <v>18283.94016038</v>
      </c>
      <c r="F308">
        <v>583.29999999999995</v>
      </c>
      <c r="G308">
        <v>68.287746100187505</v>
      </c>
      <c r="H308">
        <f>(Table2[[#This Row],[1Y Return vs Nifty]]-AVERAGE(Table2[1Y Return vs Nifty]))/_xlfn.STDEV.P(Table2[1Y Return vs Nifty])</f>
        <v>0.71260233828247577</v>
      </c>
      <c r="I308">
        <v>-19.8707233235872</v>
      </c>
      <c r="J308">
        <f>(Table2[[#This Row],[1M Return vs Nifty]]-AVERAGE(Table2[1M Return vs Nifty]))/_xlfn.STDEV.P(Table2[1M Return vs Nifty])</f>
        <v>-1.6948965700301852</v>
      </c>
      <c r="K308">
        <v>-27.780259394074498</v>
      </c>
      <c r="L308">
        <f>(Table2[[#This Row],[6M Return vs Nifty]]-AVERAGE(Table2[6M Return vs Nifty]))/_xlfn.STDEV.P(Table2[6M Return vs Nifty])</f>
        <v>-1.2368346461496933</v>
      </c>
      <c r="M308">
        <v>-4.2417321939752304</v>
      </c>
      <c r="N308">
        <f>(Table2[[#This Row],[1W Return vs Nifty]]-AVERAGE(Table2[1W Return vs Nifty]))/_xlfn.STDEV.P(Table2[1W Return vs Nifty])</f>
        <v>-0.47219363540102216</v>
      </c>
      <c r="O308">
        <v>620.36</v>
      </c>
      <c r="P308">
        <v>644.62708761849603</v>
      </c>
      <c r="Q308">
        <v>594.66233568144003</v>
      </c>
      <c r="R308">
        <v>31.527692912768</v>
      </c>
      <c r="S308" s="2">
        <f>(Table2[[#This Row],[Close Price]]-Table2[[#This Row],[20D EMA]])/Table2[[#This Row],[20D EMA]]</f>
        <v>-5.9739506093236278E-2</v>
      </c>
      <c r="T308" s="2">
        <f>(Table2[[#This Row],[Close Price]]-Table2[[#This Row],[50D EMA]])/Table2[[#This Row],[50D EMA]]</f>
        <v>-9.5135759567694045E-2</v>
      </c>
      <c r="U308" s="2">
        <f>(Table2[[#This Row],[Close Price]]-Table2[[#This Row],[200D EMA]])/Table2[[#This Row],[200D EMA]]</f>
        <v>-1.9107205887555764E-2</v>
      </c>
      <c r="V308">
        <v>0.67629112497194399</v>
      </c>
      <c r="W308">
        <v>579.54999999999995</v>
      </c>
      <c r="X308">
        <v>597.5</v>
      </c>
      <c r="Y308">
        <v>579.54999999999995</v>
      </c>
      <c r="Z308">
        <v>604.70000000000005</v>
      </c>
      <c r="AA308">
        <v>569.70000000000005</v>
      </c>
      <c r="AB308">
        <v>687.2</v>
      </c>
      <c r="AC308" s="2">
        <f>(Table2[[#This Row],[Close Price]]/Table2[[#This Row],[Day Low]])-1</f>
        <v>6.4705374859805875E-3</v>
      </c>
      <c r="AD308" s="2">
        <f>(Table2[[#This Row],[Day High]]/Table2[[#This Row],[Close Price]])-1</f>
        <v>2.4344248242756716E-2</v>
      </c>
      <c r="AE308" s="2">
        <f>(Table2[[#This Row],[Close Price]]/Table2[[#This Row],[Current Week Low]])-1</f>
        <v>6.4705374859805875E-3</v>
      </c>
      <c r="AF308" s="2">
        <f>(Table2[[#This Row],[Current Week High]]/Table2[[#This Row],[Close Price]])-1</f>
        <v>3.6687810732042081E-2</v>
      </c>
      <c r="AG308" s="2">
        <f>(Table2[[#This Row],[Close Price]]/Table2[[#This Row],[Current Month Low]])-1</f>
        <v>2.3872213445673029E-2</v>
      </c>
      <c r="AH308" s="2">
        <f>(Table2[[#This Row],[Current Month High]]/Table2[[#This Row],[Close Price]])-1</f>
        <v>0.17812446425510053</v>
      </c>
      <c r="AI308">
        <v>34.107663295045398</v>
      </c>
      <c r="AJ308">
        <v>106.660761736049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-0.23</v>
      </c>
      <c r="AM308" t="s">
        <v>10435</v>
      </c>
      <c r="AN308">
        <v>-6.43</v>
      </c>
      <c r="AO308" t="s">
        <v>10435</v>
      </c>
      <c r="AP308">
        <v>0.13474941889591899</v>
      </c>
      <c r="AQ308">
        <f>(Table2[[#This Row],[Sharpe Ratio]]-AVERAGE(Table2[Sharpe Ratio]))/_xlfn.STDEV.P(Table2[Sharpe Ratio])</f>
        <v>0.88286715372337798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135</v>
      </c>
      <c r="AT308">
        <f>_xlfn.RANK.AVG(Table2[[#This Row],[6M Return vs Nifty Z-Score]],Table2[6M Return vs Nifty Z-Score])</f>
        <v>708</v>
      </c>
      <c r="AU308">
        <f>_xlfn.RANK.AVG(Table2[[#This Row],[Sharpe Ratio Z-Score]],Table2[Sharpe Ratio Z-Score])</f>
        <v>133</v>
      </c>
      <c r="AV308">
        <f>(Table2[[#This Row],[Rank 1Y]]+Table2[[#This Row],[Rank 6M]]+Table2[[#This Row],[Rank Sharpe]])/3</f>
        <v>325.33333333333331</v>
      </c>
    </row>
    <row r="309" spans="1:48" x14ac:dyDescent="0.3">
      <c r="A309" t="s">
        <v>1742</v>
      </c>
      <c r="B309" t="s">
        <v>1743</v>
      </c>
      <c r="C309" t="s">
        <v>10397</v>
      </c>
      <c r="D309" t="s">
        <v>190</v>
      </c>
      <c r="E309">
        <v>4824.2905357500003</v>
      </c>
      <c r="F309">
        <v>674.55</v>
      </c>
      <c r="G309">
        <v>13.215017418789101</v>
      </c>
      <c r="H309">
        <f>(Table2[[#This Row],[1Y Return vs Nifty]]-AVERAGE(Table2[1Y Return vs Nifty]))/_xlfn.STDEV.P(Table2[1Y Return vs Nifty])</f>
        <v>-0.1841664703812543</v>
      </c>
      <c r="I309">
        <v>-4.1455202581856003</v>
      </c>
      <c r="J309">
        <f>(Table2[[#This Row],[1M Return vs Nifty]]-AVERAGE(Table2[1M Return vs Nifty]))/_xlfn.STDEV.P(Table2[1M Return vs Nifty])</f>
        <v>-0.16234085273948654</v>
      </c>
      <c r="K309">
        <v>-1.76080045001145</v>
      </c>
      <c r="L309">
        <f>(Table2[[#This Row],[6M Return vs Nifty]]-AVERAGE(Table2[6M Return vs Nifty]))/_xlfn.STDEV.P(Table2[6M Return vs Nifty])</f>
        <v>-0.45364913703148307</v>
      </c>
      <c r="M309">
        <v>-1.54146236554578</v>
      </c>
      <c r="N309">
        <f>(Table2[[#This Row],[1W Return vs Nifty]]-AVERAGE(Table2[1W Return vs Nifty]))/_xlfn.STDEV.P(Table2[1W Return vs Nifty])</f>
        <v>5.0714164182630445E-2</v>
      </c>
      <c r="O309">
        <v>676.61</v>
      </c>
      <c r="P309">
        <v>675.30071210180802</v>
      </c>
      <c r="Q309">
        <v>621.58553132617396</v>
      </c>
      <c r="R309">
        <v>48.5380643480066</v>
      </c>
      <c r="S309" s="2">
        <f>(Table2[[#This Row],[Close Price]]-Table2[[#This Row],[20D EMA]])/Table2[[#This Row],[20D EMA]]</f>
        <v>-3.0445899410296317E-3</v>
      </c>
      <c r="T309" s="2">
        <f>(Table2[[#This Row],[Close Price]]-Table2[[#This Row],[50D EMA]])/Table2[[#This Row],[50D EMA]]</f>
        <v>-1.1116708280545771E-3</v>
      </c>
      <c r="U309" s="2">
        <f>(Table2[[#This Row],[Close Price]]-Table2[[#This Row],[200D EMA]])/Table2[[#This Row],[200D EMA]]</f>
        <v>8.5208657545204583E-2</v>
      </c>
      <c r="V309">
        <v>0.30830344869724902</v>
      </c>
      <c r="W309">
        <v>672.6</v>
      </c>
      <c r="X309">
        <v>686.8</v>
      </c>
      <c r="Y309">
        <v>672.6</v>
      </c>
      <c r="Z309">
        <v>698.8</v>
      </c>
      <c r="AA309">
        <v>649.35</v>
      </c>
      <c r="AB309">
        <v>702.95</v>
      </c>
      <c r="AC309" s="2">
        <f>(Table2[[#This Row],[Close Price]]/Table2[[#This Row],[Day Low]])-1</f>
        <v>2.899197145405763E-3</v>
      </c>
      <c r="AD309" s="2">
        <f>(Table2[[#This Row],[Day High]]/Table2[[#This Row],[Close Price]])-1</f>
        <v>1.816025498480478E-2</v>
      </c>
      <c r="AE309" s="2">
        <f>(Table2[[#This Row],[Close Price]]/Table2[[#This Row],[Current Week Low]])-1</f>
        <v>2.899197145405763E-3</v>
      </c>
      <c r="AF309" s="2">
        <f>(Table2[[#This Row],[Current Week High]]/Table2[[#This Row],[Close Price]])-1</f>
        <v>3.594989252093983E-2</v>
      </c>
      <c r="AG309" s="2">
        <f>(Table2[[#This Row],[Close Price]]/Table2[[#This Row],[Current Month Low]])-1</f>
        <v>3.8808038808038736E-2</v>
      </c>
      <c r="AH309" s="2">
        <f>(Table2[[#This Row],[Current Month High]]/Table2[[#This Row],[Close Price]])-1</f>
        <v>4.210214216885344E-2</v>
      </c>
      <c r="AI309">
        <v>18.471573641687002</v>
      </c>
      <c r="AJ309">
        <v>64.223980523432701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-0.06</v>
      </c>
      <c r="AM309" t="s">
        <v>10435</v>
      </c>
      <c r="AN309">
        <v>-0.9</v>
      </c>
      <c r="AO309" t="s">
        <v>10435</v>
      </c>
      <c r="AP309">
        <v>0.129186039005703</v>
      </c>
      <c r="AQ309">
        <f>(Table2[[#This Row],[Sharpe Ratio]]-AVERAGE(Table2[Sharpe Ratio]))/_xlfn.STDEV.P(Table2[Sharpe Ratio])</f>
        <v>0.81829389147116816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6.8851595501574686E-2</v>
      </c>
      <c r="AS309">
        <f>_xlfn.RANK.AVG(Table2[[#This Row],[1Y Return vs Nifty Z-Score]],Table2[1Y Return vs Nifty Z-Score])</f>
        <v>356</v>
      </c>
      <c r="AT309">
        <f>_xlfn.RANK.AVG(Table2[[#This Row],[6M Return vs Nifty Z-Score]],Table2[6M Return vs Nifty Z-Score])</f>
        <v>477</v>
      </c>
      <c r="AU309">
        <f>_xlfn.RANK.AVG(Table2[[#This Row],[Sharpe Ratio Z-Score]],Table2[Sharpe Ratio Z-Score])</f>
        <v>147</v>
      </c>
      <c r="AV309">
        <f>(Table2[[#This Row],[Rank 1Y]]+Table2[[#This Row],[Rank 6M]]+Table2[[#This Row],[Rank Sharpe]])/3</f>
        <v>326.66666666666669</v>
      </c>
    </row>
    <row r="310" spans="1:48" x14ac:dyDescent="0.3">
      <c r="A310" t="s">
        <v>423</v>
      </c>
      <c r="B310" t="s">
        <v>424</v>
      </c>
      <c r="C310" t="s">
        <v>10391</v>
      </c>
      <c r="D310" t="s">
        <v>51</v>
      </c>
      <c r="E310">
        <v>55436.526112500003</v>
      </c>
      <c r="F310">
        <v>5031</v>
      </c>
      <c r="G310">
        <v>27.984027888965802</v>
      </c>
      <c r="H310">
        <f>(Table2[[#This Row],[1Y Return vs Nifty]]-AVERAGE(Table2[1Y Return vs Nifty]))/_xlfn.STDEV.P(Table2[1Y Return vs Nifty])</f>
        <v>5.6322574588765405E-2</v>
      </c>
      <c r="I310">
        <v>10.593302470085201</v>
      </c>
      <c r="J310">
        <f>(Table2[[#This Row],[1M Return vs Nifty]]-AVERAGE(Table2[1M Return vs Nifty]))/_xlfn.STDEV.P(Table2[1M Return vs Nifty])</f>
        <v>1.2740836528392998</v>
      </c>
      <c r="K310">
        <v>3.9863680443224099</v>
      </c>
      <c r="L310">
        <f>(Table2[[#This Row],[6M Return vs Nifty]]-AVERAGE(Table2[6M Return vs Nifty]))/_xlfn.STDEV.P(Table2[6M Return vs Nifty])</f>
        <v>-0.28065941065402383</v>
      </c>
      <c r="M310">
        <v>-1.59966362540949</v>
      </c>
      <c r="N310">
        <f>(Table2[[#This Row],[1W Return vs Nifty]]-AVERAGE(Table2[1W Return vs Nifty]))/_xlfn.STDEV.P(Table2[1W Return vs Nifty])</f>
        <v>3.9443478413412274E-2</v>
      </c>
      <c r="O310">
        <v>4829.54</v>
      </c>
      <c r="P310">
        <v>4629.5468886844001</v>
      </c>
      <c r="Q310">
        <v>4183.3078960222801</v>
      </c>
      <c r="R310">
        <v>63.705273750644402</v>
      </c>
      <c r="S310" s="2">
        <f>(Table2[[#This Row],[Close Price]]-Table2[[#This Row],[20D EMA]])/Table2[[#This Row],[20D EMA]]</f>
        <v>4.1714117700650588E-2</v>
      </c>
      <c r="T310" s="2">
        <f>(Table2[[#This Row],[Close Price]]-Table2[[#This Row],[50D EMA]])/Table2[[#This Row],[50D EMA]]</f>
        <v>8.6715421826018643E-2</v>
      </c>
      <c r="U310" s="2">
        <f>(Table2[[#This Row],[Close Price]]-Table2[[#This Row],[200D EMA]])/Table2[[#This Row],[200D EMA]]</f>
        <v>0.20263679486364183</v>
      </c>
      <c r="V310">
        <v>0.92218359318167498</v>
      </c>
      <c r="W310">
        <v>4936.45</v>
      </c>
      <c r="X310">
        <v>5050</v>
      </c>
      <c r="Y310">
        <v>4921</v>
      </c>
      <c r="Z310">
        <v>5050</v>
      </c>
      <c r="AA310">
        <v>4600</v>
      </c>
      <c r="AB310">
        <v>5133.75</v>
      </c>
      <c r="AC310" s="2">
        <f>(Table2[[#This Row],[Close Price]]/Table2[[#This Row],[Day Low]])-1</f>
        <v>1.9153440225263108E-2</v>
      </c>
      <c r="AD310" s="2">
        <f>(Table2[[#This Row],[Day High]]/Table2[[#This Row],[Close Price]])-1</f>
        <v>3.7765851719340215E-3</v>
      </c>
      <c r="AE310" s="2">
        <f>(Table2[[#This Row],[Close Price]]/Table2[[#This Row],[Current Week Low]])-1</f>
        <v>2.2353180247917104E-2</v>
      </c>
      <c r="AF310" s="2">
        <f>(Table2[[#This Row],[Current Week High]]/Table2[[#This Row],[Close Price]])-1</f>
        <v>3.7765851719340215E-3</v>
      </c>
      <c r="AG310" s="2">
        <f>(Table2[[#This Row],[Close Price]]/Table2[[#This Row],[Current Month Low]])-1</f>
        <v>9.3695652173912958E-2</v>
      </c>
      <c r="AH310" s="2">
        <f>(Table2[[#This Row],[Current Month High]]/Table2[[#This Row],[Close Price]])-1</f>
        <v>2.0423375074537953E-2</v>
      </c>
      <c r="AI310">
        <v>2.68336314847943</v>
      </c>
      <c r="AJ310">
        <v>70.965439902130697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0.04</v>
      </c>
      <c r="AM310" t="s">
        <v>10436</v>
      </c>
      <c r="AN310">
        <v>4.8</v>
      </c>
      <c r="AO310" t="s">
        <v>10436</v>
      </c>
      <c r="AP310">
        <v>7.7245974701087003E-2</v>
      </c>
      <c r="AQ310">
        <f>(Table2[[#This Row],[Sharpe Ratio]]-AVERAGE(Table2[Sharpe Ratio]))/_xlfn.STDEV.P(Table2[Sharpe Ratio])</f>
        <v>0.21543385675791843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1.3046241519453721</v>
      </c>
      <c r="AS310">
        <f>_xlfn.RANK.AVG(Table2[[#This Row],[1Y Return vs Nifty Z-Score]],Table2[1Y Return vs Nifty Z-Score])</f>
        <v>284</v>
      </c>
      <c r="AT310">
        <f>_xlfn.RANK.AVG(Table2[[#This Row],[6M Return vs Nifty Z-Score]],Table2[6M Return vs Nifty Z-Score])</f>
        <v>412</v>
      </c>
      <c r="AU310">
        <f>_xlfn.RANK.AVG(Table2[[#This Row],[Sharpe Ratio Z-Score]],Table2[Sharpe Ratio Z-Score])</f>
        <v>289</v>
      </c>
      <c r="AV310">
        <f>(Table2[[#This Row],[Rank 1Y]]+Table2[[#This Row],[Rank 6M]]+Table2[[#This Row],[Rank Sharpe]])/3</f>
        <v>328.33333333333331</v>
      </c>
    </row>
    <row r="311" spans="1:48" x14ac:dyDescent="0.3">
      <c r="A311" t="s">
        <v>1173</v>
      </c>
      <c r="B311" t="s">
        <v>1174</v>
      </c>
      <c r="C311" t="s">
        <v>5630</v>
      </c>
      <c r="D311" t="s">
        <v>83</v>
      </c>
      <c r="E311">
        <v>10780.89123044</v>
      </c>
      <c r="F311">
        <v>214.18</v>
      </c>
      <c r="G311">
        <v>36.531004434410903</v>
      </c>
      <c r="H311">
        <f>(Table2[[#This Row],[1Y Return vs Nifty]]-AVERAGE(Table2[1Y Return vs Nifty]))/_xlfn.STDEV.P(Table2[1Y Return vs Nifty])</f>
        <v>0.19549603045067723</v>
      </c>
      <c r="I311">
        <v>26.656745748734298</v>
      </c>
      <c r="J311">
        <f>(Table2[[#This Row],[1M Return vs Nifty]]-AVERAGE(Table2[1M Return vs Nifty]))/_xlfn.STDEV.P(Table2[1M Return vs Nifty])</f>
        <v>2.8396037757706858</v>
      </c>
      <c r="K311">
        <v>8.15049533510647</v>
      </c>
      <c r="L311">
        <f>(Table2[[#This Row],[6M Return vs Nifty]]-AVERAGE(Table2[6M Return vs Nifty]))/_xlfn.STDEV.P(Table2[6M Return vs Nifty])</f>
        <v>-0.15531921202510937</v>
      </c>
      <c r="M311">
        <v>2.8965334084126502</v>
      </c>
      <c r="N311">
        <f>(Table2[[#This Row],[1W Return vs Nifty]]-AVERAGE(Table2[1W Return vs Nifty]))/_xlfn.STDEV.P(Table2[1W Return vs Nifty])</f>
        <v>0.91013294533159139</v>
      </c>
      <c r="O311">
        <v>198.58</v>
      </c>
      <c r="P311">
        <v>182.78091066711701</v>
      </c>
      <c r="Q311">
        <v>166.73568353837601</v>
      </c>
      <c r="R311">
        <v>58.905880567523603</v>
      </c>
      <c r="S311" s="2">
        <f>(Table2[[#This Row],[Close Price]]-Table2[[#This Row],[20D EMA]])/Table2[[#This Row],[20D EMA]]</f>
        <v>7.8557760096686441E-2</v>
      </c>
      <c r="T311" s="2">
        <f>(Table2[[#This Row],[Close Price]]-Table2[[#This Row],[50D EMA]])/Table2[[#This Row],[50D EMA]]</f>
        <v>0.17178538622158102</v>
      </c>
      <c r="U311" s="2">
        <f>(Table2[[#This Row],[Close Price]]-Table2[[#This Row],[200D EMA]])/Table2[[#This Row],[200D EMA]]</f>
        <v>0.28454806706510533</v>
      </c>
      <c r="V311">
        <v>4.6823349631044202</v>
      </c>
      <c r="W311">
        <v>211.55</v>
      </c>
      <c r="X311">
        <v>221.15</v>
      </c>
      <c r="Y311">
        <v>211.55</v>
      </c>
      <c r="Z311">
        <v>230.7</v>
      </c>
      <c r="AA311">
        <v>163.15</v>
      </c>
      <c r="AB311">
        <v>246</v>
      </c>
      <c r="AC311" s="2">
        <f>(Table2[[#This Row],[Close Price]]/Table2[[#This Row],[Day Low]])-1</f>
        <v>1.2432049160954861E-2</v>
      </c>
      <c r="AD311" s="2">
        <f>(Table2[[#This Row],[Day High]]/Table2[[#This Row],[Close Price]])-1</f>
        <v>3.2542721075730752E-2</v>
      </c>
      <c r="AE311" s="2">
        <f>(Table2[[#This Row],[Close Price]]/Table2[[#This Row],[Current Week Low]])-1</f>
        <v>1.2432049160954861E-2</v>
      </c>
      <c r="AF311" s="2">
        <f>(Table2[[#This Row],[Current Week High]]/Table2[[#This Row],[Close Price]])-1</f>
        <v>7.7131384816509385E-2</v>
      </c>
      <c r="AG311" s="2">
        <f>(Table2[[#This Row],[Close Price]]/Table2[[#This Row],[Current Month Low]])-1</f>
        <v>0.3127796506282563</v>
      </c>
      <c r="AH311" s="2">
        <f>(Table2[[#This Row],[Current Month High]]/Table2[[#This Row],[Close Price]])-1</f>
        <v>0.1485666262022598</v>
      </c>
      <c r="AI311">
        <v>14.856662620225899</v>
      </c>
      <c r="AJ311">
        <v>78.483333333333306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0.24</v>
      </c>
      <c r="AM311" t="s">
        <v>10436</v>
      </c>
      <c r="AN311">
        <v>19.489999999999998</v>
      </c>
      <c r="AO311" t="s">
        <v>10436</v>
      </c>
      <c r="AP311">
        <v>4.7018249109429998E-2</v>
      </c>
      <c r="AQ311">
        <f>(Table2[[#This Row],[Sharpe Ratio]]-AVERAGE(Table2[Sharpe Ratio]))/_xlfn.STDEV.P(Table2[Sharpe Ratio])</f>
        <v>-0.13541452865444653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3.6544990108733986</v>
      </c>
      <c r="AS311">
        <f>_xlfn.RANK.AVG(Table2[[#This Row],[1Y Return vs Nifty Z-Score]],Table2[1Y Return vs Nifty Z-Score])</f>
        <v>251</v>
      </c>
      <c r="AT311">
        <f>_xlfn.RANK.AVG(Table2[[#This Row],[6M Return vs Nifty Z-Score]],Table2[6M Return vs Nifty Z-Score])</f>
        <v>363</v>
      </c>
      <c r="AU311">
        <f>_xlfn.RANK.AVG(Table2[[#This Row],[Sharpe Ratio Z-Score]],Table2[Sharpe Ratio Z-Score])</f>
        <v>374</v>
      </c>
      <c r="AV311">
        <f>(Table2[[#This Row],[Rank 1Y]]+Table2[[#This Row],[Rank 6M]]+Table2[[#This Row],[Rank Sharpe]])/3</f>
        <v>329.33333333333331</v>
      </c>
    </row>
    <row r="312" spans="1:48" x14ac:dyDescent="0.3">
      <c r="A312" t="s">
        <v>1224</v>
      </c>
      <c r="B312" t="s">
        <v>1225</v>
      </c>
      <c r="C312" t="s">
        <v>10399</v>
      </c>
      <c r="D312" t="s">
        <v>119</v>
      </c>
      <c r="E312">
        <v>10044.958109839999</v>
      </c>
      <c r="F312">
        <v>1181.2</v>
      </c>
      <c r="G312">
        <v>29.439502450404099</v>
      </c>
      <c r="H312">
        <f>(Table2[[#This Row],[1Y Return vs Nifty]]-AVERAGE(Table2[1Y Return vs Nifty]))/_xlfn.STDEV.P(Table2[1Y Return vs Nifty])</f>
        <v>8.0022584008168751E-2</v>
      </c>
      <c r="I312">
        <v>-13.594168211264501</v>
      </c>
      <c r="J312">
        <f>(Table2[[#This Row],[1M Return vs Nifty]]-AVERAGE(Table2[1M Return vs Nifty]))/_xlfn.STDEV.P(Table2[1M Return vs Nifty])</f>
        <v>-1.0831925187518714</v>
      </c>
      <c r="K312">
        <v>34.050966004349299</v>
      </c>
      <c r="L312">
        <f>(Table2[[#This Row],[6M Return vs Nifty]]-AVERAGE(Table2[6M Return vs Nifty]))/_xlfn.STDEV.P(Table2[6M Return vs Nifty])</f>
        <v>0.62428475095893587</v>
      </c>
      <c r="M312">
        <v>1.3962923209632101</v>
      </c>
      <c r="N312">
        <f>(Table2[[#This Row],[1W Return vs Nifty]]-AVERAGE(Table2[1W Return vs Nifty]))/_xlfn.STDEV.P(Table2[1W Return vs Nifty])</f>
        <v>0.61961095466836491</v>
      </c>
      <c r="O312">
        <v>1208.49</v>
      </c>
      <c r="P312">
        <v>1195.92514382381</v>
      </c>
      <c r="Q312">
        <v>1025.62195856535</v>
      </c>
      <c r="R312">
        <v>42.3608822500237</v>
      </c>
      <c r="S312" s="2">
        <f>(Table2[[#This Row],[Close Price]]-Table2[[#This Row],[20D EMA]])/Table2[[#This Row],[20D EMA]]</f>
        <v>-2.2581899726104446E-2</v>
      </c>
      <c r="T312" s="2">
        <f>(Table2[[#This Row],[Close Price]]-Table2[[#This Row],[50D EMA]])/Table2[[#This Row],[50D EMA]]</f>
        <v>-1.2312763804537372E-2</v>
      </c>
      <c r="U312" s="2">
        <f>(Table2[[#This Row],[Close Price]]-Table2[[#This Row],[200D EMA]])/Table2[[#This Row],[200D EMA]]</f>
        <v>0.15169141040259521</v>
      </c>
      <c r="V312">
        <v>0.39697983825272898</v>
      </c>
      <c r="W312">
        <v>1174.8</v>
      </c>
      <c r="X312">
        <v>1205.95</v>
      </c>
      <c r="Y312">
        <v>1174.8</v>
      </c>
      <c r="Z312">
        <v>1207.7</v>
      </c>
      <c r="AA312">
        <v>1140</v>
      </c>
      <c r="AB312">
        <v>1300</v>
      </c>
      <c r="AC312" s="2">
        <f>(Table2[[#This Row],[Close Price]]/Table2[[#This Row],[Day Low]])-1</f>
        <v>5.4477357848146113E-3</v>
      </c>
      <c r="AD312" s="2">
        <f>(Table2[[#This Row],[Day High]]/Table2[[#This Row],[Close Price]])-1</f>
        <v>2.0953267863190073E-2</v>
      </c>
      <c r="AE312" s="2">
        <f>(Table2[[#This Row],[Close Price]]/Table2[[#This Row],[Current Week Low]])-1</f>
        <v>5.4477357848146113E-3</v>
      </c>
      <c r="AF312" s="2">
        <f>(Table2[[#This Row],[Current Week High]]/Table2[[#This Row],[Close Price]])-1</f>
        <v>2.2434812055536657E-2</v>
      </c>
      <c r="AG312" s="2">
        <f>(Table2[[#This Row],[Close Price]]/Table2[[#This Row],[Current Month Low]])-1</f>
        <v>3.6140350877192917E-2</v>
      </c>
      <c r="AH312" s="2">
        <f>(Table2[[#This Row],[Current Month High]]/Table2[[#This Row],[Close Price]])-1</f>
        <v>0.10057568574331177</v>
      </c>
      <c r="AI312">
        <v>17.164747714188898</v>
      </c>
      <c r="AJ312">
        <v>69.712643678160902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0.03</v>
      </c>
      <c r="AM312" t="s">
        <v>10436</v>
      </c>
      <c r="AN312">
        <v>-4.7699999999999996</v>
      </c>
      <c r="AO312" t="s">
        <v>10435</v>
      </c>
      <c r="AP312">
        <v>-1.4451352135089999E-3</v>
      </c>
      <c r="AQ312">
        <f>(Table2[[#This Row],[Sharpe Ratio]]-AVERAGE(Table2[Sharpe Ratio]))/_xlfn.STDEV.P(Table2[Sharpe Ratio])</f>
        <v>-0.69792129383479007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-0.45719552295119181</v>
      </c>
      <c r="AS312">
        <f>_xlfn.RANK.AVG(Table2[[#This Row],[1Y Return vs Nifty Z-Score]],Table2[1Y Return vs Nifty Z-Score])</f>
        <v>277</v>
      </c>
      <c r="AT312">
        <f>_xlfn.RANK.AVG(Table2[[#This Row],[6M Return vs Nifty Z-Score]],Table2[6M Return vs Nifty Z-Score])</f>
        <v>151</v>
      </c>
      <c r="AU312">
        <f>_xlfn.RANK.AVG(Table2[[#This Row],[Sharpe Ratio Z-Score]],Table2[Sharpe Ratio Z-Score])</f>
        <v>562</v>
      </c>
      <c r="AV312">
        <f>(Table2[[#This Row],[Rank 1Y]]+Table2[[#This Row],[Rank 6M]]+Table2[[#This Row],[Rank Sharpe]])/3</f>
        <v>330</v>
      </c>
    </row>
    <row r="313" spans="1:48" x14ac:dyDescent="0.3">
      <c r="A313" t="s">
        <v>1288</v>
      </c>
      <c r="B313" t="s">
        <v>1289</v>
      </c>
      <c r="C313" t="s">
        <v>10395</v>
      </c>
      <c r="D313" t="s">
        <v>54</v>
      </c>
      <c r="E313">
        <v>9226.4474602800001</v>
      </c>
      <c r="F313">
        <v>566.70000000000005</v>
      </c>
      <c r="G313">
        <v>21.374781403316401</v>
      </c>
      <c r="H313">
        <f>(Table2[[#This Row],[1Y Return vs Nifty]]-AVERAGE(Table2[1Y Return vs Nifty]))/_xlfn.STDEV.P(Table2[1Y Return vs Nifty])</f>
        <v>-5.1298134226824374E-2</v>
      </c>
      <c r="I313">
        <v>1.8911265243590001</v>
      </c>
      <c r="J313">
        <f>(Table2[[#This Row],[1M Return vs Nifty]]-AVERAGE(Table2[1M Return vs Nifty]))/_xlfn.STDEV.P(Table2[1M Return vs Nifty])</f>
        <v>0.42598207710605934</v>
      </c>
      <c r="K313">
        <v>17.309425170965898</v>
      </c>
      <c r="L313">
        <f>(Table2[[#This Row],[6M Return vs Nifty]]-AVERAGE(Table2[6M Return vs Nifty]))/_xlfn.STDEV.P(Table2[6M Return vs Nifty])</f>
        <v>0.12036450383909972</v>
      </c>
      <c r="M313">
        <v>-4.5056960159583204</v>
      </c>
      <c r="N313">
        <f>(Table2[[#This Row],[1W Return vs Nifty]]-AVERAGE(Table2[1W Return vs Nifty]))/_xlfn.STDEV.P(Table2[1W Return vs Nifty])</f>
        <v>-0.52331028302995553</v>
      </c>
      <c r="O313">
        <v>560.75</v>
      </c>
      <c r="P313">
        <v>534.36636518787304</v>
      </c>
      <c r="Q313">
        <v>468.37623685692199</v>
      </c>
      <c r="R313">
        <v>50.358474725199002</v>
      </c>
      <c r="S313" s="2">
        <f>(Table2[[#This Row],[Close Price]]-Table2[[#This Row],[20D EMA]])/Table2[[#This Row],[20D EMA]]</f>
        <v>1.0610789121712073E-2</v>
      </c>
      <c r="T313" s="2">
        <f>(Table2[[#This Row],[Close Price]]-Table2[[#This Row],[50D EMA]])/Table2[[#This Row],[50D EMA]]</f>
        <v>6.0508364520209114E-2</v>
      </c>
      <c r="U313" s="2">
        <f>(Table2[[#This Row],[Close Price]]-Table2[[#This Row],[200D EMA]])/Table2[[#This Row],[200D EMA]]</f>
        <v>0.20992474725636789</v>
      </c>
      <c r="V313">
        <v>3.5527394810026802</v>
      </c>
      <c r="W313">
        <v>561.85</v>
      </c>
      <c r="X313">
        <v>574.95000000000005</v>
      </c>
      <c r="Y313">
        <v>560.29999999999995</v>
      </c>
      <c r="Z313">
        <v>577</v>
      </c>
      <c r="AA313">
        <v>535.20000000000005</v>
      </c>
      <c r="AB313">
        <v>658.85</v>
      </c>
      <c r="AC313" s="2">
        <f>(Table2[[#This Row],[Close Price]]/Table2[[#This Row],[Day Low]])-1</f>
        <v>8.6321972056599972E-3</v>
      </c>
      <c r="AD313" s="2">
        <f>(Table2[[#This Row],[Day High]]/Table2[[#This Row],[Close Price]])-1</f>
        <v>1.4557967178401299E-2</v>
      </c>
      <c r="AE313" s="2">
        <f>(Table2[[#This Row],[Close Price]]/Table2[[#This Row],[Current Week Low]])-1</f>
        <v>1.1422452257719318E-2</v>
      </c>
      <c r="AF313" s="2">
        <f>(Table2[[#This Row],[Current Week High]]/Table2[[#This Row],[Close Price]])-1</f>
        <v>1.8175401446973716E-2</v>
      </c>
      <c r="AG313" s="2">
        <f>(Table2[[#This Row],[Close Price]]/Table2[[#This Row],[Current Month Low]])-1</f>
        <v>5.8856502242152553E-2</v>
      </c>
      <c r="AH313" s="2">
        <f>(Table2[[#This Row],[Current Month High]]/Table2[[#This Row],[Close Price]])-1</f>
        <v>0.16260808187753661</v>
      </c>
      <c r="AI313">
        <v>16.2608081877536</v>
      </c>
      <c r="AJ313">
        <v>65.074279056218998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-0.03</v>
      </c>
      <c r="AM313" t="s">
        <v>10435</v>
      </c>
      <c r="AN313">
        <v>-0.77</v>
      </c>
      <c r="AO313" t="s">
        <v>10435</v>
      </c>
      <c r="AP313">
        <v>3.5928383548339E-2</v>
      </c>
      <c r="AQ313">
        <f>(Table2[[#This Row],[Sharpe Ratio]]-AVERAGE(Table2[Sharpe Ratio]))/_xlfn.STDEV.P(Table2[Sharpe Ratio])</f>
        <v>-0.26413282784473902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-0.29239466415635984</v>
      </c>
      <c r="AS313">
        <f>_xlfn.RANK.AVG(Table2[[#This Row],[1Y Return vs Nifty Z-Score]],Table2[1Y Return vs Nifty Z-Score])</f>
        <v>311</v>
      </c>
      <c r="AT313">
        <f>_xlfn.RANK.AVG(Table2[[#This Row],[6M Return vs Nifty Z-Score]],Table2[6M Return vs Nifty Z-Score])</f>
        <v>278</v>
      </c>
      <c r="AU313">
        <f>_xlfn.RANK.AVG(Table2[[#This Row],[Sharpe Ratio Z-Score]],Table2[Sharpe Ratio Z-Score])</f>
        <v>402</v>
      </c>
      <c r="AV313">
        <f>(Table2[[#This Row],[Rank 1Y]]+Table2[[#This Row],[Rank 6M]]+Table2[[#This Row],[Rank Sharpe]])/3</f>
        <v>330.33333333333331</v>
      </c>
    </row>
    <row r="314" spans="1:48" x14ac:dyDescent="0.3">
      <c r="A314" t="s">
        <v>593</v>
      </c>
      <c r="B314" t="s">
        <v>594</v>
      </c>
      <c r="C314" t="s">
        <v>10397</v>
      </c>
      <c r="D314" t="s">
        <v>190</v>
      </c>
      <c r="E314">
        <v>34197.951605759998</v>
      </c>
      <c r="F314">
        <v>2431.1999999999998</v>
      </c>
      <c r="G314">
        <v>20.931246592339601</v>
      </c>
      <c r="H314">
        <f>(Table2[[#This Row],[1Y Return vs Nifty]]-AVERAGE(Table2[1Y Return vs Nifty]))/_xlfn.STDEV.P(Table2[1Y Return vs Nifty])</f>
        <v>-5.8520369143521038E-2</v>
      </c>
      <c r="I314">
        <v>-11.4069215849622</v>
      </c>
      <c r="J314">
        <f>(Table2[[#This Row],[1M Return vs Nifty]]-AVERAGE(Table2[1M Return vs Nifty]))/_xlfn.STDEV.P(Table2[1M Return vs Nifty])</f>
        <v>-0.87002660233584861</v>
      </c>
      <c r="K314">
        <v>20.518399062355101</v>
      </c>
      <c r="L314">
        <f>(Table2[[#This Row],[6M Return vs Nifty]]-AVERAGE(Table2[6M Return vs Nifty]))/_xlfn.STDEV.P(Table2[6M Return vs Nifty])</f>
        <v>0.21695459267521472</v>
      </c>
      <c r="M314">
        <v>-3.14608038692944</v>
      </c>
      <c r="N314">
        <f>(Table2[[#This Row],[1W Return vs Nifty]]-AVERAGE(Table2[1W Return vs Nifty]))/_xlfn.STDEV.P(Table2[1W Return vs Nifty])</f>
        <v>-0.260020440892755</v>
      </c>
      <c r="O314">
        <v>2475.5300000000002</v>
      </c>
      <c r="P314">
        <v>2489.02457048319</v>
      </c>
      <c r="Q314">
        <v>2214.3922481927102</v>
      </c>
      <c r="R314">
        <v>41.901065963725003</v>
      </c>
      <c r="S314" s="2">
        <f>(Table2[[#This Row],[Close Price]]-Table2[[#This Row],[20D EMA]])/Table2[[#This Row],[20D EMA]]</f>
        <v>-1.790727642161492E-2</v>
      </c>
      <c r="T314" s="2">
        <f>(Table2[[#This Row],[Close Price]]-Table2[[#This Row],[50D EMA]])/Table2[[#This Row],[50D EMA]]</f>
        <v>-2.323181987390539E-2</v>
      </c>
      <c r="U314" s="2">
        <f>(Table2[[#This Row],[Close Price]]-Table2[[#This Row],[200D EMA]])/Table2[[#This Row],[200D EMA]]</f>
        <v>9.7908467654833325E-2</v>
      </c>
      <c r="V314">
        <v>1.32383085259642</v>
      </c>
      <c r="W314">
        <v>2420.15</v>
      </c>
      <c r="X314">
        <v>2460.0500000000002</v>
      </c>
      <c r="Y314">
        <v>2393.1</v>
      </c>
      <c r="Z314">
        <v>2460.0500000000002</v>
      </c>
      <c r="AA314">
        <v>2378</v>
      </c>
      <c r="AB314">
        <v>2589</v>
      </c>
      <c r="AC314" s="2">
        <f>(Table2[[#This Row],[Close Price]]/Table2[[#This Row],[Day Low]])-1</f>
        <v>4.5658326963202711E-3</v>
      </c>
      <c r="AD314" s="2">
        <f>(Table2[[#This Row],[Day High]]/Table2[[#This Row],[Close Price]])-1</f>
        <v>1.1866567949983642E-2</v>
      </c>
      <c r="AE314" s="2">
        <f>(Table2[[#This Row],[Close Price]]/Table2[[#This Row],[Current Week Low]])-1</f>
        <v>1.5920772220132884E-2</v>
      </c>
      <c r="AF314" s="2">
        <f>(Table2[[#This Row],[Current Week High]]/Table2[[#This Row],[Close Price]])-1</f>
        <v>1.1866567949983642E-2</v>
      </c>
      <c r="AG314" s="2">
        <f>(Table2[[#This Row],[Close Price]]/Table2[[#This Row],[Current Month Low]])-1</f>
        <v>2.237174095878891E-2</v>
      </c>
      <c r="AH314" s="2">
        <f>(Table2[[#This Row],[Current Month High]]/Table2[[#This Row],[Close Price]])-1</f>
        <v>6.4906219151036559E-2</v>
      </c>
      <c r="AI314">
        <v>25.9172425139848</v>
      </c>
      <c r="AJ314">
        <v>57.865004382974497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-0.16</v>
      </c>
      <c r="AM314" t="s">
        <v>10435</v>
      </c>
      <c r="AN314">
        <v>-3.59</v>
      </c>
      <c r="AO314" t="s">
        <v>10435</v>
      </c>
      <c r="AP314">
        <v>2.9645047556235E-2</v>
      </c>
      <c r="AQ314">
        <f>(Table2[[#This Row],[Sharpe Ratio]]-AVERAGE(Table2[Sharpe Ratio]))/_xlfn.STDEV.P(Table2[Sharpe Ratio])</f>
        <v>-0.33706250563834517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313</v>
      </c>
      <c r="AT314">
        <f>_xlfn.RANK.AVG(Table2[[#This Row],[6M Return vs Nifty Z-Score]],Table2[6M Return vs Nifty Z-Score])</f>
        <v>247</v>
      </c>
      <c r="AU314">
        <f>_xlfn.RANK.AVG(Table2[[#This Row],[Sharpe Ratio Z-Score]],Table2[Sharpe Ratio Z-Score])</f>
        <v>432</v>
      </c>
      <c r="AV314">
        <f>(Table2[[#This Row],[Rank 1Y]]+Table2[[#This Row],[Rank 6M]]+Table2[[#This Row],[Rank Sharpe]])/3</f>
        <v>330.66666666666669</v>
      </c>
    </row>
    <row r="315" spans="1:48" x14ac:dyDescent="0.3">
      <c r="A315" t="s">
        <v>87</v>
      </c>
      <c r="B315" t="s">
        <v>88</v>
      </c>
      <c r="C315" t="s">
        <v>10396</v>
      </c>
      <c r="D315" t="s">
        <v>89</v>
      </c>
      <c r="E315">
        <v>327981.84473229002</v>
      </c>
      <c r="F315">
        <v>2070.5500000000002</v>
      </c>
      <c r="G315">
        <v>72.387037095635804</v>
      </c>
      <c r="H315">
        <f>(Table2[[#This Row],[1Y Return vs Nifty]]-AVERAGE(Table2[1Y Return vs Nifty]))/_xlfn.STDEV.P(Table2[1Y Return vs Nifty])</f>
        <v>0.77935255005463711</v>
      </c>
      <c r="I315">
        <v>2.3808021126515002</v>
      </c>
      <c r="J315">
        <f>(Table2[[#This Row],[1M Return vs Nifty]]-AVERAGE(Table2[1M Return vs Nifty]))/_xlfn.STDEV.P(Table2[1M Return vs Nifty])</f>
        <v>0.47370515701378396</v>
      </c>
      <c r="K315">
        <v>-6.0148654111001401</v>
      </c>
      <c r="L315">
        <f>(Table2[[#This Row],[6M Return vs Nifty]]-AVERAGE(Table2[6M Return vs Nifty]))/_xlfn.STDEV.P(Table2[6M Return vs Nifty])</f>
        <v>-0.58169645882763421</v>
      </c>
      <c r="M315">
        <v>2.7235232727345999</v>
      </c>
      <c r="N315">
        <f>(Table2[[#This Row],[1W Return vs Nifty]]-AVERAGE(Table2[1W Return vs Nifty]))/_xlfn.STDEV.P(Table2[1W Return vs Nifty])</f>
        <v>0.87662949749071484</v>
      </c>
      <c r="O315">
        <v>1923.57</v>
      </c>
      <c r="P315">
        <v>1874.10354179261</v>
      </c>
      <c r="Q315">
        <v>1726.53254395609</v>
      </c>
      <c r="R315">
        <v>79.762184164902607</v>
      </c>
      <c r="S315" s="2">
        <f>(Table2[[#This Row],[Close Price]]-Table2[[#This Row],[20D EMA]])/Table2[[#This Row],[20D EMA]]</f>
        <v>7.6410008473827437E-2</v>
      </c>
      <c r="T315" s="2">
        <f>(Table2[[#This Row],[Close Price]]-Table2[[#This Row],[50D EMA]])/Table2[[#This Row],[50D EMA]]</f>
        <v>0.10482156072309963</v>
      </c>
      <c r="U315" s="2">
        <f>(Table2[[#This Row],[Close Price]]-Table2[[#This Row],[200D EMA]])/Table2[[#This Row],[200D EMA]]</f>
        <v>0.19925338635995005</v>
      </c>
      <c r="V315">
        <v>1.5603656826624199</v>
      </c>
      <c r="W315">
        <v>2023.7</v>
      </c>
      <c r="X315">
        <v>2079.65</v>
      </c>
      <c r="Y315">
        <v>1963.05</v>
      </c>
      <c r="Z315">
        <v>2079.65</v>
      </c>
      <c r="AA315">
        <v>1780.4</v>
      </c>
      <c r="AB315">
        <v>2079.65</v>
      </c>
      <c r="AC315" s="2">
        <f>(Table2[[#This Row],[Close Price]]/Table2[[#This Row],[Day Low]])-1</f>
        <v>2.3150664624203232E-2</v>
      </c>
      <c r="AD315" s="2">
        <f>(Table2[[#This Row],[Day High]]/Table2[[#This Row],[Close Price]])-1</f>
        <v>4.3949675207071159E-3</v>
      </c>
      <c r="AE315" s="2">
        <f>(Table2[[#This Row],[Close Price]]/Table2[[#This Row],[Current Week Low]])-1</f>
        <v>5.4761722829270942E-2</v>
      </c>
      <c r="AF315" s="2">
        <f>(Table2[[#This Row],[Current Week High]]/Table2[[#This Row],[Close Price]])-1</f>
        <v>4.3949675207071159E-3</v>
      </c>
      <c r="AG315" s="2">
        <f>(Table2[[#This Row],[Close Price]]/Table2[[#This Row],[Current Month Low]])-1</f>
        <v>0.16296899573129631</v>
      </c>
      <c r="AH315" s="2">
        <f>(Table2[[#This Row],[Current Month High]]/Table2[[#This Row],[Close Price]])-1</f>
        <v>4.3949675207071159E-3</v>
      </c>
      <c r="AI315">
        <v>5.0010866677935697</v>
      </c>
      <c r="AJ315">
        <v>153.883882042793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0.15</v>
      </c>
      <c r="AM315" t="s">
        <v>10436</v>
      </c>
      <c r="AN315">
        <v>11.12</v>
      </c>
      <c r="AO315" t="s">
        <v>10436</v>
      </c>
      <c r="AP315">
        <v>5.9020971873309999E-2</v>
      </c>
      <c r="AQ315">
        <f>(Table2[[#This Row],[Sharpe Ratio]]-AVERAGE(Table2[Sharpe Ratio]))/_xlfn.STDEV.P(Table2[Sharpe Ratio])</f>
        <v>3.8991583608223492E-3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1.551889904092324</v>
      </c>
      <c r="AS315">
        <f>_xlfn.RANK.AVG(Table2[[#This Row],[1Y Return vs Nifty Z-Score]],Table2[1Y Return vs Nifty Z-Score])</f>
        <v>124</v>
      </c>
      <c r="AT315">
        <f>_xlfn.RANK.AVG(Table2[[#This Row],[6M Return vs Nifty Z-Score]],Table2[6M Return vs Nifty Z-Score])</f>
        <v>523</v>
      </c>
      <c r="AU315">
        <f>_xlfn.RANK.AVG(Table2[[#This Row],[Sharpe Ratio Z-Score]],Table2[Sharpe Ratio Z-Score])</f>
        <v>346</v>
      </c>
      <c r="AV315">
        <f>(Table2[[#This Row],[Rank 1Y]]+Table2[[#This Row],[Rank 6M]]+Table2[[#This Row],[Rank Sharpe]])/3</f>
        <v>331</v>
      </c>
    </row>
    <row r="316" spans="1:48" x14ac:dyDescent="0.3">
      <c r="A316" t="s">
        <v>1454</v>
      </c>
      <c r="B316" t="s">
        <v>1455</v>
      </c>
      <c r="C316" t="s">
        <v>10402</v>
      </c>
      <c r="D316" t="s">
        <v>125</v>
      </c>
      <c r="E316">
        <v>7562.3368072000003</v>
      </c>
      <c r="F316">
        <v>697</v>
      </c>
      <c r="G316">
        <v>10.642579384410899</v>
      </c>
      <c r="H316">
        <f>(Table2[[#This Row],[1Y Return vs Nifty]]-AVERAGE(Table2[1Y Return vs Nifty]))/_xlfn.STDEV.P(Table2[1Y Return vs Nifty])</f>
        <v>-0.22605439289179788</v>
      </c>
      <c r="I316">
        <v>-3.9837231298165401</v>
      </c>
      <c r="J316">
        <f>(Table2[[#This Row],[1M Return vs Nifty]]-AVERAGE(Table2[1M Return vs Nifty]))/_xlfn.STDEV.P(Table2[1M Return vs Nifty])</f>
        <v>-0.14657233686774013</v>
      </c>
      <c r="K316">
        <v>19.918205276471301</v>
      </c>
      <c r="L316">
        <f>(Table2[[#This Row],[6M Return vs Nifty]]-AVERAGE(Table2[6M Return vs Nifty]))/_xlfn.STDEV.P(Table2[6M Return vs Nifty])</f>
        <v>0.19888876445113302</v>
      </c>
      <c r="M316">
        <v>-2.4715288151646</v>
      </c>
      <c r="N316">
        <f>(Table2[[#This Row],[1W Return vs Nifty]]-AVERAGE(Table2[1W Return vs Nifty]))/_xlfn.STDEV.P(Table2[1W Return vs Nifty])</f>
        <v>-0.12939339229798436</v>
      </c>
      <c r="O316">
        <v>664.46</v>
      </c>
      <c r="P316">
        <v>648.50409723920302</v>
      </c>
      <c r="Q316">
        <v>601.48654785384201</v>
      </c>
      <c r="R316">
        <v>64.671027491462098</v>
      </c>
      <c r="S316" s="2">
        <f>(Table2[[#This Row],[Close Price]]-Table2[[#This Row],[20D EMA]])/Table2[[#This Row],[20D EMA]]</f>
        <v>4.8972097643198931E-2</v>
      </c>
      <c r="T316" s="2">
        <f>(Table2[[#This Row],[Close Price]]-Table2[[#This Row],[50D EMA]])/Table2[[#This Row],[50D EMA]]</f>
        <v>7.4781181749279058E-2</v>
      </c>
      <c r="U316" s="2">
        <f>(Table2[[#This Row],[Close Price]]-Table2[[#This Row],[200D EMA]])/Table2[[#This Row],[200D EMA]]</f>
        <v>0.15879565800259135</v>
      </c>
      <c r="V316">
        <v>1.01704231872934</v>
      </c>
      <c r="W316">
        <v>678.9</v>
      </c>
      <c r="X316">
        <v>702.6</v>
      </c>
      <c r="Y316">
        <v>658</v>
      </c>
      <c r="Z316">
        <v>702.6</v>
      </c>
      <c r="AA316">
        <v>630.1</v>
      </c>
      <c r="AB316">
        <v>702.6</v>
      </c>
      <c r="AC316" s="2">
        <f>(Table2[[#This Row],[Close Price]]/Table2[[#This Row],[Day Low]])-1</f>
        <v>2.6660774782736762E-2</v>
      </c>
      <c r="AD316" s="2">
        <f>(Table2[[#This Row],[Day High]]/Table2[[#This Row],[Close Price]])-1</f>
        <v>8.0344332855093459E-3</v>
      </c>
      <c r="AE316" s="2">
        <f>(Table2[[#This Row],[Close Price]]/Table2[[#This Row],[Current Week Low]])-1</f>
        <v>5.9270516717325306E-2</v>
      </c>
      <c r="AF316" s="2">
        <f>(Table2[[#This Row],[Current Week High]]/Table2[[#This Row],[Close Price]])-1</f>
        <v>8.0344332855093459E-3</v>
      </c>
      <c r="AG316" s="2">
        <f>(Table2[[#This Row],[Close Price]]/Table2[[#This Row],[Current Month Low]])-1</f>
        <v>0.10617362323440727</v>
      </c>
      <c r="AH316" s="2">
        <f>(Table2[[#This Row],[Current Month High]]/Table2[[#This Row],[Close Price]])-1</f>
        <v>8.0344332855093459E-3</v>
      </c>
      <c r="AI316">
        <v>20.7532281205164</v>
      </c>
      <c r="AJ316">
        <v>54.614019520851798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</v>
      </c>
      <c r="AM316">
        <v>0</v>
      </c>
      <c r="AN316">
        <v>5.19</v>
      </c>
      <c r="AO316" t="s">
        <v>10436</v>
      </c>
      <c r="AP316">
        <v>4.6708660905249E-2</v>
      </c>
      <c r="AQ316">
        <f>(Table2[[#This Row],[Sharpe Ratio]]-AVERAGE(Table2[Sharpe Ratio]))/_xlfn.STDEV.P(Table2[Sharpe Ratio])</f>
        <v>-0.13900786951796143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-0.44213922712435078</v>
      </c>
      <c r="AS316">
        <f>_xlfn.RANK.AVG(Table2[[#This Row],[1Y Return vs Nifty Z-Score]],Table2[1Y Return vs Nifty Z-Score])</f>
        <v>366</v>
      </c>
      <c r="AT316">
        <f>_xlfn.RANK.AVG(Table2[[#This Row],[6M Return vs Nifty Z-Score]],Table2[6M Return vs Nifty Z-Score])</f>
        <v>252</v>
      </c>
      <c r="AU316">
        <f>_xlfn.RANK.AVG(Table2[[#This Row],[Sharpe Ratio Z-Score]],Table2[Sharpe Ratio Z-Score])</f>
        <v>375</v>
      </c>
      <c r="AV316">
        <f>(Table2[[#This Row],[Rank 1Y]]+Table2[[#This Row],[Rank 6M]]+Table2[[#This Row],[Rank Sharpe]])/3</f>
        <v>331</v>
      </c>
    </row>
    <row r="317" spans="1:48" x14ac:dyDescent="0.3">
      <c r="A317" t="s">
        <v>1122</v>
      </c>
      <c r="B317" t="s">
        <v>1123</v>
      </c>
      <c r="C317" t="s">
        <v>10404</v>
      </c>
      <c r="D317" t="s">
        <v>465</v>
      </c>
      <c r="E317">
        <v>11941.107765639999</v>
      </c>
      <c r="F317">
        <v>755.8</v>
      </c>
      <c r="G317">
        <v>30.968252259166601</v>
      </c>
      <c r="H317">
        <f>(Table2[[#This Row],[1Y Return vs Nifty]]-AVERAGE(Table2[1Y Return vs Nifty]))/_xlfn.STDEV.P(Table2[1Y Return vs Nifty])</f>
        <v>0.10491576031471894</v>
      </c>
      <c r="I317">
        <v>8.6040294283710299</v>
      </c>
      <c r="J317">
        <f>(Table2[[#This Row],[1M Return vs Nifty]]-AVERAGE(Table2[1M Return vs Nifty]))/_xlfn.STDEV.P(Table2[1M Return vs Nifty])</f>
        <v>1.0802119577869822</v>
      </c>
      <c r="K317">
        <v>48.314634798773703</v>
      </c>
      <c r="L317">
        <f>(Table2[[#This Row],[6M Return vs Nifty]]-AVERAGE(Table2[6M Return vs Nifty]))/_xlfn.STDEV.P(Table2[6M Return vs Nifty])</f>
        <v>1.0536210692379042</v>
      </c>
      <c r="M317">
        <v>-2.7823898490402201</v>
      </c>
      <c r="N317">
        <f>(Table2[[#This Row],[1W Return vs Nifty]]-AVERAGE(Table2[1W Return vs Nifty]))/_xlfn.STDEV.P(Table2[1W Return vs Nifty])</f>
        <v>-0.18959169451533878</v>
      </c>
      <c r="O317">
        <v>729.52</v>
      </c>
      <c r="P317">
        <v>675.56184872879396</v>
      </c>
      <c r="Q317">
        <v>564.84780244128899</v>
      </c>
      <c r="R317">
        <v>57.560632772655197</v>
      </c>
      <c r="S317" s="2">
        <f>(Table2[[#This Row],[Close Price]]-Table2[[#This Row],[20D EMA]])/Table2[[#This Row],[20D EMA]]</f>
        <v>3.6023686807763973E-2</v>
      </c>
      <c r="T317" s="2">
        <f>(Table2[[#This Row],[Close Price]]-Table2[[#This Row],[50D EMA]])/Table2[[#This Row],[50D EMA]]</f>
        <v>0.11877247275314655</v>
      </c>
      <c r="U317" s="2">
        <f>(Table2[[#This Row],[Close Price]]-Table2[[#This Row],[200D EMA]])/Table2[[#This Row],[200D EMA]]</f>
        <v>0.33805955645646474</v>
      </c>
      <c r="V317">
        <v>0.88377558572751602</v>
      </c>
      <c r="W317">
        <v>748</v>
      </c>
      <c r="X317">
        <v>766.8</v>
      </c>
      <c r="Y317">
        <v>748</v>
      </c>
      <c r="Z317">
        <v>780.75</v>
      </c>
      <c r="AA317">
        <v>655.1</v>
      </c>
      <c r="AB317">
        <v>786</v>
      </c>
      <c r="AC317" s="2">
        <f>(Table2[[#This Row],[Close Price]]/Table2[[#This Row],[Day Low]])-1</f>
        <v>1.0427807486630858E-2</v>
      </c>
      <c r="AD317" s="2">
        <f>(Table2[[#This Row],[Day High]]/Table2[[#This Row],[Close Price]])-1</f>
        <v>1.4554114845197086E-2</v>
      </c>
      <c r="AE317" s="2">
        <f>(Table2[[#This Row],[Close Price]]/Table2[[#This Row],[Current Week Low]])-1</f>
        <v>1.0427807486630858E-2</v>
      </c>
      <c r="AF317" s="2">
        <f>(Table2[[#This Row],[Current Week High]]/Table2[[#This Row],[Close Price]])-1</f>
        <v>3.3011378671606417E-2</v>
      </c>
      <c r="AG317" s="2">
        <f>(Table2[[#This Row],[Close Price]]/Table2[[#This Row],[Current Month Low]])-1</f>
        <v>0.15371698977255366</v>
      </c>
      <c r="AH317" s="2">
        <f>(Table2[[#This Row],[Current Month High]]/Table2[[#This Row],[Close Price]])-1</f>
        <v>3.9957660756813951E-2</v>
      </c>
      <c r="AI317">
        <v>3.9957660756813902</v>
      </c>
      <c r="AJ317">
        <v>86.0888834174566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0.38</v>
      </c>
      <c r="AM317" t="s">
        <v>10436</v>
      </c>
      <c r="AN317">
        <v>5.74</v>
      </c>
      <c r="AO317" t="s">
        <v>10436</v>
      </c>
      <c r="AP317">
        <v>-2.3644552142943E-2</v>
      </c>
      <c r="AQ317">
        <f>(Table2[[#This Row],[Sharpe Ratio]]-AVERAGE(Table2[Sharpe Ratio]))/_xlfn.STDEV.P(Table2[Sharpe Ratio])</f>
        <v>-0.95558638223752246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1.093570710586744</v>
      </c>
      <c r="AS317">
        <f>_xlfn.RANK.AVG(Table2[[#This Row],[1Y Return vs Nifty Z-Score]],Table2[1Y Return vs Nifty Z-Score])</f>
        <v>270</v>
      </c>
      <c r="AT317">
        <f>_xlfn.RANK.AVG(Table2[[#This Row],[6M Return vs Nifty Z-Score]],Table2[6M Return vs Nifty Z-Score])</f>
        <v>100</v>
      </c>
      <c r="AU317">
        <f>_xlfn.RANK.AVG(Table2[[#This Row],[Sharpe Ratio Z-Score]],Table2[Sharpe Ratio Z-Score])</f>
        <v>626</v>
      </c>
      <c r="AV317">
        <f>(Table2[[#This Row],[Rank 1Y]]+Table2[[#This Row],[Rank 6M]]+Table2[[#This Row],[Rank Sharpe]])/3</f>
        <v>332</v>
      </c>
    </row>
    <row r="318" spans="1:48" x14ac:dyDescent="0.3">
      <c r="A318" t="s">
        <v>1908</v>
      </c>
      <c r="B318" t="s">
        <v>1909</v>
      </c>
      <c r="C318" t="s">
        <v>10395</v>
      </c>
      <c r="D318" t="s">
        <v>54</v>
      </c>
      <c r="E318">
        <v>3905.8088587000002</v>
      </c>
      <c r="F318">
        <v>389.5</v>
      </c>
      <c r="G318">
        <v>6.2221071032981996</v>
      </c>
      <c r="H318">
        <f>(Table2[[#This Row],[1Y Return vs Nifty]]-AVERAGE(Table2[1Y Return vs Nifty]))/_xlfn.STDEV.P(Table2[1Y Return vs Nifty])</f>
        <v>-0.29803451365533329</v>
      </c>
      <c r="I318">
        <v>-2.92643568424262</v>
      </c>
      <c r="J318">
        <f>(Table2[[#This Row],[1M Return vs Nifty]]-AVERAGE(Table2[1M Return vs Nifty]))/_xlfn.STDEV.P(Table2[1M Return vs Nifty])</f>
        <v>-4.3530620153819401E-2</v>
      </c>
      <c r="K318">
        <v>16.2933646355755</v>
      </c>
      <c r="L318">
        <f>(Table2[[#This Row],[6M Return vs Nifty]]-AVERAGE(Table2[6M Return vs Nifty]))/_xlfn.STDEV.P(Table2[6M Return vs Nifty])</f>
        <v>8.9781089732934291E-2</v>
      </c>
      <c r="M318">
        <v>-2.9695503717728799</v>
      </c>
      <c r="N318">
        <f>(Table2[[#This Row],[1W Return vs Nifty]]-AVERAGE(Table2[1W Return vs Nifty]))/_xlfn.STDEV.P(Table2[1W Return vs Nifty])</f>
        <v>-0.22583536767743304</v>
      </c>
      <c r="O318">
        <v>396.24</v>
      </c>
      <c r="P318">
        <v>380.71264320837599</v>
      </c>
      <c r="Q318">
        <v>338.94420246475801</v>
      </c>
      <c r="R318">
        <v>38.082617447855199</v>
      </c>
      <c r="S318" s="2">
        <f>(Table2[[#This Row],[Close Price]]-Table2[[#This Row],[20D EMA]])/Table2[[#This Row],[20D EMA]]</f>
        <v>-1.7009892994144984E-2</v>
      </c>
      <c r="T318" s="2">
        <f>(Table2[[#This Row],[Close Price]]-Table2[[#This Row],[50D EMA]])/Table2[[#This Row],[50D EMA]]</f>
        <v>2.3081336930579451E-2</v>
      </c>
      <c r="U318" s="2">
        <f>(Table2[[#This Row],[Close Price]]-Table2[[#This Row],[200D EMA]])/Table2[[#This Row],[200D EMA]]</f>
        <v>0.14915669649342525</v>
      </c>
      <c r="V318">
        <v>1.1204096922439899</v>
      </c>
      <c r="W318">
        <v>382</v>
      </c>
      <c r="X318">
        <v>401.2</v>
      </c>
      <c r="Y318">
        <v>382</v>
      </c>
      <c r="Z318">
        <v>409.3</v>
      </c>
      <c r="AA318">
        <v>382</v>
      </c>
      <c r="AB318">
        <v>434</v>
      </c>
      <c r="AC318" s="2">
        <f>(Table2[[#This Row],[Close Price]]/Table2[[#This Row],[Day Low]])-1</f>
        <v>1.963350785340312E-2</v>
      </c>
      <c r="AD318" s="2">
        <f>(Table2[[#This Row],[Day High]]/Table2[[#This Row],[Close Price]])-1</f>
        <v>3.0038510911424954E-2</v>
      </c>
      <c r="AE318" s="2">
        <f>(Table2[[#This Row],[Close Price]]/Table2[[#This Row],[Current Week Low]])-1</f>
        <v>1.963350785340312E-2</v>
      </c>
      <c r="AF318" s="2">
        <f>(Table2[[#This Row],[Current Week High]]/Table2[[#This Row],[Close Price]])-1</f>
        <v>5.0834403080872947E-2</v>
      </c>
      <c r="AG318" s="2">
        <f>(Table2[[#This Row],[Close Price]]/Table2[[#This Row],[Current Month Low]])-1</f>
        <v>1.963350785340312E-2</v>
      </c>
      <c r="AH318" s="2">
        <f>(Table2[[#This Row],[Current Month High]]/Table2[[#This Row],[Close Price]])-1</f>
        <v>0.11424903722721447</v>
      </c>
      <c r="AI318">
        <v>11.4249037227214</v>
      </c>
      <c r="AJ318">
        <v>64.103644406993894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-0.06</v>
      </c>
      <c r="AM318" t="s">
        <v>10435</v>
      </c>
      <c r="AN318">
        <v>-0.49</v>
      </c>
      <c r="AO318" t="s">
        <v>10435</v>
      </c>
      <c r="AP318">
        <v>6.7881520228940007E-2</v>
      </c>
      <c r="AQ318">
        <f>(Table2[[#This Row],[Sharpe Ratio]]-AVERAGE(Table2[Sharpe Ratio]))/_xlfn.STDEV.P(Table2[Sharpe Ratio])</f>
        <v>0.10674212863374927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-0.3708772831199022</v>
      </c>
      <c r="AS318">
        <f>_xlfn.RANK.AVG(Table2[[#This Row],[1Y Return vs Nifty Z-Score]],Table2[1Y Return vs Nifty Z-Score])</f>
        <v>394</v>
      </c>
      <c r="AT318">
        <f>_xlfn.RANK.AVG(Table2[[#This Row],[6M Return vs Nifty Z-Score]],Table2[6M Return vs Nifty Z-Score])</f>
        <v>286</v>
      </c>
      <c r="AU318">
        <f>_xlfn.RANK.AVG(Table2[[#This Row],[Sharpe Ratio Z-Score]],Table2[Sharpe Ratio Z-Score])</f>
        <v>320</v>
      </c>
      <c r="AV318">
        <f>(Table2[[#This Row],[Rank 1Y]]+Table2[[#This Row],[Rank 6M]]+Table2[[#This Row],[Rank Sharpe]])/3</f>
        <v>333.33333333333331</v>
      </c>
    </row>
    <row r="319" spans="1:48" x14ac:dyDescent="0.3">
      <c r="A319" t="s">
        <v>474</v>
      </c>
      <c r="B319" t="s">
        <v>475</v>
      </c>
      <c r="C319" t="s">
        <v>10391</v>
      </c>
      <c r="D319" t="s">
        <v>24</v>
      </c>
      <c r="E319">
        <v>46756.560170384997</v>
      </c>
      <c r="F319">
        <v>190.71</v>
      </c>
      <c r="G319">
        <v>-2.2029997299575501</v>
      </c>
      <c r="H319">
        <f>(Table2[[#This Row],[1Y Return vs Nifty]]-AVERAGE(Table2[1Y Return vs Nifty]))/_xlfn.STDEV.P(Table2[1Y Return vs Nifty])</f>
        <v>-0.43522352169290568</v>
      </c>
      <c r="I319">
        <v>-10.8000908049477</v>
      </c>
      <c r="J319">
        <f>(Table2[[#This Row],[1M Return vs Nifty]]-AVERAGE(Table2[1M Return vs Nifty]))/_xlfn.STDEV.P(Table2[1M Return vs Nifty])</f>
        <v>-0.81088574561868643</v>
      </c>
      <c r="K319">
        <v>9.9151068452559894</v>
      </c>
      <c r="L319">
        <f>(Table2[[#This Row],[6M Return vs Nifty]]-AVERAGE(Table2[6M Return vs Nifty]))/_xlfn.STDEV.P(Table2[6M Return vs Nifty])</f>
        <v>-0.1022044194791389</v>
      </c>
      <c r="M319">
        <v>-0.54557196670316799</v>
      </c>
      <c r="N319">
        <f>(Table2[[#This Row],[1W Return vs Nifty]]-AVERAGE(Table2[1W Return vs Nifty]))/_xlfn.STDEV.P(Table2[1W Return vs Nifty])</f>
        <v>0.24356854177205964</v>
      </c>
      <c r="O319">
        <v>188.72</v>
      </c>
      <c r="P319">
        <v>189.26476063349</v>
      </c>
      <c r="Q319">
        <v>171.26414154196499</v>
      </c>
      <c r="R319">
        <v>62.707820718058898</v>
      </c>
      <c r="S319" s="2">
        <f>(Table2[[#This Row],[Close Price]]-Table2[[#This Row],[20D EMA]])/Table2[[#This Row],[20D EMA]]</f>
        <v>1.0544722339974614E-2</v>
      </c>
      <c r="T319" s="2">
        <f>(Table2[[#This Row],[Close Price]]-Table2[[#This Row],[50D EMA]])/Table2[[#This Row],[50D EMA]]</f>
        <v>7.6360721439777462E-3</v>
      </c>
      <c r="U319" s="2">
        <f>(Table2[[#This Row],[Close Price]]-Table2[[#This Row],[200D EMA]])/Table2[[#This Row],[200D EMA]]</f>
        <v>0.11354308194906162</v>
      </c>
      <c r="V319">
        <v>0.60720155182407298</v>
      </c>
      <c r="W319">
        <v>186.2</v>
      </c>
      <c r="X319">
        <v>192</v>
      </c>
      <c r="Y319">
        <v>184.72</v>
      </c>
      <c r="Z319">
        <v>192</v>
      </c>
      <c r="AA319">
        <v>181.73</v>
      </c>
      <c r="AB319">
        <v>197.5</v>
      </c>
      <c r="AC319" s="2">
        <f>(Table2[[#This Row],[Close Price]]/Table2[[#This Row],[Day Low]])-1</f>
        <v>2.422126745435027E-2</v>
      </c>
      <c r="AD319" s="2">
        <f>(Table2[[#This Row],[Day High]]/Table2[[#This Row],[Close Price]])-1</f>
        <v>6.7641969482459263E-3</v>
      </c>
      <c r="AE319" s="2">
        <f>(Table2[[#This Row],[Close Price]]/Table2[[#This Row],[Current Week Low]])-1</f>
        <v>3.2427457773928081E-2</v>
      </c>
      <c r="AF319" s="2">
        <f>(Table2[[#This Row],[Current Week High]]/Table2[[#This Row],[Close Price]])-1</f>
        <v>6.7641969482459263E-3</v>
      </c>
      <c r="AG319" s="2">
        <f>(Table2[[#This Row],[Close Price]]/Table2[[#This Row],[Current Month Low]])-1</f>
        <v>4.9413965773400292E-2</v>
      </c>
      <c r="AH319" s="2">
        <f>(Table2[[#This Row],[Current Month High]]/Table2[[#This Row],[Close Price]])-1</f>
        <v>3.5603796339992666E-2</v>
      </c>
      <c r="AI319">
        <v>8.3267788789261203</v>
      </c>
      <c r="AJ319">
        <v>38.950819672131097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</v>
      </c>
      <c r="AM319" t="s">
        <v>10437</v>
      </c>
      <c r="AN319">
        <v>3.96</v>
      </c>
      <c r="AO319" t="s">
        <v>10436</v>
      </c>
      <c r="AP319">
        <v>0.10563721470710701</v>
      </c>
      <c r="AQ319">
        <f>(Table2[[#This Row],[Sharpe Ratio]]-AVERAGE(Table2[Sharpe Ratio]))/_xlfn.STDEV.P(Table2[Sharpe Ratio])</f>
        <v>0.54496644715288844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448</v>
      </c>
      <c r="AT319">
        <f>_xlfn.RANK.AVG(Table2[[#This Row],[6M Return vs Nifty Z-Score]],Table2[6M Return vs Nifty Z-Score])</f>
        <v>347</v>
      </c>
      <c r="AU319">
        <f>_xlfn.RANK.AVG(Table2[[#This Row],[Sharpe Ratio Z-Score]],Table2[Sharpe Ratio Z-Score])</f>
        <v>209</v>
      </c>
      <c r="AV319">
        <f>(Table2[[#This Row],[Rank 1Y]]+Table2[[#This Row],[Rank 6M]]+Table2[[#This Row],[Rank Sharpe]])/3</f>
        <v>334.66666666666669</v>
      </c>
    </row>
    <row r="320" spans="1:48" x14ac:dyDescent="0.3">
      <c r="A320" t="s">
        <v>366</v>
      </c>
      <c r="B320" t="s">
        <v>367</v>
      </c>
      <c r="C320" t="s">
        <v>10402</v>
      </c>
      <c r="D320" t="s">
        <v>206</v>
      </c>
      <c r="E320">
        <v>69681.419259479997</v>
      </c>
      <c r="F320">
        <v>237.3</v>
      </c>
      <c r="G320">
        <v>-1.78646774285475</v>
      </c>
      <c r="H320">
        <f>(Table2[[#This Row],[1Y Return vs Nifty]]-AVERAGE(Table2[1Y Return vs Nifty]))/_xlfn.STDEV.P(Table2[1Y Return vs Nifty])</f>
        <v>-0.42844098335155273</v>
      </c>
      <c r="I320">
        <v>-13.9286423140398</v>
      </c>
      <c r="J320">
        <f>(Table2[[#This Row],[1M Return vs Nifty]]-AVERAGE(Table2[1M Return vs Nifty]))/_xlfn.STDEV.P(Table2[1M Return vs Nifty])</f>
        <v>-1.1157898846721741</v>
      </c>
      <c r="K320">
        <v>23.352691477672099</v>
      </c>
      <c r="L320">
        <f>(Table2[[#This Row],[6M Return vs Nifty]]-AVERAGE(Table2[6M Return vs Nifty]))/_xlfn.STDEV.P(Table2[6M Return vs Nifty])</f>
        <v>0.30226677203497881</v>
      </c>
      <c r="M320">
        <v>-5.2742017759111901</v>
      </c>
      <c r="N320">
        <f>(Table2[[#This Row],[1W Return vs Nifty]]-AVERAGE(Table2[1W Return vs Nifty]))/_xlfn.STDEV.P(Table2[1W Return vs Nifty])</f>
        <v>-0.67213157921058542</v>
      </c>
      <c r="O320">
        <v>243.87</v>
      </c>
      <c r="P320">
        <v>243.11021134190699</v>
      </c>
      <c r="Q320">
        <v>213.670734299168</v>
      </c>
      <c r="R320">
        <v>33.626433578399897</v>
      </c>
      <c r="S320" s="2">
        <f>(Table2[[#This Row],[Close Price]]-Table2[[#This Row],[20D EMA]])/Table2[[#This Row],[20D EMA]]</f>
        <v>-2.6940583097551946E-2</v>
      </c>
      <c r="T320" s="2">
        <f>(Table2[[#This Row],[Close Price]]-Table2[[#This Row],[50D EMA]])/Table2[[#This Row],[50D EMA]]</f>
        <v>-2.3899495252939308E-2</v>
      </c>
      <c r="U320" s="2">
        <f>(Table2[[#This Row],[Close Price]]-Table2[[#This Row],[200D EMA]])/Table2[[#This Row],[200D EMA]]</f>
        <v>0.11058728177415177</v>
      </c>
      <c r="V320">
        <v>0.75092163264399303</v>
      </c>
      <c r="W320">
        <v>236.35</v>
      </c>
      <c r="X320">
        <v>239.1</v>
      </c>
      <c r="Y320">
        <v>235.05</v>
      </c>
      <c r="Z320">
        <v>240</v>
      </c>
      <c r="AA320">
        <v>233.05</v>
      </c>
      <c r="AB320">
        <v>258.10000000000002</v>
      </c>
      <c r="AC320" s="2">
        <f>(Table2[[#This Row],[Close Price]]/Table2[[#This Row],[Day Low]])-1</f>
        <v>4.0194626613074824E-3</v>
      </c>
      <c r="AD320" s="2">
        <f>(Table2[[#This Row],[Day High]]/Table2[[#This Row],[Close Price]])-1</f>
        <v>7.5853350189631907E-3</v>
      </c>
      <c r="AE320" s="2">
        <f>(Table2[[#This Row],[Close Price]]/Table2[[#This Row],[Current Week Low]])-1</f>
        <v>9.5724313975749098E-3</v>
      </c>
      <c r="AF320" s="2">
        <f>(Table2[[#This Row],[Current Week High]]/Table2[[#This Row],[Close Price]])-1</f>
        <v>1.1378002528444897E-2</v>
      </c>
      <c r="AG320" s="2">
        <f>(Table2[[#This Row],[Close Price]]/Table2[[#This Row],[Current Month Low]])-1</f>
        <v>1.8236429950654331E-2</v>
      </c>
      <c r="AH320" s="2">
        <f>(Table2[[#This Row],[Current Month High]]/Table2[[#This Row],[Close Price]])-1</f>
        <v>8.7652760219131931E-2</v>
      </c>
      <c r="AI320">
        <v>11.525495153813701</v>
      </c>
      <c r="AJ320">
        <v>50.618851158362403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-0.02</v>
      </c>
      <c r="AM320" t="s">
        <v>10435</v>
      </c>
      <c r="AN320">
        <v>-4.24</v>
      </c>
      <c r="AO320" t="s">
        <v>10435</v>
      </c>
      <c r="AP320">
        <v>6.0391244572390999E-2</v>
      </c>
      <c r="AQ320">
        <f>(Table2[[#This Row],[Sharpe Ratio]]-AVERAGE(Table2[Sharpe Ratio]))/_xlfn.STDEV.P(Table2[Sharpe Ratio])</f>
        <v>1.9803694829815036E-2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-1.8942919803695184</v>
      </c>
      <c r="AS320">
        <f>_xlfn.RANK.AVG(Table2[[#This Row],[1Y Return vs Nifty Z-Score]],Table2[1Y Return vs Nifty Z-Score])</f>
        <v>447</v>
      </c>
      <c r="AT320">
        <f>_xlfn.RANK.AVG(Table2[[#This Row],[6M Return vs Nifty Z-Score]],Table2[6M Return vs Nifty Z-Score])</f>
        <v>223</v>
      </c>
      <c r="AU320">
        <f>_xlfn.RANK.AVG(Table2[[#This Row],[Sharpe Ratio Z-Score]],Table2[Sharpe Ratio Z-Score])</f>
        <v>341</v>
      </c>
      <c r="AV320">
        <f>(Table2[[#This Row],[Rank 1Y]]+Table2[[#This Row],[Rank 6M]]+Table2[[#This Row],[Rank Sharpe]])/3</f>
        <v>337</v>
      </c>
    </row>
    <row r="321" spans="1:48" x14ac:dyDescent="0.3">
      <c r="A321" t="s">
        <v>1931</v>
      </c>
      <c r="B321" t="s">
        <v>1932</v>
      </c>
      <c r="C321" t="s">
        <v>10390</v>
      </c>
      <c r="D321" t="s">
        <v>284</v>
      </c>
      <c r="E321">
        <v>3788.9786583599998</v>
      </c>
      <c r="F321">
        <v>1387.9</v>
      </c>
      <c r="G321">
        <v>45.449939204933202</v>
      </c>
      <c r="H321">
        <f>(Table2[[#This Row],[1Y Return vs Nifty]]-AVERAGE(Table2[1Y Return vs Nifty]))/_xlfn.STDEV.P(Table2[1Y Return vs Nifty])</f>
        <v>0.34072621424965638</v>
      </c>
      <c r="I321">
        <v>-2.6296609346967599</v>
      </c>
      <c r="J321">
        <f>(Table2[[#This Row],[1M Return vs Nifty]]-AVERAGE(Table2[1M Return vs Nifty]))/_xlfn.STDEV.P(Table2[1M Return vs Nifty])</f>
        <v>-1.4607379081993692E-2</v>
      </c>
      <c r="K321">
        <v>-7.4401930581472504</v>
      </c>
      <c r="L321">
        <f>(Table2[[#This Row],[6M Return vs Nifty]]-AVERAGE(Table2[6M Return vs Nifty]))/_xlfn.STDEV.P(Table2[6M Return vs Nifty])</f>
        <v>-0.62459880976862348</v>
      </c>
      <c r="M321">
        <v>-1.8368898733144601</v>
      </c>
      <c r="N321">
        <f>(Table2[[#This Row],[1W Return vs Nifty]]-AVERAGE(Table2[1W Return vs Nifty]))/_xlfn.STDEV.P(Table2[1W Return vs Nifty])</f>
        <v>-6.4954325759473703E-3</v>
      </c>
      <c r="O321">
        <v>1381.17</v>
      </c>
      <c r="P321">
        <v>1368.1154908660999</v>
      </c>
      <c r="Q321">
        <v>1241.2821850938899</v>
      </c>
      <c r="R321">
        <v>57.009241959387097</v>
      </c>
      <c r="S321" s="2">
        <f>(Table2[[#This Row],[Close Price]]-Table2[[#This Row],[20D EMA]])/Table2[[#This Row],[20D EMA]]</f>
        <v>4.8726804086390652E-3</v>
      </c>
      <c r="T321" s="2">
        <f>(Table2[[#This Row],[Close Price]]-Table2[[#This Row],[50D EMA]])/Table2[[#This Row],[50D EMA]]</f>
        <v>1.4461139623070425E-2</v>
      </c>
      <c r="U321" s="2">
        <f>(Table2[[#This Row],[Close Price]]-Table2[[#This Row],[200D EMA]])/Table2[[#This Row],[200D EMA]]</f>
        <v>0.11811803687089903</v>
      </c>
      <c r="V321">
        <v>0.62979290968011803</v>
      </c>
      <c r="W321">
        <v>1381.25</v>
      </c>
      <c r="X321">
        <v>1393</v>
      </c>
      <c r="Y321">
        <v>1381</v>
      </c>
      <c r="Z321">
        <v>1393</v>
      </c>
      <c r="AA321">
        <v>1365.2</v>
      </c>
      <c r="AB321">
        <v>1398.9</v>
      </c>
      <c r="AC321" s="2">
        <f>(Table2[[#This Row],[Close Price]]/Table2[[#This Row],[Day Low]])-1</f>
        <v>4.8144796380091837E-3</v>
      </c>
      <c r="AD321" s="2">
        <f>(Table2[[#This Row],[Day High]]/Table2[[#This Row],[Close Price]])-1</f>
        <v>3.6746163268246423E-3</v>
      </c>
      <c r="AE321" s="2">
        <f>(Table2[[#This Row],[Close Price]]/Table2[[#This Row],[Current Week Low]])-1</f>
        <v>4.9963794351919333E-3</v>
      </c>
      <c r="AF321" s="2">
        <f>(Table2[[#This Row],[Current Week High]]/Table2[[#This Row],[Close Price]])-1</f>
        <v>3.6746163268246423E-3</v>
      </c>
      <c r="AG321" s="2">
        <f>(Table2[[#This Row],[Close Price]]/Table2[[#This Row],[Current Month Low]])-1</f>
        <v>1.6627600351596827E-2</v>
      </c>
      <c r="AH321" s="2">
        <f>(Table2[[#This Row],[Current Month High]]/Table2[[#This Row],[Close Price]])-1</f>
        <v>7.9256430578571457E-3</v>
      </c>
      <c r="AI321">
        <v>1.9525902442538901</v>
      </c>
      <c r="AJ321">
        <v>77.935897435897402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-0.09</v>
      </c>
      <c r="AM321" t="s">
        <v>10435</v>
      </c>
      <c r="AN321">
        <v>1.25</v>
      </c>
      <c r="AO321" t="s">
        <v>10436</v>
      </c>
      <c r="AP321">
        <v>8.8071943861751004E-2</v>
      </c>
      <c r="AQ321">
        <f>(Table2[[#This Row],[Sharpe Ratio]]-AVERAGE(Table2[Sharpe Ratio]))/_xlfn.STDEV.P(Table2[Sharpe Ratio])</f>
        <v>0.34108915255666561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3.6113745379757478E-2</v>
      </c>
      <c r="AS321">
        <f>_xlfn.RANK.AVG(Table2[[#This Row],[1Y Return vs Nifty Z-Score]],Table2[1Y Return vs Nifty Z-Score])</f>
        <v>211</v>
      </c>
      <c r="AT321">
        <f>_xlfn.RANK.AVG(Table2[[#This Row],[6M Return vs Nifty Z-Score]],Table2[6M Return vs Nifty Z-Score])</f>
        <v>542</v>
      </c>
      <c r="AU321">
        <f>_xlfn.RANK.AVG(Table2[[#This Row],[Sharpe Ratio Z-Score]],Table2[Sharpe Ratio Z-Score])</f>
        <v>259</v>
      </c>
      <c r="AV321">
        <f>(Table2[[#This Row],[Rank 1Y]]+Table2[[#This Row],[Rank 6M]]+Table2[[#This Row],[Rank Sharpe]])/3</f>
        <v>337.33333333333331</v>
      </c>
    </row>
    <row r="322" spans="1:48" x14ac:dyDescent="0.3">
      <c r="A322" t="s">
        <v>996</v>
      </c>
      <c r="B322" t="s">
        <v>997</v>
      </c>
      <c r="C322" t="s">
        <v>10393</v>
      </c>
      <c r="D322" t="s">
        <v>998</v>
      </c>
      <c r="E322">
        <v>14941.539367920001</v>
      </c>
      <c r="F322">
        <v>777.15</v>
      </c>
      <c r="G322">
        <v>29.669778022584499</v>
      </c>
      <c r="H322">
        <f>(Table2[[#This Row],[1Y Return vs Nifty]]-AVERAGE(Table2[1Y Return vs Nifty]))/_xlfn.STDEV.P(Table2[1Y Return vs Nifty])</f>
        <v>8.3772242967746061E-2</v>
      </c>
      <c r="I322">
        <v>-6.1563227246780796</v>
      </c>
      <c r="J322">
        <f>(Table2[[#This Row],[1M Return vs Nifty]]-AVERAGE(Table2[1M Return vs Nifty]))/_xlfn.STDEV.P(Table2[1M Return vs Nifty])</f>
        <v>-0.35831077462529887</v>
      </c>
      <c r="K322">
        <v>41.272163293461603</v>
      </c>
      <c r="L322">
        <f>(Table2[[#This Row],[6M Return vs Nifty]]-AVERAGE(Table2[6M Return vs Nifty]))/_xlfn.STDEV.P(Table2[6M Return vs Nifty])</f>
        <v>0.84164273244021115</v>
      </c>
      <c r="M322">
        <v>-4.2421263682411396</v>
      </c>
      <c r="N322">
        <f>(Table2[[#This Row],[1W Return vs Nifty]]-AVERAGE(Table2[1W Return vs Nifty]))/_xlfn.STDEV.P(Table2[1W Return vs Nifty])</f>
        <v>-0.47226996732750925</v>
      </c>
      <c r="O322">
        <v>795.79</v>
      </c>
      <c r="P322">
        <v>782.209677576584</v>
      </c>
      <c r="Q322">
        <v>656.59130752434601</v>
      </c>
      <c r="R322">
        <v>39.334233159528402</v>
      </c>
      <c r="S322" s="2">
        <f>(Table2[[#This Row],[Close Price]]-Table2[[#This Row],[20D EMA]])/Table2[[#This Row],[20D EMA]]</f>
        <v>-2.3423264931703072E-2</v>
      </c>
      <c r="T322" s="2">
        <f>(Table2[[#This Row],[Close Price]]-Table2[[#This Row],[50D EMA]])/Table2[[#This Row],[50D EMA]]</f>
        <v>-6.4684415465936793E-3</v>
      </c>
      <c r="U322" s="2">
        <f>(Table2[[#This Row],[Close Price]]-Table2[[#This Row],[200D EMA]])/Table2[[#This Row],[200D EMA]]</f>
        <v>0.18361298892337793</v>
      </c>
      <c r="V322">
        <v>1.3518434658437499</v>
      </c>
      <c r="W322">
        <v>775</v>
      </c>
      <c r="X322">
        <v>797.1</v>
      </c>
      <c r="Y322">
        <v>774.4</v>
      </c>
      <c r="Z322">
        <v>797.1</v>
      </c>
      <c r="AA322">
        <v>760</v>
      </c>
      <c r="AB322">
        <v>853.75</v>
      </c>
      <c r="AC322" s="2">
        <f>(Table2[[#This Row],[Close Price]]/Table2[[#This Row],[Day Low]])-1</f>
        <v>2.7741935483871494E-3</v>
      </c>
      <c r="AD322" s="2">
        <f>(Table2[[#This Row],[Day High]]/Table2[[#This Row],[Close Price]])-1</f>
        <v>2.5670719938235997E-2</v>
      </c>
      <c r="AE322" s="2">
        <f>(Table2[[#This Row],[Close Price]]/Table2[[#This Row],[Current Week Low]])-1</f>
        <v>3.5511363636364646E-3</v>
      </c>
      <c r="AF322" s="2">
        <f>(Table2[[#This Row],[Current Week High]]/Table2[[#This Row],[Close Price]])-1</f>
        <v>2.5670719938235997E-2</v>
      </c>
      <c r="AG322" s="2">
        <f>(Table2[[#This Row],[Close Price]]/Table2[[#This Row],[Current Month Low]])-1</f>
        <v>2.256578947368415E-2</v>
      </c>
      <c r="AH322" s="2">
        <f>(Table2[[#This Row],[Current Month High]]/Table2[[#This Row],[Close Price]])-1</f>
        <v>9.8565270539792804E-2</v>
      </c>
      <c r="AI322">
        <v>12.8096249115357</v>
      </c>
      <c r="AJ322">
        <v>74.112243754900803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-0.14000000000000001</v>
      </c>
      <c r="AM322" t="s">
        <v>10435</v>
      </c>
      <c r="AN322">
        <v>-0.31</v>
      </c>
      <c r="AO322" t="s">
        <v>10435</v>
      </c>
      <c r="AP322">
        <v>-1.9016401258571999E-2</v>
      </c>
      <c r="AQ322">
        <f>(Table2[[#This Row],[Sharpe Ratio]]-AVERAGE(Table2[Sharpe Ratio]))/_xlfn.STDEV.P(Table2[Sharpe Ratio])</f>
        <v>-0.90186817375694306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-0.80703394030179387</v>
      </c>
      <c r="AS322">
        <f>_xlfn.RANK.AVG(Table2[[#This Row],[1Y Return vs Nifty Z-Score]],Table2[1Y Return vs Nifty Z-Score])</f>
        <v>274</v>
      </c>
      <c r="AT322">
        <f>_xlfn.RANK.AVG(Table2[[#This Row],[6M Return vs Nifty Z-Score]],Table2[6M Return vs Nifty Z-Score])</f>
        <v>120</v>
      </c>
      <c r="AU322">
        <f>_xlfn.RANK.AVG(Table2[[#This Row],[Sharpe Ratio Z-Score]],Table2[Sharpe Ratio Z-Score])</f>
        <v>618</v>
      </c>
      <c r="AV322">
        <f>(Table2[[#This Row],[Rank 1Y]]+Table2[[#This Row],[Rank 6M]]+Table2[[#This Row],[Rank Sharpe]])/3</f>
        <v>337.33333333333331</v>
      </c>
    </row>
    <row r="323" spans="1:48" x14ac:dyDescent="0.3">
      <c r="A323" t="s">
        <v>251</v>
      </c>
      <c r="B323" t="s">
        <v>252</v>
      </c>
      <c r="C323" t="s">
        <v>10391</v>
      </c>
      <c r="D323" t="s">
        <v>40</v>
      </c>
      <c r="E323">
        <v>110118.4888398</v>
      </c>
      <c r="F323">
        <v>2226</v>
      </c>
      <c r="G323">
        <v>37.305864335465301</v>
      </c>
      <c r="H323">
        <f>(Table2[[#This Row],[1Y Return vs Nifty]]-AVERAGE(Table2[1Y Return vs Nifty]))/_xlfn.STDEV.P(Table2[1Y Return vs Nifty])</f>
        <v>0.20811334953013935</v>
      </c>
      <c r="I323">
        <v>3.4003956332777099</v>
      </c>
      <c r="J323">
        <f>(Table2[[#This Row],[1M Return vs Nifty]]-AVERAGE(Table2[1M Return vs Nifty]))/_xlfn.STDEV.P(Table2[1M Return vs Nifty])</f>
        <v>0.57307327791177265</v>
      </c>
      <c r="K323">
        <v>17.657688743725402</v>
      </c>
      <c r="L323">
        <f>(Table2[[#This Row],[6M Return vs Nifty]]-AVERAGE(Table2[6M Return vs Nifty]))/_xlfn.STDEV.P(Table2[6M Return vs Nifty])</f>
        <v>0.13084723463397713</v>
      </c>
      <c r="M323">
        <v>6.9140764303601197</v>
      </c>
      <c r="N323">
        <f>(Table2[[#This Row],[1W Return vs Nifty]]-AVERAGE(Table2[1W Return vs Nifty]))/_xlfn.STDEV.P(Table2[1W Return vs Nifty])</f>
        <v>1.6881309658335253</v>
      </c>
      <c r="O323">
        <v>2163.23</v>
      </c>
      <c r="P323">
        <v>2065.0754785989998</v>
      </c>
      <c r="Q323">
        <v>1776.2642194504599</v>
      </c>
      <c r="R323">
        <v>60.544815974766998</v>
      </c>
      <c r="S323" s="2">
        <f>(Table2[[#This Row],[Close Price]]-Table2[[#This Row],[20D EMA]])/Table2[[#This Row],[20D EMA]]</f>
        <v>2.9016794330699917E-2</v>
      </c>
      <c r="T323" s="2">
        <f>(Table2[[#This Row],[Close Price]]-Table2[[#This Row],[50D EMA]])/Table2[[#This Row],[50D EMA]]</f>
        <v>7.7926701986784308E-2</v>
      </c>
      <c r="U323" s="2">
        <f>(Table2[[#This Row],[Close Price]]-Table2[[#This Row],[200D EMA]])/Table2[[#This Row],[200D EMA]]</f>
        <v>0.25319193824029129</v>
      </c>
      <c r="V323">
        <v>0.99398451291332801</v>
      </c>
      <c r="W323">
        <v>2216</v>
      </c>
      <c r="X323">
        <v>2291.85</v>
      </c>
      <c r="Y323">
        <v>2216</v>
      </c>
      <c r="Z323">
        <v>2301.9</v>
      </c>
      <c r="AA323">
        <v>2076.5</v>
      </c>
      <c r="AB323">
        <v>2301.9</v>
      </c>
      <c r="AC323" s="2">
        <f>(Table2[[#This Row],[Close Price]]/Table2[[#This Row],[Day Low]])-1</f>
        <v>4.512635379061436E-3</v>
      </c>
      <c r="AD323" s="2">
        <f>(Table2[[#This Row],[Day High]]/Table2[[#This Row],[Close Price]])-1</f>
        <v>2.9582210242587559E-2</v>
      </c>
      <c r="AE323" s="2">
        <f>(Table2[[#This Row],[Close Price]]/Table2[[#This Row],[Current Week Low]])-1</f>
        <v>4.512635379061436E-3</v>
      </c>
      <c r="AF323" s="2">
        <f>(Table2[[#This Row],[Current Week High]]/Table2[[#This Row],[Close Price]])-1</f>
        <v>3.4097035040431267E-2</v>
      </c>
      <c r="AG323" s="2">
        <f>(Table2[[#This Row],[Close Price]]/Table2[[#This Row],[Current Month Low]])-1</f>
        <v>7.1996147363351692E-2</v>
      </c>
      <c r="AH323" s="2">
        <f>(Table2[[#This Row],[Current Month High]]/Table2[[#This Row],[Close Price]])-1</f>
        <v>3.4097035040431267E-2</v>
      </c>
      <c r="AI323">
        <v>3.4097035040431201</v>
      </c>
      <c r="AJ323">
        <v>75.829383886255897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0.13</v>
      </c>
      <c r="AM323" t="s">
        <v>10436</v>
      </c>
      <c r="AN323">
        <v>-1.58</v>
      </c>
      <c r="AO323" t="s">
        <v>10435</v>
      </c>
      <c r="AP323">
        <v>4.1784610229859999E-3</v>
      </c>
      <c r="AQ323">
        <f>(Table2[[#This Row],[Sharpe Ratio]]-AVERAGE(Table2[Sharpe Ratio]))/_xlfn.STDEV.P(Table2[Sharpe Ratio])</f>
        <v>-0.63264911006420921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1.9675157178452052</v>
      </c>
      <c r="AS323">
        <f>_xlfn.RANK.AVG(Table2[[#This Row],[1Y Return vs Nifty Z-Score]],Table2[1Y Return vs Nifty Z-Score])</f>
        <v>246</v>
      </c>
      <c r="AT323">
        <f>_xlfn.RANK.AVG(Table2[[#This Row],[6M Return vs Nifty Z-Score]],Table2[6M Return vs Nifty Z-Score])</f>
        <v>270</v>
      </c>
      <c r="AU323">
        <f>_xlfn.RANK.AVG(Table2[[#This Row],[Sharpe Ratio Z-Score]],Table2[Sharpe Ratio Z-Score])</f>
        <v>497</v>
      </c>
      <c r="AV323">
        <f>(Table2[[#This Row],[Rank 1Y]]+Table2[[#This Row],[Rank 6M]]+Table2[[#This Row],[Rank Sharpe]])/3</f>
        <v>337.66666666666669</v>
      </c>
    </row>
    <row r="324" spans="1:48" x14ac:dyDescent="0.3">
      <c r="A324" t="s">
        <v>398</v>
      </c>
      <c r="B324" t="s">
        <v>399</v>
      </c>
      <c r="C324" t="s">
        <v>10391</v>
      </c>
      <c r="D324" t="s">
        <v>400</v>
      </c>
      <c r="E324">
        <v>60644.182051939002</v>
      </c>
      <c r="F324">
        <v>232.79</v>
      </c>
      <c r="G324">
        <v>5.4998737274445297E-3</v>
      </c>
      <c r="H324">
        <f>(Table2[[#This Row],[1Y Return vs Nifty]]-AVERAGE(Table2[1Y Return vs Nifty]))/_xlfn.STDEV.P(Table2[1Y Return vs Nifty])</f>
        <v>-0.39926173795801223</v>
      </c>
      <c r="I324">
        <v>1.4674150336304299</v>
      </c>
      <c r="J324">
        <f>(Table2[[#This Row],[1M Return vs Nifty]]-AVERAGE(Table2[1M Return vs Nifty]))/_xlfn.STDEV.P(Table2[1M Return vs Nifty])</f>
        <v>0.38468776345572864</v>
      </c>
      <c r="K324">
        <v>14.0508715275464</v>
      </c>
      <c r="L324">
        <f>(Table2[[#This Row],[6M Return vs Nifty]]-AVERAGE(Table2[6M Return vs Nifty]))/_xlfn.STDEV.P(Table2[6M Return vs Nifty])</f>
        <v>2.228206485768466E-2</v>
      </c>
      <c r="M324">
        <v>0.803863113029603</v>
      </c>
      <c r="N324">
        <f>(Table2[[#This Row],[1W Return vs Nifty]]-AVERAGE(Table2[1W Return vs Nifty]))/_xlfn.STDEV.P(Table2[1W Return vs Nifty])</f>
        <v>0.50488691847460854</v>
      </c>
      <c r="O324">
        <v>224.72</v>
      </c>
      <c r="P324">
        <v>222.39916852902999</v>
      </c>
      <c r="Q324">
        <v>207.72966282421299</v>
      </c>
      <c r="R324">
        <v>69.194103539033193</v>
      </c>
      <c r="S324" s="2">
        <f>(Table2[[#This Row],[Close Price]]-Table2[[#This Row],[20D EMA]])/Table2[[#This Row],[20D EMA]]</f>
        <v>3.5911356354574549E-2</v>
      </c>
      <c r="T324" s="2">
        <f>(Table2[[#This Row],[Close Price]]-Table2[[#This Row],[50D EMA]])/Table2[[#This Row],[50D EMA]]</f>
        <v>4.6721539202219067E-2</v>
      </c>
      <c r="U324" s="2">
        <f>(Table2[[#This Row],[Close Price]]-Table2[[#This Row],[200D EMA]])/Table2[[#This Row],[200D EMA]]</f>
        <v>0.12063918477061121</v>
      </c>
      <c r="V324">
        <v>1.4612442820162399</v>
      </c>
      <c r="W324">
        <v>231</v>
      </c>
      <c r="X324">
        <v>235.07</v>
      </c>
      <c r="Y324">
        <v>228.29</v>
      </c>
      <c r="Z324">
        <v>236.5</v>
      </c>
      <c r="AA324">
        <v>212.8</v>
      </c>
      <c r="AB324">
        <v>240</v>
      </c>
      <c r="AC324" s="2">
        <f>(Table2[[#This Row],[Close Price]]/Table2[[#This Row],[Day Low]])-1</f>
        <v>7.7489177489176164E-3</v>
      </c>
      <c r="AD324" s="2">
        <f>(Table2[[#This Row],[Day High]]/Table2[[#This Row],[Close Price]])-1</f>
        <v>9.7942351475579503E-3</v>
      </c>
      <c r="AE324" s="2">
        <f>(Table2[[#This Row],[Close Price]]/Table2[[#This Row],[Current Week Low]])-1</f>
        <v>1.9711770116956462E-2</v>
      </c>
      <c r="AF324" s="2">
        <f>(Table2[[#This Row],[Current Week High]]/Table2[[#This Row],[Close Price]])-1</f>
        <v>1.5937110700631418E-2</v>
      </c>
      <c r="AG324" s="2">
        <f>(Table2[[#This Row],[Close Price]]/Table2[[#This Row],[Current Month Low]])-1</f>
        <v>9.3937969924811959E-2</v>
      </c>
      <c r="AH324" s="2">
        <f>(Table2[[#This Row],[Current Month High]]/Table2[[#This Row],[Close Price]])-1</f>
        <v>3.0972120795566882E-2</v>
      </c>
      <c r="AI324">
        <v>6.0612569268439298</v>
      </c>
      <c r="AJ324">
        <v>50.187096774193499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-0.06</v>
      </c>
      <c r="AM324" t="s">
        <v>10435</v>
      </c>
      <c r="AN324">
        <v>7.39</v>
      </c>
      <c r="AO324" t="s">
        <v>10436</v>
      </c>
      <c r="AP324">
        <v>8.2729575456879006E-2</v>
      </c>
      <c r="AQ324">
        <f>(Table2[[#This Row],[Sharpe Ratio]]-AVERAGE(Table2[Sharpe Ratio]))/_xlfn.STDEV.P(Table2[Sharpe Ratio])</f>
        <v>0.27908113533274637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0.791676144162756</v>
      </c>
      <c r="AS324">
        <f>_xlfn.RANK.AVG(Table2[[#This Row],[1Y Return vs Nifty Z-Score]],Table2[1Y Return vs Nifty Z-Score])</f>
        <v>435</v>
      </c>
      <c r="AT324">
        <f>_xlfn.RANK.AVG(Table2[[#This Row],[6M Return vs Nifty Z-Score]],Table2[6M Return vs Nifty Z-Score])</f>
        <v>306</v>
      </c>
      <c r="AU324">
        <f>_xlfn.RANK.AVG(Table2[[#This Row],[Sharpe Ratio Z-Score]],Table2[Sharpe Ratio Z-Score])</f>
        <v>273</v>
      </c>
      <c r="AV324">
        <f>(Table2[[#This Row],[Rank 1Y]]+Table2[[#This Row],[Rank 6M]]+Table2[[#This Row],[Rank Sharpe]])/3</f>
        <v>338</v>
      </c>
    </row>
    <row r="325" spans="1:48" x14ac:dyDescent="0.3">
      <c r="A325" t="s">
        <v>799</v>
      </c>
      <c r="B325" t="s">
        <v>800</v>
      </c>
      <c r="C325" t="s">
        <v>10394</v>
      </c>
      <c r="D325" t="s">
        <v>46</v>
      </c>
      <c r="E325">
        <v>21387.3272454</v>
      </c>
      <c r="F325">
        <v>227.4</v>
      </c>
      <c r="G325">
        <v>26.672634437195001</v>
      </c>
      <c r="H325">
        <f>(Table2[[#This Row],[1Y Return vs Nifty]]-AVERAGE(Table2[1Y Return vs Nifty]))/_xlfn.STDEV.P(Table2[1Y Return vs Nifty])</f>
        <v>3.4968689070629923E-2</v>
      </c>
      <c r="I325">
        <v>-17.987989563023401</v>
      </c>
      <c r="J325">
        <f>(Table2[[#This Row],[1M Return vs Nifty]]-AVERAGE(Table2[1M Return vs Nifty]))/_xlfn.STDEV.P(Table2[1M Return vs Nifty])</f>
        <v>-1.5114080403820893</v>
      </c>
      <c r="K325">
        <v>-16.529702690101399</v>
      </c>
      <c r="L325">
        <f>(Table2[[#This Row],[6M Return vs Nifty]]-AVERAGE(Table2[6M Return vs Nifty]))/_xlfn.STDEV.P(Table2[6M Return vs Nifty])</f>
        <v>-0.89819297804248754</v>
      </c>
      <c r="M325">
        <v>-6.1694523182688403</v>
      </c>
      <c r="N325">
        <f>(Table2[[#This Row],[1W Return vs Nifty]]-AVERAGE(Table2[1W Return vs Nifty]))/_xlfn.STDEV.P(Table2[1W Return vs Nifty])</f>
        <v>-0.84549702819335959</v>
      </c>
      <c r="O325">
        <v>242.23</v>
      </c>
      <c r="P325">
        <v>256.613861258486</v>
      </c>
      <c r="Q325">
        <v>234.24209508367301</v>
      </c>
      <c r="R325">
        <v>32.4921868880934</v>
      </c>
      <c r="S325" s="2">
        <f>(Table2[[#This Row],[Close Price]]-Table2[[#This Row],[20D EMA]])/Table2[[#This Row],[20D EMA]]</f>
        <v>-6.1222804772323759E-2</v>
      </c>
      <c r="T325" s="2">
        <f>(Table2[[#This Row],[Close Price]]-Table2[[#This Row],[50D EMA]])/Table2[[#This Row],[50D EMA]]</f>
        <v>-0.1138436603354758</v>
      </c>
      <c r="U325" s="2">
        <f>(Table2[[#This Row],[Close Price]]-Table2[[#This Row],[200D EMA]])/Table2[[#This Row],[200D EMA]]</f>
        <v>-2.9209502592729777E-2</v>
      </c>
      <c r="V325">
        <v>0.37947058362221903</v>
      </c>
      <c r="W325">
        <v>226.4</v>
      </c>
      <c r="X325">
        <v>233.4</v>
      </c>
      <c r="Y325">
        <v>226.4</v>
      </c>
      <c r="Z325">
        <v>234.45</v>
      </c>
      <c r="AA325">
        <v>218.15</v>
      </c>
      <c r="AB325">
        <v>263.2</v>
      </c>
      <c r="AC325" s="2">
        <f>(Table2[[#This Row],[Close Price]]/Table2[[#This Row],[Day Low]])-1</f>
        <v>4.4169611307420809E-3</v>
      </c>
      <c r="AD325" s="2">
        <f>(Table2[[#This Row],[Day High]]/Table2[[#This Row],[Close Price]])-1</f>
        <v>2.638522427440626E-2</v>
      </c>
      <c r="AE325" s="2">
        <f>(Table2[[#This Row],[Close Price]]/Table2[[#This Row],[Current Week Low]])-1</f>
        <v>4.4169611307420809E-3</v>
      </c>
      <c r="AF325" s="2">
        <f>(Table2[[#This Row],[Current Week High]]/Table2[[#This Row],[Close Price]])-1</f>
        <v>3.100263852242735E-2</v>
      </c>
      <c r="AG325" s="2">
        <f>(Table2[[#This Row],[Close Price]]/Table2[[#This Row],[Current Month Low]])-1</f>
        <v>4.240201696080681E-2</v>
      </c>
      <c r="AH325" s="2">
        <f>(Table2[[#This Row],[Current Month High]]/Table2[[#This Row],[Close Price]])-1</f>
        <v>0.15743183817062434</v>
      </c>
      <c r="AI325">
        <v>54.617414248021099</v>
      </c>
      <c r="AJ325">
        <v>78.703339882121796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-0.28999999999999998</v>
      </c>
      <c r="AM325" t="s">
        <v>10435</v>
      </c>
      <c r="AN325">
        <v>-7.62</v>
      </c>
      <c r="AO325" t="s">
        <v>10435</v>
      </c>
      <c r="AP325">
        <v>0.15520755459691901</v>
      </c>
      <c r="AQ325">
        <f>(Table2[[#This Row],[Sharpe Ratio]]-AVERAGE(Table2[Sharpe Ratio]))/_xlfn.STDEV.P(Table2[Sharpe Ratio])</f>
        <v>1.1203214688844234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289</v>
      </c>
      <c r="AT325">
        <f>_xlfn.RANK.AVG(Table2[[#This Row],[6M Return vs Nifty Z-Score]],Table2[6M Return vs Nifty Z-Score])</f>
        <v>631</v>
      </c>
      <c r="AU325">
        <f>_xlfn.RANK.AVG(Table2[[#This Row],[Sharpe Ratio Z-Score]],Table2[Sharpe Ratio Z-Score])</f>
        <v>95</v>
      </c>
      <c r="AV325">
        <f>(Table2[[#This Row],[Rank 1Y]]+Table2[[#This Row],[Rank 6M]]+Table2[[#This Row],[Rank Sharpe]])/3</f>
        <v>338.33333333333331</v>
      </c>
    </row>
    <row r="326" spans="1:48" x14ac:dyDescent="0.3">
      <c r="A326" t="s">
        <v>1788</v>
      </c>
      <c r="B326" t="s">
        <v>1789</v>
      </c>
      <c r="C326" t="s">
        <v>10397</v>
      </c>
      <c r="D326" t="s">
        <v>261</v>
      </c>
      <c r="E326">
        <v>4555.1937772800002</v>
      </c>
      <c r="F326">
        <v>1428.3</v>
      </c>
      <c r="G326">
        <v>7.6942460994877404</v>
      </c>
      <c r="H326">
        <f>(Table2[[#This Row],[1Y Return vs Nifty]]-AVERAGE(Table2[1Y Return vs Nifty]))/_xlfn.STDEV.P(Table2[1Y Return vs Nifty])</f>
        <v>-0.27406315132393999</v>
      </c>
      <c r="I326">
        <v>-0.315146392766601</v>
      </c>
      <c r="J326">
        <f>(Table2[[#This Row],[1M Return vs Nifty]]-AVERAGE(Table2[1M Return vs Nifty]))/_xlfn.STDEV.P(Table2[1M Return vs Nifty])</f>
        <v>0.2109618856985587</v>
      </c>
      <c r="K326">
        <v>-3.3268361049924202</v>
      </c>
      <c r="L326">
        <f>(Table2[[#This Row],[6M Return vs Nifty]]-AVERAGE(Table2[6M Return vs Nifty]))/_xlfn.STDEV.P(Table2[6M Return vs Nifty])</f>
        <v>-0.50078679790215219</v>
      </c>
      <c r="M326">
        <v>-3.5638195687511902</v>
      </c>
      <c r="N326">
        <f>(Table2[[#This Row],[1W Return vs Nifty]]-AVERAGE(Table2[1W Return vs Nifty]))/_xlfn.STDEV.P(Table2[1W Return vs Nifty])</f>
        <v>-0.34091571812263721</v>
      </c>
      <c r="O326">
        <v>1381.46</v>
      </c>
      <c r="P326">
        <v>1368.8472606432799</v>
      </c>
      <c r="Q326">
        <v>1274.7828492886599</v>
      </c>
      <c r="R326">
        <v>65.2961730049675</v>
      </c>
      <c r="S326" s="2">
        <f>(Table2[[#This Row],[Close Price]]-Table2[[#This Row],[20D EMA]])/Table2[[#This Row],[20D EMA]]</f>
        <v>3.3906157253919704E-2</v>
      </c>
      <c r="T326" s="2">
        <f>(Table2[[#This Row],[Close Price]]-Table2[[#This Row],[50D EMA]])/Table2[[#This Row],[50D EMA]]</f>
        <v>4.3432705069505452E-2</v>
      </c>
      <c r="U326" s="2">
        <f>(Table2[[#This Row],[Close Price]]-Table2[[#This Row],[200D EMA]])/Table2[[#This Row],[200D EMA]]</f>
        <v>0.12042611868915867</v>
      </c>
      <c r="V326">
        <v>0.54161215074015601</v>
      </c>
      <c r="W326">
        <v>1379</v>
      </c>
      <c r="X326">
        <v>1438.5</v>
      </c>
      <c r="Y326">
        <v>1344.6</v>
      </c>
      <c r="Z326">
        <v>1438.5</v>
      </c>
      <c r="AA326">
        <v>1325</v>
      </c>
      <c r="AB326">
        <v>1574.8</v>
      </c>
      <c r="AC326" s="2">
        <f>(Table2[[#This Row],[Close Price]]/Table2[[#This Row],[Day Low]])-1</f>
        <v>3.575054387237131E-2</v>
      </c>
      <c r="AD326" s="2">
        <f>(Table2[[#This Row],[Day High]]/Table2[[#This Row],[Close Price]])-1</f>
        <v>7.1413568578029274E-3</v>
      </c>
      <c r="AE326" s="2">
        <f>(Table2[[#This Row],[Close Price]]/Table2[[#This Row],[Current Week Low]])-1</f>
        <v>6.2248995983935851E-2</v>
      </c>
      <c r="AF326" s="2">
        <f>(Table2[[#This Row],[Current Week High]]/Table2[[#This Row],[Close Price]])-1</f>
        <v>7.1413568578029274E-3</v>
      </c>
      <c r="AG326" s="2">
        <f>(Table2[[#This Row],[Close Price]]/Table2[[#This Row],[Current Month Low]])-1</f>
        <v>7.7962264150943428E-2</v>
      </c>
      <c r="AH326" s="2">
        <f>(Table2[[#This Row],[Current Month High]]/Table2[[#This Row],[Close Price]])-1</f>
        <v>0.10256948820275857</v>
      </c>
      <c r="AI326">
        <v>10.256948820275801</v>
      </c>
      <c r="AJ326">
        <v>48.179271708683402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-0.09</v>
      </c>
      <c r="AM326" t="s">
        <v>10435</v>
      </c>
      <c r="AN326">
        <v>1.04</v>
      </c>
      <c r="AO326" t="s">
        <v>10436</v>
      </c>
      <c r="AP326">
        <v>0.13237848725738599</v>
      </c>
      <c r="AQ326">
        <f>(Table2[[#This Row],[Sharpe Ratio]]-AVERAGE(Table2[Sharpe Ratio]))/_xlfn.STDEV.P(Table2[Sharpe Ratio])</f>
        <v>0.85534812868856069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-4.945565296161003E-2</v>
      </c>
      <c r="AS326">
        <f>_xlfn.RANK.AVG(Table2[[#This Row],[1Y Return vs Nifty Z-Score]],Table2[1Y Return vs Nifty Z-Score])</f>
        <v>383</v>
      </c>
      <c r="AT326">
        <f>_xlfn.RANK.AVG(Table2[[#This Row],[6M Return vs Nifty Z-Score]],Table2[6M Return vs Nifty Z-Score])</f>
        <v>494</v>
      </c>
      <c r="AU326">
        <f>_xlfn.RANK.AVG(Table2[[#This Row],[Sharpe Ratio Z-Score]],Table2[Sharpe Ratio Z-Score])</f>
        <v>138</v>
      </c>
      <c r="AV326">
        <f>(Table2[[#This Row],[Rank 1Y]]+Table2[[#This Row],[Rank 6M]]+Table2[[#This Row],[Rank Sharpe]])/3</f>
        <v>338.33333333333331</v>
      </c>
    </row>
    <row r="327" spans="1:48" x14ac:dyDescent="0.3">
      <c r="A327" t="s">
        <v>613</v>
      </c>
      <c r="B327" t="s">
        <v>614</v>
      </c>
      <c r="C327" t="s">
        <v>10407</v>
      </c>
      <c r="D327" t="s">
        <v>615</v>
      </c>
      <c r="E327">
        <v>32693.2600752</v>
      </c>
      <c r="F327">
        <v>829.6</v>
      </c>
      <c r="G327">
        <v>6.4978705885145196</v>
      </c>
      <c r="H327">
        <f>(Table2[[#This Row],[1Y Return vs Nifty]]-AVERAGE(Table2[1Y Return vs Nifty]))/_xlfn.STDEV.P(Table2[1Y Return vs Nifty])</f>
        <v>-0.29354415884576807</v>
      </c>
      <c r="I327">
        <v>1.1198151987784699</v>
      </c>
      <c r="J327">
        <f>(Table2[[#This Row],[1M Return vs Nifty]]-AVERAGE(Table2[1M Return vs Nifty]))/_xlfn.STDEV.P(Table2[1M Return vs Nifty])</f>
        <v>0.35081118252916815</v>
      </c>
      <c r="K327">
        <v>24.320427137931802</v>
      </c>
      <c r="L327">
        <f>(Table2[[#This Row],[6M Return vs Nifty]]-AVERAGE(Table2[6M Return vs Nifty]))/_xlfn.STDEV.P(Table2[6M Return vs Nifty])</f>
        <v>0.3313956077806306</v>
      </c>
      <c r="M327">
        <v>-4.8670092444987496</v>
      </c>
      <c r="N327">
        <f>(Table2[[#This Row],[1W Return vs Nifty]]-AVERAGE(Table2[1W Return vs Nifty]))/_xlfn.STDEV.P(Table2[1W Return vs Nifty])</f>
        <v>-0.59327866297012988</v>
      </c>
      <c r="O327">
        <v>817.06</v>
      </c>
      <c r="P327">
        <v>808.00283252678196</v>
      </c>
      <c r="Q327">
        <v>721.16021847114098</v>
      </c>
      <c r="R327">
        <v>59.158304341268199</v>
      </c>
      <c r="S327" s="2">
        <f>(Table2[[#This Row],[Close Price]]-Table2[[#This Row],[20D EMA]])/Table2[[#This Row],[20D EMA]]</f>
        <v>1.5347710082490978E-2</v>
      </c>
      <c r="T327" s="2">
        <f>(Table2[[#This Row],[Close Price]]-Table2[[#This Row],[50D EMA]])/Table2[[#This Row],[50D EMA]]</f>
        <v>2.672907396336659E-2</v>
      </c>
      <c r="U327" s="2">
        <f>(Table2[[#This Row],[Close Price]]-Table2[[#This Row],[200D EMA]])/Table2[[#This Row],[200D EMA]]</f>
        <v>0.15036850168850313</v>
      </c>
      <c r="V327">
        <v>0.50058593562466802</v>
      </c>
      <c r="W327">
        <v>819.4</v>
      </c>
      <c r="X327">
        <v>838.75</v>
      </c>
      <c r="Y327">
        <v>808.05</v>
      </c>
      <c r="Z327">
        <v>838.75</v>
      </c>
      <c r="AA327">
        <v>782.35</v>
      </c>
      <c r="AB327">
        <v>847.3</v>
      </c>
      <c r="AC327" s="2">
        <f>(Table2[[#This Row],[Close Price]]/Table2[[#This Row],[Day Low]])-1</f>
        <v>1.2448132780082943E-2</v>
      </c>
      <c r="AD327" s="2">
        <f>(Table2[[#This Row],[Day High]]/Table2[[#This Row],[Close Price]])-1</f>
        <v>1.1029411764705843E-2</v>
      </c>
      <c r="AE327" s="2">
        <f>(Table2[[#This Row],[Close Price]]/Table2[[#This Row],[Current Week Low]])-1</f>
        <v>2.6669141761029636E-2</v>
      </c>
      <c r="AF327" s="2">
        <f>(Table2[[#This Row],[Current Week High]]/Table2[[#This Row],[Close Price]])-1</f>
        <v>1.1029411764705843E-2</v>
      </c>
      <c r="AG327" s="2">
        <f>(Table2[[#This Row],[Close Price]]/Table2[[#This Row],[Current Month Low]])-1</f>
        <v>6.0394963890841646E-2</v>
      </c>
      <c r="AH327" s="2">
        <f>(Table2[[#This Row],[Current Month High]]/Table2[[#This Row],[Close Price]])-1</f>
        <v>2.1335583413693238E-2</v>
      </c>
      <c r="AI327">
        <v>11.0173577627772</v>
      </c>
      <c r="AJ327">
        <v>46.1592670894996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0.04</v>
      </c>
      <c r="AM327" t="s">
        <v>10436</v>
      </c>
      <c r="AN327">
        <v>3.6</v>
      </c>
      <c r="AO327" t="s">
        <v>10436</v>
      </c>
      <c r="AP327">
        <v>3.4850875439227998E-2</v>
      </c>
      <c r="AQ327">
        <f>(Table2[[#This Row],[Sharpe Ratio]]-AVERAGE(Table2[Sharpe Ratio]))/_xlfn.STDEV.P(Table2[Sharpe Ratio])</f>
        <v>-0.27663929245465552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-0.48125532396075471</v>
      </c>
      <c r="AS327">
        <f>_xlfn.RANK.AVG(Table2[[#This Row],[1Y Return vs Nifty Z-Score]],Table2[1Y Return vs Nifty Z-Score])</f>
        <v>393</v>
      </c>
      <c r="AT327">
        <f>_xlfn.RANK.AVG(Table2[[#This Row],[6M Return vs Nifty Z-Score]],Table2[6M Return vs Nifty Z-Score])</f>
        <v>215</v>
      </c>
      <c r="AU327">
        <f>_xlfn.RANK.AVG(Table2[[#This Row],[Sharpe Ratio Z-Score]],Table2[Sharpe Ratio Z-Score])</f>
        <v>408</v>
      </c>
      <c r="AV327">
        <f>(Table2[[#This Row],[Rank 1Y]]+Table2[[#This Row],[Rank 6M]]+Table2[[#This Row],[Rank Sharpe]])/3</f>
        <v>338.66666666666669</v>
      </c>
    </row>
    <row r="328" spans="1:48" x14ac:dyDescent="0.3">
      <c r="A328" t="s">
        <v>1722</v>
      </c>
      <c r="B328" t="s">
        <v>1723</v>
      </c>
      <c r="C328" t="s">
        <v>10395</v>
      </c>
      <c r="D328" t="s">
        <v>276</v>
      </c>
      <c r="E328">
        <v>4944.9734208</v>
      </c>
      <c r="F328">
        <v>576</v>
      </c>
      <c r="G328">
        <v>27.170762183456599</v>
      </c>
      <c r="H328">
        <f>(Table2[[#This Row],[1Y Return vs Nifty]]-AVERAGE(Table2[1Y Return vs Nifty]))/_xlfn.STDEV.P(Table2[1Y Return vs Nifty])</f>
        <v>4.3079880149641113E-2</v>
      </c>
      <c r="I328">
        <v>3.53723117468668</v>
      </c>
      <c r="J328">
        <f>(Table2[[#This Row],[1M Return vs Nifty]]-AVERAGE(Table2[1M Return vs Nifty]))/_xlfn.STDEV.P(Table2[1M Return vs Nifty])</f>
        <v>0.58640907335064263</v>
      </c>
      <c r="K328">
        <v>26.049514420441501</v>
      </c>
      <c r="L328">
        <f>(Table2[[#This Row],[6M Return vs Nifty]]-AVERAGE(Table2[6M Return vs Nifty]))/_xlfn.STDEV.P(Table2[6M Return vs Nifty])</f>
        <v>0.3834411213546618</v>
      </c>
      <c r="M328">
        <v>1.04948978376678</v>
      </c>
      <c r="N328">
        <f>(Table2[[#This Row],[1W Return vs Nifty]]-AVERAGE(Table2[1W Return vs Nifty]))/_xlfn.STDEV.P(Table2[1W Return vs Nifty])</f>
        <v>0.55245257304807749</v>
      </c>
      <c r="O328">
        <v>538.44000000000005</v>
      </c>
      <c r="P328">
        <v>503.27993367934499</v>
      </c>
      <c r="Q328">
        <v>442.17027666492402</v>
      </c>
      <c r="R328">
        <v>68.088772200265296</v>
      </c>
      <c r="S328" s="2">
        <f>(Table2[[#This Row],[Close Price]]-Table2[[#This Row],[20D EMA]])/Table2[[#This Row],[20D EMA]]</f>
        <v>6.9757075997325502E-2</v>
      </c>
      <c r="T328" s="2">
        <f>(Table2[[#This Row],[Close Price]]-Table2[[#This Row],[50D EMA]])/Table2[[#This Row],[50D EMA]]</f>
        <v>0.14449228243418738</v>
      </c>
      <c r="U328" s="2">
        <f>(Table2[[#This Row],[Close Price]]-Table2[[#This Row],[200D EMA]])/Table2[[#This Row],[200D EMA]]</f>
        <v>0.30266558020247014</v>
      </c>
      <c r="V328">
        <v>1.85847657708448</v>
      </c>
      <c r="W328">
        <v>569.75</v>
      </c>
      <c r="X328">
        <v>589</v>
      </c>
      <c r="Y328">
        <v>561.20000000000005</v>
      </c>
      <c r="Z328">
        <v>589</v>
      </c>
      <c r="AA328">
        <v>508.1</v>
      </c>
      <c r="AB328">
        <v>597</v>
      </c>
      <c r="AC328" s="2">
        <f>(Table2[[#This Row],[Close Price]]/Table2[[#This Row],[Day Low]])-1</f>
        <v>1.0969723562966216E-2</v>
      </c>
      <c r="AD328" s="2">
        <f>(Table2[[#This Row],[Day High]]/Table2[[#This Row],[Close Price]])-1</f>
        <v>2.256944444444442E-2</v>
      </c>
      <c r="AE328" s="2">
        <f>(Table2[[#This Row],[Close Price]]/Table2[[#This Row],[Current Week Low]])-1</f>
        <v>2.6372059871703435E-2</v>
      </c>
      <c r="AF328" s="2">
        <f>(Table2[[#This Row],[Current Week High]]/Table2[[#This Row],[Close Price]])-1</f>
        <v>2.256944444444442E-2</v>
      </c>
      <c r="AG328" s="2">
        <f>(Table2[[#This Row],[Close Price]]/Table2[[#This Row],[Current Month Low]])-1</f>
        <v>0.13363511119858296</v>
      </c>
      <c r="AH328" s="2">
        <f>(Table2[[#This Row],[Current Month High]]/Table2[[#This Row],[Close Price]])-1</f>
        <v>3.6458333333333259E-2</v>
      </c>
      <c r="AI328">
        <v>3.6458333333333202</v>
      </c>
      <c r="AJ328">
        <v>67.393199651264098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0.16</v>
      </c>
      <c r="AM328" t="s">
        <v>10436</v>
      </c>
      <c r="AN328">
        <v>10.07</v>
      </c>
      <c r="AO328" t="s">
        <v>10436</v>
      </c>
      <c r="AQ328">
        <f>(Table2[[#This Row],[Sharpe Ratio]]-AVERAGE(Table2[Sharpe Ratio]))/_xlfn.STDEV.P(Table2[Sharpe Ratio])</f>
        <v>-0.68114784011182361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0.88423480779119945</v>
      </c>
      <c r="AS328">
        <f>_xlfn.RANK.AVG(Table2[[#This Row],[1Y Return vs Nifty Z-Score]],Table2[1Y Return vs Nifty Z-Score])</f>
        <v>287</v>
      </c>
      <c r="AT328">
        <f>_xlfn.RANK.AVG(Table2[[#This Row],[6M Return vs Nifty Z-Score]],Table2[6M Return vs Nifty Z-Score])</f>
        <v>198</v>
      </c>
      <c r="AU328">
        <f>_xlfn.RANK.AVG(Table2[[#This Row],[Sharpe Ratio Z-Score]],Table2[Sharpe Ratio Z-Score])</f>
        <v>532</v>
      </c>
      <c r="AV328">
        <f>(Table2[[#This Row],[Rank 1Y]]+Table2[[#This Row],[Rank 6M]]+Table2[[#This Row],[Rank Sharpe]])/3</f>
        <v>339</v>
      </c>
    </row>
    <row r="329" spans="1:48" x14ac:dyDescent="0.3">
      <c r="A329" t="s">
        <v>28</v>
      </c>
      <c r="B329" t="s">
        <v>29</v>
      </c>
      <c r="C329" t="s">
        <v>10391</v>
      </c>
      <c r="D329" t="s">
        <v>24</v>
      </c>
      <c r="E329">
        <v>929043.99825544003</v>
      </c>
      <c r="F329">
        <v>1318.6</v>
      </c>
      <c r="G329">
        <v>6.0288930919213701</v>
      </c>
      <c r="H329">
        <f>(Table2[[#This Row],[1Y Return vs Nifty]]-AVERAGE(Table2[1Y Return vs Nifty]))/_xlfn.STDEV.P(Table2[1Y Return vs Nifty])</f>
        <v>-0.30118068605223625</v>
      </c>
      <c r="I329">
        <v>4.9669597814667501</v>
      </c>
      <c r="J329">
        <f>(Table2[[#This Row],[1M Return vs Nifty]]-AVERAGE(Table2[1M Return vs Nifty]))/_xlfn.STDEV.P(Table2[1M Return vs Nifty])</f>
        <v>0.72574837099798295</v>
      </c>
      <c r="K329">
        <v>4.2811010354117602</v>
      </c>
      <c r="L329">
        <f>(Table2[[#This Row],[6M Return vs Nifty]]-AVERAGE(Table2[6M Return vs Nifty]))/_xlfn.STDEV.P(Table2[6M Return vs Nifty])</f>
        <v>-0.27178794994546385</v>
      </c>
      <c r="M329">
        <v>2.6698213563786499</v>
      </c>
      <c r="N329">
        <f>(Table2[[#This Row],[1W Return vs Nifty]]-AVERAGE(Table2[1W Return vs Nifty]))/_xlfn.STDEV.P(Table2[1W Return vs Nifty])</f>
        <v>0.86623011050373078</v>
      </c>
      <c r="O329">
        <v>1264.29</v>
      </c>
      <c r="P329">
        <v>1228.85060900639</v>
      </c>
      <c r="Q329">
        <v>1130.15318637322</v>
      </c>
      <c r="R329">
        <v>73.486823351242506</v>
      </c>
      <c r="S329" s="2">
        <f>(Table2[[#This Row],[Close Price]]-Table2[[#This Row],[20D EMA]])/Table2[[#This Row],[20D EMA]]</f>
        <v>4.2956916530226409E-2</v>
      </c>
      <c r="T329" s="2">
        <f>(Table2[[#This Row],[Close Price]]-Table2[[#This Row],[50D EMA]])/Table2[[#This Row],[50D EMA]]</f>
        <v>7.3035233360203552E-2</v>
      </c>
      <c r="U329" s="2">
        <f>(Table2[[#This Row],[Close Price]]-Table2[[#This Row],[200D EMA]])/Table2[[#This Row],[200D EMA]]</f>
        <v>0.16674448729514754</v>
      </c>
      <c r="V329">
        <v>1.2092497533244999</v>
      </c>
      <c r="W329">
        <v>1315.45</v>
      </c>
      <c r="X329">
        <v>1331.4</v>
      </c>
      <c r="Y329">
        <v>1308.5</v>
      </c>
      <c r="Z329">
        <v>1331.8</v>
      </c>
      <c r="AA329">
        <v>1200.45</v>
      </c>
      <c r="AB329">
        <v>1362.35</v>
      </c>
      <c r="AC329" s="2">
        <f>(Table2[[#This Row],[Close Price]]/Table2[[#This Row],[Day Low]])-1</f>
        <v>2.3946178113951611E-3</v>
      </c>
      <c r="AD329" s="2">
        <f>(Table2[[#This Row],[Day High]]/Table2[[#This Row],[Close Price]])-1</f>
        <v>9.7072652813592342E-3</v>
      </c>
      <c r="AE329" s="2">
        <f>(Table2[[#This Row],[Close Price]]/Table2[[#This Row],[Current Week Low]])-1</f>
        <v>7.71876194115384E-3</v>
      </c>
      <c r="AF329" s="2">
        <f>(Table2[[#This Row],[Current Week High]]/Table2[[#This Row],[Close Price]])-1</f>
        <v>1.0010617321401627E-2</v>
      </c>
      <c r="AG329" s="2">
        <f>(Table2[[#This Row],[Close Price]]/Table2[[#This Row],[Current Month Low]])-1</f>
        <v>9.8421425298846232E-2</v>
      </c>
      <c r="AH329" s="2">
        <f>(Table2[[#This Row],[Current Month High]]/Table2[[#This Row],[Close Price]])-1</f>
        <v>3.3179129379645067E-2</v>
      </c>
      <c r="AI329">
        <v>3.3179129379645</v>
      </c>
      <c r="AJ329">
        <v>46.674082313681801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0.04</v>
      </c>
      <c r="AM329" t="s">
        <v>10436</v>
      </c>
      <c r="AN329">
        <v>9.14</v>
      </c>
      <c r="AO329" t="s">
        <v>10436</v>
      </c>
      <c r="AP329">
        <v>0.102340639098439</v>
      </c>
      <c r="AQ329">
        <f>(Table2[[#This Row],[Sharpe Ratio]]-AVERAGE(Table2[Sharpe Ratio]))/_xlfn.STDEV.P(Table2[Sharpe Ratio])</f>
        <v>0.5067036203257792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1.5257134658297928</v>
      </c>
      <c r="AS329">
        <f>_xlfn.RANK.AVG(Table2[[#This Row],[1Y Return vs Nifty Z-Score]],Table2[1Y Return vs Nifty Z-Score])</f>
        <v>396</v>
      </c>
      <c r="AT329">
        <f>_xlfn.RANK.AVG(Table2[[#This Row],[6M Return vs Nifty Z-Score]],Table2[6M Return vs Nifty Z-Score])</f>
        <v>404</v>
      </c>
      <c r="AU329">
        <f>_xlfn.RANK.AVG(Table2[[#This Row],[Sharpe Ratio Z-Score]],Table2[Sharpe Ratio Z-Score])</f>
        <v>218</v>
      </c>
      <c r="AV329">
        <f>(Table2[[#This Row],[Rank 1Y]]+Table2[[#This Row],[Rank 6M]]+Table2[[#This Row],[Rank Sharpe]])/3</f>
        <v>339.33333333333331</v>
      </c>
    </row>
    <row r="330" spans="1:48" x14ac:dyDescent="0.3">
      <c r="A330" t="s">
        <v>213</v>
      </c>
      <c r="B330" t="s">
        <v>214</v>
      </c>
      <c r="C330" t="s">
        <v>10400</v>
      </c>
      <c r="D330" t="s">
        <v>215</v>
      </c>
      <c r="E330">
        <v>129656.26746205</v>
      </c>
      <c r="F330">
        <v>2068.15</v>
      </c>
      <c r="G330">
        <v>16.213931988496899</v>
      </c>
      <c r="H330">
        <f>(Table2[[#This Row],[1Y Return vs Nifty]]-AVERAGE(Table2[1Y Return vs Nifty]))/_xlfn.STDEV.P(Table2[1Y Return vs Nifty])</f>
        <v>-0.135334078917246</v>
      </c>
      <c r="I330">
        <v>6.0027276639816503</v>
      </c>
      <c r="J330">
        <f>(Table2[[#This Row],[1M Return vs Nifty]]-AVERAGE(Table2[1M Return vs Nifty]))/_xlfn.STDEV.P(Table2[1M Return vs Nifty])</f>
        <v>0.82669282198741456</v>
      </c>
      <c r="K330">
        <v>21.635981336286299</v>
      </c>
      <c r="L330">
        <f>(Table2[[#This Row],[6M Return vs Nifty]]-AVERAGE(Table2[6M Return vs Nifty]))/_xlfn.STDEV.P(Table2[6M Return vs Nifty])</f>
        <v>0.2505938103112143</v>
      </c>
      <c r="M330">
        <v>2.12697179815527</v>
      </c>
      <c r="N330">
        <f>(Table2[[#This Row],[1W Return vs Nifty]]-AVERAGE(Table2[1W Return vs Nifty]))/_xlfn.STDEV.P(Table2[1W Return vs Nifty])</f>
        <v>0.76110718352548645</v>
      </c>
      <c r="O330">
        <v>1971</v>
      </c>
      <c r="P330">
        <v>1908.1530082244899</v>
      </c>
      <c r="Q330">
        <v>1696.6189914019501</v>
      </c>
      <c r="R330">
        <v>76.600815643760299</v>
      </c>
      <c r="S330" s="2">
        <f>(Table2[[#This Row],[Close Price]]-Table2[[#This Row],[20D EMA]])/Table2[[#This Row],[20D EMA]]</f>
        <v>4.9289700659563722E-2</v>
      </c>
      <c r="T330" s="2">
        <f>(Table2[[#This Row],[Close Price]]-Table2[[#This Row],[50D EMA]])/Table2[[#This Row],[50D EMA]]</f>
        <v>8.3849141597080415E-2</v>
      </c>
      <c r="U330" s="2">
        <f>(Table2[[#This Row],[Close Price]]-Table2[[#This Row],[200D EMA]])/Table2[[#This Row],[200D EMA]]</f>
        <v>0.2189831721092822</v>
      </c>
      <c r="V330">
        <v>1.0165081884985601</v>
      </c>
      <c r="W330">
        <v>2054.0500000000002</v>
      </c>
      <c r="X330">
        <v>2087</v>
      </c>
      <c r="Y330">
        <v>2051</v>
      </c>
      <c r="Z330">
        <v>2106</v>
      </c>
      <c r="AA330">
        <v>1859.05</v>
      </c>
      <c r="AB330">
        <v>2106</v>
      </c>
      <c r="AC330" s="2">
        <f>(Table2[[#This Row],[Close Price]]/Table2[[#This Row],[Day Low]])-1</f>
        <v>6.8644872325405171E-3</v>
      </c>
      <c r="AD330" s="2">
        <f>(Table2[[#This Row],[Day High]]/Table2[[#This Row],[Close Price]])-1</f>
        <v>9.1144259362232471E-3</v>
      </c>
      <c r="AE330" s="2">
        <f>(Table2[[#This Row],[Close Price]]/Table2[[#This Row],[Current Week Low]])-1</f>
        <v>8.3617747440274393E-3</v>
      </c>
      <c r="AF330" s="2">
        <f>(Table2[[#This Row],[Current Week High]]/Table2[[#This Row],[Close Price]])-1</f>
        <v>1.8301380460798322E-2</v>
      </c>
      <c r="AG330" s="2">
        <f>(Table2[[#This Row],[Close Price]]/Table2[[#This Row],[Current Month Low]])-1</f>
        <v>0.1124768026680294</v>
      </c>
      <c r="AH330" s="2">
        <f>(Table2[[#This Row],[Current Month High]]/Table2[[#This Row],[Close Price]])-1</f>
        <v>1.8301380460798322E-2</v>
      </c>
      <c r="AI330">
        <v>1.83013804607983</v>
      </c>
      <c r="AJ330">
        <v>67.753579105325002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0.05</v>
      </c>
      <c r="AM330" t="s">
        <v>10436</v>
      </c>
      <c r="AN330">
        <v>10.46</v>
      </c>
      <c r="AO330" t="s">
        <v>10436</v>
      </c>
      <c r="AP330">
        <v>2.5361813839041999E-2</v>
      </c>
      <c r="AQ330">
        <f>(Table2[[#This Row],[Sharpe Ratio]]-AVERAGE(Table2[Sharpe Ratio]))/_xlfn.STDEV.P(Table2[Sharpe Ratio])</f>
        <v>-0.38677731562179085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1.3162824212850786</v>
      </c>
      <c r="AS330">
        <f>_xlfn.RANK.AVG(Table2[[#This Row],[1Y Return vs Nifty Z-Score]],Table2[1Y Return vs Nifty Z-Score])</f>
        <v>335</v>
      </c>
      <c r="AT330">
        <f>_xlfn.RANK.AVG(Table2[[#This Row],[6M Return vs Nifty Z-Score]],Table2[6M Return vs Nifty Z-Score])</f>
        <v>239</v>
      </c>
      <c r="AU330">
        <f>_xlfn.RANK.AVG(Table2[[#This Row],[Sharpe Ratio Z-Score]],Table2[Sharpe Ratio Z-Score])</f>
        <v>444</v>
      </c>
      <c r="AV330">
        <f>(Table2[[#This Row],[Rank 1Y]]+Table2[[#This Row],[Rank 6M]]+Table2[[#This Row],[Rank Sharpe]])/3</f>
        <v>339.33333333333331</v>
      </c>
    </row>
    <row r="331" spans="1:48" x14ac:dyDescent="0.3">
      <c r="A331" t="s">
        <v>673</v>
      </c>
      <c r="B331" t="s">
        <v>674</v>
      </c>
      <c r="C331" t="s">
        <v>10404</v>
      </c>
      <c r="D331" t="s">
        <v>273</v>
      </c>
      <c r="E331">
        <v>28131.853680959899</v>
      </c>
      <c r="F331">
        <v>563.6</v>
      </c>
      <c r="G331">
        <v>0.62200205365397199</v>
      </c>
      <c r="H331">
        <f>(Table2[[#This Row],[1Y Return vs Nifty]]-AVERAGE(Table2[1Y Return vs Nifty]))/_xlfn.STDEV.P(Table2[1Y Return vs Nifty])</f>
        <v>-0.38922301391676023</v>
      </c>
      <c r="I331">
        <v>1.5300166053484201</v>
      </c>
      <c r="J331">
        <f>(Table2[[#This Row],[1M Return vs Nifty]]-AVERAGE(Table2[1M Return vs Nifty]))/_xlfn.STDEV.P(Table2[1M Return vs Nifty])</f>
        <v>0.39078882277106919</v>
      </c>
      <c r="K331">
        <v>44.002840470998997</v>
      </c>
      <c r="L331">
        <f>(Table2[[#This Row],[6M Return vs Nifty]]-AVERAGE(Table2[6M Return vs Nifty]))/_xlfn.STDEV.P(Table2[6M Return vs Nifty])</f>
        <v>0.92383609395955513</v>
      </c>
      <c r="M331">
        <v>-6.0977058122694903</v>
      </c>
      <c r="N331">
        <f>(Table2[[#This Row],[1W Return vs Nifty]]-AVERAGE(Table2[1W Return vs Nifty]))/_xlfn.STDEV.P(Table2[1W Return vs Nifty])</f>
        <v>-0.83160330276453598</v>
      </c>
      <c r="O331">
        <v>563.23</v>
      </c>
      <c r="P331">
        <v>536.48899578196301</v>
      </c>
      <c r="Q331">
        <v>468.344947222938</v>
      </c>
      <c r="R331">
        <v>46.490186593402697</v>
      </c>
      <c r="S331" s="2">
        <f>(Table2[[#This Row],[Close Price]]-Table2[[#This Row],[20D EMA]])/Table2[[#This Row],[20D EMA]]</f>
        <v>6.5692523480639269E-4</v>
      </c>
      <c r="T331" s="2">
        <f>(Table2[[#This Row],[Close Price]]-Table2[[#This Row],[50D EMA]])/Table2[[#This Row],[50D EMA]]</f>
        <v>5.0534129182875767E-2</v>
      </c>
      <c r="U331" s="2">
        <f>(Table2[[#This Row],[Close Price]]-Table2[[#This Row],[200D EMA]])/Table2[[#This Row],[200D EMA]]</f>
        <v>0.20338652811753177</v>
      </c>
      <c r="V331">
        <v>1.9910785495594401</v>
      </c>
      <c r="W331">
        <v>559</v>
      </c>
      <c r="X331">
        <v>574.9</v>
      </c>
      <c r="Y331">
        <v>553.45000000000005</v>
      </c>
      <c r="Z331">
        <v>574.9</v>
      </c>
      <c r="AA331">
        <v>501.35</v>
      </c>
      <c r="AB331">
        <v>628.29999999999995</v>
      </c>
      <c r="AC331" s="2">
        <f>(Table2[[#This Row],[Close Price]]/Table2[[#This Row],[Day Low]])-1</f>
        <v>8.2289803220036983E-3</v>
      </c>
      <c r="AD331" s="2">
        <f>(Table2[[#This Row],[Day High]]/Table2[[#This Row],[Close Price]])-1</f>
        <v>2.0049680624556254E-2</v>
      </c>
      <c r="AE331" s="2">
        <f>(Table2[[#This Row],[Close Price]]/Table2[[#This Row],[Current Week Low]])-1</f>
        <v>1.8339506730508548E-2</v>
      </c>
      <c r="AF331" s="2">
        <f>(Table2[[#This Row],[Current Week High]]/Table2[[#This Row],[Close Price]])-1</f>
        <v>2.0049680624556254E-2</v>
      </c>
      <c r="AG331" s="2">
        <f>(Table2[[#This Row],[Close Price]]/Table2[[#This Row],[Current Month Low]])-1</f>
        <v>0.12416475516106518</v>
      </c>
      <c r="AH331" s="2">
        <f>(Table2[[#This Row],[Current Month High]]/Table2[[#This Row],[Close Price]])-1</f>
        <v>0.11479772888573447</v>
      </c>
      <c r="AI331">
        <v>11.4797728885734</v>
      </c>
      <c r="AJ331">
        <v>67.688188039273996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0.13</v>
      </c>
      <c r="AM331" t="s">
        <v>10436</v>
      </c>
      <c r="AN331">
        <v>4.71</v>
      </c>
      <c r="AO331" t="s">
        <v>10436</v>
      </c>
      <c r="AP331">
        <v>1.3872720571804E-2</v>
      </c>
      <c r="AQ331">
        <f>(Table2[[#This Row],[Sharpe Ratio]]-AVERAGE(Table2[Sharpe Ratio]))/_xlfn.STDEV.P(Table2[Sharpe Ratio])</f>
        <v>-0.52012938706493916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-0.426330787015611</v>
      </c>
      <c r="AS331">
        <f>_xlfn.RANK.AVG(Table2[[#This Row],[1Y Return vs Nifty Z-Score]],Table2[1Y Return vs Nifty Z-Score])</f>
        <v>428</v>
      </c>
      <c r="AT331">
        <f>_xlfn.RANK.AVG(Table2[[#This Row],[6M Return vs Nifty Z-Score]],Table2[6M Return vs Nifty Z-Score])</f>
        <v>115</v>
      </c>
      <c r="AU331">
        <f>_xlfn.RANK.AVG(Table2[[#This Row],[Sharpe Ratio Z-Score]],Table2[Sharpe Ratio Z-Score])</f>
        <v>475</v>
      </c>
      <c r="AV331">
        <f>(Table2[[#This Row],[Rank 1Y]]+Table2[[#This Row],[Rank 6M]]+Table2[[#This Row],[Rank Sharpe]])/3</f>
        <v>339.33333333333331</v>
      </c>
    </row>
    <row r="332" spans="1:48" x14ac:dyDescent="0.3">
      <c r="A332" t="s">
        <v>867</v>
      </c>
      <c r="B332" t="s">
        <v>868</v>
      </c>
      <c r="C332" t="s">
        <v>10391</v>
      </c>
      <c r="D332" t="s">
        <v>869</v>
      </c>
      <c r="E332">
        <v>18816.941540424999</v>
      </c>
      <c r="F332">
        <v>211.61</v>
      </c>
      <c r="G332">
        <v>29.5001009847626</v>
      </c>
      <c r="H332">
        <f>(Table2[[#This Row],[1Y Return vs Nifty]]-AVERAGE(Table2[1Y Return vs Nifty]))/_xlfn.STDEV.P(Table2[1Y Return vs Nifty])</f>
        <v>8.1009331474011972E-2</v>
      </c>
      <c r="I332">
        <v>21.2057772030679</v>
      </c>
      <c r="J332">
        <f>(Table2[[#This Row],[1M Return vs Nifty]]-AVERAGE(Table2[1M Return vs Nifty]))/_xlfn.STDEV.P(Table2[1M Return vs Nifty])</f>
        <v>2.3083602061526256</v>
      </c>
      <c r="K332">
        <v>40.464368349716203</v>
      </c>
      <c r="L332">
        <f>(Table2[[#This Row],[6M Return vs Nifty]]-AVERAGE(Table2[6M Return vs Nifty]))/_xlfn.STDEV.P(Table2[6M Return vs Nifty])</f>
        <v>0.81732811100090907</v>
      </c>
      <c r="M332">
        <v>5.4312202229977702</v>
      </c>
      <c r="N332">
        <f>(Table2[[#This Row],[1W Return vs Nifty]]-AVERAGE(Table2[1W Return vs Nifty]))/_xlfn.STDEV.P(Table2[1W Return vs Nifty])</f>
        <v>1.4009755607228449</v>
      </c>
      <c r="O332">
        <v>215.64</v>
      </c>
      <c r="P332">
        <v>201.740649196856</v>
      </c>
      <c r="Q332">
        <v>171.93779401086701</v>
      </c>
      <c r="R332">
        <v>41.635935198682702</v>
      </c>
      <c r="S332" s="2">
        <f>(Table2[[#This Row],[Close Price]]-Table2[[#This Row],[20D EMA]])/Table2[[#This Row],[20D EMA]]</f>
        <v>-1.8688554999072404E-2</v>
      </c>
      <c r="T332" s="2">
        <f>(Table2[[#This Row],[Close Price]]-Table2[[#This Row],[50D EMA]])/Table2[[#This Row],[50D EMA]]</f>
        <v>4.8920982669752526E-2</v>
      </c>
      <c r="U332" s="2">
        <f>(Table2[[#This Row],[Close Price]]-Table2[[#This Row],[200D EMA]])/Table2[[#This Row],[200D EMA]]</f>
        <v>0.23073580894393467</v>
      </c>
      <c r="V332">
        <v>1.473045243954</v>
      </c>
      <c r="W332">
        <v>209.05</v>
      </c>
      <c r="X332">
        <v>244.4</v>
      </c>
      <c r="Y332">
        <v>209.05</v>
      </c>
      <c r="Z332">
        <v>244.4</v>
      </c>
      <c r="AA332">
        <v>201.75</v>
      </c>
      <c r="AB332">
        <v>244.4</v>
      </c>
      <c r="AC332" s="2">
        <f>(Table2[[#This Row],[Close Price]]/Table2[[#This Row],[Day Low]])-1</f>
        <v>1.2245874192776895E-2</v>
      </c>
      <c r="AD332" s="2">
        <f>(Table2[[#This Row],[Day High]]/Table2[[#This Row],[Close Price]])-1</f>
        <v>0.15495486980766504</v>
      </c>
      <c r="AE332" s="2">
        <f>(Table2[[#This Row],[Close Price]]/Table2[[#This Row],[Current Week Low]])-1</f>
        <v>1.2245874192776895E-2</v>
      </c>
      <c r="AF332" s="2">
        <f>(Table2[[#This Row],[Current Week High]]/Table2[[#This Row],[Close Price]])-1</f>
        <v>0.15495486980766504</v>
      </c>
      <c r="AG332" s="2">
        <f>(Table2[[#This Row],[Close Price]]/Table2[[#This Row],[Current Month Low]])-1</f>
        <v>4.8872366790582378E-2</v>
      </c>
      <c r="AH332" s="2">
        <f>(Table2[[#This Row],[Current Month High]]/Table2[[#This Row],[Close Price]])-1</f>
        <v>0.15495486980766504</v>
      </c>
      <c r="AI332">
        <v>15.495486980766501</v>
      </c>
      <c r="AJ332">
        <v>74.379892871858203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0.12</v>
      </c>
      <c r="AM332" t="s">
        <v>10436</v>
      </c>
      <c r="AN332">
        <v>1.76</v>
      </c>
      <c r="AO332" t="s">
        <v>10436</v>
      </c>
      <c r="AP332">
        <v>-2.0089077460417999E-2</v>
      </c>
      <c r="AQ332">
        <f>(Table2[[#This Row],[Sharpe Ratio]]-AVERAGE(Table2[Sharpe Ratio]))/_xlfn.STDEV.P(Table2[Sharpe Ratio])</f>
        <v>-0.91431855519059657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3.693354654159795</v>
      </c>
      <c r="AS332">
        <f>_xlfn.RANK.AVG(Table2[[#This Row],[1Y Return vs Nifty Z-Score]],Table2[1Y Return vs Nifty Z-Score])</f>
        <v>276</v>
      </c>
      <c r="AT332">
        <f>_xlfn.RANK.AVG(Table2[[#This Row],[6M Return vs Nifty Z-Score]],Table2[6M Return vs Nifty Z-Score])</f>
        <v>124</v>
      </c>
      <c r="AU332">
        <f>_xlfn.RANK.AVG(Table2[[#This Row],[Sharpe Ratio Z-Score]],Table2[Sharpe Ratio Z-Score])</f>
        <v>619</v>
      </c>
      <c r="AV332">
        <f>(Table2[[#This Row],[Rank 1Y]]+Table2[[#This Row],[Rank 6M]]+Table2[[#This Row],[Rank Sharpe]])/3</f>
        <v>339.66666666666669</v>
      </c>
    </row>
    <row r="333" spans="1:48" x14ac:dyDescent="0.3">
      <c r="A333" t="s">
        <v>128</v>
      </c>
      <c r="B333" t="s">
        <v>129</v>
      </c>
      <c r="C333" t="s">
        <v>10403</v>
      </c>
      <c r="D333" t="s">
        <v>130</v>
      </c>
      <c r="E333">
        <v>226986.08344019999</v>
      </c>
      <c r="F333">
        <v>917</v>
      </c>
      <c r="G333">
        <v>43.787352467692102</v>
      </c>
      <c r="H333">
        <f>(Table2[[#This Row],[1Y Return vs Nifty]]-AVERAGE(Table2[1Y Return vs Nifty]))/_xlfn.STDEV.P(Table2[1Y Return vs Nifty])</f>
        <v>0.31365372368393268</v>
      </c>
      <c r="I333">
        <v>2.1494362088022898</v>
      </c>
      <c r="J333">
        <f>(Table2[[#This Row],[1M Return vs Nifty]]-AVERAGE(Table2[1M Return vs Nifty]))/_xlfn.STDEV.P(Table2[1M Return vs Nifty])</f>
        <v>0.45115656814942884</v>
      </c>
      <c r="K333">
        <v>-12.4026541385517</v>
      </c>
      <c r="L333">
        <f>(Table2[[#This Row],[6M Return vs Nifty]]-AVERAGE(Table2[6M Return vs Nifty]))/_xlfn.STDEV.P(Table2[6M Return vs Nifty])</f>
        <v>-0.77396884917225461</v>
      </c>
      <c r="M333">
        <v>3.86557644931806</v>
      </c>
      <c r="N333">
        <f>(Table2[[#This Row],[1W Return vs Nifty]]-AVERAGE(Table2[1W Return vs Nifty]))/_xlfn.STDEV.P(Table2[1W Return vs Nifty])</f>
        <v>1.097788326614884</v>
      </c>
      <c r="O333">
        <v>860.78</v>
      </c>
      <c r="P333">
        <v>850.44823845699102</v>
      </c>
      <c r="Q333">
        <v>797.16244588536904</v>
      </c>
      <c r="R333">
        <v>79.588726321823003</v>
      </c>
      <c r="S333" s="2">
        <f>(Table2[[#This Row],[Close Price]]-Table2[[#This Row],[20D EMA]])/Table2[[#This Row],[20D EMA]]</f>
        <v>6.5312855781965232E-2</v>
      </c>
      <c r="T333" s="2">
        <f>(Table2[[#This Row],[Close Price]]-Table2[[#This Row],[50D EMA]])/Table2[[#This Row],[50D EMA]]</f>
        <v>7.8254923149417094E-2</v>
      </c>
      <c r="U333" s="2">
        <f>(Table2[[#This Row],[Close Price]]-Table2[[#This Row],[200D EMA]])/Table2[[#This Row],[200D EMA]]</f>
        <v>0.1503301550809174</v>
      </c>
      <c r="V333">
        <v>0.93819755003160399</v>
      </c>
      <c r="W333">
        <v>910.2</v>
      </c>
      <c r="X333">
        <v>925.9</v>
      </c>
      <c r="Y333">
        <v>880.3</v>
      </c>
      <c r="Z333">
        <v>925.9</v>
      </c>
      <c r="AA333">
        <v>809.55</v>
      </c>
      <c r="AB333">
        <v>925.9</v>
      </c>
      <c r="AC333" s="2">
        <f>(Table2[[#This Row],[Close Price]]/Table2[[#This Row],[Day Low]])-1</f>
        <v>7.4708855196659041E-3</v>
      </c>
      <c r="AD333" s="2">
        <f>(Table2[[#This Row],[Day High]]/Table2[[#This Row],[Close Price]])-1</f>
        <v>9.7055616139585243E-3</v>
      </c>
      <c r="AE333" s="2">
        <f>(Table2[[#This Row],[Close Price]]/Table2[[#This Row],[Current Week Low]])-1</f>
        <v>4.1690332841076927E-2</v>
      </c>
      <c r="AF333" s="2">
        <f>(Table2[[#This Row],[Current Week High]]/Table2[[#This Row],[Close Price]])-1</f>
        <v>9.7055616139585243E-3</v>
      </c>
      <c r="AG333" s="2">
        <f>(Table2[[#This Row],[Close Price]]/Table2[[#This Row],[Current Month Low]])-1</f>
        <v>0.13272805879809768</v>
      </c>
      <c r="AH333" s="2">
        <f>(Table2[[#This Row],[Current Month High]]/Table2[[#This Row],[Close Price]])-1</f>
        <v>9.7055616139585243E-3</v>
      </c>
      <c r="AI333">
        <v>5.51799345692476</v>
      </c>
      <c r="AJ333">
        <v>78.613167121153097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</v>
      </c>
      <c r="AM333" t="s">
        <v>10436</v>
      </c>
      <c r="AN333">
        <v>12.62</v>
      </c>
      <c r="AO333" t="s">
        <v>10436</v>
      </c>
      <c r="AP333">
        <v>0.103628082654244</v>
      </c>
      <c r="AQ333">
        <f>(Table2[[#This Row],[Sharpe Ratio]]-AVERAGE(Table2[Sharpe Ratio]))/_xlfn.STDEV.P(Table2[Sharpe Ratio])</f>
        <v>0.52164677215154565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1.6102765414275364</v>
      </c>
      <c r="AS333">
        <f>_xlfn.RANK.AVG(Table2[[#This Row],[1Y Return vs Nifty Z-Score]],Table2[1Y Return vs Nifty Z-Score])</f>
        <v>220</v>
      </c>
      <c r="AT333">
        <f>_xlfn.RANK.AVG(Table2[[#This Row],[6M Return vs Nifty Z-Score]],Table2[6M Return vs Nifty Z-Score])</f>
        <v>586</v>
      </c>
      <c r="AU333">
        <f>_xlfn.RANK.AVG(Table2[[#This Row],[Sharpe Ratio Z-Score]],Table2[Sharpe Ratio Z-Score])</f>
        <v>214</v>
      </c>
      <c r="AV333">
        <f>(Table2[[#This Row],[Rank 1Y]]+Table2[[#This Row],[Rank 6M]]+Table2[[#This Row],[Rank Sharpe]])/3</f>
        <v>340</v>
      </c>
    </row>
    <row r="334" spans="1:48" x14ac:dyDescent="0.3">
      <c r="A334" t="s">
        <v>1794</v>
      </c>
      <c r="B334" t="s">
        <v>1795</v>
      </c>
      <c r="C334" t="s">
        <v>10406</v>
      </c>
      <c r="D334" t="s">
        <v>122</v>
      </c>
      <c r="E334">
        <v>4507.66138056</v>
      </c>
      <c r="F334">
        <v>263.60000000000002</v>
      </c>
      <c r="G334">
        <v>36.962540995168297</v>
      </c>
      <c r="H334">
        <f>(Table2[[#This Row],[1Y Return vs Nifty]]-AVERAGE(Table2[1Y Return vs Nifty]))/_xlfn.STDEV.P(Table2[1Y Return vs Nifty])</f>
        <v>0.20252289359602857</v>
      </c>
      <c r="I334">
        <v>-10.2391299607229</v>
      </c>
      <c r="J334">
        <f>(Table2[[#This Row],[1M Return vs Nifty]]-AVERAGE(Table2[1M Return vs Nifty]))/_xlfn.STDEV.P(Table2[1M Return vs Nifty])</f>
        <v>-0.75621530699748707</v>
      </c>
      <c r="K334">
        <v>-0.98925198042191498</v>
      </c>
      <c r="L334">
        <f>(Table2[[#This Row],[6M Return vs Nifty]]-AVERAGE(Table2[6M Return vs Nifty]))/_xlfn.STDEV.P(Table2[6M Return vs Nifty])</f>
        <v>-0.43042553417856011</v>
      </c>
      <c r="M334">
        <v>-10.1889167035868</v>
      </c>
      <c r="N334">
        <f>(Table2[[#This Row],[1W Return vs Nifty]]-AVERAGE(Table2[1W Return vs Nifty]))/_xlfn.STDEV.P(Table2[1W Return vs Nifty])</f>
        <v>-1.6238671211014235</v>
      </c>
      <c r="O334">
        <v>275.3</v>
      </c>
      <c r="P334">
        <v>275.95175486544798</v>
      </c>
      <c r="Q334">
        <v>251.13249744383899</v>
      </c>
      <c r="R334">
        <v>27.446237899667999</v>
      </c>
      <c r="S334" s="2">
        <f>(Table2[[#This Row],[Close Price]]-Table2[[#This Row],[20D EMA]])/Table2[[#This Row],[20D EMA]]</f>
        <v>-4.249909189974569E-2</v>
      </c>
      <c r="T334" s="2">
        <f>(Table2[[#This Row],[Close Price]]-Table2[[#This Row],[50D EMA]])/Table2[[#This Row],[50D EMA]]</f>
        <v>-4.4760559219746879E-2</v>
      </c>
      <c r="U334" s="2">
        <f>(Table2[[#This Row],[Close Price]]-Table2[[#This Row],[200D EMA]])/Table2[[#This Row],[200D EMA]]</f>
        <v>4.9645118346139799E-2</v>
      </c>
      <c r="V334">
        <v>0.87530031932493801</v>
      </c>
      <c r="W334">
        <v>263.10000000000002</v>
      </c>
      <c r="X334">
        <v>267.89999999999998</v>
      </c>
      <c r="Y334">
        <v>260.64999999999998</v>
      </c>
      <c r="Z334">
        <v>268</v>
      </c>
      <c r="AA334">
        <v>260.64999999999998</v>
      </c>
      <c r="AB334">
        <v>292.14999999999998</v>
      </c>
      <c r="AC334" s="2">
        <f>(Table2[[#This Row],[Close Price]]/Table2[[#This Row],[Day Low]])-1</f>
        <v>1.9004180919801605E-3</v>
      </c>
      <c r="AD334" s="2">
        <f>(Table2[[#This Row],[Day High]]/Table2[[#This Row],[Close Price]])-1</f>
        <v>1.6312594840667494E-2</v>
      </c>
      <c r="AE334" s="2">
        <f>(Table2[[#This Row],[Close Price]]/Table2[[#This Row],[Current Week Low]])-1</f>
        <v>1.1317859198158642E-2</v>
      </c>
      <c r="AF334" s="2">
        <f>(Table2[[#This Row],[Current Week High]]/Table2[[#This Row],[Close Price]])-1</f>
        <v>1.6691957511380862E-2</v>
      </c>
      <c r="AG334" s="2">
        <f>(Table2[[#This Row],[Close Price]]/Table2[[#This Row],[Current Month Low]])-1</f>
        <v>1.1317859198158642E-2</v>
      </c>
      <c r="AH334" s="2">
        <f>(Table2[[#This Row],[Current Month High]]/Table2[[#This Row],[Close Price]])-1</f>
        <v>0.10830804248861892</v>
      </c>
      <c r="AI334">
        <v>21.566767830045499</v>
      </c>
      <c r="AJ334">
        <v>103.70942812983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</v>
      </c>
      <c r="AM334">
        <v>0</v>
      </c>
      <c r="AN334">
        <v>-4.5999999999999996</v>
      </c>
      <c r="AO334" t="s">
        <v>10435</v>
      </c>
      <c r="AP334">
        <v>7.1579438301699994E-2</v>
      </c>
      <c r="AQ334">
        <f>(Table2[[#This Row],[Sharpe Ratio]]-AVERAGE(Table2[Sharpe Ratio]))/_xlfn.STDEV.P(Table2[Sharpe Ratio])</f>
        <v>0.14966327337158347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248</v>
      </c>
      <c r="AT334">
        <f>_xlfn.RANK.AVG(Table2[[#This Row],[6M Return vs Nifty Z-Score]],Table2[6M Return vs Nifty Z-Score])</f>
        <v>465</v>
      </c>
      <c r="AU334">
        <f>_xlfn.RANK.AVG(Table2[[#This Row],[Sharpe Ratio Z-Score]],Table2[Sharpe Ratio Z-Score])</f>
        <v>311</v>
      </c>
      <c r="AV334">
        <f>(Table2[[#This Row],[Rank 1Y]]+Table2[[#This Row],[Rank 6M]]+Table2[[#This Row],[Rank Sharpe]])/3</f>
        <v>341.33333333333331</v>
      </c>
    </row>
    <row r="335" spans="1:48" x14ac:dyDescent="0.3">
      <c r="A335" t="s">
        <v>1518</v>
      </c>
      <c r="B335" t="s">
        <v>1519</v>
      </c>
      <c r="C335" t="s">
        <v>10395</v>
      </c>
      <c r="D335" t="s">
        <v>54</v>
      </c>
      <c r="E335">
        <v>6970.9783110750004</v>
      </c>
      <c r="F335">
        <v>1703.25</v>
      </c>
      <c r="G335">
        <v>2.89596230791284</v>
      </c>
      <c r="H335">
        <f>(Table2[[#This Row],[1Y Return vs Nifty]]-AVERAGE(Table2[1Y Return vs Nifty]))/_xlfn.STDEV.P(Table2[1Y Return vs Nifty])</f>
        <v>-0.35219531115016073</v>
      </c>
      <c r="I335">
        <v>24.494586077871102</v>
      </c>
      <c r="J335">
        <f>(Table2[[#This Row],[1M Return vs Nifty]]-AVERAGE(Table2[1M Return vs Nifty]))/_xlfn.STDEV.P(Table2[1M Return vs Nifty])</f>
        <v>2.6288827980195384</v>
      </c>
      <c r="K335">
        <v>34.173769860533298</v>
      </c>
      <c r="L335">
        <f>(Table2[[#This Row],[6M Return vs Nifty]]-AVERAGE(Table2[6M Return vs Nifty]))/_xlfn.STDEV.P(Table2[6M Return vs Nifty])</f>
        <v>0.62798114606207434</v>
      </c>
      <c r="M335">
        <v>6.7192997392840796</v>
      </c>
      <c r="N335">
        <f>(Table2[[#This Row],[1W Return vs Nifty]]-AVERAGE(Table2[1W Return vs Nifty]))/_xlfn.STDEV.P(Table2[1W Return vs Nifty])</f>
        <v>1.6504124201280408</v>
      </c>
      <c r="O335">
        <v>1503.84</v>
      </c>
      <c r="P335">
        <v>1409.3579935551199</v>
      </c>
      <c r="Q335">
        <v>1271.35310624968</v>
      </c>
      <c r="R335">
        <v>82.357146944638401</v>
      </c>
      <c r="S335" s="2">
        <f>(Table2[[#This Row],[Close Price]]-Table2[[#This Row],[20D EMA]])/Table2[[#This Row],[20D EMA]]</f>
        <v>0.13260054261091611</v>
      </c>
      <c r="T335" s="2">
        <f>(Table2[[#This Row],[Close Price]]-Table2[[#This Row],[50D EMA]])/Table2[[#This Row],[50D EMA]]</f>
        <v>0.2085289953218589</v>
      </c>
      <c r="U335" s="2">
        <f>(Table2[[#This Row],[Close Price]]-Table2[[#This Row],[200D EMA]])/Table2[[#This Row],[200D EMA]]</f>
        <v>0.33971434971701731</v>
      </c>
      <c r="V335">
        <v>1.8578334558882299</v>
      </c>
      <c r="W335">
        <v>1663.8</v>
      </c>
      <c r="X335">
        <v>1717.95</v>
      </c>
      <c r="Y335">
        <v>1649</v>
      </c>
      <c r="Z335">
        <v>1721.95</v>
      </c>
      <c r="AA335">
        <v>1352.05</v>
      </c>
      <c r="AB335">
        <v>1721.95</v>
      </c>
      <c r="AC335" s="2">
        <f>(Table2[[#This Row],[Close Price]]/Table2[[#This Row],[Day Low]])-1</f>
        <v>2.3710782545979026E-2</v>
      </c>
      <c r="AD335" s="2">
        <f>(Table2[[#This Row],[Day High]]/Table2[[#This Row],[Close Price]])-1</f>
        <v>8.630559225011103E-3</v>
      </c>
      <c r="AE335" s="2">
        <f>(Table2[[#This Row],[Close Price]]/Table2[[#This Row],[Current Week Low]])-1</f>
        <v>3.2898726500909747E-2</v>
      </c>
      <c r="AF335" s="2">
        <f>(Table2[[#This Row],[Current Week High]]/Table2[[#This Row],[Close Price]])-1</f>
        <v>1.097901071481E-2</v>
      </c>
      <c r="AG335" s="2">
        <f>(Table2[[#This Row],[Close Price]]/Table2[[#This Row],[Current Month Low]])-1</f>
        <v>0.25975370733330871</v>
      </c>
      <c r="AH335" s="2">
        <f>(Table2[[#This Row],[Current Month High]]/Table2[[#This Row],[Close Price]])-1</f>
        <v>1.097901071481E-2</v>
      </c>
      <c r="AI335">
        <v>1.097901071481</v>
      </c>
      <c r="AJ335">
        <v>69.570411668077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0.05</v>
      </c>
      <c r="AM335" t="s">
        <v>10436</v>
      </c>
      <c r="AN335">
        <v>20.28</v>
      </c>
      <c r="AO335" t="s">
        <v>10436</v>
      </c>
      <c r="AP335">
        <v>1.5155347178639001E-2</v>
      </c>
      <c r="AQ335">
        <f>(Table2[[#This Row],[Sharpe Ratio]]-AVERAGE(Table2[Sharpe Ratio]))/_xlfn.STDEV.P(Table2[Sharpe Ratio])</f>
        <v>-0.50524214479689356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4.0498389082625996</v>
      </c>
      <c r="AS335">
        <f>_xlfn.RANK.AVG(Table2[[#This Row],[1Y Return vs Nifty Z-Score]],Table2[1Y Return vs Nifty Z-Score])</f>
        <v>413</v>
      </c>
      <c r="AT335">
        <f>_xlfn.RANK.AVG(Table2[[#This Row],[6M Return vs Nifty Z-Score]],Table2[6M Return vs Nifty Z-Score])</f>
        <v>149</v>
      </c>
      <c r="AU335">
        <f>_xlfn.RANK.AVG(Table2[[#This Row],[Sharpe Ratio Z-Score]],Table2[Sharpe Ratio Z-Score])</f>
        <v>473</v>
      </c>
      <c r="AV335">
        <f>(Table2[[#This Row],[Rank 1Y]]+Table2[[#This Row],[Rank 6M]]+Table2[[#This Row],[Rank Sharpe]])/3</f>
        <v>345</v>
      </c>
    </row>
    <row r="336" spans="1:48" x14ac:dyDescent="0.3">
      <c r="A336" t="s">
        <v>2078</v>
      </c>
      <c r="B336" t="s">
        <v>2079</v>
      </c>
      <c r="C336" t="s">
        <v>10389</v>
      </c>
      <c r="D336" t="s">
        <v>67</v>
      </c>
      <c r="E336">
        <v>3166.5655551049999</v>
      </c>
      <c r="F336">
        <v>239.45</v>
      </c>
      <c r="G336">
        <v>20.9096719436643</v>
      </c>
      <c r="H336">
        <f>(Table2[[#This Row],[1Y Return vs Nifty]]-AVERAGE(Table2[1Y Return vs Nifty]))/_xlfn.STDEV.P(Table2[1Y Return vs Nifty])</f>
        <v>-5.8871676813453566E-2</v>
      </c>
      <c r="I336">
        <v>-15.3930322431737</v>
      </c>
      <c r="J336">
        <f>(Table2[[#This Row],[1M Return vs Nifty]]-AVERAGE(Table2[1M Return vs Nifty]))/_xlfn.STDEV.P(Table2[1M Return vs Nifty])</f>
        <v>-1.2585072250399352</v>
      </c>
      <c r="K336">
        <v>21.1759623686699</v>
      </c>
      <c r="L336">
        <f>(Table2[[#This Row],[6M Return vs Nifty]]-AVERAGE(Table2[6M Return vs Nifty]))/_xlfn.STDEV.P(Table2[6M Return vs Nifty])</f>
        <v>0.23674724301205494</v>
      </c>
      <c r="M336">
        <v>-2.77781594257779</v>
      </c>
      <c r="N336">
        <f>(Table2[[#This Row],[1W Return vs Nifty]]-AVERAGE(Table2[1W Return vs Nifty]))/_xlfn.STDEV.P(Table2[1W Return vs Nifty])</f>
        <v>-0.18870595660182002</v>
      </c>
      <c r="O336">
        <v>245.3</v>
      </c>
      <c r="P336">
        <v>244.08632072094301</v>
      </c>
      <c r="Q336">
        <v>213.36851556447601</v>
      </c>
      <c r="R336">
        <v>42.048662578488198</v>
      </c>
      <c r="S336" s="2">
        <f>(Table2[[#This Row],[Close Price]]-Table2[[#This Row],[20D EMA]])/Table2[[#This Row],[20D EMA]]</f>
        <v>-2.3848348960456674E-2</v>
      </c>
      <c r="T336" s="2">
        <f>(Table2[[#This Row],[Close Price]]-Table2[[#This Row],[50D EMA]])/Table2[[#This Row],[50D EMA]]</f>
        <v>-1.8994594646881476E-2</v>
      </c>
      <c r="U336" s="2">
        <f>(Table2[[#This Row],[Close Price]]-Table2[[#This Row],[200D EMA]])/Table2[[#This Row],[200D EMA]]</f>
        <v>0.12223679940090615</v>
      </c>
      <c r="V336">
        <v>0.242129016138178</v>
      </c>
      <c r="W336">
        <v>238.05</v>
      </c>
      <c r="X336">
        <v>244.2</v>
      </c>
      <c r="Y336">
        <v>238.05</v>
      </c>
      <c r="Z336">
        <v>245.3</v>
      </c>
      <c r="AA336">
        <v>231.65</v>
      </c>
      <c r="AB336">
        <v>264.8</v>
      </c>
      <c r="AC336" s="2">
        <f>(Table2[[#This Row],[Close Price]]/Table2[[#This Row],[Day Low]])-1</f>
        <v>5.8811174123083454E-3</v>
      </c>
      <c r="AD336" s="2">
        <f>(Table2[[#This Row],[Day High]]/Table2[[#This Row],[Close Price]])-1</f>
        <v>1.9837126748799339E-2</v>
      </c>
      <c r="AE336" s="2">
        <f>(Table2[[#This Row],[Close Price]]/Table2[[#This Row],[Current Week Low]])-1</f>
        <v>5.8811174123083454E-3</v>
      </c>
      <c r="AF336" s="2">
        <f>(Table2[[#This Row],[Current Week High]]/Table2[[#This Row],[Close Price]])-1</f>
        <v>2.4430987680100325E-2</v>
      </c>
      <c r="AG336" s="2">
        <f>(Table2[[#This Row],[Close Price]]/Table2[[#This Row],[Current Month Low]])-1</f>
        <v>3.3671487157349356E-2</v>
      </c>
      <c r="AH336" s="2">
        <f>(Table2[[#This Row],[Current Month High]]/Table2[[#This Row],[Close Price]])-1</f>
        <v>0.10586761328043437</v>
      </c>
      <c r="AI336">
        <v>22.5934433075798</v>
      </c>
      <c r="AJ336">
        <v>54.783451842275298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0.08</v>
      </c>
      <c r="AM336" t="s">
        <v>10436</v>
      </c>
      <c r="AN336">
        <v>-2.48</v>
      </c>
      <c r="AO336" t="s">
        <v>10435</v>
      </c>
      <c r="AP336">
        <v>1.1832570897339001E-2</v>
      </c>
      <c r="AQ336">
        <f>(Table2[[#This Row],[Sharpe Ratio]]-AVERAGE(Table2[Sharpe Ratio]))/_xlfn.STDEV.P(Table2[Sharpe Ratio])</f>
        <v>-0.54380907864858796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-1.8131466940917418</v>
      </c>
      <c r="AS336">
        <f>_xlfn.RANK.AVG(Table2[[#This Row],[1Y Return vs Nifty Z-Score]],Table2[1Y Return vs Nifty Z-Score])</f>
        <v>315</v>
      </c>
      <c r="AT336">
        <f>_xlfn.RANK.AVG(Table2[[#This Row],[6M Return vs Nifty Z-Score]],Table2[6M Return vs Nifty Z-Score])</f>
        <v>244</v>
      </c>
      <c r="AU336">
        <f>_xlfn.RANK.AVG(Table2[[#This Row],[Sharpe Ratio Z-Score]],Table2[Sharpe Ratio Z-Score])</f>
        <v>480</v>
      </c>
      <c r="AV336">
        <f>(Table2[[#This Row],[Rank 1Y]]+Table2[[#This Row],[Rank 6M]]+Table2[[#This Row],[Rank Sharpe]])/3</f>
        <v>346.33333333333331</v>
      </c>
    </row>
    <row r="337" spans="1:48" x14ac:dyDescent="0.3">
      <c r="A337" t="s">
        <v>590</v>
      </c>
      <c r="B337" t="s">
        <v>591</v>
      </c>
      <c r="C337" t="s">
        <v>592</v>
      </c>
      <c r="D337" t="s">
        <v>592</v>
      </c>
      <c r="E337">
        <v>34497.577949999999</v>
      </c>
      <c r="F337">
        <v>1009.25</v>
      </c>
      <c r="G337">
        <v>6.6695789729850103</v>
      </c>
      <c r="H337">
        <f>(Table2[[#This Row],[1Y Return vs Nifty]]-AVERAGE(Table2[1Y Return vs Nifty]))/_xlfn.STDEV.P(Table2[1Y Return vs Nifty])</f>
        <v>-0.29074817021280996</v>
      </c>
      <c r="I337">
        <v>1.40272122761171</v>
      </c>
      <c r="J337">
        <f>(Table2[[#This Row],[1M Return vs Nifty]]-AVERAGE(Table2[1M Return vs Nifty]))/_xlfn.STDEV.P(Table2[1M Return vs Nifty])</f>
        <v>0.37838279798883262</v>
      </c>
      <c r="K337">
        <v>4.7536207286183796</v>
      </c>
      <c r="L337">
        <f>(Table2[[#This Row],[6M Return vs Nifty]]-AVERAGE(Table2[6M Return vs Nifty]))/_xlfn.STDEV.P(Table2[6M Return vs Nifty])</f>
        <v>-0.25756511090457568</v>
      </c>
      <c r="M337">
        <v>5.5600227426315199</v>
      </c>
      <c r="N337">
        <f>(Table2[[#This Row],[1W Return vs Nifty]]-AVERAGE(Table2[1W Return vs Nifty]))/_xlfn.STDEV.P(Table2[1W Return vs Nifty])</f>
        <v>1.4259181947564548</v>
      </c>
      <c r="O337">
        <v>891.62</v>
      </c>
      <c r="P337">
        <v>874.39301679912398</v>
      </c>
      <c r="Q337">
        <v>825.91420333767303</v>
      </c>
      <c r="R337">
        <v>80.208143676828698</v>
      </c>
      <c r="S337" s="2">
        <f>(Table2[[#This Row],[Close Price]]-Table2[[#This Row],[20D EMA]])/Table2[[#This Row],[20D EMA]]</f>
        <v>0.13192839999102757</v>
      </c>
      <c r="T337" s="2">
        <f>(Table2[[#This Row],[Close Price]]-Table2[[#This Row],[50D EMA]])/Table2[[#This Row],[50D EMA]]</f>
        <v>0.15422925459142472</v>
      </c>
      <c r="U337" s="2">
        <f>(Table2[[#This Row],[Close Price]]-Table2[[#This Row],[200D EMA]])/Table2[[#This Row],[200D EMA]]</f>
        <v>0.22197922728708733</v>
      </c>
      <c r="V337">
        <v>1.7173068818709201</v>
      </c>
      <c r="W337">
        <v>926.45</v>
      </c>
      <c r="X337">
        <v>1018</v>
      </c>
      <c r="Y337">
        <v>926.45</v>
      </c>
      <c r="Z337">
        <v>1018</v>
      </c>
      <c r="AA337">
        <v>812</v>
      </c>
      <c r="AB337">
        <v>1018</v>
      </c>
      <c r="AC337" s="2">
        <f>(Table2[[#This Row],[Close Price]]/Table2[[#This Row],[Day Low]])-1</f>
        <v>8.9373414647309524E-2</v>
      </c>
      <c r="AD337" s="2">
        <f>(Table2[[#This Row],[Day High]]/Table2[[#This Row],[Close Price]])-1</f>
        <v>8.6698043101312017E-3</v>
      </c>
      <c r="AE337" s="2">
        <f>(Table2[[#This Row],[Close Price]]/Table2[[#This Row],[Current Week Low]])-1</f>
        <v>8.9373414647309524E-2</v>
      </c>
      <c r="AF337" s="2">
        <f>(Table2[[#This Row],[Current Week High]]/Table2[[#This Row],[Close Price]])-1</f>
        <v>8.6698043101312017E-3</v>
      </c>
      <c r="AG337" s="2">
        <f>(Table2[[#This Row],[Close Price]]/Table2[[#This Row],[Current Month Low]])-1</f>
        <v>0.24291871921182273</v>
      </c>
      <c r="AH337" s="2">
        <f>(Table2[[#This Row],[Current Month High]]/Table2[[#This Row],[Close Price]])-1</f>
        <v>8.6698043101312017E-3</v>
      </c>
      <c r="AI337">
        <v>0.86698043101311995</v>
      </c>
      <c r="AJ337">
        <v>42.1478873239436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-0.01</v>
      </c>
      <c r="AM337" t="s">
        <v>10435</v>
      </c>
      <c r="AN337">
        <v>16.57</v>
      </c>
      <c r="AO337" t="s">
        <v>10436</v>
      </c>
      <c r="AP337">
        <v>8.9037617088189996E-2</v>
      </c>
      <c r="AQ337">
        <f>(Table2[[#This Row],[Sharpe Ratio]]-AVERAGE(Table2[Sharpe Ratio]))/_xlfn.STDEV.P(Table2[Sharpe Ratio])</f>
        <v>0.35229756753663954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1.6082852791645412</v>
      </c>
      <c r="AS337">
        <f>_xlfn.RANK.AVG(Table2[[#This Row],[1Y Return vs Nifty Z-Score]],Table2[1Y Return vs Nifty Z-Score])</f>
        <v>391</v>
      </c>
      <c r="AT337">
        <f>_xlfn.RANK.AVG(Table2[[#This Row],[6M Return vs Nifty Z-Score]],Table2[6M Return vs Nifty Z-Score])</f>
        <v>395</v>
      </c>
      <c r="AU337">
        <f>_xlfn.RANK.AVG(Table2[[#This Row],[Sharpe Ratio Z-Score]],Table2[Sharpe Ratio Z-Score])</f>
        <v>257</v>
      </c>
      <c r="AV337">
        <f>(Table2[[#This Row],[Rank 1Y]]+Table2[[#This Row],[Rank 6M]]+Table2[[#This Row],[Rank Sharpe]])/3</f>
        <v>347.66666666666669</v>
      </c>
    </row>
    <row r="338" spans="1:48" x14ac:dyDescent="0.3">
      <c r="A338" t="s">
        <v>778</v>
      </c>
      <c r="B338" t="s">
        <v>779</v>
      </c>
      <c r="C338" t="s">
        <v>10397</v>
      </c>
      <c r="D338" t="s">
        <v>190</v>
      </c>
      <c r="E338">
        <v>22205.976737695</v>
      </c>
      <c r="F338">
        <v>585.35</v>
      </c>
      <c r="G338">
        <v>-9.99043760896277</v>
      </c>
      <c r="H338">
        <f>(Table2[[#This Row],[1Y Return vs Nifty]]-AVERAGE(Table2[1Y Return vs Nifty]))/_xlfn.STDEV.P(Table2[1Y Return vs Nifty])</f>
        <v>-0.56202913958227507</v>
      </c>
      <c r="I338">
        <v>-0.67149814077845305</v>
      </c>
      <c r="J338">
        <f>(Table2[[#This Row],[1M Return vs Nifty]]-AVERAGE(Table2[1M Return vs Nifty]))/_xlfn.STDEV.P(Table2[1M Return vs Nifty])</f>
        <v>0.17623235587876995</v>
      </c>
      <c r="K338">
        <v>14.115133601518099</v>
      </c>
      <c r="L338">
        <f>(Table2[[#This Row],[6M Return vs Nifty]]-AVERAGE(Table2[6M Return vs Nifty]))/_xlfn.STDEV.P(Table2[6M Return vs Nifty])</f>
        <v>2.4216352777687744E-2</v>
      </c>
      <c r="M338">
        <v>2.5076338865511101</v>
      </c>
      <c r="N338">
        <f>(Table2[[#This Row],[1W Return vs Nifty]]-AVERAGE(Table2[1W Return vs Nifty]))/_xlfn.STDEV.P(Table2[1W Return vs Nifty])</f>
        <v>0.83482247409841415</v>
      </c>
      <c r="O338">
        <v>573.37</v>
      </c>
      <c r="P338">
        <v>569.045201075558</v>
      </c>
      <c r="Q338">
        <v>527.80521944167106</v>
      </c>
      <c r="R338">
        <v>65.533998394647995</v>
      </c>
      <c r="S338" s="2">
        <f>(Table2[[#This Row],[Close Price]]-Table2[[#This Row],[20D EMA]])/Table2[[#This Row],[20D EMA]]</f>
        <v>2.0894012592217973E-2</v>
      </c>
      <c r="T338" s="2">
        <f>(Table2[[#This Row],[Close Price]]-Table2[[#This Row],[50D EMA]])/Table2[[#This Row],[50D EMA]]</f>
        <v>2.8652906471444028E-2</v>
      </c>
      <c r="U338" s="2">
        <f>(Table2[[#This Row],[Close Price]]-Table2[[#This Row],[200D EMA]])/Table2[[#This Row],[200D EMA]]</f>
        <v>0.109026546988682</v>
      </c>
      <c r="V338">
        <v>0.72904930539912605</v>
      </c>
      <c r="W338">
        <v>580.75</v>
      </c>
      <c r="X338">
        <v>599.20000000000005</v>
      </c>
      <c r="Y338">
        <v>580.75</v>
      </c>
      <c r="Z338">
        <v>599.20000000000005</v>
      </c>
      <c r="AA338">
        <v>547.79999999999995</v>
      </c>
      <c r="AB338">
        <v>602.85</v>
      </c>
      <c r="AC338" s="2">
        <f>(Table2[[#This Row],[Close Price]]/Table2[[#This Row],[Day Low]])-1</f>
        <v>7.9207920792079278E-3</v>
      </c>
      <c r="AD338" s="2">
        <f>(Table2[[#This Row],[Day High]]/Table2[[#This Row],[Close Price]])-1</f>
        <v>2.3661057486973558E-2</v>
      </c>
      <c r="AE338" s="2">
        <f>(Table2[[#This Row],[Close Price]]/Table2[[#This Row],[Current Week Low]])-1</f>
        <v>7.9207920792079278E-3</v>
      </c>
      <c r="AF338" s="2">
        <f>(Table2[[#This Row],[Current Week High]]/Table2[[#This Row],[Close Price]])-1</f>
        <v>2.3661057486973558E-2</v>
      </c>
      <c r="AG338" s="2">
        <f>(Table2[[#This Row],[Close Price]]/Table2[[#This Row],[Current Month Low]])-1</f>
        <v>6.8546914932457126E-2</v>
      </c>
      <c r="AH338" s="2">
        <f>(Table2[[#This Row],[Current Month High]]/Table2[[#This Row],[Close Price]])-1</f>
        <v>2.9896643034082127E-2</v>
      </c>
      <c r="AI338">
        <v>6.3295464252156801</v>
      </c>
      <c r="AJ338">
        <v>43.891347099311702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-0.1</v>
      </c>
      <c r="AM338" t="s">
        <v>10435</v>
      </c>
      <c r="AN338">
        <v>3.21</v>
      </c>
      <c r="AO338" t="s">
        <v>10436</v>
      </c>
      <c r="AP338">
        <v>9.3215495476657001E-2</v>
      </c>
      <c r="AQ338">
        <f>(Table2[[#This Row],[Sharpe Ratio]]-AVERAGE(Table2[Sharpe Ratio]))/_xlfn.STDEV.P(Table2[Sharpe Ratio])</f>
        <v>0.4007895350384032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0.87403157821099997</v>
      </c>
      <c r="AS338">
        <f>_xlfn.RANK.AVG(Table2[[#This Row],[1Y Return vs Nifty Z-Score]],Table2[1Y Return vs Nifty Z-Score])</f>
        <v>502</v>
      </c>
      <c r="AT338">
        <f>_xlfn.RANK.AVG(Table2[[#This Row],[6M Return vs Nifty Z-Score]],Table2[6M Return vs Nifty Z-Score])</f>
        <v>305</v>
      </c>
      <c r="AU338">
        <f>_xlfn.RANK.AVG(Table2[[#This Row],[Sharpe Ratio Z-Score]],Table2[Sharpe Ratio Z-Score])</f>
        <v>237</v>
      </c>
      <c r="AV338">
        <f>(Table2[[#This Row],[Rank 1Y]]+Table2[[#This Row],[Rank 6M]]+Table2[[#This Row],[Rank Sharpe]])/3</f>
        <v>348</v>
      </c>
    </row>
    <row r="339" spans="1:48" x14ac:dyDescent="0.3">
      <c r="A339" t="s">
        <v>93</v>
      </c>
      <c r="B339" t="s">
        <v>94</v>
      </c>
      <c r="C339" t="s">
        <v>10401</v>
      </c>
      <c r="D339" t="s">
        <v>95</v>
      </c>
      <c r="E339">
        <v>314656.63942342502</v>
      </c>
      <c r="F339">
        <v>1456.65</v>
      </c>
      <c r="G339">
        <v>44.575136425710397</v>
      </c>
      <c r="H339">
        <f>(Table2[[#This Row],[1Y Return vs Nifty]]-AVERAGE(Table2[1Y Return vs Nifty]))/_xlfn.STDEV.P(Table2[1Y Return vs Nifty])</f>
        <v>0.32648148977490327</v>
      </c>
      <c r="I339">
        <v>-7.1195680316134897</v>
      </c>
      <c r="J339">
        <f>(Table2[[#This Row],[1M Return vs Nifty]]-AVERAGE(Table2[1M Return vs Nifty]))/_xlfn.STDEV.P(Table2[1M Return vs Nifty])</f>
        <v>-0.45218727950460769</v>
      </c>
      <c r="K339">
        <v>-5.7054813785967298</v>
      </c>
      <c r="L339">
        <f>(Table2[[#This Row],[6M Return vs Nifty]]-AVERAGE(Table2[6M Return vs Nifty]))/_xlfn.STDEV.P(Table2[6M Return vs Nifty])</f>
        <v>-0.57238400188799765</v>
      </c>
      <c r="M339">
        <v>-1.23588198114599</v>
      </c>
      <c r="N339">
        <f>(Table2[[#This Row],[1W Return vs Nifty]]-AVERAGE(Table2[1W Return vs Nifty]))/_xlfn.STDEV.P(Table2[1W Return vs Nifty])</f>
        <v>0.10988986755867389</v>
      </c>
      <c r="O339">
        <v>1454.12</v>
      </c>
      <c r="P339">
        <v>1464.11731757037</v>
      </c>
      <c r="Q339">
        <v>1318.8781827016701</v>
      </c>
      <c r="R339">
        <v>54.224382663657103</v>
      </c>
      <c r="S339" s="2">
        <f>(Table2[[#This Row],[Close Price]]-Table2[[#This Row],[20D EMA]])/Table2[[#This Row],[20D EMA]]</f>
        <v>1.739883916045581E-3</v>
      </c>
      <c r="T339" s="2">
        <f>(Table2[[#This Row],[Close Price]]-Table2[[#This Row],[50D EMA]])/Table2[[#This Row],[50D EMA]]</f>
        <v>-5.100218049986293E-3</v>
      </c>
      <c r="U339" s="2">
        <f>(Table2[[#This Row],[Close Price]]-Table2[[#This Row],[200D EMA]])/Table2[[#This Row],[200D EMA]]</f>
        <v>0.10446136656541688</v>
      </c>
      <c r="V339">
        <v>0.72369307566626995</v>
      </c>
      <c r="W339">
        <v>1447</v>
      </c>
      <c r="X339">
        <v>1465.85</v>
      </c>
      <c r="Y339">
        <v>1443.85</v>
      </c>
      <c r="Z339">
        <v>1465.85</v>
      </c>
      <c r="AA339">
        <v>1394.45</v>
      </c>
      <c r="AB339">
        <v>1499.5</v>
      </c>
      <c r="AC339" s="2">
        <f>(Table2[[#This Row],[Close Price]]/Table2[[#This Row],[Day Low]])-1</f>
        <v>6.6689702833448994E-3</v>
      </c>
      <c r="AD339" s="2">
        <f>(Table2[[#This Row],[Day High]]/Table2[[#This Row],[Close Price]])-1</f>
        <v>6.3158617375482784E-3</v>
      </c>
      <c r="AE339" s="2">
        <f>(Table2[[#This Row],[Close Price]]/Table2[[#This Row],[Current Week Low]])-1</f>
        <v>8.8651868268865286E-3</v>
      </c>
      <c r="AF339" s="2">
        <f>(Table2[[#This Row],[Current Week High]]/Table2[[#This Row],[Close Price]])-1</f>
        <v>6.3158617375482784E-3</v>
      </c>
      <c r="AG339" s="2">
        <f>(Table2[[#This Row],[Close Price]]/Table2[[#This Row],[Current Month Low]])-1</f>
        <v>4.4605399978486115E-2</v>
      </c>
      <c r="AH339" s="2">
        <f>(Table2[[#This Row],[Current Month High]]/Table2[[#This Row],[Close Price]])-1</f>
        <v>2.9416812549342586E-2</v>
      </c>
      <c r="AI339">
        <v>11.310198057186</v>
      </c>
      <c r="AJ339">
        <v>93.061630218687796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-0.06</v>
      </c>
      <c r="AM339" t="s">
        <v>10435</v>
      </c>
      <c r="AN339">
        <v>0.99</v>
      </c>
      <c r="AO339" t="s">
        <v>10436</v>
      </c>
      <c r="AP339">
        <v>6.8522116378493994E-2</v>
      </c>
      <c r="AQ339">
        <f>(Table2[[#This Row],[Sharpe Ratio]]-AVERAGE(Table2[Sharpe Ratio]))/_xlfn.STDEV.P(Table2[Sharpe Ratio])</f>
        <v>0.11417742587736415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216</v>
      </c>
      <c r="AT339">
        <f>_xlfn.RANK.AVG(Table2[[#This Row],[6M Return vs Nifty Z-Score]],Table2[6M Return vs Nifty Z-Score])</f>
        <v>519</v>
      </c>
      <c r="AU339">
        <f>_xlfn.RANK.AVG(Table2[[#This Row],[Sharpe Ratio Z-Score]],Table2[Sharpe Ratio Z-Score])</f>
        <v>318</v>
      </c>
      <c r="AV339">
        <f>(Table2[[#This Row],[Rank 1Y]]+Table2[[#This Row],[Rank 6M]]+Table2[[#This Row],[Rank Sharpe]])/3</f>
        <v>351</v>
      </c>
    </row>
    <row r="340" spans="1:48" x14ac:dyDescent="0.3">
      <c r="A340" t="s">
        <v>489</v>
      </c>
      <c r="B340" t="s">
        <v>490</v>
      </c>
      <c r="C340" t="s">
        <v>10391</v>
      </c>
      <c r="D340" t="s">
        <v>51</v>
      </c>
      <c r="E340">
        <v>45838.130694328</v>
      </c>
      <c r="F340">
        <v>183.89</v>
      </c>
      <c r="G340">
        <v>16.1505012897568</v>
      </c>
      <c r="H340">
        <f>(Table2[[#This Row],[1Y Return vs Nifty]]-AVERAGE(Table2[1Y Return vs Nifty]))/_xlfn.STDEV.P(Table2[1Y Return vs Nifty])</f>
        <v>-0.13636694352199327</v>
      </c>
      <c r="I340">
        <v>5.1842472210508497</v>
      </c>
      <c r="J340">
        <f>(Table2[[#This Row],[1M Return vs Nifty]]-AVERAGE(Table2[1M Return vs Nifty]))/_xlfn.STDEV.P(Table2[1M Return vs Nifty])</f>
        <v>0.74692489294463704</v>
      </c>
      <c r="K340">
        <v>0.106957960907525</v>
      </c>
      <c r="L340">
        <f>(Table2[[#This Row],[6M Return vs Nifty]]-AVERAGE(Table2[6M Return vs Nifty]))/_xlfn.STDEV.P(Table2[6M Return vs Nifty])</f>
        <v>-0.39742962358540623</v>
      </c>
      <c r="M340">
        <v>2.5954978752527702</v>
      </c>
      <c r="N340">
        <f>(Table2[[#This Row],[1W Return vs Nifty]]-AVERAGE(Table2[1W Return vs Nifty]))/_xlfn.STDEV.P(Table2[1W Return vs Nifty])</f>
        <v>0.85183735331933652</v>
      </c>
      <c r="O340">
        <v>175.31</v>
      </c>
      <c r="P340">
        <v>173.24425784667801</v>
      </c>
      <c r="Q340">
        <v>163.27273573699799</v>
      </c>
      <c r="R340">
        <v>72.126034440448805</v>
      </c>
      <c r="S340" s="2">
        <f>(Table2[[#This Row],[Close Price]]-Table2[[#This Row],[20D EMA]])/Table2[[#This Row],[20D EMA]]</f>
        <v>4.8941874393930662E-2</v>
      </c>
      <c r="T340" s="2">
        <f>(Table2[[#This Row],[Close Price]]-Table2[[#This Row],[50D EMA]])/Table2[[#This Row],[50D EMA]]</f>
        <v>6.1449321816735236E-2</v>
      </c>
      <c r="U340" s="2">
        <f>(Table2[[#This Row],[Close Price]]-Table2[[#This Row],[200D EMA]])/Table2[[#This Row],[200D EMA]]</f>
        <v>0.12627499729172528</v>
      </c>
      <c r="V340">
        <v>1.2425530695268201</v>
      </c>
      <c r="W340">
        <v>183.5</v>
      </c>
      <c r="X340">
        <v>187.19</v>
      </c>
      <c r="Y340">
        <v>178.82</v>
      </c>
      <c r="Z340">
        <v>187.19</v>
      </c>
      <c r="AA340">
        <v>163.33000000000001</v>
      </c>
      <c r="AB340">
        <v>187.19</v>
      </c>
      <c r="AC340" s="2">
        <f>(Table2[[#This Row],[Close Price]]/Table2[[#This Row],[Day Low]])-1</f>
        <v>2.1253405994550167E-3</v>
      </c>
      <c r="AD340" s="2">
        <f>(Table2[[#This Row],[Day High]]/Table2[[#This Row],[Close Price]])-1</f>
        <v>1.7945510903257356E-2</v>
      </c>
      <c r="AE340" s="2">
        <f>(Table2[[#This Row],[Close Price]]/Table2[[#This Row],[Current Week Low]])-1</f>
        <v>2.8352533273682923E-2</v>
      </c>
      <c r="AF340" s="2">
        <f>(Table2[[#This Row],[Current Week High]]/Table2[[#This Row],[Close Price]])-1</f>
        <v>1.7945510903257356E-2</v>
      </c>
      <c r="AG340" s="2">
        <f>(Table2[[#This Row],[Close Price]]/Table2[[#This Row],[Current Month Low]])-1</f>
        <v>0.12588012000244886</v>
      </c>
      <c r="AH340" s="2">
        <f>(Table2[[#This Row],[Current Month High]]/Table2[[#This Row],[Close Price]])-1</f>
        <v>1.7945510903257356E-2</v>
      </c>
      <c r="AI340">
        <v>5.6338028169014196</v>
      </c>
      <c r="AJ340">
        <v>49.869600651996699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-0.08</v>
      </c>
      <c r="AM340" t="s">
        <v>10435</v>
      </c>
      <c r="AN340">
        <v>11.29</v>
      </c>
      <c r="AO340" t="s">
        <v>10436</v>
      </c>
      <c r="AP340">
        <v>8.3164006354871006E-2</v>
      </c>
      <c r="AQ340">
        <f>(Table2[[#This Row],[Sharpe Ratio]]-AVERAGE(Table2[Sharpe Ratio]))/_xlfn.STDEV.P(Table2[Sharpe Ratio])</f>
        <v>0.28412350541353754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1.3490891845701116</v>
      </c>
      <c r="AS340">
        <f>_xlfn.RANK.AVG(Table2[[#This Row],[1Y Return vs Nifty Z-Score]],Table2[1Y Return vs Nifty Z-Score])</f>
        <v>337</v>
      </c>
      <c r="AT340">
        <f>_xlfn.RANK.AVG(Table2[[#This Row],[6M Return vs Nifty Z-Score]],Table2[6M Return vs Nifty Z-Score])</f>
        <v>455</v>
      </c>
      <c r="AU340">
        <f>_xlfn.RANK.AVG(Table2[[#This Row],[Sharpe Ratio Z-Score]],Table2[Sharpe Ratio Z-Score])</f>
        <v>272</v>
      </c>
      <c r="AV340">
        <f>(Table2[[#This Row],[Rank 1Y]]+Table2[[#This Row],[Rank 6M]]+Table2[[#This Row],[Rank Sharpe]])/3</f>
        <v>354.66666666666669</v>
      </c>
    </row>
    <row r="341" spans="1:48" x14ac:dyDescent="0.3">
      <c r="A341" t="s">
        <v>70</v>
      </c>
      <c r="B341" t="s">
        <v>71</v>
      </c>
      <c r="C341" t="s">
        <v>10397</v>
      </c>
      <c r="D341" t="s">
        <v>60</v>
      </c>
      <c r="E341">
        <v>359732.80504760001</v>
      </c>
      <c r="F341">
        <v>977.3</v>
      </c>
      <c r="G341">
        <v>26.110740501006202</v>
      </c>
      <c r="H341">
        <f>(Table2[[#This Row],[1Y Return vs Nifty]]-AVERAGE(Table2[1Y Return vs Nifty]))/_xlfn.STDEV.P(Table2[1Y Return vs Nifty])</f>
        <v>2.5819170464670624E-2</v>
      </c>
      <c r="I341">
        <v>-15.195117564433399</v>
      </c>
      <c r="J341">
        <f>(Table2[[#This Row],[1M Return vs Nifty]]-AVERAGE(Table2[1M Return vs Nifty]))/_xlfn.STDEV.P(Table2[1M Return vs Nifty])</f>
        <v>-1.2392187445556004</v>
      </c>
      <c r="K341">
        <v>-18.2970933464956</v>
      </c>
      <c r="L341">
        <f>(Table2[[#This Row],[6M Return vs Nifty]]-AVERAGE(Table2[6M Return vs Nifty]))/_xlfn.STDEV.P(Table2[6M Return vs Nifty])</f>
        <v>-0.95139142286851641</v>
      </c>
      <c r="M341">
        <v>-2.5187395631548499</v>
      </c>
      <c r="N341">
        <f>(Table2[[#This Row],[1W Return vs Nifty]]-AVERAGE(Table2[1W Return vs Nifty]))/_xlfn.STDEV.P(Table2[1W Return vs Nifty])</f>
        <v>-0.13853576321527838</v>
      </c>
      <c r="O341">
        <v>1010.22</v>
      </c>
      <c r="P341">
        <v>1027.9135089384699</v>
      </c>
      <c r="Q341">
        <v>938.09032737908899</v>
      </c>
      <c r="R341">
        <v>33.974428294019397</v>
      </c>
      <c r="S341" s="2">
        <f>(Table2[[#This Row],[Close Price]]-Table2[[#This Row],[20D EMA]])/Table2[[#This Row],[20D EMA]]</f>
        <v>-3.2586961255964116E-2</v>
      </c>
      <c r="T341" s="2">
        <f>(Table2[[#This Row],[Close Price]]-Table2[[#This Row],[50D EMA]])/Table2[[#This Row],[50D EMA]]</f>
        <v>-4.9239073616941499E-2</v>
      </c>
      <c r="U341" s="2">
        <f>(Table2[[#This Row],[Close Price]]-Table2[[#This Row],[200D EMA]])/Table2[[#This Row],[200D EMA]]</f>
        <v>4.1797331745715843E-2</v>
      </c>
      <c r="V341">
        <v>1.3578917000642701</v>
      </c>
      <c r="W341">
        <v>972.6</v>
      </c>
      <c r="X341">
        <v>985</v>
      </c>
      <c r="Y341">
        <v>966.05</v>
      </c>
      <c r="Z341">
        <v>985</v>
      </c>
      <c r="AA341">
        <v>949.2</v>
      </c>
      <c r="AB341">
        <v>1105</v>
      </c>
      <c r="AC341" s="2">
        <f>(Table2[[#This Row],[Close Price]]/Table2[[#This Row],[Day Low]])-1</f>
        <v>4.8324079786139507E-3</v>
      </c>
      <c r="AD341" s="2">
        <f>(Table2[[#This Row],[Day High]]/Table2[[#This Row],[Close Price]])-1</f>
        <v>7.8788498925612682E-3</v>
      </c>
      <c r="AE341" s="2">
        <f>(Table2[[#This Row],[Close Price]]/Table2[[#This Row],[Current Week Low]])-1</f>
        <v>1.1645359971016012E-2</v>
      </c>
      <c r="AF341" s="2">
        <f>(Table2[[#This Row],[Current Week High]]/Table2[[#This Row],[Close Price]])-1</f>
        <v>7.8788498925612682E-3</v>
      </c>
      <c r="AG341" s="2">
        <f>(Table2[[#This Row],[Close Price]]/Table2[[#This Row],[Current Month Low]])-1</f>
        <v>2.9603876949009678E-2</v>
      </c>
      <c r="AH341" s="2">
        <f>(Table2[[#This Row],[Current Month High]]/Table2[[#This Row],[Close Price]])-1</f>
        <v>0.13066612094546204</v>
      </c>
      <c r="AI341">
        <v>20.638493809475001</v>
      </c>
      <c r="AJ341">
        <v>60.6608581292125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-7.0000000000000007E-2</v>
      </c>
      <c r="AM341" t="s">
        <v>10435</v>
      </c>
      <c r="AN341">
        <v>-6.87</v>
      </c>
      <c r="AO341" t="s">
        <v>10435</v>
      </c>
      <c r="AP341">
        <v>0.136478977728057</v>
      </c>
      <c r="AQ341">
        <f>(Table2[[#This Row],[Sharpe Ratio]]-AVERAGE(Table2[Sharpe Ratio]))/_xlfn.STDEV.P(Table2[Sharpe Ratio])</f>
        <v>0.90294186698261181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291</v>
      </c>
      <c r="AT341">
        <f>_xlfn.RANK.AVG(Table2[[#This Row],[6M Return vs Nifty Z-Score]],Table2[6M Return vs Nifty Z-Score])</f>
        <v>647</v>
      </c>
      <c r="AU341">
        <f>_xlfn.RANK.AVG(Table2[[#This Row],[Sharpe Ratio Z-Score]],Table2[Sharpe Ratio Z-Score])</f>
        <v>128</v>
      </c>
      <c r="AV341">
        <f>(Table2[[#This Row],[Rank 1Y]]+Table2[[#This Row],[Rank 6M]]+Table2[[#This Row],[Rank Sharpe]])/3</f>
        <v>355.33333333333331</v>
      </c>
    </row>
    <row r="342" spans="1:48" x14ac:dyDescent="0.3">
      <c r="A342" t="s">
        <v>784</v>
      </c>
      <c r="B342" t="s">
        <v>785</v>
      </c>
      <c r="C342" t="s">
        <v>10397</v>
      </c>
      <c r="D342" t="s">
        <v>190</v>
      </c>
      <c r="E342">
        <v>21961.448590700002</v>
      </c>
      <c r="F342">
        <v>1857.25</v>
      </c>
      <c r="G342">
        <v>1.23423171862008</v>
      </c>
      <c r="H342">
        <f>(Table2[[#This Row],[1Y Return vs Nifty]]-AVERAGE(Table2[1Y Return vs Nifty]))/_xlfn.STDEV.P(Table2[1Y Return vs Nifty])</f>
        <v>-0.37925386075464906</v>
      </c>
      <c r="I342">
        <v>-6.8942414685083797</v>
      </c>
      <c r="J342">
        <f>(Table2[[#This Row],[1M Return vs Nifty]]-AVERAGE(Table2[1M Return vs Nifty]))/_xlfn.STDEV.P(Table2[1M Return vs Nifty])</f>
        <v>-0.43022727611972417</v>
      </c>
      <c r="K342">
        <v>-13.880538491096299</v>
      </c>
      <c r="L342">
        <f>(Table2[[#This Row],[6M Return vs Nifty]]-AVERAGE(Table2[6M Return vs Nifty]))/_xlfn.STDEV.P(Table2[6M Return vs Nifty])</f>
        <v>-0.81845315653444051</v>
      </c>
      <c r="M342">
        <v>-9.8551611944234807</v>
      </c>
      <c r="N342">
        <f>(Table2[[#This Row],[1W Return vs Nifty]]-AVERAGE(Table2[1W Return vs Nifty]))/_xlfn.STDEV.P(Table2[1W Return vs Nifty])</f>
        <v>-1.5592352991042047</v>
      </c>
      <c r="O342">
        <v>1932.31</v>
      </c>
      <c r="P342">
        <v>1950.72884763308</v>
      </c>
      <c r="Q342">
        <v>1828.5567264026499</v>
      </c>
      <c r="R342">
        <v>30.102741246963198</v>
      </c>
      <c r="S342" s="2">
        <f>(Table2[[#This Row],[Close Price]]-Table2[[#This Row],[20D EMA]])/Table2[[#This Row],[20D EMA]]</f>
        <v>-3.8844698831967929E-2</v>
      </c>
      <c r="T342" s="2">
        <f>(Table2[[#This Row],[Close Price]]-Table2[[#This Row],[50D EMA]])/Table2[[#This Row],[50D EMA]]</f>
        <v>-4.7919959632781735E-2</v>
      </c>
      <c r="U342" s="2">
        <f>(Table2[[#This Row],[Close Price]]-Table2[[#This Row],[200D EMA]])/Table2[[#This Row],[200D EMA]]</f>
        <v>1.5691760164202741E-2</v>
      </c>
      <c r="V342">
        <v>1.29893256984979</v>
      </c>
      <c r="W342">
        <v>1839.1</v>
      </c>
      <c r="X342">
        <v>1886.85</v>
      </c>
      <c r="Y342">
        <v>1839.1</v>
      </c>
      <c r="Z342">
        <v>1937.8</v>
      </c>
      <c r="AA342">
        <v>1839.1</v>
      </c>
      <c r="AB342">
        <v>2095</v>
      </c>
      <c r="AC342" s="2">
        <f>(Table2[[#This Row],[Close Price]]/Table2[[#This Row],[Day Low]])-1</f>
        <v>9.8689576423252046E-3</v>
      </c>
      <c r="AD342" s="2">
        <f>(Table2[[#This Row],[Day High]]/Table2[[#This Row],[Close Price]])-1</f>
        <v>1.593754206488085E-2</v>
      </c>
      <c r="AE342" s="2">
        <f>(Table2[[#This Row],[Close Price]]/Table2[[#This Row],[Current Week Low]])-1</f>
        <v>9.8689576423252046E-3</v>
      </c>
      <c r="AF342" s="2">
        <f>(Table2[[#This Row],[Current Week High]]/Table2[[#This Row],[Close Price]])-1</f>
        <v>4.3370574774532322E-2</v>
      </c>
      <c r="AG342" s="2">
        <f>(Table2[[#This Row],[Close Price]]/Table2[[#This Row],[Current Month Low]])-1</f>
        <v>9.8689576423252046E-3</v>
      </c>
      <c r="AH342" s="2">
        <f>(Table2[[#This Row],[Current Month High]]/Table2[[#This Row],[Close Price]])-1</f>
        <v>0.12801184547045352</v>
      </c>
      <c r="AI342">
        <v>30.7497644366671</v>
      </c>
      <c r="AJ342">
        <v>66.816365024475701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-0.18</v>
      </c>
      <c r="AM342" t="s">
        <v>10435</v>
      </c>
      <c r="AN342">
        <v>-2.57</v>
      </c>
      <c r="AO342" t="s">
        <v>10435</v>
      </c>
      <c r="AP342">
        <v>0.202183849558453</v>
      </c>
      <c r="AQ342">
        <f>(Table2[[#This Row],[Sharpe Ratio]]-AVERAGE(Table2[Sharpe Ratio]))/_xlfn.STDEV.P(Table2[Sharpe Ratio])</f>
        <v>1.6655678252446982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427</v>
      </c>
      <c r="AT342">
        <f>_xlfn.RANK.AVG(Table2[[#This Row],[6M Return vs Nifty Z-Score]],Table2[6M Return vs Nifty Z-Score])</f>
        <v>612</v>
      </c>
      <c r="AU342">
        <f>_xlfn.RANK.AVG(Table2[[#This Row],[Sharpe Ratio Z-Score]],Table2[Sharpe Ratio Z-Score])</f>
        <v>33</v>
      </c>
      <c r="AV342">
        <f>(Table2[[#This Row],[Rank 1Y]]+Table2[[#This Row],[Rank 6M]]+Table2[[#This Row],[Rank Sharpe]])/3</f>
        <v>357.33333333333331</v>
      </c>
    </row>
    <row r="343" spans="1:48" x14ac:dyDescent="0.3">
      <c r="A343" t="s">
        <v>965</v>
      </c>
      <c r="B343" t="s">
        <v>966</v>
      </c>
      <c r="C343" t="s">
        <v>10400</v>
      </c>
      <c r="D343" t="s">
        <v>324</v>
      </c>
      <c r="E343">
        <v>15946.200396329999</v>
      </c>
      <c r="F343">
        <v>4723.05</v>
      </c>
      <c r="G343">
        <v>27.379481129282201</v>
      </c>
      <c r="H343">
        <f>(Table2[[#This Row],[1Y Return vs Nifty]]-AVERAGE(Table2[1Y Return vs Nifty]))/_xlfn.STDEV.P(Table2[1Y Return vs Nifty])</f>
        <v>4.6478524903134054E-2</v>
      </c>
      <c r="I343">
        <v>14.909811952950401</v>
      </c>
      <c r="J343">
        <f>(Table2[[#This Row],[1M Return vs Nifty]]-AVERAGE(Table2[1M Return vs Nifty]))/_xlfn.STDEV.P(Table2[1M Return vs Nifty])</f>
        <v>1.6947644707080027</v>
      </c>
      <c r="K343">
        <v>12.975516197507</v>
      </c>
      <c r="L343">
        <f>(Table2[[#This Row],[6M Return vs Nifty]]-AVERAGE(Table2[6M Return vs Nifty]))/_xlfn.STDEV.P(Table2[6M Return vs Nifty])</f>
        <v>-1.0086122100025199E-2</v>
      </c>
      <c r="M343">
        <v>8.8282904794739601</v>
      </c>
      <c r="N343">
        <f>(Table2[[#This Row],[1W Return vs Nifty]]-AVERAGE(Table2[1W Return vs Nifty]))/_xlfn.STDEV.P(Table2[1W Return vs Nifty])</f>
        <v>2.0588189044298013</v>
      </c>
      <c r="O343">
        <v>4516.42</v>
      </c>
      <c r="P343">
        <v>4392.6220602354297</v>
      </c>
      <c r="Q343">
        <v>3905.43463716321</v>
      </c>
      <c r="R343">
        <v>57.963475971415399</v>
      </c>
      <c r="S343" s="2">
        <f>(Table2[[#This Row],[Close Price]]-Table2[[#This Row],[20D EMA]])/Table2[[#This Row],[20D EMA]]</f>
        <v>4.5750838053148314E-2</v>
      </c>
      <c r="T343" s="2">
        <f>(Table2[[#This Row],[Close Price]]-Table2[[#This Row],[50D EMA]])/Table2[[#This Row],[50D EMA]]</f>
        <v>7.5223393962297935E-2</v>
      </c>
      <c r="U343" s="2">
        <f>(Table2[[#This Row],[Close Price]]-Table2[[#This Row],[200D EMA]])/Table2[[#This Row],[200D EMA]]</f>
        <v>0.20935323179052903</v>
      </c>
      <c r="V343">
        <v>2.5401549525061702</v>
      </c>
      <c r="W343">
        <v>4680</v>
      </c>
      <c r="X343">
        <v>5361.15</v>
      </c>
      <c r="Y343">
        <v>4382.3500000000004</v>
      </c>
      <c r="Z343">
        <v>5361.15</v>
      </c>
      <c r="AA343">
        <v>4266.1000000000004</v>
      </c>
      <c r="AB343">
        <v>5361.15</v>
      </c>
      <c r="AC343" s="2">
        <f>(Table2[[#This Row],[Close Price]]/Table2[[#This Row],[Day Low]])-1</f>
        <v>9.1987179487180715E-3</v>
      </c>
      <c r="AD343" s="2">
        <f>(Table2[[#This Row],[Day High]]/Table2[[#This Row],[Close Price]])-1</f>
        <v>0.13510337599644284</v>
      </c>
      <c r="AE343" s="2">
        <f>(Table2[[#This Row],[Close Price]]/Table2[[#This Row],[Current Week Low]])-1</f>
        <v>7.7743676338037693E-2</v>
      </c>
      <c r="AF343" s="2">
        <f>(Table2[[#This Row],[Current Week High]]/Table2[[#This Row],[Close Price]])-1</f>
        <v>0.13510337599644284</v>
      </c>
      <c r="AG343" s="2">
        <f>(Table2[[#This Row],[Close Price]]/Table2[[#This Row],[Current Month Low]])-1</f>
        <v>0.10711188204683419</v>
      </c>
      <c r="AH343" s="2">
        <f>(Table2[[#This Row],[Current Month High]]/Table2[[#This Row],[Close Price]])-1</f>
        <v>0.13510337599644284</v>
      </c>
      <c r="AI343">
        <v>13.510337599644201</v>
      </c>
      <c r="AJ343">
        <v>73.574539240366704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-0.09</v>
      </c>
      <c r="AM343" t="s">
        <v>10435</v>
      </c>
      <c r="AN343">
        <v>4.62</v>
      </c>
      <c r="AO343" t="s">
        <v>10436</v>
      </c>
      <c r="AP343">
        <v>1.5968991198719001E-2</v>
      </c>
      <c r="AQ343">
        <f>(Table2[[#This Row],[Sharpe Ratio]]-AVERAGE(Table2[Sharpe Ratio]))/_xlfn.STDEV.P(Table2[Sharpe Ratio])</f>
        <v>-0.49579830854530715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3.2941774693956054</v>
      </c>
      <c r="AS343">
        <f>_xlfn.RANK.AVG(Table2[[#This Row],[1Y Return vs Nifty Z-Score]],Table2[1Y Return vs Nifty Z-Score])</f>
        <v>286</v>
      </c>
      <c r="AT343">
        <f>_xlfn.RANK.AVG(Table2[[#This Row],[6M Return vs Nifty Z-Score]],Table2[6M Return vs Nifty Z-Score])</f>
        <v>315</v>
      </c>
      <c r="AU343">
        <f>_xlfn.RANK.AVG(Table2[[#This Row],[Sharpe Ratio Z-Score]],Table2[Sharpe Ratio Z-Score])</f>
        <v>471</v>
      </c>
      <c r="AV343">
        <f>(Table2[[#This Row],[Rank 1Y]]+Table2[[#This Row],[Rank 6M]]+Table2[[#This Row],[Rank Sharpe]])/3</f>
        <v>357.33333333333331</v>
      </c>
    </row>
    <row r="344" spans="1:48" x14ac:dyDescent="0.3">
      <c r="A344" t="s">
        <v>65</v>
      </c>
      <c r="B344" t="s">
        <v>66</v>
      </c>
      <c r="C344" t="s">
        <v>10389</v>
      </c>
      <c r="D344" t="s">
        <v>67</v>
      </c>
      <c r="E344">
        <v>376716.46082366997</v>
      </c>
      <c r="F344">
        <v>299.45</v>
      </c>
      <c r="G344">
        <v>29.579072718328302</v>
      </c>
      <c r="H344">
        <f>(Table2[[#This Row],[1Y Return vs Nifty]]-AVERAGE(Table2[1Y Return vs Nifty]))/_xlfn.STDEV.P(Table2[1Y Return vs Nifty])</f>
        <v>8.229525627061178E-2</v>
      </c>
      <c r="I344">
        <v>-13.3955514365504</v>
      </c>
      <c r="J344">
        <f>(Table2[[#This Row],[1M Return vs Nifty]]-AVERAGE(Table2[1M Return vs Nifty]))/_xlfn.STDEV.P(Table2[1M Return vs Nifty])</f>
        <v>-1.0638356130017861</v>
      </c>
      <c r="K344">
        <v>-4.6074455095472704</v>
      </c>
      <c r="L344">
        <f>(Table2[[#This Row],[6M Return vs Nifty]]-AVERAGE(Table2[6M Return vs Nifty]))/_xlfn.STDEV.P(Table2[6M Return vs Nifty])</f>
        <v>-0.53933313088486423</v>
      </c>
      <c r="M344">
        <v>-1.71346962799073</v>
      </c>
      <c r="N344">
        <f>(Table2[[#This Row],[1W Return vs Nifty]]-AVERAGE(Table2[1W Return vs Nifty]))/_xlfn.STDEV.P(Table2[1W Return vs Nifty])</f>
        <v>1.7404922946612753E-2</v>
      </c>
      <c r="O344">
        <v>301.44</v>
      </c>
      <c r="P344">
        <v>306.15508213036702</v>
      </c>
      <c r="Q344">
        <v>273.30902778840999</v>
      </c>
      <c r="R344">
        <v>52.827480335706198</v>
      </c>
      <c r="S344" s="2">
        <f>(Table2[[#This Row],[Close Price]]-Table2[[#This Row],[20D EMA]])/Table2[[#This Row],[20D EMA]]</f>
        <v>-6.601645435244192E-3</v>
      </c>
      <c r="T344" s="2">
        <f>(Table2[[#This Row],[Close Price]]-Table2[[#This Row],[50D EMA]])/Table2[[#This Row],[50D EMA]]</f>
        <v>-2.1900933617400715E-2</v>
      </c>
      <c r="U344" s="2">
        <f>(Table2[[#This Row],[Close Price]]-Table2[[#This Row],[200D EMA]])/Table2[[#This Row],[200D EMA]]</f>
        <v>9.5646208334646668E-2</v>
      </c>
      <c r="V344">
        <v>0.75851534318120695</v>
      </c>
      <c r="W344">
        <v>294.7</v>
      </c>
      <c r="X344">
        <v>302</v>
      </c>
      <c r="Y344">
        <v>287.55</v>
      </c>
      <c r="Z344">
        <v>302</v>
      </c>
      <c r="AA344">
        <v>282.5</v>
      </c>
      <c r="AB344">
        <v>331.95</v>
      </c>
      <c r="AC344" s="2">
        <f>(Table2[[#This Row],[Close Price]]/Table2[[#This Row],[Day Low]])-1</f>
        <v>1.6118086189345071E-2</v>
      </c>
      <c r="AD344" s="2">
        <f>(Table2[[#This Row],[Day High]]/Table2[[#This Row],[Close Price]])-1</f>
        <v>8.515611955251412E-3</v>
      </c>
      <c r="AE344" s="2">
        <f>(Table2[[#This Row],[Close Price]]/Table2[[#This Row],[Current Week Low]])-1</f>
        <v>4.1384107111806623E-2</v>
      </c>
      <c r="AF344" s="2">
        <f>(Table2[[#This Row],[Current Week High]]/Table2[[#This Row],[Close Price]])-1</f>
        <v>8.515611955251412E-3</v>
      </c>
      <c r="AG344" s="2">
        <f>(Table2[[#This Row],[Close Price]]/Table2[[#This Row],[Current Month Low]])-1</f>
        <v>6.0000000000000053E-2</v>
      </c>
      <c r="AH344" s="2">
        <f>(Table2[[#This Row],[Current Month High]]/Table2[[#This Row],[Close Price]])-1</f>
        <v>0.10853230923359503</v>
      </c>
      <c r="AI344">
        <v>15.2112205710469</v>
      </c>
      <c r="AJ344">
        <v>66.453585325180597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0.01</v>
      </c>
      <c r="AM344" t="s">
        <v>10436</v>
      </c>
      <c r="AN344">
        <v>-3.03</v>
      </c>
      <c r="AO344" t="s">
        <v>10435</v>
      </c>
      <c r="AP344">
        <v>7.5733507831000996E-2</v>
      </c>
      <c r="AQ344">
        <f>(Table2[[#This Row],[Sharpe Ratio]]-AVERAGE(Table2[Sharpe Ratio]))/_xlfn.STDEV.P(Table2[Sharpe Ratio])</f>
        <v>0.19787889524583466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275</v>
      </c>
      <c r="AT344">
        <f>_xlfn.RANK.AVG(Table2[[#This Row],[6M Return vs Nifty Z-Score]],Table2[6M Return vs Nifty Z-Score])</f>
        <v>504</v>
      </c>
      <c r="AU344">
        <f>_xlfn.RANK.AVG(Table2[[#This Row],[Sharpe Ratio Z-Score]],Table2[Sharpe Ratio Z-Score])</f>
        <v>296</v>
      </c>
      <c r="AV344">
        <f>(Table2[[#This Row],[Rank 1Y]]+Table2[[#This Row],[Rank 6M]]+Table2[[#This Row],[Rank Sharpe]])/3</f>
        <v>358.33333333333331</v>
      </c>
    </row>
    <row r="345" spans="1:48" x14ac:dyDescent="0.3">
      <c r="A345" t="s">
        <v>628</v>
      </c>
      <c r="B345" t="s">
        <v>629</v>
      </c>
      <c r="C345" t="s">
        <v>10389</v>
      </c>
      <c r="D345" t="s">
        <v>18</v>
      </c>
      <c r="E345">
        <v>31779.8736233409</v>
      </c>
      <c r="F345">
        <v>181.33</v>
      </c>
      <c r="G345">
        <v>62.919566810702101</v>
      </c>
      <c r="H345">
        <f>(Table2[[#This Row],[1Y Return vs Nifty]]-AVERAGE(Table2[1Y Return vs Nifty]))/_xlfn.STDEV.P(Table2[1Y Return vs Nifty])</f>
        <v>0.62519036757779667</v>
      </c>
      <c r="I345">
        <v>-18.888859767956799</v>
      </c>
      <c r="J345">
        <f>(Table2[[#This Row],[1M Return vs Nifty]]-AVERAGE(Table2[1M Return vs Nifty]))/_xlfn.STDEV.P(Table2[1M Return vs Nifty])</f>
        <v>-1.5992055573594808</v>
      </c>
      <c r="K345">
        <v>-36.353298701059003</v>
      </c>
      <c r="L345">
        <f>(Table2[[#This Row],[6M Return vs Nifty]]-AVERAGE(Table2[6M Return vs Nifty]))/_xlfn.STDEV.P(Table2[6M Return vs Nifty])</f>
        <v>-1.4948830617130424</v>
      </c>
      <c r="M345">
        <v>-5.3110418644826698</v>
      </c>
      <c r="N345">
        <f>(Table2[[#This Row],[1W Return vs Nifty]]-AVERAGE(Table2[1W Return vs Nifty]))/_xlfn.STDEV.P(Table2[1W Return vs Nifty])</f>
        <v>-0.6792656698294417</v>
      </c>
      <c r="O345">
        <v>192.54</v>
      </c>
      <c r="P345">
        <v>202.00101968128499</v>
      </c>
      <c r="Q345">
        <v>191.429499576013</v>
      </c>
      <c r="R345">
        <v>30.457060112213298</v>
      </c>
      <c r="S345" s="2">
        <f>(Table2[[#This Row],[Close Price]]-Table2[[#This Row],[20D EMA]])/Table2[[#This Row],[20D EMA]]</f>
        <v>-5.8221668224784355E-2</v>
      </c>
      <c r="T345" s="2">
        <f>(Table2[[#This Row],[Close Price]]-Table2[[#This Row],[50D EMA]])/Table2[[#This Row],[50D EMA]]</f>
        <v>-0.10233126403965428</v>
      </c>
      <c r="U345" s="2">
        <f>(Table2[[#This Row],[Close Price]]-Table2[[#This Row],[200D EMA]])/Table2[[#This Row],[200D EMA]]</f>
        <v>-5.2758324074303239E-2</v>
      </c>
      <c r="V345">
        <v>0.34164852680561197</v>
      </c>
      <c r="W345">
        <v>180.5</v>
      </c>
      <c r="X345">
        <v>185.45</v>
      </c>
      <c r="Y345">
        <v>180.5</v>
      </c>
      <c r="Z345">
        <v>187.75</v>
      </c>
      <c r="AA345">
        <v>180.36</v>
      </c>
      <c r="AB345">
        <v>210.35</v>
      </c>
      <c r="AC345" s="2">
        <f>(Table2[[#This Row],[Close Price]]/Table2[[#This Row],[Day Low]])-1</f>
        <v>4.5983379501386423E-3</v>
      </c>
      <c r="AD345" s="2">
        <f>(Table2[[#This Row],[Day High]]/Table2[[#This Row],[Close Price]])-1</f>
        <v>2.2721005900843583E-2</v>
      </c>
      <c r="AE345" s="2">
        <f>(Table2[[#This Row],[Close Price]]/Table2[[#This Row],[Current Week Low]])-1</f>
        <v>4.5983379501386423E-3</v>
      </c>
      <c r="AF345" s="2">
        <f>(Table2[[#This Row],[Current Week High]]/Table2[[#This Row],[Close Price]])-1</f>
        <v>3.5405062593062198E-2</v>
      </c>
      <c r="AG345" s="2">
        <f>(Table2[[#This Row],[Close Price]]/Table2[[#This Row],[Current Month Low]])-1</f>
        <v>5.3781326236415072E-3</v>
      </c>
      <c r="AH345" s="2">
        <f>(Table2[[#This Row],[Current Month High]]/Table2[[#This Row],[Close Price]])-1</f>
        <v>0.16003970661225386</v>
      </c>
      <c r="AI345">
        <v>59.515799922792603</v>
      </c>
      <c r="AJ345">
        <v>100.364640883977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-0.19</v>
      </c>
      <c r="AM345" t="s">
        <v>10435</v>
      </c>
      <c r="AN345">
        <v>-8.0500000000000007</v>
      </c>
      <c r="AO345" t="s">
        <v>10435</v>
      </c>
      <c r="AP345">
        <v>0.108530912327087</v>
      </c>
      <c r="AQ345">
        <f>(Table2[[#This Row],[Sharpe Ratio]]-AVERAGE(Table2[Sharpe Ratio]))/_xlfn.STDEV.P(Table2[Sharpe Ratio])</f>
        <v>0.57855313348041681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145</v>
      </c>
      <c r="AT345">
        <f>_xlfn.RANK.AVG(Table2[[#This Row],[6M Return vs Nifty Z-Score]],Table2[6M Return vs Nifty Z-Score])</f>
        <v>732</v>
      </c>
      <c r="AU345">
        <f>_xlfn.RANK.AVG(Table2[[#This Row],[Sharpe Ratio Z-Score]],Table2[Sharpe Ratio Z-Score])</f>
        <v>200</v>
      </c>
      <c r="AV345">
        <f>(Table2[[#This Row],[Rank 1Y]]+Table2[[#This Row],[Rank 6M]]+Table2[[#This Row],[Rank Sharpe]])/3</f>
        <v>359</v>
      </c>
    </row>
    <row r="346" spans="1:48" x14ac:dyDescent="0.3">
      <c r="A346" t="s">
        <v>183</v>
      </c>
      <c r="B346" t="s">
        <v>184</v>
      </c>
      <c r="C346" t="s">
        <v>10389</v>
      </c>
      <c r="D346" t="s">
        <v>18</v>
      </c>
      <c r="E346">
        <v>147140.413625519</v>
      </c>
      <c r="F346">
        <v>339.15</v>
      </c>
      <c r="G346">
        <v>60.9041244781627</v>
      </c>
      <c r="H346">
        <f>(Table2[[#This Row],[1Y Return vs Nifty]]-AVERAGE(Table2[1Y Return vs Nifty]))/_xlfn.STDEV.P(Table2[1Y Return vs Nifty])</f>
        <v>0.59237220398293056</v>
      </c>
      <c r="I346">
        <v>-8.5740719746462393</v>
      </c>
      <c r="J346">
        <f>(Table2[[#This Row],[1M Return vs Nifty]]-AVERAGE(Table2[1M Return vs Nifty]))/_xlfn.STDEV.P(Table2[1M Return vs Nifty])</f>
        <v>-0.59394114585824243</v>
      </c>
      <c r="K346">
        <v>-4.3163699157900801</v>
      </c>
      <c r="L346">
        <f>(Table2[[#This Row],[6M Return vs Nifty]]-AVERAGE(Table2[6M Return vs Nifty]))/_xlfn.STDEV.P(Table2[6M Return vs Nifty])</f>
        <v>-0.53057175780717281</v>
      </c>
      <c r="M346">
        <v>-2.80192688025882</v>
      </c>
      <c r="N346">
        <f>(Table2[[#This Row],[1W Return vs Nifty]]-AVERAGE(Table2[1W Return vs Nifty]))/_xlfn.STDEV.P(Table2[1W Return vs Nifty])</f>
        <v>-0.19337504457071347</v>
      </c>
      <c r="O346">
        <v>341.04</v>
      </c>
      <c r="P346">
        <v>336.56096961095398</v>
      </c>
      <c r="Q346">
        <v>297.52475138463302</v>
      </c>
      <c r="R346">
        <v>48.6319516249212</v>
      </c>
      <c r="S346" s="2">
        <f>(Table2[[#This Row],[Close Price]]-Table2[[#This Row],[20D EMA]])/Table2[[#This Row],[20D EMA]]</f>
        <v>-5.5418719211823919E-3</v>
      </c>
      <c r="T346" s="2">
        <f>(Table2[[#This Row],[Close Price]]-Table2[[#This Row],[50D EMA]])/Table2[[#This Row],[50D EMA]]</f>
        <v>7.6926043802368971E-3</v>
      </c>
      <c r="U346" s="2">
        <f>(Table2[[#This Row],[Close Price]]-Table2[[#This Row],[200D EMA]])/Table2[[#This Row],[200D EMA]]</f>
        <v>0.13990516224834959</v>
      </c>
      <c r="V346">
        <v>0.67275482534756204</v>
      </c>
      <c r="W346">
        <v>336.7</v>
      </c>
      <c r="X346">
        <v>343.2</v>
      </c>
      <c r="Y346">
        <v>331.3</v>
      </c>
      <c r="Z346">
        <v>343.2</v>
      </c>
      <c r="AA346">
        <v>322.95</v>
      </c>
      <c r="AB346">
        <v>367.2</v>
      </c>
      <c r="AC346" s="2">
        <f>(Table2[[#This Row],[Close Price]]/Table2[[#This Row],[Day Low]])-1</f>
        <v>7.2765072765073047E-3</v>
      </c>
      <c r="AD346" s="2">
        <f>(Table2[[#This Row],[Day High]]/Table2[[#This Row],[Close Price]])-1</f>
        <v>1.1941618752764338E-2</v>
      </c>
      <c r="AE346" s="2">
        <f>(Table2[[#This Row],[Close Price]]/Table2[[#This Row],[Current Week Low]])-1</f>
        <v>2.3694536673709576E-2</v>
      </c>
      <c r="AF346" s="2">
        <f>(Table2[[#This Row],[Current Week High]]/Table2[[#This Row],[Close Price]])-1</f>
        <v>1.1941618752764338E-2</v>
      </c>
      <c r="AG346" s="2">
        <f>(Table2[[#This Row],[Close Price]]/Table2[[#This Row],[Current Month Low]])-1</f>
        <v>5.0162563864375231E-2</v>
      </c>
      <c r="AH346" s="2">
        <f>(Table2[[#This Row],[Current Month High]]/Table2[[#This Row],[Close Price]])-1</f>
        <v>8.2706766917293173E-2</v>
      </c>
      <c r="AI346">
        <v>8.2706766917293102</v>
      </c>
      <c r="AJ346">
        <v>104.646251319957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0.08</v>
      </c>
      <c r="AM346" t="s">
        <v>10436</v>
      </c>
      <c r="AN346">
        <v>-3.69</v>
      </c>
      <c r="AO346" t="s">
        <v>10435</v>
      </c>
      <c r="AP346">
        <v>3.0977011191658001E-2</v>
      </c>
      <c r="AQ346">
        <f>(Table2[[#This Row],[Sharpe Ratio]]-AVERAGE(Table2[Sharpe Ratio]))/_xlfn.STDEV.P(Table2[Sharpe Ratio])</f>
        <v>-0.32160261635560256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-1.0471183606088006</v>
      </c>
      <c r="AS346">
        <f>_xlfn.RANK.AVG(Table2[[#This Row],[1Y Return vs Nifty Z-Score]],Table2[1Y Return vs Nifty Z-Score])</f>
        <v>154</v>
      </c>
      <c r="AT346">
        <f>_xlfn.RANK.AVG(Table2[[#This Row],[6M Return vs Nifty Z-Score]],Table2[6M Return vs Nifty Z-Score])</f>
        <v>499</v>
      </c>
      <c r="AU346">
        <f>_xlfn.RANK.AVG(Table2[[#This Row],[Sharpe Ratio Z-Score]],Table2[Sharpe Ratio Z-Score])</f>
        <v>425</v>
      </c>
      <c r="AV346">
        <f>(Table2[[#This Row],[Rank 1Y]]+Table2[[#This Row],[Rank 6M]]+Table2[[#This Row],[Rank Sharpe]])/3</f>
        <v>359.33333333333331</v>
      </c>
    </row>
    <row r="347" spans="1:48" x14ac:dyDescent="0.3">
      <c r="A347" t="s">
        <v>1444</v>
      </c>
      <c r="B347" t="s">
        <v>1445</v>
      </c>
      <c r="C347" t="s">
        <v>10408</v>
      </c>
      <c r="D347" t="s">
        <v>642</v>
      </c>
      <c r="E347">
        <v>7703.5715934</v>
      </c>
      <c r="F347">
        <v>454.75</v>
      </c>
      <c r="G347">
        <v>-14.434058483029</v>
      </c>
      <c r="H347">
        <f>(Table2[[#This Row],[1Y Return vs Nifty]]-AVERAGE(Table2[1Y Return vs Nifty]))/_xlfn.STDEV.P(Table2[1Y Return vs Nifty])</f>
        <v>-0.63438619710965349</v>
      </c>
      <c r="I347">
        <v>-7.3882811857785002</v>
      </c>
      <c r="J347">
        <f>(Table2[[#This Row],[1M Return vs Nifty]]-AVERAGE(Table2[1M Return vs Nifty]))/_xlfn.STDEV.P(Table2[1M Return vs Nifty])</f>
        <v>-0.47837567777291889</v>
      </c>
      <c r="K347">
        <v>22.8520837242197</v>
      </c>
      <c r="L347">
        <f>(Table2[[#This Row],[6M Return vs Nifty]]-AVERAGE(Table2[6M Return vs Nifty]))/_xlfn.STDEV.P(Table2[6M Return vs Nifty])</f>
        <v>0.28719848260209646</v>
      </c>
      <c r="M347">
        <v>-3.6384719132726802</v>
      </c>
      <c r="N347">
        <f>(Table2[[#This Row],[1W Return vs Nifty]]-AVERAGE(Table2[1W Return vs Nifty]))/_xlfn.STDEV.P(Table2[1W Return vs Nifty])</f>
        <v>-0.3553721597702475</v>
      </c>
      <c r="O347">
        <v>461.06</v>
      </c>
      <c r="P347">
        <v>472.22108004739999</v>
      </c>
      <c r="Q347">
        <v>436.76983116372298</v>
      </c>
      <c r="R347">
        <v>46.212244032747101</v>
      </c>
      <c r="S347" s="2">
        <f>(Table2[[#This Row],[Close Price]]-Table2[[#This Row],[20D EMA]])/Table2[[#This Row],[20D EMA]]</f>
        <v>-1.3685854335661307E-2</v>
      </c>
      <c r="T347" s="2">
        <f>(Table2[[#This Row],[Close Price]]-Table2[[#This Row],[50D EMA]])/Table2[[#This Row],[50D EMA]]</f>
        <v>-3.6997670763969925E-2</v>
      </c>
      <c r="U347" s="2">
        <f>(Table2[[#This Row],[Close Price]]-Table2[[#This Row],[200D EMA]])/Table2[[#This Row],[200D EMA]]</f>
        <v>4.116623345612247E-2</v>
      </c>
      <c r="V347">
        <v>0.347628596621885</v>
      </c>
      <c r="W347">
        <v>453</v>
      </c>
      <c r="X347">
        <v>463.7</v>
      </c>
      <c r="Y347">
        <v>453</v>
      </c>
      <c r="Z347">
        <v>465.9</v>
      </c>
      <c r="AA347">
        <v>429.1</v>
      </c>
      <c r="AB347">
        <v>478.45</v>
      </c>
      <c r="AC347" s="2">
        <f>(Table2[[#This Row],[Close Price]]/Table2[[#This Row],[Day Low]])-1</f>
        <v>3.8631346578366088E-3</v>
      </c>
      <c r="AD347" s="2">
        <f>(Table2[[#This Row],[Day High]]/Table2[[#This Row],[Close Price]])-1</f>
        <v>1.9681143485431596E-2</v>
      </c>
      <c r="AE347" s="2">
        <f>(Table2[[#This Row],[Close Price]]/Table2[[#This Row],[Current Week Low]])-1</f>
        <v>3.8631346578366088E-3</v>
      </c>
      <c r="AF347" s="2">
        <f>(Table2[[#This Row],[Current Week High]]/Table2[[#This Row],[Close Price]])-1</f>
        <v>2.4518966465090664E-2</v>
      </c>
      <c r="AG347" s="2">
        <f>(Table2[[#This Row],[Close Price]]/Table2[[#This Row],[Current Month Low]])-1</f>
        <v>5.977627592635737E-2</v>
      </c>
      <c r="AH347" s="2">
        <f>(Table2[[#This Row],[Current Month High]]/Table2[[#This Row],[Close Price]])-1</f>
        <v>5.2116547553600956E-2</v>
      </c>
      <c r="AI347">
        <v>40.461792193512899</v>
      </c>
      <c r="AJ347">
        <v>42.510184895017197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-0.32</v>
      </c>
      <c r="AM347" t="s">
        <v>10435</v>
      </c>
      <c r="AN347">
        <v>1.92</v>
      </c>
      <c r="AO347" t="s">
        <v>10436</v>
      </c>
      <c r="AP347">
        <v>6.9721722920098997E-2</v>
      </c>
      <c r="AQ347">
        <f>(Table2[[#This Row],[Sharpe Ratio]]-AVERAGE(Table2[Sharpe Ratio]))/_xlfn.STDEV.P(Table2[Sharpe Ratio])</f>
        <v>0.12810106750154215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540</v>
      </c>
      <c r="AT347">
        <f>_xlfn.RANK.AVG(Table2[[#This Row],[6M Return vs Nifty Z-Score]],Table2[6M Return vs Nifty Z-Score])</f>
        <v>227</v>
      </c>
      <c r="AU347">
        <f>_xlfn.RANK.AVG(Table2[[#This Row],[Sharpe Ratio Z-Score]],Table2[Sharpe Ratio Z-Score])</f>
        <v>316</v>
      </c>
      <c r="AV347">
        <f>(Table2[[#This Row],[Rank 1Y]]+Table2[[#This Row],[Rank 6M]]+Table2[[#This Row],[Rank Sharpe]])/3</f>
        <v>361</v>
      </c>
    </row>
    <row r="348" spans="1:48" x14ac:dyDescent="0.3">
      <c r="A348" t="s">
        <v>602</v>
      </c>
      <c r="B348" t="s">
        <v>603</v>
      </c>
      <c r="C348" t="s">
        <v>10397</v>
      </c>
      <c r="D348" t="s">
        <v>403</v>
      </c>
      <c r="E348">
        <v>33574.61151029</v>
      </c>
      <c r="F348">
        <v>528.65</v>
      </c>
      <c r="G348">
        <v>8.2087871554344698</v>
      </c>
      <c r="H348">
        <f>(Table2[[#This Row],[1Y Return vs Nifty]]-AVERAGE(Table2[1Y Return vs Nifty]))/_xlfn.STDEV.P(Table2[1Y Return vs Nifty])</f>
        <v>-0.26568469649161608</v>
      </c>
      <c r="I348">
        <v>-2.3831918758000001</v>
      </c>
      <c r="J348">
        <f>(Table2[[#This Row],[1M Return vs Nifty]]-AVERAGE(Table2[1M Return vs Nifty]))/_xlfn.STDEV.P(Table2[1M Return vs Nifty])</f>
        <v>9.4131415927795753E-3</v>
      </c>
      <c r="K348">
        <v>-5.2618576399323702</v>
      </c>
      <c r="L348">
        <f>(Table2[[#This Row],[6M Return vs Nifty]]-AVERAGE(Table2[6M Return vs Nifty]))/_xlfn.STDEV.P(Table2[6M Return vs Nifty])</f>
        <v>-0.55903093085105948</v>
      </c>
      <c r="M348">
        <v>-2.9756953758198001</v>
      </c>
      <c r="N348">
        <f>(Table2[[#This Row],[1W Return vs Nifty]]-AVERAGE(Table2[1W Return vs Nifty]))/_xlfn.STDEV.P(Table2[1W Return vs Nifty])</f>
        <v>-0.22702534895662863</v>
      </c>
      <c r="O348">
        <v>515.71</v>
      </c>
      <c r="P348">
        <v>512.89677118146801</v>
      </c>
      <c r="Q348">
        <v>486.47623583370802</v>
      </c>
      <c r="R348">
        <v>65.106693816198302</v>
      </c>
      <c r="S348" s="2">
        <f>(Table2[[#This Row],[Close Price]]-Table2[[#This Row],[20D EMA]])/Table2[[#This Row],[20D EMA]]</f>
        <v>2.5091621260010355E-2</v>
      </c>
      <c r="T348" s="2">
        <f>(Table2[[#This Row],[Close Price]]-Table2[[#This Row],[50D EMA]])/Table2[[#This Row],[50D EMA]]</f>
        <v>3.0714228873471142E-2</v>
      </c>
      <c r="U348" s="2">
        <f>(Table2[[#This Row],[Close Price]]-Table2[[#This Row],[200D EMA]])/Table2[[#This Row],[200D EMA]]</f>
        <v>8.6692341906518533E-2</v>
      </c>
      <c r="V348">
        <v>0.56340000537273205</v>
      </c>
      <c r="W348">
        <v>517.65</v>
      </c>
      <c r="X348">
        <v>530.5</v>
      </c>
      <c r="Y348">
        <v>515.79999999999995</v>
      </c>
      <c r="Z348">
        <v>530.5</v>
      </c>
      <c r="AA348">
        <v>492.8</v>
      </c>
      <c r="AB348">
        <v>534.1</v>
      </c>
      <c r="AC348" s="2">
        <f>(Table2[[#This Row],[Close Price]]/Table2[[#This Row],[Day Low]])-1</f>
        <v>2.1249879262049687E-2</v>
      </c>
      <c r="AD348" s="2">
        <f>(Table2[[#This Row],[Day High]]/Table2[[#This Row],[Close Price]])-1</f>
        <v>3.4994798070557831E-3</v>
      </c>
      <c r="AE348" s="2">
        <f>(Table2[[#This Row],[Close Price]]/Table2[[#This Row],[Current Week Low]])-1</f>
        <v>2.491275688251271E-2</v>
      </c>
      <c r="AF348" s="2">
        <f>(Table2[[#This Row],[Current Week High]]/Table2[[#This Row],[Close Price]])-1</f>
        <v>3.4994798070557831E-3</v>
      </c>
      <c r="AG348" s="2">
        <f>(Table2[[#This Row],[Close Price]]/Table2[[#This Row],[Current Month Low]])-1</f>
        <v>7.2747564935064846E-2</v>
      </c>
      <c r="AH348" s="2">
        <f>(Table2[[#This Row],[Current Month High]]/Table2[[#This Row],[Close Price]])-1</f>
        <v>1.0309278350515649E-2</v>
      </c>
      <c r="AI348">
        <v>7.4529461836754001</v>
      </c>
      <c r="AJ348">
        <v>44.835616438356098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-0.05</v>
      </c>
      <c r="AM348" t="s">
        <v>10435</v>
      </c>
      <c r="AN348">
        <v>4.12</v>
      </c>
      <c r="AO348" t="s">
        <v>10436</v>
      </c>
      <c r="AP348">
        <v>0.109463896676035</v>
      </c>
      <c r="AQ348">
        <f>(Table2[[#This Row],[Sharpe Ratio]]-AVERAGE(Table2[Sharpe Ratio]))/_xlfn.STDEV.P(Table2[Sharpe Ratio])</f>
        <v>0.58938213387777905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-0.45294570082874558</v>
      </c>
      <c r="AS348">
        <f>_xlfn.RANK.AVG(Table2[[#This Row],[1Y Return vs Nifty Z-Score]],Table2[1Y Return vs Nifty Z-Score])</f>
        <v>376</v>
      </c>
      <c r="AT348">
        <f>_xlfn.RANK.AVG(Table2[[#This Row],[6M Return vs Nifty Z-Score]],Table2[6M Return vs Nifty Z-Score])</f>
        <v>511</v>
      </c>
      <c r="AU348">
        <f>_xlfn.RANK.AVG(Table2[[#This Row],[Sharpe Ratio Z-Score]],Table2[Sharpe Ratio Z-Score])</f>
        <v>197</v>
      </c>
      <c r="AV348">
        <f>(Table2[[#This Row],[Rank 1Y]]+Table2[[#This Row],[Rank 6M]]+Table2[[#This Row],[Rank Sharpe]])/3</f>
        <v>361.33333333333331</v>
      </c>
    </row>
    <row r="349" spans="1:48" x14ac:dyDescent="0.3">
      <c r="A349" t="s">
        <v>1637</v>
      </c>
      <c r="B349" t="s">
        <v>1638</v>
      </c>
      <c r="C349" t="s">
        <v>10395</v>
      </c>
      <c r="D349" t="s">
        <v>195</v>
      </c>
      <c r="E349">
        <v>5771.0641894399996</v>
      </c>
      <c r="F349">
        <v>636.79999999999995</v>
      </c>
      <c r="G349">
        <v>13.9046784470011</v>
      </c>
      <c r="H349">
        <f>(Table2[[#This Row],[1Y Return vs Nifty]]-AVERAGE(Table2[1Y Return vs Nifty]))/_xlfn.STDEV.P(Table2[1Y Return vs Nifty])</f>
        <v>-0.17293647481976013</v>
      </c>
      <c r="I349">
        <v>-10.27789345049</v>
      </c>
      <c r="J349">
        <f>(Table2[[#This Row],[1M Return vs Nifty]]-AVERAGE(Table2[1M Return vs Nifty]))/_xlfn.STDEV.P(Table2[1M Return vs Nifty])</f>
        <v>-0.75999314106536087</v>
      </c>
      <c r="K349">
        <v>25.674333781253001</v>
      </c>
      <c r="L349">
        <f>(Table2[[#This Row],[6M Return vs Nifty]]-AVERAGE(Table2[6M Return vs Nifty]))/_xlfn.STDEV.P(Table2[6M Return vs Nifty])</f>
        <v>0.37214818707244507</v>
      </c>
      <c r="M349">
        <v>-8.34303040886304</v>
      </c>
      <c r="N349">
        <f>(Table2[[#This Row],[1W Return vs Nifty]]-AVERAGE(Table2[1W Return vs Nifty]))/_xlfn.STDEV.P(Table2[1W Return vs Nifty])</f>
        <v>-1.2664108659919016</v>
      </c>
      <c r="O349">
        <v>655.72</v>
      </c>
      <c r="P349">
        <v>640.03590736260003</v>
      </c>
      <c r="Q349">
        <v>557.49570780261502</v>
      </c>
      <c r="R349">
        <v>32.436229486515302</v>
      </c>
      <c r="S349" s="2">
        <f>(Table2[[#This Row],[Close Price]]-Table2[[#This Row],[20D EMA]])/Table2[[#This Row],[20D EMA]]</f>
        <v>-2.8853779052034515E-2</v>
      </c>
      <c r="T349" s="2">
        <f>(Table2[[#This Row],[Close Price]]-Table2[[#This Row],[50D EMA]])/Table2[[#This Row],[50D EMA]]</f>
        <v>-5.0558215959074816E-3</v>
      </c>
      <c r="U349" s="2">
        <f>(Table2[[#This Row],[Close Price]]-Table2[[#This Row],[200D EMA]])/Table2[[#This Row],[200D EMA]]</f>
        <v>0.14225094666641477</v>
      </c>
      <c r="V349">
        <v>0.72611927951489397</v>
      </c>
      <c r="W349">
        <v>624.20000000000005</v>
      </c>
      <c r="X349">
        <v>650</v>
      </c>
      <c r="Y349">
        <v>624.20000000000005</v>
      </c>
      <c r="Z349">
        <v>650</v>
      </c>
      <c r="AA349">
        <v>624.20000000000005</v>
      </c>
      <c r="AB349">
        <v>715.5</v>
      </c>
      <c r="AC349" s="2">
        <f>(Table2[[#This Row],[Close Price]]/Table2[[#This Row],[Day Low]])-1</f>
        <v>2.0185837872476631E-2</v>
      </c>
      <c r="AD349" s="2">
        <f>(Table2[[#This Row],[Day High]]/Table2[[#This Row],[Close Price]])-1</f>
        <v>2.0728643216080478E-2</v>
      </c>
      <c r="AE349" s="2">
        <f>(Table2[[#This Row],[Close Price]]/Table2[[#This Row],[Current Week Low]])-1</f>
        <v>2.0185837872476631E-2</v>
      </c>
      <c r="AF349" s="2">
        <f>(Table2[[#This Row],[Current Week High]]/Table2[[#This Row],[Close Price]])-1</f>
        <v>2.0728643216080478E-2</v>
      </c>
      <c r="AG349" s="2">
        <f>(Table2[[#This Row],[Close Price]]/Table2[[#This Row],[Current Month Low]])-1</f>
        <v>2.0185837872476631E-2</v>
      </c>
      <c r="AH349" s="2">
        <f>(Table2[[#This Row],[Current Month High]]/Table2[[#This Row],[Close Price]])-1</f>
        <v>0.12358668341708556</v>
      </c>
      <c r="AI349">
        <v>13.332286432160799</v>
      </c>
      <c r="AJ349">
        <v>71.597952034491996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-0.1</v>
      </c>
      <c r="AM349" t="s">
        <v>10435</v>
      </c>
      <c r="AN349">
        <v>-8.52</v>
      </c>
      <c r="AO349" t="s">
        <v>10435</v>
      </c>
      <c r="AQ349">
        <f>(Table2[[#This Row],[Sharpe Ratio]]-AVERAGE(Table2[Sharpe Ratio]))/_xlfn.STDEV.P(Table2[Sharpe Ratio])</f>
        <v>-0.68114784011182361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-2.5083401349164012</v>
      </c>
      <c r="AS349">
        <f>_xlfn.RANK.AVG(Table2[[#This Row],[1Y Return vs Nifty Z-Score]],Table2[1Y Return vs Nifty Z-Score])</f>
        <v>351</v>
      </c>
      <c r="AT349">
        <f>_xlfn.RANK.AVG(Table2[[#This Row],[6M Return vs Nifty Z-Score]],Table2[6M Return vs Nifty Z-Score])</f>
        <v>204</v>
      </c>
      <c r="AU349">
        <f>_xlfn.RANK.AVG(Table2[[#This Row],[Sharpe Ratio Z-Score]],Table2[Sharpe Ratio Z-Score])</f>
        <v>532</v>
      </c>
      <c r="AV349">
        <f>(Table2[[#This Row],[Rank 1Y]]+Table2[[#This Row],[Rank 6M]]+Table2[[#This Row],[Rank Sharpe]])/3</f>
        <v>362.33333333333331</v>
      </c>
    </row>
    <row r="350" spans="1:48" x14ac:dyDescent="0.3">
      <c r="A350" t="s">
        <v>204</v>
      </c>
      <c r="B350" t="s">
        <v>205</v>
      </c>
      <c r="C350" t="s">
        <v>10397</v>
      </c>
      <c r="D350" t="s">
        <v>206</v>
      </c>
      <c r="E350">
        <v>133656.66765990001</v>
      </c>
      <c r="F350">
        <v>4876.8999999999996</v>
      </c>
      <c r="G350">
        <v>12.154162725098599</v>
      </c>
      <c r="H350">
        <f>(Table2[[#This Row],[1Y Return vs Nifty]]-AVERAGE(Table2[1Y Return vs Nifty]))/_xlfn.STDEV.P(Table2[1Y Return vs Nifty])</f>
        <v>-0.2014407442842194</v>
      </c>
      <c r="I350">
        <v>-5.1560229253451402</v>
      </c>
      <c r="J350">
        <f>(Table2[[#This Row],[1M Return vs Nifty]]-AVERAGE(Table2[1M Return vs Nifty]))/_xlfn.STDEV.P(Table2[1M Return vs Nifty])</f>
        <v>-0.26082299210849585</v>
      </c>
      <c r="K350">
        <v>7.2991806697162298</v>
      </c>
      <c r="L350">
        <f>(Table2[[#This Row],[6M Return vs Nifty]]-AVERAGE(Table2[6M Return vs Nifty]))/_xlfn.STDEV.P(Table2[6M Return vs Nifty])</f>
        <v>-0.18094377674287748</v>
      </c>
      <c r="M350">
        <v>-2.0233211745962101</v>
      </c>
      <c r="N350">
        <f>(Table2[[#This Row],[1W Return vs Nifty]]-AVERAGE(Table2[1W Return vs Nifty]))/_xlfn.STDEV.P(Table2[1W Return vs Nifty])</f>
        <v>-4.2597891856269589E-2</v>
      </c>
      <c r="O350">
        <v>4857.09</v>
      </c>
      <c r="P350">
        <v>4827.1754303490397</v>
      </c>
      <c r="Q350">
        <v>4437.4305882739</v>
      </c>
      <c r="R350">
        <v>52.519318152362501</v>
      </c>
      <c r="S350" s="2">
        <f>(Table2[[#This Row],[Close Price]]-Table2[[#This Row],[20D EMA]])/Table2[[#This Row],[20D EMA]]</f>
        <v>4.0785737962441481E-3</v>
      </c>
      <c r="T350" s="2">
        <f>(Table2[[#This Row],[Close Price]]-Table2[[#This Row],[50D EMA]])/Table2[[#This Row],[50D EMA]]</f>
        <v>1.030096593099465E-2</v>
      </c>
      <c r="U350" s="2">
        <f>(Table2[[#This Row],[Close Price]]-Table2[[#This Row],[200D EMA]])/Table2[[#This Row],[200D EMA]]</f>
        <v>9.9036909532155021E-2</v>
      </c>
      <c r="V350">
        <v>0.94649069006272302</v>
      </c>
      <c r="W350">
        <v>4855</v>
      </c>
      <c r="X350">
        <v>4894.95</v>
      </c>
      <c r="Y350">
        <v>4854.6499999999996</v>
      </c>
      <c r="Z350">
        <v>4991.3999999999996</v>
      </c>
      <c r="AA350">
        <v>4689.3500000000004</v>
      </c>
      <c r="AB350">
        <v>5062.2</v>
      </c>
      <c r="AC350" s="2">
        <f>(Table2[[#This Row],[Close Price]]/Table2[[#This Row],[Day Low]])-1</f>
        <v>4.5108135942326655E-3</v>
      </c>
      <c r="AD350" s="2">
        <f>(Table2[[#This Row],[Day High]]/Table2[[#This Row],[Close Price]])-1</f>
        <v>3.7011216141402681E-3</v>
      </c>
      <c r="AE350" s="2">
        <f>(Table2[[#This Row],[Close Price]]/Table2[[#This Row],[Current Week Low]])-1</f>
        <v>4.5832346307148608E-3</v>
      </c>
      <c r="AF350" s="2">
        <f>(Table2[[#This Row],[Current Week High]]/Table2[[#This Row],[Close Price]])-1</f>
        <v>2.3478029075847395E-2</v>
      </c>
      <c r="AG350" s="2">
        <f>(Table2[[#This Row],[Close Price]]/Table2[[#This Row],[Current Month Low]])-1</f>
        <v>3.9994882019896094E-2</v>
      </c>
      <c r="AH350" s="2">
        <f>(Table2[[#This Row],[Current Month High]]/Table2[[#This Row],[Close Price]])-1</f>
        <v>3.7995447927987147E-2</v>
      </c>
      <c r="AI350">
        <v>3.7995447927987098</v>
      </c>
      <c r="AJ350">
        <v>48.912977099236599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-0.03</v>
      </c>
      <c r="AM350" t="s">
        <v>10435</v>
      </c>
      <c r="AN350">
        <v>2.62</v>
      </c>
      <c r="AO350" t="s">
        <v>10436</v>
      </c>
      <c r="AP350">
        <v>5.5369441451830002E-2</v>
      </c>
      <c r="AQ350">
        <f>(Table2[[#This Row],[Sharpe Ratio]]-AVERAGE(Table2[Sharpe Ratio]))/_xlfn.STDEV.P(Table2[Sharpe Ratio])</f>
        <v>-3.8483572313892662E-2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-0.72428897730575492</v>
      </c>
      <c r="AS350">
        <f>_xlfn.RANK.AVG(Table2[[#This Row],[1Y Return vs Nifty Z-Score]],Table2[1Y Return vs Nifty Z-Score])</f>
        <v>360</v>
      </c>
      <c r="AT350">
        <f>_xlfn.RANK.AVG(Table2[[#This Row],[6M Return vs Nifty Z-Score]],Table2[6M Return vs Nifty Z-Score])</f>
        <v>372</v>
      </c>
      <c r="AU350">
        <f>_xlfn.RANK.AVG(Table2[[#This Row],[Sharpe Ratio Z-Score]],Table2[Sharpe Ratio Z-Score])</f>
        <v>357</v>
      </c>
      <c r="AV350">
        <f>(Table2[[#This Row],[Rank 1Y]]+Table2[[#This Row],[Rank 6M]]+Table2[[#This Row],[Rank Sharpe]])/3</f>
        <v>363</v>
      </c>
    </row>
    <row r="351" spans="1:48" x14ac:dyDescent="0.3">
      <c r="A351" t="s">
        <v>126</v>
      </c>
      <c r="B351" t="s">
        <v>127</v>
      </c>
      <c r="C351" t="s">
        <v>10389</v>
      </c>
      <c r="D351" t="s">
        <v>18</v>
      </c>
      <c r="E351">
        <v>239905.718888787</v>
      </c>
      <c r="F351">
        <v>169.89</v>
      </c>
      <c r="G351">
        <v>52.913959691061898</v>
      </c>
      <c r="H351">
        <f>(Table2[[#This Row],[1Y Return vs Nifty]]-AVERAGE(Table2[1Y Return vs Nifty]))/_xlfn.STDEV.P(Table2[1Y Return vs Nifty])</f>
        <v>0.46226551181941944</v>
      </c>
      <c r="I351">
        <v>-6.9454751152389997</v>
      </c>
      <c r="J351">
        <f>(Table2[[#This Row],[1M Return vs Nifty]]-AVERAGE(Table2[1M Return vs Nifty]))/_xlfn.STDEV.P(Table2[1M Return vs Nifty])</f>
        <v>-0.43522043378440456</v>
      </c>
      <c r="K351">
        <v>-15.9374880947077</v>
      </c>
      <c r="L351">
        <f>(Table2[[#This Row],[6M Return vs Nifty]]-AVERAGE(Table2[6M Return vs Nifty]))/_xlfn.STDEV.P(Table2[6M Return vs Nifty])</f>
        <v>-0.88036732338926194</v>
      </c>
      <c r="M351">
        <v>-3.37379389684676</v>
      </c>
      <c r="N351">
        <f>(Table2[[#This Row],[1W Return vs Nifty]]-AVERAGE(Table2[1W Return vs Nifty]))/_xlfn.STDEV.P(Table2[1W Return vs Nifty])</f>
        <v>-0.3041172082427025</v>
      </c>
      <c r="O351">
        <v>171.5</v>
      </c>
      <c r="P351">
        <v>171.62309162297399</v>
      </c>
      <c r="Q351">
        <v>157.30151327610301</v>
      </c>
      <c r="R351">
        <v>46.128523581459497</v>
      </c>
      <c r="S351" s="2">
        <f>(Table2[[#This Row],[Close Price]]-Table2[[#This Row],[20D EMA]])/Table2[[#This Row],[20D EMA]]</f>
        <v>-9.3877551020408959E-3</v>
      </c>
      <c r="T351" s="2">
        <f>(Table2[[#This Row],[Close Price]]-Table2[[#This Row],[50D EMA]])/Table2[[#This Row],[50D EMA]]</f>
        <v>-1.0098242646632316E-2</v>
      </c>
      <c r="U351" s="2">
        <f>(Table2[[#This Row],[Close Price]]-Table2[[#This Row],[200D EMA]])/Table2[[#This Row],[200D EMA]]</f>
        <v>8.0027753463509751E-2</v>
      </c>
      <c r="V351">
        <v>0.64927952013824097</v>
      </c>
      <c r="W351">
        <v>168.8</v>
      </c>
      <c r="X351">
        <v>170.95</v>
      </c>
      <c r="Y351">
        <v>167</v>
      </c>
      <c r="Z351">
        <v>170.95</v>
      </c>
      <c r="AA351">
        <v>162.19</v>
      </c>
      <c r="AB351">
        <v>184</v>
      </c>
      <c r="AC351" s="2">
        <f>(Table2[[#This Row],[Close Price]]/Table2[[#This Row],[Day Low]])-1</f>
        <v>6.4573459715637771E-3</v>
      </c>
      <c r="AD351" s="2">
        <f>(Table2[[#This Row],[Day High]]/Table2[[#This Row],[Close Price]])-1</f>
        <v>6.2393313320383559E-3</v>
      </c>
      <c r="AE351" s="2">
        <f>(Table2[[#This Row],[Close Price]]/Table2[[#This Row],[Current Week Low]])-1</f>
        <v>1.7305389221556888E-2</v>
      </c>
      <c r="AF351" s="2">
        <f>(Table2[[#This Row],[Current Week High]]/Table2[[#This Row],[Close Price]])-1</f>
        <v>6.2393313320383559E-3</v>
      </c>
      <c r="AG351" s="2">
        <f>(Table2[[#This Row],[Close Price]]/Table2[[#This Row],[Current Month Low]])-1</f>
        <v>4.747518342684498E-2</v>
      </c>
      <c r="AH351" s="2">
        <f>(Table2[[#This Row],[Current Month High]]/Table2[[#This Row],[Close Price]])-1</f>
        <v>8.3053740655718578E-2</v>
      </c>
      <c r="AI351">
        <v>15.839660957089899</v>
      </c>
      <c r="AJ351">
        <v>98.701754385964804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-0.03</v>
      </c>
      <c r="AM351" t="s">
        <v>10435</v>
      </c>
      <c r="AN351">
        <v>-3.82</v>
      </c>
      <c r="AO351" t="s">
        <v>10435</v>
      </c>
      <c r="AP351">
        <v>7.7847246869056003E-2</v>
      </c>
      <c r="AQ351">
        <f>(Table2[[#This Row],[Sharpe Ratio]]-AVERAGE(Table2[Sharpe Ratio]))/_xlfn.STDEV.P(Table2[Sharpe Ratio])</f>
        <v>0.22241272682492541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176</v>
      </c>
      <c r="AT351">
        <f>_xlfn.RANK.AVG(Table2[[#This Row],[6M Return vs Nifty Z-Score]],Table2[6M Return vs Nifty Z-Score])</f>
        <v>627</v>
      </c>
      <c r="AU351">
        <f>_xlfn.RANK.AVG(Table2[[#This Row],[Sharpe Ratio Z-Score]],Table2[Sharpe Ratio Z-Score])</f>
        <v>288</v>
      </c>
      <c r="AV351">
        <f>(Table2[[#This Row],[Rank 1Y]]+Table2[[#This Row],[Rank 6M]]+Table2[[#This Row],[Rank Sharpe]])/3</f>
        <v>363.66666666666669</v>
      </c>
    </row>
    <row r="352" spans="1:48" x14ac:dyDescent="0.3">
      <c r="A352" t="s">
        <v>1558</v>
      </c>
      <c r="B352" t="s">
        <v>1559</v>
      </c>
      <c r="C352" t="s">
        <v>592</v>
      </c>
      <c r="D352" t="s">
        <v>473</v>
      </c>
      <c r="E352">
        <v>6515.3304054600003</v>
      </c>
      <c r="F352">
        <v>2166.6</v>
      </c>
      <c r="G352">
        <v>13.628242510464601</v>
      </c>
      <c r="H352">
        <f>(Table2[[#This Row],[1Y Return vs Nifty]]-AVERAGE(Table2[1Y Return vs Nifty]))/_xlfn.STDEV.P(Table2[1Y Return vs Nifty])</f>
        <v>-0.17743777939309627</v>
      </c>
      <c r="I352">
        <v>-11.0612014698288</v>
      </c>
      <c r="J352">
        <f>(Table2[[#This Row],[1M Return vs Nifty]]-AVERAGE(Table2[1M Return vs Nifty]))/_xlfn.STDEV.P(Table2[1M Return vs Nifty])</f>
        <v>-0.83633321619472922</v>
      </c>
      <c r="K352">
        <v>79.399038703838301</v>
      </c>
      <c r="L352">
        <f>(Table2[[#This Row],[6M Return vs Nifty]]-AVERAGE(Table2[6M Return vs Nifty]))/_xlfn.STDEV.P(Table2[6M Return vs Nifty])</f>
        <v>1.9892613817578906</v>
      </c>
      <c r="M352">
        <v>-5.05368768744595</v>
      </c>
      <c r="N352">
        <f>(Table2[[#This Row],[1W Return vs Nifty]]-AVERAGE(Table2[1W Return vs Nifty]))/_xlfn.STDEV.P(Table2[1W Return vs Nifty])</f>
        <v>-0.62942898128405889</v>
      </c>
      <c r="O352">
        <v>2245.23</v>
      </c>
      <c r="P352">
        <v>2140.9178017834502</v>
      </c>
      <c r="Q352">
        <v>1718.77476707094</v>
      </c>
      <c r="R352">
        <v>31.613375275801499</v>
      </c>
      <c r="S352" s="2">
        <f>(Table2[[#This Row],[Close Price]]-Table2[[#This Row],[20D EMA]])/Table2[[#This Row],[20D EMA]]</f>
        <v>-3.5020910997982435E-2</v>
      </c>
      <c r="T352" s="2">
        <f>(Table2[[#This Row],[Close Price]]-Table2[[#This Row],[50D EMA]])/Table2[[#This Row],[50D EMA]]</f>
        <v>1.1995882417884372E-2</v>
      </c>
      <c r="U352" s="2">
        <f>(Table2[[#This Row],[Close Price]]-Table2[[#This Row],[200D EMA]])/Table2[[#This Row],[200D EMA]]</f>
        <v>0.26054910830010836</v>
      </c>
      <c r="V352">
        <v>0.34690635418759402</v>
      </c>
      <c r="W352">
        <v>2154.6</v>
      </c>
      <c r="X352">
        <v>2215.4</v>
      </c>
      <c r="Y352">
        <v>2140.1999999999998</v>
      </c>
      <c r="Z352">
        <v>2215.4</v>
      </c>
      <c r="AA352">
        <v>2117</v>
      </c>
      <c r="AB352">
        <v>2469.9499999999998</v>
      </c>
      <c r="AC352" s="2">
        <f>(Table2[[#This Row],[Close Price]]/Table2[[#This Row],[Day Low]])-1</f>
        <v>5.5694792536897797E-3</v>
      </c>
      <c r="AD352" s="2">
        <f>(Table2[[#This Row],[Day High]]/Table2[[#This Row],[Close Price]])-1</f>
        <v>2.2523769962152773E-2</v>
      </c>
      <c r="AE352" s="2">
        <f>(Table2[[#This Row],[Close Price]]/Table2[[#This Row],[Current Week Low]])-1</f>
        <v>1.2335295766750853E-2</v>
      </c>
      <c r="AF352" s="2">
        <f>(Table2[[#This Row],[Current Week High]]/Table2[[#This Row],[Close Price]])-1</f>
        <v>2.2523769962152773E-2</v>
      </c>
      <c r="AG352" s="2">
        <f>(Table2[[#This Row],[Close Price]]/Table2[[#This Row],[Current Month Low]])-1</f>
        <v>2.3429381199810972E-2</v>
      </c>
      <c r="AH352" s="2">
        <f>(Table2[[#This Row],[Current Month High]]/Table2[[#This Row],[Close Price]])-1</f>
        <v>0.140012000369242</v>
      </c>
      <c r="AI352">
        <v>15.0650789255054</v>
      </c>
      <c r="AJ352">
        <v>102.155353393981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0.24</v>
      </c>
      <c r="AM352" t="s">
        <v>10436</v>
      </c>
      <c r="AN352">
        <v>-5.91</v>
      </c>
      <c r="AO352" t="s">
        <v>10435</v>
      </c>
      <c r="AP352">
        <v>-8.2892893006117005E-2</v>
      </c>
      <c r="AQ352">
        <f>(Table2[[#This Row],[Sharpe Ratio]]-AVERAGE(Table2[Sharpe Ratio]))/_xlfn.STDEV.P(Table2[Sharpe Ratio])</f>
        <v>-1.6432724162785157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-1.2972110113925095</v>
      </c>
      <c r="AS352">
        <f>_xlfn.RANK.AVG(Table2[[#This Row],[1Y Return vs Nifty Z-Score]],Table2[1Y Return vs Nifty Z-Score])</f>
        <v>353</v>
      </c>
      <c r="AT352">
        <f>_xlfn.RANK.AVG(Table2[[#This Row],[6M Return vs Nifty Z-Score]],Table2[6M Return vs Nifty Z-Score])</f>
        <v>33</v>
      </c>
      <c r="AU352">
        <f>_xlfn.RANK.AVG(Table2[[#This Row],[Sharpe Ratio Z-Score]],Table2[Sharpe Ratio Z-Score])</f>
        <v>706</v>
      </c>
      <c r="AV352">
        <f>(Table2[[#This Row],[Rank 1Y]]+Table2[[#This Row],[Rank 6M]]+Table2[[#This Row],[Rank Sharpe]])/3</f>
        <v>364</v>
      </c>
    </row>
    <row r="353" spans="1:48" x14ac:dyDescent="0.3">
      <c r="A353" t="s">
        <v>332</v>
      </c>
      <c r="B353" t="s">
        <v>333</v>
      </c>
      <c r="C353" t="s">
        <v>10397</v>
      </c>
      <c r="D353" t="s">
        <v>334</v>
      </c>
      <c r="E353">
        <v>82050.391071959995</v>
      </c>
      <c r="F353">
        <v>4242.1000000000004</v>
      </c>
      <c r="G353">
        <v>0.40821380281247599</v>
      </c>
      <c r="H353">
        <f>(Table2[[#This Row],[1Y Return vs Nifty]]-AVERAGE(Table2[1Y Return vs Nifty]))/_xlfn.STDEV.P(Table2[1Y Return vs Nifty])</f>
        <v>-0.3927042039649698</v>
      </c>
      <c r="I353">
        <v>-0.32010761350751499</v>
      </c>
      <c r="J353">
        <f>(Table2[[#This Row],[1M Return vs Nifty]]-AVERAGE(Table2[1M Return vs Nifty]))/_xlfn.STDEV.P(Table2[1M Return vs Nifty])</f>
        <v>0.21047837224696087</v>
      </c>
      <c r="K353">
        <v>-4.04375971190907</v>
      </c>
      <c r="L353">
        <f>(Table2[[#This Row],[6M Return vs Nifty]]-AVERAGE(Table2[6M Return vs Nifty]))/_xlfn.STDEV.P(Table2[6M Return vs Nifty])</f>
        <v>-0.52236619281920127</v>
      </c>
      <c r="M353">
        <v>1.8789369235471201</v>
      </c>
      <c r="N353">
        <f>(Table2[[#This Row],[1W Return vs Nifty]]-AVERAGE(Table2[1W Return vs Nifty]))/_xlfn.STDEV.P(Table2[1W Return vs Nifty])</f>
        <v>0.71307517978429313</v>
      </c>
      <c r="O353">
        <v>4092.06</v>
      </c>
      <c r="P353">
        <v>4066.4107851112799</v>
      </c>
      <c r="Q353">
        <v>3812.5148040129702</v>
      </c>
      <c r="R353">
        <v>62.586228940252802</v>
      </c>
      <c r="S353" s="2">
        <f>(Table2[[#This Row],[Close Price]]-Table2[[#This Row],[20D EMA]])/Table2[[#This Row],[20D EMA]]</f>
        <v>3.6666129040141257E-2</v>
      </c>
      <c r="T353" s="2">
        <f>(Table2[[#This Row],[Close Price]]-Table2[[#This Row],[50D EMA]])/Table2[[#This Row],[50D EMA]]</f>
        <v>4.3204984487053642E-2</v>
      </c>
      <c r="U353" s="2">
        <f>(Table2[[#This Row],[Close Price]]-Table2[[#This Row],[200D EMA]])/Table2[[#This Row],[200D EMA]]</f>
        <v>0.11267764666378688</v>
      </c>
      <c r="V353">
        <v>1.5431611477363101</v>
      </c>
      <c r="W353">
        <v>4229.95</v>
      </c>
      <c r="X353">
        <v>4366.6499999999996</v>
      </c>
      <c r="Y353">
        <v>4186.05</v>
      </c>
      <c r="Z353">
        <v>4366.6499999999996</v>
      </c>
      <c r="AA353">
        <v>3871.6</v>
      </c>
      <c r="AB353">
        <v>4450.6499999999996</v>
      </c>
      <c r="AC353" s="2">
        <f>(Table2[[#This Row],[Close Price]]/Table2[[#This Row],[Day Low]])-1</f>
        <v>2.8723743779479616E-3</v>
      </c>
      <c r="AD353" s="2">
        <f>(Table2[[#This Row],[Day High]]/Table2[[#This Row],[Close Price]])-1</f>
        <v>2.936045826359579E-2</v>
      </c>
      <c r="AE353" s="2">
        <f>(Table2[[#This Row],[Close Price]]/Table2[[#This Row],[Current Week Low]])-1</f>
        <v>1.3389711064129672E-2</v>
      </c>
      <c r="AF353" s="2">
        <f>(Table2[[#This Row],[Current Week High]]/Table2[[#This Row],[Close Price]])-1</f>
        <v>2.936045826359579E-2</v>
      </c>
      <c r="AG353" s="2">
        <f>(Table2[[#This Row],[Close Price]]/Table2[[#This Row],[Current Month Low]])-1</f>
        <v>9.5696869511313176E-2</v>
      </c>
      <c r="AH353" s="2">
        <f>(Table2[[#This Row],[Current Month High]]/Table2[[#This Row],[Close Price]])-1</f>
        <v>4.9161971664977155E-2</v>
      </c>
      <c r="AI353">
        <v>10.3627920133895</v>
      </c>
      <c r="AJ353">
        <v>47.333506989667399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-0.05</v>
      </c>
      <c r="AM353" t="s">
        <v>10435</v>
      </c>
      <c r="AN353">
        <v>8.43</v>
      </c>
      <c r="AO353" t="s">
        <v>10436</v>
      </c>
      <c r="AP353">
        <v>0.122672280482699</v>
      </c>
      <c r="AQ353">
        <f>(Table2[[#This Row],[Sharpe Ratio]]-AVERAGE(Table2[Sharpe Ratio]))/_xlfn.STDEV.P(Table2[Sharpe Ratio])</f>
        <v>0.74268973614587497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0.75117289139295795</v>
      </c>
      <c r="AS353">
        <f>_xlfn.RANK.AVG(Table2[[#This Row],[1Y Return vs Nifty Z-Score]],Table2[1Y Return vs Nifty Z-Score])</f>
        <v>432</v>
      </c>
      <c r="AT353">
        <f>_xlfn.RANK.AVG(Table2[[#This Row],[6M Return vs Nifty Z-Score]],Table2[6M Return vs Nifty Z-Score])</f>
        <v>497</v>
      </c>
      <c r="AU353">
        <f>_xlfn.RANK.AVG(Table2[[#This Row],[Sharpe Ratio Z-Score]],Table2[Sharpe Ratio Z-Score])</f>
        <v>166</v>
      </c>
      <c r="AV353">
        <f>(Table2[[#This Row],[Rank 1Y]]+Table2[[#This Row],[Rank 6M]]+Table2[[#This Row],[Rank Sharpe]])/3</f>
        <v>365</v>
      </c>
    </row>
    <row r="354" spans="1:48" x14ac:dyDescent="0.3">
      <c r="A354" t="s">
        <v>1093</v>
      </c>
      <c r="B354" t="s">
        <v>1094</v>
      </c>
      <c r="C354" t="s">
        <v>10394</v>
      </c>
      <c r="D354" t="s">
        <v>46</v>
      </c>
      <c r="E354">
        <v>12321.654943279</v>
      </c>
      <c r="F354">
        <v>219.23</v>
      </c>
      <c r="G354">
        <v>20.924020453519901</v>
      </c>
      <c r="H354">
        <f>(Table2[[#This Row],[1Y Return vs Nifty]]-AVERAGE(Table2[1Y Return vs Nifty]))/_xlfn.STDEV.P(Table2[1Y Return vs Nifty])</f>
        <v>-5.8638034929396107E-2</v>
      </c>
      <c r="I354">
        <v>-2.9449755920565801</v>
      </c>
      <c r="J354">
        <f>(Table2[[#This Row],[1M Return vs Nifty]]-AVERAGE(Table2[1M Return vs Nifty]))/_xlfn.STDEV.P(Table2[1M Return vs Nifty])</f>
        <v>-4.5337492955407697E-2</v>
      </c>
      <c r="K354">
        <v>-11.101306149848501</v>
      </c>
      <c r="L354">
        <f>(Table2[[#This Row],[6M Return vs Nifty]]-AVERAGE(Table2[6M Return vs Nifty]))/_xlfn.STDEV.P(Table2[6M Return vs Nifty])</f>
        <v>-0.73479828497014898</v>
      </c>
      <c r="M354">
        <v>0.49708834827182502</v>
      </c>
      <c r="N354">
        <f>(Table2[[#This Row],[1W Return vs Nifty]]-AVERAGE(Table2[1W Return vs Nifty]))/_xlfn.STDEV.P(Table2[1W Return vs Nifty])</f>
        <v>0.44547992310015588</v>
      </c>
      <c r="O354">
        <v>217.24</v>
      </c>
      <c r="P354">
        <v>226.776588971764</v>
      </c>
      <c r="Q354">
        <v>216.576360158705</v>
      </c>
      <c r="R354">
        <v>55.213013280054099</v>
      </c>
      <c r="S354" s="2">
        <f>(Table2[[#This Row],[Close Price]]-Table2[[#This Row],[20D EMA]])/Table2[[#This Row],[20D EMA]]</f>
        <v>9.1603756214324282E-3</v>
      </c>
      <c r="T354" s="2">
        <f>(Table2[[#This Row],[Close Price]]-Table2[[#This Row],[50D EMA]])/Table2[[#This Row],[50D EMA]]</f>
        <v>-3.3277636840651291E-2</v>
      </c>
      <c r="U354" s="2">
        <f>(Table2[[#This Row],[Close Price]]-Table2[[#This Row],[200D EMA]])/Table2[[#This Row],[200D EMA]]</f>
        <v>1.2252675404418231E-2</v>
      </c>
      <c r="V354">
        <v>0.91562260239019799</v>
      </c>
      <c r="W354">
        <v>217.1</v>
      </c>
      <c r="X354">
        <v>222.3</v>
      </c>
      <c r="Y354">
        <v>210</v>
      </c>
      <c r="Z354">
        <v>222.3</v>
      </c>
      <c r="AA354">
        <v>202.32</v>
      </c>
      <c r="AB354">
        <v>228.7</v>
      </c>
      <c r="AC354" s="2">
        <f>(Table2[[#This Row],[Close Price]]/Table2[[#This Row],[Day Low]])-1</f>
        <v>9.8111469368953319E-3</v>
      </c>
      <c r="AD354" s="2">
        <f>(Table2[[#This Row],[Day High]]/Table2[[#This Row],[Close Price]])-1</f>
        <v>1.4003557907220854E-2</v>
      </c>
      <c r="AE354" s="2">
        <f>(Table2[[#This Row],[Close Price]]/Table2[[#This Row],[Current Week Low]])-1</f>
        <v>4.3952380952380965E-2</v>
      </c>
      <c r="AF354" s="2">
        <f>(Table2[[#This Row],[Current Week High]]/Table2[[#This Row],[Close Price]])-1</f>
        <v>1.4003557907220854E-2</v>
      </c>
      <c r="AG354" s="2">
        <f>(Table2[[#This Row],[Close Price]]/Table2[[#This Row],[Current Month Low]])-1</f>
        <v>8.3580466587584112E-2</v>
      </c>
      <c r="AH354" s="2">
        <f>(Table2[[#This Row],[Current Month High]]/Table2[[#This Row],[Close Price]])-1</f>
        <v>4.3196642795237938E-2</v>
      </c>
      <c r="AI354">
        <v>38.6215390229439</v>
      </c>
      <c r="AJ354">
        <v>88.261056247316404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-0.21</v>
      </c>
      <c r="AM354" t="s">
        <v>10435</v>
      </c>
      <c r="AN354">
        <v>0.72</v>
      </c>
      <c r="AO354" t="s">
        <v>10436</v>
      </c>
      <c r="AP354">
        <v>0.104468104463488</v>
      </c>
      <c r="AQ354">
        <f>(Table2[[#This Row],[Sharpe Ratio]]-AVERAGE(Table2[Sharpe Ratio]))/_xlfn.STDEV.P(Table2[Sharpe Ratio])</f>
        <v>0.53139677119102935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314</v>
      </c>
      <c r="AT354">
        <f>_xlfn.RANK.AVG(Table2[[#This Row],[6M Return vs Nifty Z-Score]],Table2[6M Return vs Nifty Z-Score])</f>
        <v>570</v>
      </c>
      <c r="AU354">
        <f>_xlfn.RANK.AVG(Table2[[#This Row],[Sharpe Ratio Z-Score]],Table2[Sharpe Ratio Z-Score])</f>
        <v>211</v>
      </c>
      <c r="AV354">
        <f>(Table2[[#This Row],[Rank 1Y]]+Table2[[#This Row],[Rank 6M]]+Table2[[#This Row],[Rank Sharpe]])/3</f>
        <v>365</v>
      </c>
    </row>
    <row r="355" spans="1:48" x14ac:dyDescent="0.3">
      <c r="A355" t="s">
        <v>167</v>
      </c>
      <c r="B355" t="s">
        <v>168</v>
      </c>
      <c r="C355" t="s">
        <v>10398</v>
      </c>
      <c r="D355" t="s">
        <v>169</v>
      </c>
      <c r="E355">
        <v>160609.275454355</v>
      </c>
      <c r="F355">
        <v>717.85</v>
      </c>
      <c r="G355">
        <v>21.096064302434002</v>
      </c>
      <c r="H355">
        <f>(Table2[[#This Row],[1Y Return vs Nifty]]-AVERAGE(Table2[1Y Return vs Nifty]))/_xlfn.STDEV.P(Table2[1Y Return vs Nifty])</f>
        <v>-5.5836583809710946E-2</v>
      </c>
      <c r="I355">
        <v>-4.5008389346235198</v>
      </c>
      <c r="J355">
        <f>(Table2[[#This Row],[1M Return vs Nifty]]-AVERAGE(Table2[1M Return vs Nifty]))/_xlfn.STDEV.P(Table2[1M Return vs Nifty])</f>
        <v>-0.19696970088664975</v>
      </c>
      <c r="K355">
        <v>11.1026307217764</v>
      </c>
      <c r="L355">
        <f>(Table2[[#This Row],[6M Return vs Nifty]]-AVERAGE(Table2[6M Return vs Nifty]))/_xlfn.STDEV.P(Table2[6M Return vs Nifty])</f>
        <v>-6.6459960156517908E-2</v>
      </c>
      <c r="M355">
        <v>-1.67566971127868</v>
      </c>
      <c r="N355">
        <f>(Table2[[#This Row],[1W Return vs Nifty]]-AVERAGE(Table2[1W Return vs Nifty]))/_xlfn.STDEV.P(Table2[1W Return vs Nifty])</f>
        <v>2.4724884479434731E-2</v>
      </c>
      <c r="O355">
        <v>681.84</v>
      </c>
      <c r="P355">
        <v>673.24321222601702</v>
      </c>
      <c r="Q355">
        <v>618.92018672776305</v>
      </c>
      <c r="R355">
        <v>75.979647801235799</v>
      </c>
      <c r="S355" s="2">
        <f>(Table2[[#This Row],[Close Price]]-Table2[[#This Row],[20D EMA]])/Table2[[#This Row],[20D EMA]]</f>
        <v>5.2812976651413802E-2</v>
      </c>
      <c r="T355" s="2">
        <f>(Table2[[#This Row],[Close Price]]-Table2[[#This Row],[50D EMA]])/Table2[[#This Row],[50D EMA]]</f>
        <v>6.625657260842592E-2</v>
      </c>
      <c r="U355" s="2">
        <f>(Table2[[#This Row],[Close Price]]-Table2[[#This Row],[200D EMA]])/Table2[[#This Row],[200D EMA]]</f>
        <v>0.15984260231562303</v>
      </c>
      <c r="V355">
        <v>0.962969492514546</v>
      </c>
      <c r="W355">
        <v>693</v>
      </c>
      <c r="X355">
        <v>719.7</v>
      </c>
      <c r="Y355">
        <v>687.95</v>
      </c>
      <c r="Z355">
        <v>719.7</v>
      </c>
      <c r="AA355">
        <v>645.4</v>
      </c>
      <c r="AB355">
        <v>719.7</v>
      </c>
      <c r="AC355" s="2">
        <f>(Table2[[#This Row],[Close Price]]/Table2[[#This Row],[Day Low]])-1</f>
        <v>3.5858585858585812E-2</v>
      </c>
      <c r="AD355" s="2">
        <f>(Table2[[#This Row],[Day High]]/Table2[[#This Row],[Close Price]])-1</f>
        <v>2.5771400710454806E-3</v>
      </c>
      <c r="AE355" s="2">
        <f>(Table2[[#This Row],[Close Price]]/Table2[[#This Row],[Current Week Low]])-1</f>
        <v>4.3462460934660996E-2</v>
      </c>
      <c r="AF355" s="2">
        <f>(Table2[[#This Row],[Current Week High]]/Table2[[#This Row],[Close Price]])-1</f>
        <v>2.5771400710454806E-3</v>
      </c>
      <c r="AG355" s="2">
        <f>(Table2[[#This Row],[Close Price]]/Table2[[#This Row],[Current Month Low]])-1</f>
        <v>0.11225596529284165</v>
      </c>
      <c r="AH355" s="2">
        <f>(Table2[[#This Row],[Current Month High]]/Table2[[#This Row],[Close Price]])-1</f>
        <v>2.5771400710454806E-3</v>
      </c>
      <c r="AI355">
        <v>0.257714007104548</v>
      </c>
      <c r="AJ355">
        <v>59.966573816156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0.05</v>
      </c>
      <c r="AM355" t="s">
        <v>10436</v>
      </c>
      <c r="AN355">
        <v>7.61</v>
      </c>
      <c r="AO355" t="s">
        <v>10436</v>
      </c>
      <c r="AP355">
        <v>2.5239958642786001E-2</v>
      </c>
      <c r="AQ355">
        <f>(Table2[[#This Row],[Sharpe Ratio]]-AVERAGE(Table2[Sharpe Ratio]))/_xlfn.STDEV.P(Table2[Sharpe Ratio])</f>
        <v>-0.38819166943186789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-0.6827330298053117</v>
      </c>
      <c r="AS355">
        <f>_xlfn.RANK.AVG(Table2[[#This Row],[1Y Return vs Nifty Z-Score]],Table2[1Y Return vs Nifty Z-Score])</f>
        <v>312</v>
      </c>
      <c r="AT355">
        <f>_xlfn.RANK.AVG(Table2[[#This Row],[6M Return vs Nifty Z-Score]],Table2[6M Return vs Nifty Z-Score])</f>
        <v>339</v>
      </c>
      <c r="AU355">
        <f>_xlfn.RANK.AVG(Table2[[#This Row],[Sharpe Ratio Z-Score]],Table2[Sharpe Ratio Z-Score])</f>
        <v>445</v>
      </c>
      <c r="AV355">
        <f>(Table2[[#This Row],[Rank 1Y]]+Table2[[#This Row],[Rank 6M]]+Table2[[#This Row],[Rank Sharpe]])/3</f>
        <v>365.33333333333331</v>
      </c>
    </row>
    <row r="356" spans="1:48" x14ac:dyDescent="0.3">
      <c r="A356" t="s">
        <v>379</v>
      </c>
      <c r="B356" t="s">
        <v>380</v>
      </c>
      <c r="C356" t="s">
        <v>10398</v>
      </c>
      <c r="D356" t="s">
        <v>381</v>
      </c>
      <c r="E356">
        <v>65625.056799049999</v>
      </c>
      <c r="F356">
        <v>223.93</v>
      </c>
      <c r="G356">
        <v>24.635476831336199</v>
      </c>
      <c r="H356">
        <f>(Table2[[#This Row],[1Y Return vs Nifty]]-AVERAGE(Table2[1Y Return vs Nifty]))/_xlfn.STDEV.P(Table2[1Y Return vs Nifty])</f>
        <v>1.796927964786953E-3</v>
      </c>
      <c r="I356">
        <v>-7.9255886989756004</v>
      </c>
      <c r="J356">
        <f>(Table2[[#This Row],[1M Return vs Nifty]]-AVERAGE(Table2[1M Return vs Nifty]))/_xlfn.STDEV.P(Table2[1M Return vs Nifty])</f>
        <v>-0.53074089670641644</v>
      </c>
      <c r="K356">
        <v>-7.3282841133121597</v>
      </c>
      <c r="L356">
        <f>(Table2[[#This Row],[6M Return vs Nifty]]-AVERAGE(Table2[6M Return vs Nifty]))/_xlfn.STDEV.P(Table2[6M Return vs Nifty])</f>
        <v>-0.62123035141120819</v>
      </c>
      <c r="M356">
        <v>-3.6266787050469098</v>
      </c>
      <c r="N356">
        <f>(Table2[[#This Row],[1W Return vs Nifty]]-AVERAGE(Table2[1W Return vs Nifty]))/_xlfn.STDEV.P(Table2[1W Return vs Nifty])</f>
        <v>-0.35308840260700275</v>
      </c>
      <c r="O356">
        <v>217.02</v>
      </c>
      <c r="P356">
        <v>224.48065845759899</v>
      </c>
      <c r="Q356">
        <v>220.06047133777199</v>
      </c>
      <c r="R356">
        <v>66.545471176127194</v>
      </c>
      <c r="S356" s="2">
        <f>(Table2[[#This Row],[Close Price]]-Table2[[#This Row],[20D EMA]])/Table2[[#This Row],[20D EMA]]</f>
        <v>3.1840383374804146E-2</v>
      </c>
      <c r="T356" s="2">
        <f>(Table2[[#This Row],[Close Price]]-Table2[[#This Row],[50D EMA]])/Table2[[#This Row],[50D EMA]]</f>
        <v>-2.4530329756806014E-3</v>
      </c>
      <c r="U356" s="2">
        <f>(Table2[[#This Row],[Close Price]]-Table2[[#This Row],[200D EMA]])/Table2[[#This Row],[200D EMA]]</f>
        <v>1.7583933355703216E-2</v>
      </c>
      <c r="V356">
        <v>1.02440771827188</v>
      </c>
      <c r="W356">
        <v>218.05</v>
      </c>
      <c r="X356">
        <v>225.63</v>
      </c>
      <c r="Y356">
        <v>212.15</v>
      </c>
      <c r="Z356">
        <v>225.63</v>
      </c>
      <c r="AA356">
        <v>204.9</v>
      </c>
      <c r="AB356">
        <v>225.63</v>
      </c>
      <c r="AC356" s="2">
        <f>(Table2[[#This Row],[Close Price]]/Table2[[#This Row],[Day Low]])-1</f>
        <v>2.6966292134831482E-2</v>
      </c>
      <c r="AD356" s="2">
        <f>(Table2[[#This Row],[Day High]]/Table2[[#This Row],[Close Price]])-1</f>
        <v>7.5916581074442213E-3</v>
      </c>
      <c r="AE356" s="2">
        <f>(Table2[[#This Row],[Close Price]]/Table2[[#This Row],[Current Week Low]])-1</f>
        <v>5.5526749941079423E-2</v>
      </c>
      <c r="AF356" s="2">
        <f>(Table2[[#This Row],[Current Week High]]/Table2[[#This Row],[Close Price]])-1</f>
        <v>7.5916581074442213E-3</v>
      </c>
      <c r="AG356" s="2">
        <f>(Table2[[#This Row],[Close Price]]/Table2[[#This Row],[Current Month Low]])-1</f>
        <v>9.2874572962420743E-2</v>
      </c>
      <c r="AH356" s="2">
        <f>(Table2[[#This Row],[Current Month High]]/Table2[[#This Row],[Close Price]])-1</f>
        <v>7.5916581074442213E-3</v>
      </c>
      <c r="AI356">
        <v>27.874782298039499</v>
      </c>
      <c r="AJ356">
        <v>59.2108069676502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-0.09</v>
      </c>
      <c r="AM356" t="s">
        <v>10435</v>
      </c>
      <c r="AN356">
        <v>6.14</v>
      </c>
      <c r="AO356" t="s">
        <v>10436</v>
      </c>
      <c r="AP356">
        <v>8.5179627867261007E-2</v>
      </c>
      <c r="AQ356">
        <f>(Table2[[#This Row],[Sharpe Ratio]]-AVERAGE(Table2[Sharpe Ratio]))/_xlfn.STDEV.P(Table2[Sharpe Ratio])</f>
        <v>0.30751850253563812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298</v>
      </c>
      <c r="AT356">
        <f>_xlfn.RANK.AVG(Table2[[#This Row],[6M Return vs Nifty Z-Score]],Table2[6M Return vs Nifty Z-Score])</f>
        <v>538</v>
      </c>
      <c r="AU356">
        <f>_xlfn.RANK.AVG(Table2[[#This Row],[Sharpe Ratio Z-Score]],Table2[Sharpe Ratio Z-Score])</f>
        <v>263</v>
      </c>
      <c r="AV356">
        <f>(Table2[[#This Row],[Rank 1Y]]+Table2[[#This Row],[Rank 6M]]+Table2[[#This Row],[Rank Sharpe]])/3</f>
        <v>366.33333333333331</v>
      </c>
    </row>
    <row r="357" spans="1:48" x14ac:dyDescent="0.3">
      <c r="A357" t="s">
        <v>1018</v>
      </c>
      <c r="B357" t="s">
        <v>1019</v>
      </c>
      <c r="C357" t="s">
        <v>10395</v>
      </c>
      <c r="D357" t="s">
        <v>276</v>
      </c>
      <c r="E357">
        <v>14107.558413160001</v>
      </c>
      <c r="F357">
        <v>1389.2</v>
      </c>
      <c r="G357">
        <v>2.5090292649974901</v>
      </c>
      <c r="H357">
        <f>(Table2[[#This Row],[1Y Return vs Nifty]]-AVERAGE(Table2[1Y Return vs Nifty]))/_xlfn.STDEV.P(Table2[1Y Return vs Nifty])</f>
        <v>-0.35849587936669491</v>
      </c>
      <c r="I357">
        <v>5.2367796952512498</v>
      </c>
      <c r="J357">
        <f>(Table2[[#This Row],[1M Return vs Nifty]]-AVERAGE(Table2[1M Return vs Nifty]))/_xlfn.STDEV.P(Table2[1M Return vs Nifty])</f>
        <v>0.75204463247006059</v>
      </c>
      <c r="K357">
        <v>-7.0311836738472602</v>
      </c>
      <c r="L357">
        <f>(Table2[[#This Row],[6M Return vs Nifty]]-AVERAGE(Table2[6M Return vs Nifty]))/_xlfn.STDEV.P(Table2[6M Return vs Nifty])</f>
        <v>-0.61228763052520541</v>
      </c>
      <c r="M357">
        <v>2.1893960405795099</v>
      </c>
      <c r="N357">
        <f>(Table2[[#This Row],[1W Return vs Nifty]]-AVERAGE(Table2[1W Return vs Nifty]))/_xlfn.STDEV.P(Table2[1W Return vs Nifty])</f>
        <v>0.77319565072349283</v>
      </c>
      <c r="O357">
        <v>1312.24</v>
      </c>
      <c r="P357">
        <v>1274.6199474365801</v>
      </c>
      <c r="Q357">
        <v>1223.02013129645</v>
      </c>
      <c r="R357">
        <v>72.644372462639595</v>
      </c>
      <c r="S357" s="2">
        <f>(Table2[[#This Row],[Close Price]]-Table2[[#This Row],[20D EMA]])/Table2[[#This Row],[20D EMA]]</f>
        <v>5.8647808327744952E-2</v>
      </c>
      <c r="T357" s="2">
        <f>(Table2[[#This Row],[Close Price]]-Table2[[#This Row],[50D EMA]])/Table2[[#This Row],[50D EMA]]</f>
        <v>8.9893503388092058E-2</v>
      </c>
      <c r="U357" s="2">
        <f>(Table2[[#This Row],[Close Price]]-Table2[[#This Row],[200D EMA]])/Table2[[#This Row],[200D EMA]]</f>
        <v>0.13587664213457612</v>
      </c>
      <c r="V357">
        <v>2.0078475644373599</v>
      </c>
      <c r="W357">
        <v>1348</v>
      </c>
      <c r="X357">
        <v>1394.95</v>
      </c>
      <c r="Y357">
        <v>1348</v>
      </c>
      <c r="Z357">
        <v>1394.95</v>
      </c>
      <c r="AA357">
        <v>1250.05</v>
      </c>
      <c r="AB357">
        <v>1409.55</v>
      </c>
      <c r="AC357" s="2">
        <f>(Table2[[#This Row],[Close Price]]/Table2[[#This Row],[Day Low]])-1</f>
        <v>3.0563798219584548E-2</v>
      </c>
      <c r="AD357" s="2">
        <f>(Table2[[#This Row],[Day High]]/Table2[[#This Row],[Close Price]])-1</f>
        <v>4.1390728476822236E-3</v>
      </c>
      <c r="AE357" s="2">
        <f>(Table2[[#This Row],[Close Price]]/Table2[[#This Row],[Current Week Low]])-1</f>
        <v>3.0563798219584548E-2</v>
      </c>
      <c r="AF357" s="2">
        <f>(Table2[[#This Row],[Current Week High]]/Table2[[#This Row],[Close Price]])-1</f>
        <v>4.1390728476822236E-3</v>
      </c>
      <c r="AG357" s="2">
        <f>(Table2[[#This Row],[Close Price]]/Table2[[#This Row],[Current Month Low]])-1</f>
        <v>0.1113155473781049</v>
      </c>
      <c r="AH357" s="2">
        <f>(Table2[[#This Row],[Current Month High]]/Table2[[#This Row],[Close Price]])-1</f>
        <v>1.4648718687014117E-2</v>
      </c>
      <c r="AI357">
        <v>18.701410883961898</v>
      </c>
      <c r="AJ357">
        <v>39.906339694848597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-0.06</v>
      </c>
      <c r="AM357" t="s">
        <v>10435</v>
      </c>
      <c r="AN357">
        <v>8.64</v>
      </c>
      <c r="AO357" t="s">
        <v>10436</v>
      </c>
      <c r="AP357">
        <v>0.12762270395012901</v>
      </c>
      <c r="AQ357">
        <f>(Table2[[#This Row],[Sharpe Ratio]]-AVERAGE(Table2[Sharpe Ratio]))/_xlfn.STDEV.P(Table2[Sharpe Ratio])</f>
        <v>0.80014851105068197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1.3546052843523353</v>
      </c>
      <c r="AS357">
        <f>_xlfn.RANK.AVG(Table2[[#This Row],[1Y Return vs Nifty Z-Score]],Table2[1Y Return vs Nifty Z-Score])</f>
        <v>418</v>
      </c>
      <c r="AT357">
        <f>_xlfn.RANK.AVG(Table2[[#This Row],[6M Return vs Nifty Z-Score]],Table2[6M Return vs Nifty Z-Score])</f>
        <v>534</v>
      </c>
      <c r="AU357">
        <f>_xlfn.RANK.AVG(Table2[[#This Row],[Sharpe Ratio Z-Score]],Table2[Sharpe Ratio Z-Score])</f>
        <v>150</v>
      </c>
      <c r="AV357">
        <f>(Table2[[#This Row],[Rank 1Y]]+Table2[[#This Row],[Rank 6M]]+Table2[[#This Row],[Rank Sharpe]])/3</f>
        <v>367.33333333333331</v>
      </c>
    </row>
    <row r="358" spans="1:48" x14ac:dyDescent="0.3">
      <c r="A358" t="s">
        <v>193</v>
      </c>
      <c r="B358" t="s">
        <v>194</v>
      </c>
      <c r="C358" t="s">
        <v>10395</v>
      </c>
      <c r="D358" t="s">
        <v>195</v>
      </c>
      <c r="E358">
        <v>142710.59923640001</v>
      </c>
      <c r="F358">
        <v>5375.8</v>
      </c>
      <c r="G358">
        <v>12.3318074450472</v>
      </c>
      <c r="H358">
        <f>(Table2[[#This Row],[1Y Return vs Nifty]]-AVERAGE(Table2[1Y Return vs Nifty]))/_xlfn.STDEV.P(Table2[1Y Return vs Nifty])</f>
        <v>-0.19854809219146924</v>
      </c>
      <c r="I358">
        <v>5.9489398626892802</v>
      </c>
      <c r="J358">
        <f>(Table2[[#This Row],[1M Return vs Nifty]]-AVERAGE(Table2[1M Return vs Nifty]))/_xlfn.STDEV.P(Table2[1M Return vs Nifty])</f>
        <v>0.82145074008562424</v>
      </c>
      <c r="K358">
        <v>41.136767181518699</v>
      </c>
      <c r="L358">
        <f>(Table2[[#This Row],[6M Return vs Nifty]]-AVERAGE(Table2[6M Return vs Nifty]))/_xlfn.STDEV.P(Table2[6M Return vs Nifty])</f>
        <v>0.83756731053798816</v>
      </c>
      <c r="M358">
        <v>-3.6371432509376702</v>
      </c>
      <c r="N358">
        <f>(Table2[[#This Row],[1W Return vs Nifty]]-AVERAGE(Table2[1W Return vs Nifty]))/_xlfn.STDEV.P(Table2[1W Return vs Nifty])</f>
        <v>-0.35511486403977088</v>
      </c>
      <c r="O358">
        <v>5283.95</v>
      </c>
      <c r="P358">
        <v>5021.8736969808397</v>
      </c>
      <c r="Q358">
        <v>4352.8330696472904</v>
      </c>
      <c r="R358">
        <v>55.398367231752403</v>
      </c>
      <c r="S358" s="2">
        <f>(Table2[[#This Row],[Close Price]]-Table2[[#This Row],[20D EMA]])/Table2[[#This Row],[20D EMA]]</f>
        <v>1.7382829133508144E-2</v>
      </c>
      <c r="T358" s="2">
        <f>(Table2[[#This Row],[Close Price]]-Table2[[#This Row],[50D EMA]])/Table2[[#This Row],[50D EMA]]</f>
        <v>7.0476942347622501E-2</v>
      </c>
      <c r="U358" s="2">
        <f>(Table2[[#This Row],[Close Price]]-Table2[[#This Row],[200D EMA]])/Table2[[#This Row],[200D EMA]]</f>
        <v>0.23501175303182503</v>
      </c>
      <c r="V358">
        <v>1.0611229931541699</v>
      </c>
      <c r="W358">
        <v>5317.65</v>
      </c>
      <c r="X358">
        <v>5419.7</v>
      </c>
      <c r="Y358">
        <v>5317.65</v>
      </c>
      <c r="Z358">
        <v>5582.95</v>
      </c>
      <c r="AA358">
        <v>5015.25</v>
      </c>
      <c r="AB358">
        <v>5582.95</v>
      </c>
      <c r="AC358" s="2">
        <f>(Table2[[#This Row],[Close Price]]/Table2[[#This Row],[Day Low]])-1</f>
        <v>1.0935281562344468E-2</v>
      </c>
      <c r="AD358" s="2">
        <f>(Table2[[#This Row],[Day High]]/Table2[[#This Row],[Close Price]])-1</f>
        <v>8.1662264221138425E-3</v>
      </c>
      <c r="AE358" s="2">
        <f>(Table2[[#This Row],[Close Price]]/Table2[[#This Row],[Current Week Low]])-1</f>
        <v>1.0935281562344468E-2</v>
      </c>
      <c r="AF358" s="2">
        <f>(Table2[[#This Row],[Current Week High]]/Table2[[#This Row],[Close Price]])-1</f>
        <v>3.8533799620521503E-2</v>
      </c>
      <c r="AG358" s="2">
        <f>(Table2[[#This Row],[Close Price]]/Table2[[#This Row],[Current Month Low]])-1</f>
        <v>7.1890733263546114E-2</v>
      </c>
      <c r="AH358" s="2">
        <f>(Table2[[#This Row],[Current Month High]]/Table2[[#This Row],[Close Price]])-1</f>
        <v>3.8533799620521503E-2</v>
      </c>
      <c r="AI358">
        <v>3.8533799620521498</v>
      </c>
      <c r="AJ358">
        <v>63.135374624465101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0.02</v>
      </c>
      <c r="AM358" t="s">
        <v>10436</v>
      </c>
      <c r="AN358">
        <v>4.63</v>
      </c>
      <c r="AO358" t="s">
        <v>10436</v>
      </c>
      <c r="AP358">
        <v>-2.3519366267714999E-2</v>
      </c>
      <c r="AQ358">
        <f>(Table2[[#This Row],[Sharpe Ratio]]-AVERAGE(Table2[Sharpe Ratio]))/_xlfn.STDEV.P(Table2[Sharpe Ratio])</f>
        <v>-0.9541333697683243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0.15122172462404793</v>
      </c>
      <c r="AS358">
        <f>_xlfn.RANK.AVG(Table2[[#This Row],[1Y Return vs Nifty Z-Score]],Table2[1Y Return vs Nifty Z-Score])</f>
        <v>358</v>
      </c>
      <c r="AT358">
        <f>_xlfn.RANK.AVG(Table2[[#This Row],[6M Return vs Nifty Z-Score]],Table2[6M Return vs Nifty Z-Score])</f>
        <v>121</v>
      </c>
      <c r="AU358">
        <f>_xlfn.RANK.AVG(Table2[[#This Row],[Sharpe Ratio Z-Score]],Table2[Sharpe Ratio Z-Score])</f>
        <v>625</v>
      </c>
      <c r="AV358">
        <f>(Table2[[#This Row],[Rank 1Y]]+Table2[[#This Row],[Rank 6M]]+Table2[[#This Row],[Rank Sharpe]])/3</f>
        <v>368</v>
      </c>
    </row>
    <row r="359" spans="1:48" x14ac:dyDescent="0.3">
      <c r="A359" t="s">
        <v>1171</v>
      </c>
      <c r="B359" t="s">
        <v>1172</v>
      </c>
      <c r="C359" t="s">
        <v>10401</v>
      </c>
      <c r="D359" t="s">
        <v>95</v>
      </c>
      <c r="E359">
        <v>10845.007501030001</v>
      </c>
      <c r="F359">
        <v>224.33</v>
      </c>
      <c r="G359">
        <v>47.686315615487203</v>
      </c>
      <c r="H359">
        <f>(Table2[[#This Row],[1Y Return vs Nifty]]-AVERAGE(Table2[1Y Return vs Nifty]))/_xlfn.STDEV.P(Table2[1Y Return vs Nifty])</f>
        <v>0.37714192593553059</v>
      </c>
      <c r="I359">
        <v>-10.7053746641913</v>
      </c>
      <c r="J359">
        <f>(Table2[[#This Row],[1M Return vs Nifty]]-AVERAGE(Table2[1M Return vs Nifty]))/_xlfn.STDEV.P(Table2[1M Return vs Nifty])</f>
        <v>-0.80165484650519225</v>
      </c>
      <c r="K359">
        <v>-13.682203052298799</v>
      </c>
      <c r="L359">
        <f>(Table2[[#This Row],[6M Return vs Nifty]]-AVERAGE(Table2[6M Return vs Nifty]))/_xlfn.STDEV.P(Table2[6M Return vs Nifty])</f>
        <v>-0.81248326139001259</v>
      </c>
      <c r="M359">
        <v>-5.0618777593668502</v>
      </c>
      <c r="N359">
        <f>(Table2[[#This Row],[1W Return vs Nifty]]-AVERAGE(Table2[1W Return vs Nifty]))/_xlfn.STDEV.P(Table2[1W Return vs Nifty])</f>
        <v>-0.63101499037155839</v>
      </c>
      <c r="O359">
        <v>224.93</v>
      </c>
      <c r="P359">
        <v>223.84826220646499</v>
      </c>
      <c r="Q359">
        <v>199.08769939642499</v>
      </c>
      <c r="R359">
        <v>50.716417561413998</v>
      </c>
      <c r="S359" s="2">
        <f>(Table2[[#This Row],[Close Price]]-Table2[[#This Row],[20D EMA]])/Table2[[#This Row],[20D EMA]]</f>
        <v>-2.667496554483592E-3</v>
      </c>
      <c r="T359" s="2">
        <f>(Table2[[#This Row],[Close Price]]-Table2[[#This Row],[50D EMA]])/Table2[[#This Row],[50D EMA]]</f>
        <v>2.1520729657963137E-3</v>
      </c>
      <c r="U359" s="2">
        <f>(Table2[[#This Row],[Close Price]]-Table2[[#This Row],[200D EMA]])/Table2[[#This Row],[200D EMA]]</f>
        <v>0.12678985532557865</v>
      </c>
      <c r="V359">
        <v>0.28829373233669903</v>
      </c>
      <c r="W359">
        <v>219.42</v>
      </c>
      <c r="X359">
        <v>227.14</v>
      </c>
      <c r="Y359">
        <v>217.34</v>
      </c>
      <c r="Z359">
        <v>227.14</v>
      </c>
      <c r="AA359">
        <v>212.77</v>
      </c>
      <c r="AB359">
        <v>236.9</v>
      </c>
      <c r="AC359" s="2">
        <f>(Table2[[#This Row],[Close Price]]/Table2[[#This Row],[Day Low]])-1</f>
        <v>2.237717619177837E-2</v>
      </c>
      <c r="AD359" s="2">
        <f>(Table2[[#This Row],[Day High]]/Table2[[#This Row],[Close Price]])-1</f>
        <v>1.2526189096420337E-2</v>
      </c>
      <c r="AE359" s="2">
        <f>(Table2[[#This Row],[Close Price]]/Table2[[#This Row],[Current Week Low]])-1</f>
        <v>3.2161590135271867E-2</v>
      </c>
      <c r="AF359" s="2">
        <f>(Table2[[#This Row],[Current Week High]]/Table2[[#This Row],[Close Price]])-1</f>
        <v>1.2526189096420337E-2</v>
      </c>
      <c r="AG359" s="2">
        <f>(Table2[[#This Row],[Close Price]]/Table2[[#This Row],[Current Month Low]])-1</f>
        <v>5.4330967711613498E-2</v>
      </c>
      <c r="AH359" s="2">
        <f>(Table2[[#This Row],[Current Month High]]/Table2[[#This Row],[Close Price]])-1</f>
        <v>5.6033522043418049E-2</v>
      </c>
      <c r="AI359">
        <v>11.7505460705211</v>
      </c>
      <c r="AJ359">
        <v>92.972043010752699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-0.03</v>
      </c>
      <c r="AM359" t="s">
        <v>10435</v>
      </c>
      <c r="AN359">
        <v>-1.06</v>
      </c>
      <c r="AO359" t="s">
        <v>10435</v>
      </c>
      <c r="AP359">
        <v>7.4870323126734001E-2</v>
      </c>
      <c r="AQ359">
        <f>(Table2[[#This Row],[Sharpe Ratio]]-AVERAGE(Table2[Sharpe Ratio]))/_xlfn.STDEV.P(Table2[Sharpe Ratio])</f>
        <v>0.18786004818152519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-1.6801511241497074</v>
      </c>
      <c r="AS359">
        <f>_xlfn.RANK.AVG(Table2[[#This Row],[1Y Return vs Nifty Z-Score]],Table2[1Y Return vs Nifty Z-Score])</f>
        <v>201</v>
      </c>
      <c r="AT359">
        <f>_xlfn.RANK.AVG(Table2[[#This Row],[6M Return vs Nifty Z-Score]],Table2[6M Return vs Nifty Z-Score])</f>
        <v>604</v>
      </c>
      <c r="AU359">
        <f>_xlfn.RANK.AVG(Table2[[#This Row],[Sharpe Ratio Z-Score]],Table2[Sharpe Ratio Z-Score])</f>
        <v>300</v>
      </c>
      <c r="AV359">
        <f>(Table2[[#This Row],[Rank 1Y]]+Table2[[#This Row],[Rank 6M]]+Table2[[#This Row],[Rank Sharpe]])/3</f>
        <v>368.33333333333331</v>
      </c>
    </row>
    <row r="360" spans="1:48" x14ac:dyDescent="0.3">
      <c r="A360" t="s">
        <v>669</v>
      </c>
      <c r="B360" t="s">
        <v>670</v>
      </c>
      <c r="C360" t="s">
        <v>10393</v>
      </c>
      <c r="D360" t="s">
        <v>182</v>
      </c>
      <c r="E360">
        <v>28583.752352399999</v>
      </c>
      <c r="F360">
        <v>8772</v>
      </c>
      <c r="G360">
        <v>14.3541563811341</v>
      </c>
      <c r="H360">
        <f>(Table2[[#This Row],[1Y Return vs Nifty]]-AVERAGE(Table2[1Y Return vs Nifty]))/_xlfn.STDEV.P(Table2[1Y Return vs Nifty])</f>
        <v>-0.16561746591709736</v>
      </c>
      <c r="I360">
        <v>-1.92226576062801</v>
      </c>
      <c r="J360">
        <f>(Table2[[#This Row],[1M Return vs Nifty]]-AVERAGE(Table2[1M Return vs Nifty]))/_xlfn.STDEV.P(Table2[1M Return vs Nifty])</f>
        <v>5.4334339119927959E-2</v>
      </c>
      <c r="K360">
        <v>15.680795719912799</v>
      </c>
      <c r="L360">
        <f>(Table2[[#This Row],[6M Return vs Nifty]]-AVERAGE(Table2[6M Return vs Nifty]))/_xlfn.STDEV.P(Table2[6M Return vs Nifty])</f>
        <v>7.1342770200054473E-2</v>
      </c>
      <c r="M360">
        <v>-2.5384376955513299</v>
      </c>
      <c r="N360">
        <f>(Table2[[#This Row],[1W Return vs Nifty]]-AVERAGE(Table2[1W Return vs Nifty]))/_xlfn.STDEV.P(Table2[1W Return vs Nifty])</f>
        <v>-0.1423503105464026</v>
      </c>
      <c r="O360">
        <v>8819.7000000000007</v>
      </c>
      <c r="P360">
        <v>8422.3502017841602</v>
      </c>
      <c r="Q360">
        <v>7318.1992389588304</v>
      </c>
      <c r="R360">
        <v>37.313123790461802</v>
      </c>
      <c r="S360" s="2">
        <f>(Table2[[#This Row],[Close Price]]-Table2[[#This Row],[20D EMA]])/Table2[[#This Row],[20D EMA]]</f>
        <v>-5.4083472226947316E-3</v>
      </c>
      <c r="T360" s="2">
        <f>(Table2[[#This Row],[Close Price]]-Table2[[#This Row],[50D EMA]])/Table2[[#This Row],[50D EMA]]</f>
        <v>4.1514516713134449E-2</v>
      </c>
      <c r="U360" s="2">
        <f>(Table2[[#This Row],[Close Price]]-Table2[[#This Row],[200D EMA]])/Table2[[#This Row],[200D EMA]]</f>
        <v>0.19865553171903033</v>
      </c>
      <c r="V360">
        <v>1.73178578066763</v>
      </c>
      <c r="W360">
        <v>8730.1</v>
      </c>
      <c r="X360">
        <v>8876.4</v>
      </c>
      <c r="Y360">
        <v>8730.1</v>
      </c>
      <c r="Z360">
        <v>8946.4</v>
      </c>
      <c r="AA360">
        <v>8513.75</v>
      </c>
      <c r="AB360">
        <v>9560</v>
      </c>
      <c r="AC360" s="2">
        <f>(Table2[[#This Row],[Close Price]]/Table2[[#This Row],[Day Low]])-1</f>
        <v>4.7994868329113149E-3</v>
      </c>
      <c r="AD360" s="2">
        <f>(Table2[[#This Row],[Day High]]/Table2[[#This Row],[Close Price]])-1</f>
        <v>1.1901504787961592E-2</v>
      </c>
      <c r="AE360" s="2">
        <f>(Table2[[#This Row],[Close Price]]/Table2[[#This Row],[Current Week Low]])-1</f>
        <v>4.7994868329113149E-3</v>
      </c>
      <c r="AF360" s="2">
        <f>(Table2[[#This Row],[Current Week High]]/Table2[[#This Row],[Close Price]])-1</f>
        <v>1.988144094847244E-2</v>
      </c>
      <c r="AG360" s="2">
        <f>(Table2[[#This Row],[Close Price]]/Table2[[#This Row],[Current Month Low]])-1</f>
        <v>3.0333284392893844E-2</v>
      </c>
      <c r="AH360" s="2">
        <f>(Table2[[#This Row],[Current Month High]]/Table2[[#This Row],[Close Price]])-1</f>
        <v>8.983128134974927E-2</v>
      </c>
      <c r="AI360">
        <v>8.9831281349749208</v>
      </c>
      <c r="AJ360">
        <v>47.278817336993399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7.0000000000000007E-2</v>
      </c>
      <c r="AM360" t="s">
        <v>10436</v>
      </c>
      <c r="AN360">
        <v>-2.92</v>
      </c>
      <c r="AO360" t="s">
        <v>10435</v>
      </c>
      <c r="AP360">
        <v>1.6355814225527999E-2</v>
      </c>
      <c r="AQ360">
        <f>(Table2[[#This Row],[Sharpe Ratio]]-AVERAGE(Table2[Sharpe Ratio]))/_xlfn.STDEV.P(Table2[Sharpe Ratio])</f>
        <v>-0.4913085154252545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-0.67359918256877194</v>
      </c>
      <c r="AS360">
        <f>_xlfn.RANK.AVG(Table2[[#This Row],[1Y Return vs Nifty Z-Score]],Table2[1Y Return vs Nifty Z-Score])</f>
        <v>347</v>
      </c>
      <c r="AT360">
        <f>_xlfn.RANK.AVG(Table2[[#This Row],[6M Return vs Nifty Z-Score]],Table2[6M Return vs Nifty Z-Score])</f>
        <v>293</v>
      </c>
      <c r="AU360">
        <f>_xlfn.RANK.AVG(Table2[[#This Row],[Sharpe Ratio Z-Score]],Table2[Sharpe Ratio Z-Score])</f>
        <v>470</v>
      </c>
      <c r="AV360">
        <f>(Table2[[#This Row],[Rank 1Y]]+Table2[[#This Row],[Rank 6M]]+Table2[[#This Row],[Rank Sharpe]])/3</f>
        <v>370</v>
      </c>
    </row>
    <row r="361" spans="1:48" x14ac:dyDescent="0.3">
      <c r="A361" t="s">
        <v>2014</v>
      </c>
      <c r="B361" t="s">
        <v>2015</v>
      </c>
      <c r="C361" t="s">
        <v>10404</v>
      </c>
      <c r="D361" t="s">
        <v>273</v>
      </c>
      <c r="E361">
        <v>3460.2065154000002</v>
      </c>
      <c r="F361">
        <v>337.95</v>
      </c>
      <c r="G361">
        <v>25.666231888684798</v>
      </c>
      <c r="H361">
        <f>(Table2[[#This Row],[1Y Return vs Nifty]]-AVERAGE(Table2[1Y Return vs Nifty]))/_xlfn.STDEV.P(Table2[1Y Return vs Nifty])</f>
        <v>1.8581078794684555E-2</v>
      </c>
      <c r="I361">
        <v>-5.88972782351241</v>
      </c>
      <c r="J361">
        <f>(Table2[[#This Row],[1M Return vs Nifty]]-AVERAGE(Table2[1M Return vs Nifty]))/_xlfn.STDEV.P(Table2[1M Return vs Nifty])</f>
        <v>-0.33232881825356014</v>
      </c>
      <c r="K361">
        <v>22.225273757883901</v>
      </c>
      <c r="L361">
        <f>(Table2[[#This Row],[6M Return vs Nifty]]-AVERAGE(Table2[6M Return vs Nifty]))/_xlfn.STDEV.P(Table2[6M Return vs Nifty])</f>
        <v>0.26833150755621132</v>
      </c>
      <c r="M361">
        <v>-7.1198825297827897</v>
      </c>
      <c r="N361">
        <f>(Table2[[#This Row],[1W Return vs Nifty]]-AVERAGE(Table2[1W Return vs Nifty]))/_xlfn.STDEV.P(Table2[1W Return vs Nifty])</f>
        <v>-1.0295480312924263</v>
      </c>
      <c r="O361">
        <v>335.36</v>
      </c>
      <c r="P361">
        <v>327.04791322042303</v>
      </c>
      <c r="Q361">
        <v>282.08295494417803</v>
      </c>
      <c r="R361">
        <v>52.325846051185202</v>
      </c>
      <c r="S361" s="2">
        <f>(Table2[[#This Row],[Close Price]]-Table2[[#This Row],[20D EMA]])/Table2[[#This Row],[20D EMA]]</f>
        <v>7.7230438931296958E-3</v>
      </c>
      <c r="T361" s="2">
        <f>(Table2[[#This Row],[Close Price]]-Table2[[#This Row],[50D EMA]])/Table2[[#This Row],[50D EMA]]</f>
        <v>3.3334830582542802E-2</v>
      </c>
      <c r="U361" s="2">
        <f>(Table2[[#This Row],[Close Price]]-Table2[[#This Row],[200D EMA]])/Table2[[#This Row],[200D EMA]]</f>
        <v>0.19805182864337764</v>
      </c>
      <c r="V361">
        <v>0.69135981836679195</v>
      </c>
      <c r="W361">
        <v>336.65</v>
      </c>
      <c r="X361">
        <v>347.2</v>
      </c>
      <c r="Y361">
        <v>331.35</v>
      </c>
      <c r="Z361">
        <v>347.2</v>
      </c>
      <c r="AA361">
        <v>316.35000000000002</v>
      </c>
      <c r="AB361">
        <v>359.5</v>
      </c>
      <c r="AC361" s="2">
        <f>(Table2[[#This Row],[Close Price]]/Table2[[#This Row],[Day Low]])-1</f>
        <v>3.8615773058072733E-3</v>
      </c>
      <c r="AD361" s="2">
        <f>(Table2[[#This Row],[Day High]]/Table2[[#This Row],[Close Price]])-1</f>
        <v>2.7370912856931495E-2</v>
      </c>
      <c r="AE361" s="2">
        <f>(Table2[[#This Row],[Close Price]]/Table2[[#This Row],[Current Week Low]])-1</f>
        <v>1.9918515165233019E-2</v>
      </c>
      <c r="AF361" s="2">
        <f>(Table2[[#This Row],[Current Week High]]/Table2[[#This Row],[Close Price]])-1</f>
        <v>2.7370912856931495E-2</v>
      </c>
      <c r="AG361" s="2">
        <f>(Table2[[#This Row],[Close Price]]/Table2[[#This Row],[Current Month Low]])-1</f>
        <v>6.8278805120910224E-2</v>
      </c>
      <c r="AH361" s="2">
        <f>(Table2[[#This Row],[Current Month High]]/Table2[[#This Row],[Close Price]])-1</f>
        <v>6.3766829412635007E-2</v>
      </c>
      <c r="AI361">
        <v>7.3679538393253496</v>
      </c>
      <c r="AJ361">
        <v>79.141266896368904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0.04</v>
      </c>
      <c r="AM361" t="s">
        <v>10436</v>
      </c>
      <c r="AN361">
        <v>1.67</v>
      </c>
      <c r="AO361" t="s">
        <v>10436</v>
      </c>
      <c r="AP361">
        <v>-8.0521441495170001E-3</v>
      </c>
      <c r="AQ361">
        <f>(Table2[[#This Row],[Sharpe Ratio]]-AVERAGE(Table2[Sharpe Ratio]))/_xlfn.STDEV.P(Table2[Sharpe Ratio])</f>
        <v>-0.77460779181739936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-1.8495720550124899</v>
      </c>
      <c r="AS361">
        <f>_xlfn.RANK.AVG(Table2[[#This Row],[1Y Return vs Nifty Z-Score]],Table2[1Y Return vs Nifty Z-Score])</f>
        <v>295</v>
      </c>
      <c r="AT361">
        <f>_xlfn.RANK.AVG(Table2[[#This Row],[6M Return vs Nifty Z-Score]],Table2[6M Return vs Nifty Z-Score])</f>
        <v>230</v>
      </c>
      <c r="AU361">
        <f>_xlfn.RANK.AVG(Table2[[#This Row],[Sharpe Ratio Z-Score]],Table2[Sharpe Ratio Z-Score])</f>
        <v>588</v>
      </c>
      <c r="AV361">
        <f>(Table2[[#This Row],[Rank 1Y]]+Table2[[#This Row],[Rank 6M]]+Table2[[#This Row],[Rank Sharpe]])/3</f>
        <v>371</v>
      </c>
    </row>
    <row r="362" spans="1:48" x14ac:dyDescent="0.3">
      <c r="A362" t="s">
        <v>352</v>
      </c>
      <c r="B362" t="s">
        <v>353</v>
      </c>
      <c r="C362" t="s">
        <v>10395</v>
      </c>
      <c r="D362" t="s">
        <v>54</v>
      </c>
      <c r="E362">
        <v>72298.564199999993</v>
      </c>
      <c r="F362">
        <v>6046.8</v>
      </c>
      <c r="G362">
        <v>38.197886657942597</v>
      </c>
      <c r="H362">
        <f>(Table2[[#This Row],[1Y Return vs Nifty]]-AVERAGE(Table2[1Y Return vs Nifty]))/_xlfn.STDEV.P(Table2[1Y Return vs Nifty])</f>
        <v>0.22263846594587286</v>
      </c>
      <c r="I362">
        <v>-0.74479934440484397</v>
      </c>
      <c r="J362">
        <f>(Table2[[#This Row],[1M Return vs Nifty]]-AVERAGE(Table2[1M Return vs Nifty]))/_xlfn.STDEV.P(Table2[1M Return vs Nifty])</f>
        <v>0.16908852579691364</v>
      </c>
      <c r="K362">
        <v>3.4893803882733598</v>
      </c>
      <c r="L362">
        <f>(Table2[[#This Row],[6M Return vs Nifty]]-AVERAGE(Table2[6M Return vs Nifty]))/_xlfn.STDEV.P(Table2[6M Return vs Nifty])</f>
        <v>-0.29561873518360071</v>
      </c>
      <c r="M362">
        <v>-7.8214257028885701</v>
      </c>
      <c r="N362">
        <f>(Table2[[#This Row],[1W Return vs Nifty]]-AVERAGE(Table2[1W Return vs Nifty]))/_xlfn.STDEV.P(Table2[1W Return vs Nifty])</f>
        <v>-1.1654020089577037</v>
      </c>
      <c r="O362">
        <v>6096.32</v>
      </c>
      <c r="P362">
        <v>5834.7886289406797</v>
      </c>
      <c r="Q362">
        <v>5165.28645691775</v>
      </c>
      <c r="R362">
        <v>40.585807892695001</v>
      </c>
      <c r="S362" s="2">
        <f>(Table2[[#This Row],[Close Price]]-Table2[[#This Row],[20D EMA]])/Table2[[#This Row],[20D EMA]]</f>
        <v>-8.122933179360586E-3</v>
      </c>
      <c r="T362" s="2">
        <f>(Table2[[#This Row],[Close Price]]-Table2[[#This Row],[50D EMA]])/Table2[[#This Row],[50D EMA]]</f>
        <v>3.6335741453895933E-2</v>
      </c>
      <c r="U362" s="2">
        <f>(Table2[[#This Row],[Close Price]]-Table2[[#This Row],[200D EMA]])/Table2[[#This Row],[200D EMA]]</f>
        <v>0.17066111442893148</v>
      </c>
      <c r="V362">
        <v>0.62459387843292802</v>
      </c>
      <c r="W362">
        <v>5992.1</v>
      </c>
      <c r="X362">
        <v>6104.75</v>
      </c>
      <c r="Y362">
        <v>5966.05</v>
      </c>
      <c r="Z362">
        <v>6135</v>
      </c>
      <c r="AA362">
        <v>5966.05</v>
      </c>
      <c r="AB362">
        <v>6439.9</v>
      </c>
      <c r="AC362" s="2">
        <f>(Table2[[#This Row],[Close Price]]/Table2[[#This Row],[Day Low]])-1</f>
        <v>9.1286861033694766E-3</v>
      </c>
      <c r="AD362" s="2">
        <f>(Table2[[#This Row],[Day High]]/Table2[[#This Row],[Close Price]])-1</f>
        <v>9.5835813984255225E-3</v>
      </c>
      <c r="AE362" s="2">
        <f>(Table2[[#This Row],[Close Price]]/Table2[[#This Row],[Current Week Low]])-1</f>
        <v>1.3534918413355523E-2</v>
      </c>
      <c r="AF362" s="2">
        <f>(Table2[[#This Row],[Current Week High]]/Table2[[#This Row],[Close Price]])-1</f>
        <v>1.4586227426076626E-2</v>
      </c>
      <c r="AG362" s="2">
        <f>(Table2[[#This Row],[Close Price]]/Table2[[#This Row],[Current Month Low]])-1</f>
        <v>1.3534918413355523E-2</v>
      </c>
      <c r="AH362" s="2">
        <f>(Table2[[#This Row],[Current Month High]]/Table2[[#This Row],[Close Price]])-1</f>
        <v>6.5009591850234694E-2</v>
      </c>
      <c r="AI362">
        <v>6.5009591850234596</v>
      </c>
      <c r="AJ362">
        <v>75.422106179286303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0.05</v>
      </c>
      <c r="AM362" t="s">
        <v>10436</v>
      </c>
      <c r="AN362">
        <v>-4.17</v>
      </c>
      <c r="AO362" t="s">
        <v>10435</v>
      </c>
      <c r="AP362">
        <v>2.2225061991886001E-2</v>
      </c>
      <c r="AQ362">
        <f>(Table2[[#This Row],[Sharpe Ratio]]-AVERAGE(Table2[Sharpe Ratio]))/_xlfn.STDEV.P(Table2[Sharpe Ratio])</f>
        <v>-0.42318509356316814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-1.4924788459616862</v>
      </c>
      <c r="AS362">
        <f>_xlfn.RANK.AVG(Table2[[#This Row],[1Y Return vs Nifty Z-Score]],Table2[1Y Return vs Nifty Z-Score])</f>
        <v>242</v>
      </c>
      <c r="AT362">
        <f>_xlfn.RANK.AVG(Table2[[#This Row],[6M Return vs Nifty Z-Score]],Table2[6M Return vs Nifty Z-Score])</f>
        <v>418</v>
      </c>
      <c r="AU362">
        <f>_xlfn.RANK.AVG(Table2[[#This Row],[Sharpe Ratio Z-Score]],Table2[Sharpe Ratio Z-Score])</f>
        <v>454</v>
      </c>
      <c r="AV362">
        <f>(Table2[[#This Row],[Rank 1Y]]+Table2[[#This Row],[Rank 6M]]+Table2[[#This Row],[Rank Sharpe]])/3</f>
        <v>371.33333333333331</v>
      </c>
    </row>
    <row r="363" spans="1:48" x14ac:dyDescent="0.3">
      <c r="A363" t="s">
        <v>671</v>
      </c>
      <c r="B363" t="s">
        <v>672</v>
      </c>
      <c r="C363" t="s">
        <v>10400</v>
      </c>
      <c r="D363" t="s">
        <v>324</v>
      </c>
      <c r="E363">
        <v>28271.616114525001</v>
      </c>
      <c r="F363">
        <v>439.25</v>
      </c>
      <c r="G363">
        <v>17.835285750482701</v>
      </c>
      <c r="H363">
        <f>(Table2[[#This Row],[1Y Return vs Nifty]]-AVERAGE(Table2[1Y Return vs Nifty]))/_xlfn.STDEV.P(Table2[1Y Return vs Nifty])</f>
        <v>-0.10893299953783318</v>
      </c>
      <c r="I363">
        <v>-7.86930573892647</v>
      </c>
      <c r="J363">
        <f>(Table2[[#This Row],[1M Return vs Nifty]]-AVERAGE(Table2[1M Return vs Nifty]))/_xlfn.STDEV.P(Table2[1M Return vs Nifty])</f>
        <v>-0.52525564021398241</v>
      </c>
      <c r="K363">
        <v>44.6902313655265</v>
      </c>
      <c r="L363">
        <f>(Table2[[#This Row],[6M Return vs Nifty]]-AVERAGE(Table2[6M Return vs Nifty]))/_xlfn.STDEV.P(Table2[6M Return vs Nifty])</f>
        <v>0.94452655446648215</v>
      </c>
      <c r="M363">
        <v>-3.1869915147963601</v>
      </c>
      <c r="N363">
        <f>(Table2[[#This Row],[1W Return vs Nifty]]-AVERAGE(Table2[1W Return vs Nifty]))/_xlfn.STDEV.P(Table2[1W Return vs Nifty])</f>
        <v>-0.26794288909631814</v>
      </c>
      <c r="O363">
        <v>452.69</v>
      </c>
      <c r="P363">
        <v>444.15538772301102</v>
      </c>
      <c r="Q363">
        <v>381.20691237013398</v>
      </c>
      <c r="R363">
        <v>27.1807848460837</v>
      </c>
      <c r="S363" s="2">
        <f>(Table2[[#This Row],[Close Price]]-Table2[[#This Row],[20D EMA]])/Table2[[#This Row],[20D EMA]]</f>
        <v>-2.9689191278800056E-2</v>
      </c>
      <c r="T363" s="2">
        <f>(Table2[[#This Row],[Close Price]]-Table2[[#This Row],[50D EMA]])/Table2[[#This Row],[50D EMA]]</f>
        <v>-1.1044305345835788E-2</v>
      </c>
      <c r="U363" s="2">
        <f>(Table2[[#This Row],[Close Price]]-Table2[[#This Row],[200D EMA]])/Table2[[#This Row],[200D EMA]]</f>
        <v>0.15226137235808809</v>
      </c>
      <c r="V363">
        <v>0.67859541058359096</v>
      </c>
      <c r="W363">
        <v>435.05</v>
      </c>
      <c r="X363">
        <v>445.75</v>
      </c>
      <c r="Y363">
        <v>435.05</v>
      </c>
      <c r="Z363">
        <v>455.55</v>
      </c>
      <c r="AA363">
        <v>435.05</v>
      </c>
      <c r="AB363">
        <v>484</v>
      </c>
      <c r="AC363" s="2">
        <f>(Table2[[#This Row],[Close Price]]/Table2[[#This Row],[Day Low]])-1</f>
        <v>9.6540627514078992E-3</v>
      </c>
      <c r="AD363" s="2">
        <f>(Table2[[#This Row],[Day High]]/Table2[[#This Row],[Close Price]])-1</f>
        <v>1.4797951052931024E-2</v>
      </c>
      <c r="AE363" s="2">
        <f>(Table2[[#This Row],[Close Price]]/Table2[[#This Row],[Current Week Low]])-1</f>
        <v>9.6540627514078992E-3</v>
      </c>
      <c r="AF363" s="2">
        <f>(Table2[[#This Row],[Current Week High]]/Table2[[#This Row],[Close Price]])-1</f>
        <v>3.7108708025042736E-2</v>
      </c>
      <c r="AG363" s="2">
        <f>(Table2[[#This Row],[Close Price]]/Table2[[#This Row],[Current Month Low]])-1</f>
        <v>9.6540627514078992E-3</v>
      </c>
      <c r="AH363" s="2">
        <f>(Table2[[#This Row],[Current Month High]]/Table2[[#This Row],[Close Price]])-1</f>
        <v>0.10187820147979521</v>
      </c>
      <c r="AI363">
        <v>10.187820147979499</v>
      </c>
      <c r="AJ363">
        <v>68.133971291866004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-7.0000000000000007E-2</v>
      </c>
      <c r="AM363" t="s">
        <v>10435</v>
      </c>
      <c r="AN363">
        <v>-5.21</v>
      </c>
      <c r="AO363" t="s">
        <v>10435</v>
      </c>
      <c r="AP363">
        <v>-6.1210891859042001E-2</v>
      </c>
      <c r="AQ363">
        <f>(Table2[[#This Row],[Sharpe Ratio]]-AVERAGE(Table2[Sharpe Ratio]))/_xlfn.STDEV.P(Table2[Sharpe Ratio])</f>
        <v>-1.3916128902617815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-1.3492178646434327</v>
      </c>
      <c r="AS363">
        <f>_xlfn.RANK.AVG(Table2[[#This Row],[1Y Return vs Nifty Z-Score]],Table2[1Y Return vs Nifty Z-Score])</f>
        <v>325</v>
      </c>
      <c r="AT363">
        <f>_xlfn.RANK.AVG(Table2[[#This Row],[6M Return vs Nifty Z-Score]],Table2[6M Return vs Nifty Z-Score])</f>
        <v>113</v>
      </c>
      <c r="AU363">
        <f>_xlfn.RANK.AVG(Table2[[#This Row],[Sharpe Ratio Z-Score]],Table2[Sharpe Ratio Z-Score])</f>
        <v>677</v>
      </c>
      <c r="AV363">
        <f>(Table2[[#This Row],[Rank 1Y]]+Table2[[#This Row],[Rank 6M]]+Table2[[#This Row],[Rank Sharpe]])/3</f>
        <v>371.66666666666669</v>
      </c>
    </row>
    <row r="364" spans="1:48" x14ac:dyDescent="0.3">
      <c r="A364" t="s">
        <v>912</v>
      </c>
      <c r="B364" t="s">
        <v>913</v>
      </c>
      <c r="C364" t="s">
        <v>10394</v>
      </c>
      <c r="D364" t="s">
        <v>512</v>
      </c>
      <c r="E364">
        <v>17313.75095835</v>
      </c>
      <c r="F364">
        <v>360.25</v>
      </c>
      <c r="G364">
        <v>14.3410257901119</v>
      </c>
      <c r="H364">
        <f>(Table2[[#This Row],[1Y Return vs Nifty]]-AVERAGE(Table2[1Y Return vs Nifty]))/_xlfn.STDEV.P(Table2[1Y Return vs Nifty])</f>
        <v>-0.16583127599605949</v>
      </c>
      <c r="I364">
        <v>-48.820410800066902</v>
      </c>
      <c r="J364">
        <f>(Table2[[#This Row],[1M Return vs Nifty]]-AVERAGE(Table2[1M Return vs Nifty]))/_xlfn.STDEV.P(Table2[1M Return vs Nifty])</f>
        <v>-4.5162915543324011</v>
      </c>
      <c r="K364">
        <v>-7.7128005427039099</v>
      </c>
      <c r="L364">
        <f>(Table2[[#This Row],[6M Return vs Nifty]]-AVERAGE(Table2[6M Return vs Nifty]))/_xlfn.STDEV.P(Table2[6M Return vs Nifty])</f>
        <v>-0.63280429290495344</v>
      </c>
      <c r="M364">
        <v>-51.158548816799303</v>
      </c>
      <c r="N364">
        <f>(Table2[[#This Row],[1W Return vs Nifty]]-AVERAGE(Table2[1W Return vs Nifty]))/_xlfn.STDEV.P(Table2[1W Return vs Nifty])</f>
        <v>-9.5576446838171076</v>
      </c>
      <c r="O364">
        <v>346.32</v>
      </c>
      <c r="P364">
        <v>344.18709761237602</v>
      </c>
      <c r="Q364">
        <v>324.16419112090398</v>
      </c>
      <c r="R364">
        <v>61.031141048324301</v>
      </c>
      <c r="S364" s="2">
        <f>(Table2[[#This Row],[Close Price]]-Table2[[#This Row],[20D EMA]])/Table2[[#This Row],[20D EMA]]</f>
        <v>4.0222915222915247E-2</v>
      </c>
      <c r="T364" s="2">
        <f>(Table2[[#This Row],[Close Price]]-Table2[[#This Row],[50D EMA]])/Table2[[#This Row],[50D EMA]]</f>
        <v>4.6669100901957812E-2</v>
      </c>
      <c r="U364" s="2">
        <f>(Table2[[#This Row],[Close Price]]-Table2[[#This Row],[200D EMA]])/Table2[[#This Row],[200D EMA]]</f>
        <v>0.11131954073741922</v>
      </c>
      <c r="V364">
        <v>0.73415216832902197</v>
      </c>
      <c r="W364">
        <v>356.6</v>
      </c>
      <c r="X364">
        <v>365.65</v>
      </c>
      <c r="Y364">
        <v>356.6</v>
      </c>
      <c r="Z364">
        <v>375.95</v>
      </c>
      <c r="AA364">
        <v>295.5</v>
      </c>
      <c r="AB364">
        <v>384</v>
      </c>
      <c r="AC364" s="2">
        <f>(Table2[[#This Row],[Close Price]]/Table2[[#This Row],[Day Low]])-1</f>
        <v>1.0235558048233173E-2</v>
      </c>
      <c r="AD364" s="2">
        <f>(Table2[[#This Row],[Day High]]/Table2[[#This Row],[Close Price]])-1</f>
        <v>1.4989590562109578E-2</v>
      </c>
      <c r="AE364" s="2">
        <f>(Table2[[#This Row],[Close Price]]/Table2[[#This Row],[Current Week Low]])-1</f>
        <v>1.0235558048233173E-2</v>
      </c>
      <c r="AF364" s="2">
        <f>(Table2[[#This Row],[Current Week High]]/Table2[[#This Row],[Close Price]])-1</f>
        <v>4.3580846634281745E-2</v>
      </c>
      <c r="AG364" s="2">
        <f>(Table2[[#This Row],[Close Price]]/Table2[[#This Row],[Current Month Low]])-1</f>
        <v>0.21912013536379016</v>
      </c>
      <c r="AH364" s="2">
        <f>(Table2[[#This Row],[Current Month High]]/Table2[[#This Row],[Close Price]])-1</f>
        <v>6.5926439972241457E-2</v>
      </c>
      <c r="AI364">
        <v>14.635669673837601</v>
      </c>
      <c r="AJ364">
        <v>66.6666666666666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-0.09</v>
      </c>
      <c r="AM364" t="s">
        <v>10435</v>
      </c>
      <c r="AN364">
        <v>8.86</v>
      </c>
      <c r="AO364" t="s">
        <v>10436</v>
      </c>
      <c r="AP364">
        <v>9.8686536821210993E-2</v>
      </c>
      <c r="AQ364">
        <f>(Table2[[#This Row],[Sharpe Ratio]]-AVERAGE(Table2[Sharpe Ratio]))/_xlfn.STDEV.P(Table2[Sharpe Ratio])</f>
        <v>0.46429103853196596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-14.408280768518555</v>
      </c>
      <c r="AS364">
        <f>_xlfn.RANK.AVG(Table2[[#This Row],[1Y Return vs Nifty Z-Score]],Table2[1Y Return vs Nifty Z-Score])</f>
        <v>348</v>
      </c>
      <c r="AT364">
        <f>_xlfn.RANK.AVG(Table2[[#This Row],[6M Return vs Nifty Z-Score]],Table2[6M Return vs Nifty Z-Score])</f>
        <v>544</v>
      </c>
      <c r="AU364">
        <f>_xlfn.RANK.AVG(Table2[[#This Row],[Sharpe Ratio Z-Score]],Table2[Sharpe Ratio Z-Score])</f>
        <v>225</v>
      </c>
      <c r="AV364">
        <f>(Table2[[#This Row],[Rank 1Y]]+Table2[[#This Row],[Rank 6M]]+Table2[[#This Row],[Rank Sharpe]])/3</f>
        <v>372.33333333333331</v>
      </c>
    </row>
    <row r="365" spans="1:48" x14ac:dyDescent="0.3">
      <c r="A365" t="s">
        <v>1273</v>
      </c>
      <c r="B365" t="s">
        <v>1274</v>
      </c>
      <c r="C365" t="s">
        <v>10399</v>
      </c>
      <c r="D365" t="s">
        <v>77</v>
      </c>
      <c r="E365">
        <v>9452.6256883499991</v>
      </c>
      <c r="F365">
        <v>859.5</v>
      </c>
      <c r="G365">
        <v>-7.2391326355783496</v>
      </c>
      <c r="H365">
        <f>(Table2[[#This Row],[1Y Return vs Nifty]]-AVERAGE(Table2[1Y Return vs Nifty]))/_xlfn.STDEV.P(Table2[1Y Return vs Nifty])</f>
        <v>-0.51722866315180716</v>
      </c>
      <c r="I365">
        <v>2.3647389548237001</v>
      </c>
      <c r="J365">
        <f>(Table2[[#This Row],[1M Return vs Nifty]]-AVERAGE(Table2[1M Return vs Nifty]))/_xlfn.STDEV.P(Table2[1M Return vs Nifty])</f>
        <v>0.47213966471048263</v>
      </c>
      <c r="K365">
        <v>-5.4441347615928599</v>
      </c>
      <c r="L365">
        <f>(Table2[[#This Row],[6M Return vs Nifty]]-AVERAGE(Table2[6M Return vs Nifty]))/_xlfn.STDEV.P(Table2[6M Return vs Nifty])</f>
        <v>-0.56451747077624292</v>
      </c>
      <c r="M365">
        <v>-5.8256526362338601</v>
      </c>
      <c r="N365">
        <f>(Table2[[#This Row],[1W Return vs Nifty]]-AVERAGE(Table2[1W Return vs Nifty]))/_xlfn.STDEV.P(Table2[1W Return vs Nifty])</f>
        <v>-0.77892015008372517</v>
      </c>
      <c r="O365">
        <v>841.37</v>
      </c>
      <c r="P365">
        <v>809.96261978168195</v>
      </c>
      <c r="Q365">
        <v>759.34648819526103</v>
      </c>
      <c r="R365">
        <v>55.324233527406001</v>
      </c>
      <c r="S365" s="2">
        <f>(Table2[[#This Row],[Close Price]]-Table2[[#This Row],[20D EMA]])/Table2[[#This Row],[20D EMA]]</f>
        <v>2.1548189262750032E-2</v>
      </c>
      <c r="T365" s="2">
        <f>(Table2[[#This Row],[Close Price]]-Table2[[#This Row],[50D EMA]])/Table2[[#This Row],[50D EMA]]</f>
        <v>6.1160081969795589E-2</v>
      </c>
      <c r="U365" s="2">
        <f>(Table2[[#This Row],[Close Price]]-Table2[[#This Row],[200D EMA]])/Table2[[#This Row],[200D EMA]]</f>
        <v>0.1318943504206806</v>
      </c>
      <c r="V365">
        <v>2.1073841803597602</v>
      </c>
      <c r="W365">
        <v>840</v>
      </c>
      <c r="X365">
        <v>895</v>
      </c>
      <c r="Y365">
        <v>834.25</v>
      </c>
      <c r="Z365">
        <v>895</v>
      </c>
      <c r="AA365">
        <v>782</v>
      </c>
      <c r="AB365">
        <v>943.4</v>
      </c>
      <c r="AC365" s="2">
        <f>(Table2[[#This Row],[Close Price]]/Table2[[#This Row],[Day Low]])-1</f>
        <v>2.3214285714285632E-2</v>
      </c>
      <c r="AD365" s="2">
        <f>(Table2[[#This Row],[Day High]]/Table2[[#This Row],[Close Price]])-1</f>
        <v>4.1303083187899992E-2</v>
      </c>
      <c r="AE365" s="2">
        <f>(Table2[[#This Row],[Close Price]]/Table2[[#This Row],[Current Week Low]])-1</f>
        <v>3.0266706622714912E-2</v>
      </c>
      <c r="AF365" s="2">
        <f>(Table2[[#This Row],[Current Week High]]/Table2[[#This Row],[Close Price]])-1</f>
        <v>4.1303083187899992E-2</v>
      </c>
      <c r="AG365" s="2">
        <f>(Table2[[#This Row],[Close Price]]/Table2[[#This Row],[Current Month Low]])-1</f>
        <v>9.910485933503832E-2</v>
      </c>
      <c r="AH365" s="2">
        <f>(Table2[[#This Row],[Current Month High]]/Table2[[#This Row],[Close Price]])-1</f>
        <v>9.761489237929033E-2</v>
      </c>
      <c r="AI365">
        <v>9.7614892379290303</v>
      </c>
      <c r="AJ365">
        <v>39.529220779220701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-0.06</v>
      </c>
      <c r="AM365" t="s">
        <v>10435</v>
      </c>
      <c r="AN365">
        <v>5.17</v>
      </c>
      <c r="AO365" t="s">
        <v>10436</v>
      </c>
      <c r="AP365">
        <v>0.14014888972971301</v>
      </c>
      <c r="AQ365">
        <f>(Table2[[#This Row],[Sharpe Ratio]]-AVERAGE(Table2[Sharpe Ratio]))/_xlfn.STDEV.P(Table2[Sharpe Ratio])</f>
        <v>0.94553794972400895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-0.44298866957728367</v>
      </c>
      <c r="AS365">
        <f>_xlfn.RANK.AVG(Table2[[#This Row],[1Y Return vs Nifty Z-Score]],Table2[1Y Return vs Nifty Z-Score])</f>
        <v>486</v>
      </c>
      <c r="AT365">
        <f>_xlfn.RANK.AVG(Table2[[#This Row],[6M Return vs Nifty Z-Score]],Table2[6M Return vs Nifty Z-Score])</f>
        <v>515</v>
      </c>
      <c r="AU365">
        <f>_xlfn.RANK.AVG(Table2[[#This Row],[Sharpe Ratio Z-Score]],Table2[Sharpe Ratio Z-Score])</f>
        <v>120</v>
      </c>
      <c r="AV365">
        <f>(Table2[[#This Row],[Rank 1Y]]+Table2[[#This Row],[Rank 6M]]+Table2[[#This Row],[Rank Sharpe]])/3</f>
        <v>373.66666666666669</v>
      </c>
    </row>
    <row r="366" spans="1:48" x14ac:dyDescent="0.3">
      <c r="A366" t="s">
        <v>1419</v>
      </c>
      <c r="B366" t="s">
        <v>1420</v>
      </c>
      <c r="C366" t="s">
        <v>10394</v>
      </c>
      <c r="D366" t="s">
        <v>46</v>
      </c>
      <c r="E366">
        <v>7939.4729252999996</v>
      </c>
      <c r="F366">
        <v>543</v>
      </c>
      <c r="G366">
        <v>46.7689223423884</v>
      </c>
      <c r="H366">
        <f>(Table2[[#This Row],[1Y Return vs Nifty]]-AVERAGE(Table2[1Y Return vs Nifty]))/_xlfn.STDEV.P(Table2[1Y Return vs Nifty])</f>
        <v>0.36220368531643432</v>
      </c>
      <c r="I366">
        <v>-1.0598795250294299</v>
      </c>
      <c r="J366">
        <f>(Table2[[#This Row],[1M Return vs Nifty]]-AVERAGE(Table2[1M Return vs Nifty]))/_xlfn.STDEV.P(Table2[1M Return vs Nifty])</f>
        <v>0.13838126368952519</v>
      </c>
      <c r="K366">
        <v>14.1619928608519</v>
      </c>
      <c r="L366">
        <f>(Table2[[#This Row],[6M Return vs Nifty]]-AVERAGE(Table2[6M Return vs Nifty]))/_xlfn.STDEV.P(Table2[6M Return vs Nifty])</f>
        <v>2.5626816114267554E-2</v>
      </c>
      <c r="M366">
        <v>-1.95483145126447</v>
      </c>
      <c r="N366">
        <f>(Table2[[#This Row],[1W Return vs Nifty]]-AVERAGE(Table2[1W Return vs Nifty]))/_xlfn.STDEV.P(Table2[1W Return vs Nifty])</f>
        <v>-2.9334843051134572E-2</v>
      </c>
      <c r="O366">
        <v>543.85</v>
      </c>
      <c r="P366">
        <v>533.38526517270998</v>
      </c>
      <c r="Q366">
        <v>464.41368243516001</v>
      </c>
      <c r="R366">
        <v>49.319935555932602</v>
      </c>
      <c r="S366" s="2">
        <f>(Table2[[#This Row],[Close Price]]-Table2[[#This Row],[20D EMA]])/Table2[[#This Row],[20D EMA]]</f>
        <v>-1.5629309552266668E-3</v>
      </c>
      <c r="T366" s="2">
        <f>(Table2[[#This Row],[Close Price]]-Table2[[#This Row],[50D EMA]])/Table2[[#This Row],[50D EMA]]</f>
        <v>1.8025872582319601E-2</v>
      </c>
      <c r="U366" s="2">
        <f>(Table2[[#This Row],[Close Price]]-Table2[[#This Row],[200D EMA]])/Table2[[#This Row],[200D EMA]]</f>
        <v>0.16921619783631583</v>
      </c>
      <c r="V366">
        <v>0.98177496273774201</v>
      </c>
      <c r="W366">
        <v>541.20000000000005</v>
      </c>
      <c r="X366">
        <v>562.95000000000005</v>
      </c>
      <c r="Y366">
        <v>526</v>
      </c>
      <c r="Z366">
        <v>579.35</v>
      </c>
      <c r="AA366">
        <v>515</v>
      </c>
      <c r="AB366">
        <v>582.45000000000005</v>
      </c>
      <c r="AC366" s="2">
        <f>(Table2[[#This Row],[Close Price]]/Table2[[#This Row],[Day Low]])-1</f>
        <v>3.3259423503324559E-3</v>
      </c>
      <c r="AD366" s="2">
        <f>(Table2[[#This Row],[Day High]]/Table2[[#This Row],[Close Price]])-1</f>
        <v>3.6740331491712741E-2</v>
      </c>
      <c r="AE366" s="2">
        <f>(Table2[[#This Row],[Close Price]]/Table2[[#This Row],[Current Week Low]])-1</f>
        <v>3.2319391634981098E-2</v>
      </c>
      <c r="AF366" s="2">
        <f>(Table2[[#This Row],[Current Week High]]/Table2[[#This Row],[Close Price]])-1</f>
        <v>6.6942909760589364E-2</v>
      </c>
      <c r="AG366" s="2">
        <f>(Table2[[#This Row],[Close Price]]/Table2[[#This Row],[Current Month Low]])-1</f>
        <v>5.4368932038834972E-2</v>
      </c>
      <c r="AH366" s="2">
        <f>(Table2[[#This Row],[Current Month High]]/Table2[[#This Row],[Close Price]])-1</f>
        <v>7.2651933701657567E-2</v>
      </c>
      <c r="AI366">
        <v>8.2872928176795408</v>
      </c>
      <c r="AJ366">
        <v>89.6943231441048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-0.03</v>
      </c>
      <c r="AM366" t="s">
        <v>10435</v>
      </c>
      <c r="AN366">
        <v>-0.7</v>
      </c>
      <c r="AO366" t="s">
        <v>10435</v>
      </c>
      <c r="AP366">
        <v>-1.8652891549546999E-2</v>
      </c>
      <c r="AQ366">
        <f>(Table2[[#This Row],[Sharpe Ratio]]-AVERAGE(Table2[Sharpe Ratio]))/_xlfn.STDEV.P(Table2[Sharpe Ratio])</f>
        <v>-0.89764897459468995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-0.4007720525255975</v>
      </c>
      <c r="AS366">
        <f>_xlfn.RANK.AVG(Table2[[#This Row],[1Y Return vs Nifty Z-Score]],Table2[1Y Return vs Nifty Z-Score])</f>
        <v>208</v>
      </c>
      <c r="AT366">
        <f>_xlfn.RANK.AVG(Table2[[#This Row],[6M Return vs Nifty Z-Score]],Table2[6M Return vs Nifty Z-Score])</f>
        <v>303</v>
      </c>
      <c r="AU366">
        <f>_xlfn.RANK.AVG(Table2[[#This Row],[Sharpe Ratio Z-Score]],Table2[Sharpe Ratio Z-Score])</f>
        <v>616</v>
      </c>
      <c r="AV366">
        <f>(Table2[[#This Row],[Rank 1Y]]+Table2[[#This Row],[Rank 6M]]+Table2[[#This Row],[Rank Sharpe]])/3</f>
        <v>375.66666666666669</v>
      </c>
    </row>
    <row r="367" spans="1:48" x14ac:dyDescent="0.3">
      <c r="A367" t="s">
        <v>1857</v>
      </c>
      <c r="B367" t="s">
        <v>1858</v>
      </c>
      <c r="C367" t="s">
        <v>10402</v>
      </c>
      <c r="D367" t="s">
        <v>261</v>
      </c>
      <c r="E367">
        <v>4137.2423044560001</v>
      </c>
      <c r="F367">
        <v>177.96</v>
      </c>
      <c r="G367">
        <v>-3.9127625492078502</v>
      </c>
      <c r="H367">
        <f>(Table2[[#This Row],[1Y Return vs Nifty]]-AVERAGE(Table2[1Y Return vs Nifty]))/_xlfn.STDEV.P(Table2[1Y Return vs Nifty])</f>
        <v>-0.46306419716382191</v>
      </c>
      <c r="I367">
        <v>-1.8774256765135</v>
      </c>
      <c r="J367">
        <f>(Table2[[#This Row],[1M Return vs Nifty]]-AVERAGE(Table2[1M Return vs Nifty]))/_xlfn.STDEV.P(Table2[1M Return vs Nifty])</f>
        <v>5.870438934997458E-2</v>
      </c>
      <c r="K367">
        <v>25.832724701928701</v>
      </c>
      <c r="L367">
        <f>(Table2[[#This Row],[6M Return vs Nifty]]-AVERAGE(Table2[6M Return vs Nifty]))/_xlfn.STDEV.P(Table2[6M Return vs Nifty])</f>
        <v>0.37691575253626897</v>
      </c>
      <c r="M367">
        <v>-5.6055202485043099</v>
      </c>
      <c r="N367">
        <f>(Table2[[#This Row],[1W Return vs Nifty]]-AVERAGE(Table2[1W Return vs Nifty]))/_xlfn.STDEV.P(Table2[1W Return vs Nifty])</f>
        <v>-0.73629146858203065</v>
      </c>
      <c r="O367">
        <v>176.04</v>
      </c>
      <c r="P367">
        <v>168.43227310397799</v>
      </c>
      <c r="Q367">
        <v>152.10162883361099</v>
      </c>
      <c r="R367">
        <v>50.746455030309498</v>
      </c>
      <c r="S367" s="2">
        <f>(Table2[[#This Row],[Close Price]]-Table2[[#This Row],[20D EMA]])/Table2[[#This Row],[20D EMA]]</f>
        <v>1.0906612133606089E-2</v>
      </c>
      <c r="T367" s="2">
        <f>(Table2[[#This Row],[Close Price]]-Table2[[#This Row],[50D EMA]])/Table2[[#This Row],[50D EMA]]</f>
        <v>5.6567109856317632E-2</v>
      </c>
      <c r="U367" s="2">
        <f>(Table2[[#This Row],[Close Price]]-Table2[[#This Row],[200D EMA]])/Table2[[#This Row],[200D EMA]]</f>
        <v>0.17000719429951897</v>
      </c>
      <c r="V367">
        <v>1.1990951922420801</v>
      </c>
      <c r="W367">
        <v>177.27</v>
      </c>
      <c r="X367">
        <v>181.99</v>
      </c>
      <c r="Y367">
        <v>175</v>
      </c>
      <c r="Z367">
        <v>183.2</v>
      </c>
      <c r="AA367">
        <v>161.05000000000001</v>
      </c>
      <c r="AB367">
        <v>192.7</v>
      </c>
      <c r="AC367" s="2">
        <f>(Table2[[#This Row],[Close Price]]/Table2[[#This Row],[Day Low]])-1</f>
        <v>3.8923675748856468E-3</v>
      </c>
      <c r="AD367" s="2">
        <f>(Table2[[#This Row],[Day High]]/Table2[[#This Row],[Close Price]])-1</f>
        <v>2.2645538323218695E-2</v>
      </c>
      <c r="AE367" s="2">
        <f>(Table2[[#This Row],[Close Price]]/Table2[[#This Row],[Current Week Low]])-1</f>
        <v>1.691428571428566E-2</v>
      </c>
      <c r="AF367" s="2">
        <f>(Table2[[#This Row],[Current Week High]]/Table2[[#This Row],[Close Price]])-1</f>
        <v>2.9444819060462812E-2</v>
      </c>
      <c r="AG367" s="2">
        <f>(Table2[[#This Row],[Close Price]]/Table2[[#This Row],[Current Month Low]])-1</f>
        <v>0.10499844768705358</v>
      </c>
      <c r="AH367" s="2">
        <f>(Table2[[#This Row],[Current Month High]]/Table2[[#This Row],[Close Price]])-1</f>
        <v>8.2827601708248988E-2</v>
      </c>
      <c r="AI367">
        <v>8.2827601708248899</v>
      </c>
      <c r="AJ367">
        <v>58.821954484605101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7.0000000000000007E-2</v>
      </c>
      <c r="AM367" t="s">
        <v>10436</v>
      </c>
      <c r="AN367">
        <v>7.72</v>
      </c>
      <c r="AO367" t="s">
        <v>10436</v>
      </c>
      <c r="AP367">
        <v>1.7844178370193E-2</v>
      </c>
      <c r="AQ367">
        <f>(Table2[[#This Row],[Sharpe Ratio]]-AVERAGE(Table2[Sharpe Ratio]))/_xlfn.STDEV.P(Table2[Sharpe Ratio])</f>
        <v>-0.47403331039939256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-1.2377688342590014</v>
      </c>
      <c r="AS367">
        <f>_xlfn.RANK.AVG(Table2[[#This Row],[1Y Return vs Nifty Z-Score]],Table2[1Y Return vs Nifty Z-Score])</f>
        <v>465</v>
      </c>
      <c r="AT367">
        <f>_xlfn.RANK.AVG(Table2[[#This Row],[6M Return vs Nifty Z-Score]],Table2[6M Return vs Nifty Z-Score])</f>
        <v>201</v>
      </c>
      <c r="AU367">
        <f>_xlfn.RANK.AVG(Table2[[#This Row],[Sharpe Ratio Z-Score]],Table2[Sharpe Ratio Z-Score])</f>
        <v>467</v>
      </c>
      <c r="AV367">
        <f>(Table2[[#This Row],[Rank 1Y]]+Table2[[#This Row],[Rank 6M]]+Table2[[#This Row],[Rank Sharpe]])/3</f>
        <v>377.66666666666669</v>
      </c>
    </row>
    <row r="368" spans="1:48" x14ac:dyDescent="0.3">
      <c r="A368" t="s">
        <v>1075</v>
      </c>
      <c r="B368" t="s">
        <v>1076</v>
      </c>
      <c r="C368" t="s">
        <v>10401</v>
      </c>
      <c r="D368" t="s">
        <v>756</v>
      </c>
      <c r="E368">
        <v>12794.604048865</v>
      </c>
      <c r="F368">
        <v>2725.15</v>
      </c>
      <c r="G368">
        <v>19.476264123974001</v>
      </c>
      <c r="H368">
        <f>(Table2[[#This Row],[1Y Return vs Nifty]]-AVERAGE(Table2[1Y Return vs Nifty]))/_xlfn.STDEV.P(Table2[1Y Return vs Nifty])</f>
        <v>-8.221236563657916E-2</v>
      </c>
      <c r="I368">
        <v>-5.9561858317656604</v>
      </c>
      <c r="J368">
        <f>(Table2[[#This Row],[1M Return vs Nifty]]-AVERAGE(Table2[1M Return vs Nifty]))/_xlfn.STDEV.P(Table2[1M Return vs Nifty])</f>
        <v>-0.3388057203377286</v>
      </c>
      <c r="K368">
        <v>-1.0247530710203401</v>
      </c>
      <c r="L368">
        <f>(Table2[[#This Row],[6M Return vs Nifty]]-AVERAGE(Table2[6M Return vs Nifty]))/_xlfn.STDEV.P(Table2[6M Return vs Nifty])</f>
        <v>-0.43149411672573573</v>
      </c>
      <c r="M368">
        <v>-4.5719471207636397</v>
      </c>
      <c r="N368">
        <f>(Table2[[#This Row],[1W Return vs Nifty]]-AVERAGE(Table2[1W Return vs Nifty]))/_xlfn.STDEV.P(Table2[1W Return vs Nifty])</f>
        <v>-0.53613982290371132</v>
      </c>
      <c r="O368">
        <v>2741.53</v>
      </c>
      <c r="P368">
        <v>2658.7717866350799</v>
      </c>
      <c r="Q368">
        <v>2430.7733104795102</v>
      </c>
      <c r="R368">
        <v>43.276046708080003</v>
      </c>
      <c r="S368" s="2">
        <f>(Table2[[#This Row],[Close Price]]-Table2[[#This Row],[20D EMA]])/Table2[[#This Row],[20D EMA]]</f>
        <v>-5.9747659153830558E-3</v>
      </c>
      <c r="T368" s="2">
        <f>(Table2[[#This Row],[Close Price]]-Table2[[#This Row],[50D EMA]])/Table2[[#This Row],[50D EMA]]</f>
        <v>2.4965743091823568E-2</v>
      </c>
      <c r="U368" s="2">
        <f>(Table2[[#This Row],[Close Price]]-Table2[[#This Row],[200D EMA]])/Table2[[#This Row],[200D EMA]]</f>
        <v>0.12110413103985382</v>
      </c>
      <c r="V368">
        <v>0.77994673027664696</v>
      </c>
      <c r="W368">
        <v>2707.55</v>
      </c>
      <c r="X368">
        <v>2809.35</v>
      </c>
      <c r="Y368">
        <v>2680</v>
      </c>
      <c r="Z368">
        <v>2809.35</v>
      </c>
      <c r="AA368">
        <v>2650</v>
      </c>
      <c r="AB368">
        <v>2995</v>
      </c>
      <c r="AC368" s="2">
        <f>(Table2[[#This Row],[Close Price]]/Table2[[#This Row],[Day Low]])-1</f>
        <v>6.5003416372735323E-3</v>
      </c>
      <c r="AD368" s="2">
        <f>(Table2[[#This Row],[Day High]]/Table2[[#This Row],[Close Price]])-1</f>
        <v>3.0897381795497392E-2</v>
      </c>
      <c r="AE368" s="2">
        <f>(Table2[[#This Row],[Close Price]]/Table2[[#This Row],[Current Week Low]])-1</f>
        <v>1.6847014925373216E-2</v>
      </c>
      <c r="AF368" s="2">
        <f>(Table2[[#This Row],[Current Week High]]/Table2[[#This Row],[Close Price]])-1</f>
        <v>3.0897381795497392E-2</v>
      </c>
      <c r="AG368" s="2">
        <f>(Table2[[#This Row],[Close Price]]/Table2[[#This Row],[Current Month Low]])-1</f>
        <v>2.8358490566037675E-2</v>
      </c>
      <c r="AH368" s="2">
        <f>(Table2[[#This Row],[Current Month High]]/Table2[[#This Row],[Close Price]])-1</f>
        <v>9.9022072179512977E-2</v>
      </c>
      <c r="AI368">
        <v>9.9022072179512897</v>
      </c>
      <c r="AJ368">
        <v>55.102447353443303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-0.03</v>
      </c>
      <c r="AM368" t="s">
        <v>10435</v>
      </c>
      <c r="AN368">
        <v>-3.79</v>
      </c>
      <c r="AO368" t="s">
        <v>10435</v>
      </c>
      <c r="AP368">
        <v>5.7677620913433002E-2</v>
      </c>
      <c r="AQ368">
        <f>(Table2[[#This Row],[Sharpe Ratio]]-AVERAGE(Table2[Sharpe Ratio]))/_xlfn.STDEV.P(Table2[Sharpe Ratio])</f>
        <v>-1.1692901778994446E-2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-1.4003449273827493</v>
      </c>
      <c r="AS368">
        <f>_xlfn.RANK.AVG(Table2[[#This Row],[1Y Return vs Nifty Z-Score]],Table2[1Y Return vs Nifty Z-Score])</f>
        <v>318</v>
      </c>
      <c r="AT368">
        <f>_xlfn.RANK.AVG(Table2[[#This Row],[6M Return vs Nifty Z-Score]],Table2[6M Return vs Nifty Z-Score])</f>
        <v>466</v>
      </c>
      <c r="AU368">
        <f>_xlfn.RANK.AVG(Table2[[#This Row],[Sharpe Ratio Z-Score]],Table2[Sharpe Ratio Z-Score])</f>
        <v>351</v>
      </c>
      <c r="AV368">
        <f>(Table2[[#This Row],[Rank 1Y]]+Table2[[#This Row],[Rank 6M]]+Table2[[#This Row],[Rank Sharpe]])/3</f>
        <v>378.33333333333331</v>
      </c>
    </row>
    <row r="369" spans="1:48" x14ac:dyDescent="0.3">
      <c r="A369" t="s">
        <v>793</v>
      </c>
      <c r="B369" t="s">
        <v>794</v>
      </c>
      <c r="C369" t="s">
        <v>10391</v>
      </c>
      <c r="D369" t="s">
        <v>549</v>
      </c>
      <c r="E369">
        <v>21799.686320544999</v>
      </c>
      <c r="F369">
        <v>513.85</v>
      </c>
      <c r="G369">
        <v>-40.190452325584403</v>
      </c>
      <c r="H369">
        <f>(Table2[[#This Row],[1Y Return vs Nifty]]-AVERAGE(Table2[1Y Return vs Nifty]))/_xlfn.STDEV.P(Table2[1Y Return vs Nifty])</f>
        <v>-1.0537867093901312</v>
      </c>
      <c r="I369">
        <v>5.9064493826326201</v>
      </c>
      <c r="J369">
        <f>(Table2[[#This Row],[1M Return vs Nifty]]-AVERAGE(Table2[1M Return vs Nifty]))/_xlfn.STDEV.P(Table2[1M Return vs Nifty])</f>
        <v>0.8173096788942088</v>
      </c>
      <c r="K369">
        <v>47.195366922967899</v>
      </c>
      <c r="L369">
        <f>(Table2[[#This Row],[6M Return vs Nifty]]-AVERAGE(Table2[6M Return vs Nifty]))/_xlfn.STDEV.P(Table2[6M Return vs Nifty])</f>
        <v>1.0199311149987658</v>
      </c>
      <c r="M369">
        <v>-2.2081120440469202</v>
      </c>
      <c r="N369">
        <f>(Table2[[#This Row],[1W Return vs Nifty]]-AVERAGE(Table2[1W Return vs Nifty]))/_xlfn.STDEV.P(Table2[1W Return vs Nifty])</f>
        <v>-7.8382681180017511E-2</v>
      </c>
      <c r="O369">
        <v>491.35</v>
      </c>
      <c r="P369">
        <v>472.95446548192399</v>
      </c>
      <c r="Q369">
        <v>476.90453346831299</v>
      </c>
      <c r="R369">
        <v>57.327200000174102</v>
      </c>
      <c r="S369" s="2">
        <f>(Table2[[#This Row],[Close Price]]-Table2[[#This Row],[20D EMA]])/Table2[[#This Row],[20D EMA]]</f>
        <v>4.5792205149079064E-2</v>
      </c>
      <c r="T369" s="2">
        <f>(Table2[[#This Row],[Close Price]]-Table2[[#This Row],[50D EMA]])/Table2[[#This Row],[50D EMA]]</f>
        <v>8.6468227922121249E-2</v>
      </c>
      <c r="U369" s="2">
        <f>(Table2[[#This Row],[Close Price]]-Table2[[#This Row],[200D EMA]])/Table2[[#This Row],[200D EMA]]</f>
        <v>7.7469312910487989E-2</v>
      </c>
      <c r="V369">
        <v>2.8219595626742899</v>
      </c>
      <c r="W369">
        <v>508.45</v>
      </c>
      <c r="X369">
        <v>522</v>
      </c>
      <c r="Y369">
        <v>507.05</v>
      </c>
      <c r="Z369">
        <v>533.9</v>
      </c>
      <c r="AA369">
        <v>444.45</v>
      </c>
      <c r="AB369">
        <v>560.6</v>
      </c>
      <c r="AC369" s="2">
        <f>(Table2[[#This Row],[Close Price]]/Table2[[#This Row],[Day Low]])-1</f>
        <v>1.0620513324810732E-2</v>
      </c>
      <c r="AD369" s="2">
        <f>(Table2[[#This Row],[Day High]]/Table2[[#This Row],[Close Price]])-1</f>
        <v>1.5860659725600801E-2</v>
      </c>
      <c r="AE369" s="2">
        <f>(Table2[[#This Row],[Close Price]]/Table2[[#This Row],[Current Week Low]])-1</f>
        <v>1.3410906222266039E-2</v>
      </c>
      <c r="AF369" s="2">
        <f>(Table2[[#This Row],[Current Week High]]/Table2[[#This Row],[Close Price]])-1</f>
        <v>3.9019169018195798E-2</v>
      </c>
      <c r="AG369" s="2">
        <f>(Table2[[#This Row],[Close Price]]/Table2[[#This Row],[Current Month Low]])-1</f>
        <v>0.1561480481493982</v>
      </c>
      <c r="AH369" s="2">
        <f>(Table2[[#This Row],[Current Month High]]/Table2[[#This Row],[Close Price]])-1</f>
        <v>9.097985793519503E-2</v>
      </c>
      <c r="AI369">
        <v>33.311777910940997</v>
      </c>
      <c r="AJ369">
        <v>68.874063362692198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-7.0000000000000007E-2</v>
      </c>
      <c r="AM369" t="s">
        <v>10435</v>
      </c>
      <c r="AN369">
        <v>10.14</v>
      </c>
      <c r="AO369" t="s">
        <v>10436</v>
      </c>
      <c r="AP369">
        <v>5.8325740397894003E-2</v>
      </c>
      <c r="AQ369">
        <f>(Table2[[#This Row],[Sharpe Ratio]]-AVERAGE(Table2[Sharpe Ratio]))/_xlfn.STDEV.P(Table2[Sharpe Ratio])</f>
        <v>-4.1702823881330309E-3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681</v>
      </c>
      <c r="AT369">
        <f>_xlfn.RANK.AVG(Table2[[#This Row],[6M Return vs Nifty Z-Score]],Table2[6M Return vs Nifty Z-Score])</f>
        <v>106</v>
      </c>
      <c r="AU369">
        <f>_xlfn.RANK.AVG(Table2[[#This Row],[Sharpe Ratio Z-Score]],Table2[Sharpe Ratio Z-Score])</f>
        <v>349</v>
      </c>
      <c r="AV369">
        <f>(Table2[[#This Row],[Rank 1Y]]+Table2[[#This Row],[Rank 6M]]+Table2[[#This Row],[Rank Sharpe]])/3</f>
        <v>378.66666666666669</v>
      </c>
    </row>
    <row r="370" spans="1:48" x14ac:dyDescent="0.3">
      <c r="A370" t="s">
        <v>1134</v>
      </c>
      <c r="B370" t="s">
        <v>1135</v>
      </c>
      <c r="C370" t="s">
        <v>10398</v>
      </c>
      <c r="D370" t="s">
        <v>135</v>
      </c>
      <c r="E370">
        <v>11605.41</v>
      </c>
      <c r="F370">
        <v>364.95</v>
      </c>
      <c r="G370">
        <v>4.32587442408526</v>
      </c>
      <c r="H370">
        <f>(Table2[[#This Row],[1Y Return vs Nifty]]-AVERAGE(Table2[1Y Return vs Nifty]))/_xlfn.STDEV.P(Table2[1Y Return vs Nifty])</f>
        <v>-0.32891154410945317</v>
      </c>
      <c r="I370">
        <v>-7.27266539418431</v>
      </c>
      <c r="J370">
        <f>(Table2[[#This Row],[1M Return vs Nifty]]-AVERAGE(Table2[1M Return vs Nifty]))/_xlfn.STDEV.P(Table2[1M Return vs Nifty])</f>
        <v>-0.46710792869013512</v>
      </c>
      <c r="K370">
        <v>-13.8627245895649</v>
      </c>
      <c r="L370">
        <f>(Table2[[#This Row],[6M Return vs Nifty]]-AVERAGE(Table2[6M Return vs Nifty]))/_xlfn.STDEV.P(Table2[6M Return vs Nifty])</f>
        <v>-0.81791695823876331</v>
      </c>
      <c r="M370">
        <v>-5.7277429803005298</v>
      </c>
      <c r="N370">
        <f>(Table2[[#This Row],[1W Return vs Nifty]]-AVERAGE(Table2[1W Return vs Nifty]))/_xlfn.STDEV.P(Table2[1W Return vs Nifty])</f>
        <v>-0.75995992536726853</v>
      </c>
      <c r="O370">
        <v>368.81</v>
      </c>
      <c r="P370">
        <v>375.97769935032602</v>
      </c>
      <c r="Q370">
        <v>373.10761790516801</v>
      </c>
      <c r="R370">
        <v>43.016133598270301</v>
      </c>
      <c r="S370" s="2">
        <f>(Table2[[#This Row],[Close Price]]-Table2[[#This Row],[20D EMA]])/Table2[[#This Row],[20D EMA]]</f>
        <v>-1.0466093652558265E-2</v>
      </c>
      <c r="T370" s="2">
        <f>(Table2[[#This Row],[Close Price]]-Table2[[#This Row],[50D EMA]])/Table2[[#This Row],[50D EMA]]</f>
        <v>-2.9330727246274026E-2</v>
      </c>
      <c r="U370" s="2">
        <f>(Table2[[#This Row],[Close Price]]-Table2[[#This Row],[200D EMA]])/Table2[[#This Row],[200D EMA]]</f>
        <v>-2.1863981097382548E-2</v>
      </c>
      <c r="V370">
        <v>0.54118376110684097</v>
      </c>
      <c r="W370">
        <v>363.55</v>
      </c>
      <c r="X370">
        <v>371</v>
      </c>
      <c r="Y370">
        <v>362.5</v>
      </c>
      <c r="Z370">
        <v>371</v>
      </c>
      <c r="AA370">
        <v>359.05</v>
      </c>
      <c r="AB370">
        <v>379.5</v>
      </c>
      <c r="AC370" s="2">
        <f>(Table2[[#This Row],[Close Price]]/Table2[[#This Row],[Day Low]])-1</f>
        <v>3.8509145922156485E-3</v>
      </c>
      <c r="AD370" s="2">
        <f>(Table2[[#This Row],[Day High]]/Table2[[#This Row],[Close Price]])-1</f>
        <v>1.6577613371694833E-2</v>
      </c>
      <c r="AE370" s="2">
        <f>(Table2[[#This Row],[Close Price]]/Table2[[#This Row],[Current Week Low]])-1</f>
        <v>6.7586206896550483E-3</v>
      </c>
      <c r="AF370" s="2">
        <f>(Table2[[#This Row],[Current Week High]]/Table2[[#This Row],[Close Price]])-1</f>
        <v>1.6577613371694833E-2</v>
      </c>
      <c r="AG370" s="2">
        <f>(Table2[[#This Row],[Close Price]]/Table2[[#This Row],[Current Month Low]])-1</f>
        <v>1.6432251775518658E-2</v>
      </c>
      <c r="AH370" s="2">
        <f>(Table2[[#This Row],[Current Month High]]/Table2[[#This Row],[Close Price]])-1</f>
        <v>3.986847513358005E-2</v>
      </c>
      <c r="AI370">
        <v>38.649130017810599</v>
      </c>
      <c r="AJ370">
        <v>38.6061526775541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-7.0000000000000007E-2</v>
      </c>
      <c r="AM370" t="s">
        <v>10435</v>
      </c>
      <c r="AN370">
        <v>-1.6</v>
      </c>
      <c r="AO370" t="s">
        <v>10435</v>
      </c>
      <c r="AP370">
        <v>0.139055665632658</v>
      </c>
      <c r="AQ370">
        <f>(Table2[[#This Row],[Sharpe Ratio]]-AVERAGE(Table2[Sharpe Ratio]))/_xlfn.STDEV.P(Table2[Sharpe Ratio])</f>
        <v>0.93284907215091417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406</v>
      </c>
      <c r="AT370">
        <f>_xlfn.RANK.AVG(Table2[[#This Row],[6M Return vs Nifty Z-Score]],Table2[6M Return vs Nifty Z-Score])</f>
        <v>610</v>
      </c>
      <c r="AU370">
        <f>_xlfn.RANK.AVG(Table2[[#This Row],[Sharpe Ratio Z-Score]],Table2[Sharpe Ratio Z-Score])</f>
        <v>123</v>
      </c>
      <c r="AV370">
        <f>(Table2[[#This Row],[Rank 1Y]]+Table2[[#This Row],[Rank 6M]]+Table2[[#This Row],[Rank Sharpe]])/3</f>
        <v>379.66666666666669</v>
      </c>
    </row>
    <row r="371" spans="1:48" x14ac:dyDescent="0.3">
      <c r="A371" t="s">
        <v>391</v>
      </c>
      <c r="B371" t="s">
        <v>392</v>
      </c>
      <c r="C371" t="s">
        <v>10393</v>
      </c>
      <c r="D371" t="s">
        <v>393</v>
      </c>
      <c r="E371">
        <v>62192.525719664998</v>
      </c>
      <c r="F371">
        <v>1718.05</v>
      </c>
      <c r="G371">
        <v>2.8889531758834899</v>
      </c>
      <c r="H371">
        <f>(Table2[[#This Row],[1Y Return vs Nifty]]-AVERAGE(Table2[1Y Return vs Nifty]))/_xlfn.STDEV.P(Table2[1Y Return vs Nifty])</f>
        <v>-0.35230944333736525</v>
      </c>
      <c r="I371">
        <v>-13.082417881991899</v>
      </c>
      <c r="J371">
        <f>(Table2[[#This Row],[1M Return vs Nifty]]-AVERAGE(Table2[1M Return vs Nifty]))/_xlfn.STDEV.P(Table2[1M Return vs Nifty])</f>
        <v>-1.0333180662764245</v>
      </c>
      <c r="K371">
        <v>10.028782603890599</v>
      </c>
      <c r="L371">
        <f>(Table2[[#This Row],[6M Return vs Nifty]]-AVERAGE(Table2[6M Return vs Nifty]))/_xlfn.STDEV.P(Table2[6M Return vs Nifty])</f>
        <v>-9.8782780040284998E-2</v>
      </c>
      <c r="M371">
        <v>-8.1866713697228004</v>
      </c>
      <c r="N371">
        <f>(Table2[[#This Row],[1W Return vs Nifty]]-AVERAGE(Table2[1W Return vs Nifty]))/_xlfn.STDEV.P(Table2[1W Return vs Nifty])</f>
        <v>-1.2361319063705249</v>
      </c>
      <c r="O371">
        <v>1829.43</v>
      </c>
      <c r="P371">
        <v>1785.87612089083</v>
      </c>
      <c r="Q371">
        <v>1583.67308147276</v>
      </c>
      <c r="R371">
        <v>18.134306798922701</v>
      </c>
      <c r="S371" s="2">
        <f>(Table2[[#This Row],[Close Price]]-Table2[[#This Row],[20D EMA]])/Table2[[#This Row],[20D EMA]]</f>
        <v>-6.0882351333475512E-2</v>
      </c>
      <c r="T371" s="2">
        <f>(Table2[[#This Row],[Close Price]]-Table2[[#This Row],[50D EMA]])/Table2[[#This Row],[50D EMA]]</f>
        <v>-3.7979185732657093E-2</v>
      </c>
      <c r="U371" s="2">
        <f>(Table2[[#This Row],[Close Price]]-Table2[[#This Row],[200D EMA]])/Table2[[#This Row],[200D EMA]]</f>
        <v>8.4851425524183399E-2</v>
      </c>
      <c r="V371">
        <v>1.7071766070654</v>
      </c>
      <c r="W371">
        <v>1710</v>
      </c>
      <c r="X371">
        <v>1748</v>
      </c>
      <c r="Y371">
        <v>1710</v>
      </c>
      <c r="Z371">
        <v>1755</v>
      </c>
      <c r="AA371">
        <v>1710</v>
      </c>
      <c r="AB371">
        <v>1992.2</v>
      </c>
      <c r="AC371" s="2">
        <f>(Table2[[#This Row],[Close Price]]/Table2[[#This Row],[Day Low]])-1</f>
        <v>4.7076023391812161E-3</v>
      </c>
      <c r="AD371" s="2">
        <f>(Table2[[#This Row],[Day High]]/Table2[[#This Row],[Close Price]])-1</f>
        <v>1.7432554349407825E-2</v>
      </c>
      <c r="AE371" s="2">
        <f>(Table2[[#This Row],[Close Price]]/Table2[[#This Row],[Current Week Low]])-1</f>
        <v>4.7076023391812161E-3</v>
      </c>
      <c r="AF371" s="2">
        <f>(Table2[[#This Row],[Current Week High]]/Table2[[#This Row],[Close Price]])-1</f>
        <v>2.1506941008701652E-2</v>
      </c>
      <c r="AG371" s="2">
        <f>(Table2[[#This Row],[Close Price]]/Table2[[#This Row],[Current Month Low]])-1</f>
        <v>4.7076023391812161E-3</v>
      </c>
      <c r="AH371" s="2">
        <f>(Table2[[#This Row],[Current Month High]]/Table2[[#This Row],[Close Price]])-1</f>
        <v>0.15957044323506309</v>
      </c>
      <c r="AI371">
        <v>15.957044323506301</v>
      </c>
      <c r="AJ371">
        <v>46.848155904098398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-0.09</v>
      </c>
      <c r="AM371" t="s">
        <v>10435</v>
      </c>
      <c r="AN371">
        <v>-10.57</v>
      </c>
      <c r="AO371" t="s">
        <v>10435</v>
      </c>
      <c r="AP371">
        <v>4.2289824227333003E-2</v>
      </c>
      <c r="AQ371">
        <f>(Table2[[#This Row],[Sharpe Ratio]]-AVERAGE(Table2[Sharpe Ratio]))/_xlfn.STDEV.P(Table2[Sharpe Ratio])</f>
        <v>-0.19029660141897048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-2.9108387974435699</v>
      </c>
      <c r="AS371">
        <f>_xlfn.RANK.AVG(Table2[[#This Row],[1Y Return vs Nifty Z-Score]],Table2[1Y Return vs Nifty Z-Score])</f>
        <v>414</v>
      </c>
      <c r="AT371">
        <f>_xlfn.RANK.AVG(Table2[[#This Row],[6M Return vs Nifty Z-Score]],Table2[6M Return vs Nifty Z-Score])</f>
        <v>343</v>
      </c>
      <c r="AU371">
        <f>_xlfn.RANK.AVG(Table2[[#This Row],[Sharpe Ratio Z-Score]],Table2[Sharpe Ratio Z-Score])</f>
        <v>383</v>
      </c>
      <c r="AV371">
        <f>(Table2[[#This Row],[Rank 1Y]]+Table2[[#This Row],[Rank 6M]]+Table2[[#This Row],[Rank Sharpe]])/3</f>
        <v>380</v>
      </c>
    </row>
    <row r="372" spans="1:48" x14ac:dyDescent="0.3">
      <c r="A372" t="s">
        <v>645</v>
      </c>
      <c r="B372" t="s">
        <v>646</v>
      </c>
      <c r="C372" t="s">
        <v>10395</v>
      </c>
      <c r="D372" t="s">
        <v>54</v>
      </c>
      <c r="E372">
        <v>30198.556919479899</v>
      </c>
      <c r="F372">
        <v>1944.35</v>
      </c>
      <c r="G372">
        <v>3.8343812618434399</v>
      </c>
      <c r="H372">
        <f>(Table2[[#This Row],[1Y Return vs Nifty]]-AVERAGE(Table2[1Y Return vs Nifty]))/_xlfn.STDEV.P(Table2[1Y Return vs Nifty])</f>
        <v>-0.33691470189957806</v>
      </c>
      <c r="I372">
        <v>-1.5288619468985101</v>
      </c>
      <c r="J372">
        <f>(Table2[[#This Row],[1M Return vs Nifty]]-AVERAGE(Table2[1M Return vs Nifty]))/_xlfn.STDEV.P(Table2[1M Return vs Nifty])</f>
        <v>9.2674910076473035E-2</v>
      </c>
      <c r="K372">
        <v>2.92404863562995</v>
      </c>
      <c r="L372">
        <f>(Table2[[#This Row],[6M Return vs Nifty]]-AVERAGE(Table2[6M Return vs Nifty]))/_xlfn.STDEV.P(Table2[6M Return vs Nifty])</f>
        <v>-0.31263521648194631</v>
      </c>
      <c r="M372">
        <v>-0.37763553168765601</v>
      </c>
      <c r="N372">
        <f>(Table2[[#This Row],[1W Return vs Nifty]]-AVERAGE(Table2[1W Return vs Nifty]))/_xlfn.STDEV.P(Table2[1W Return vs Nifty])</f>
        <v>0.27608946645126481</v>
      </c>
      <c r="O372">
        <v>1913.33</v>
      </c>
      <c r="P372">
        <v>1894.6047910383199</v>
      </c>
      <c r="Q372">
        <v>1735.56549359823</v>
      </c>
      <c r="R372">
        <v>60.3226773854729</v>
      </c>
      <c r="S372" s="2">
        <f>(Table2[[#This Row],[Close Price]]-Table2[[#This Row],[20D EMA]])/Table2[[#This Row],[20D EMA]]</f>
        <v>1.6212571798905565E-2</v>
      </c>
      <c r="T372" s="2">
        <f>(Table2[[#This Row],[Close Price]]-Table2[[#This Row],[50D EMA]])/Table2[[#This Row],[50D EMA]]</f>
        <v>2.625624573366437E-2</v>
      </c>
      <c r="U372" s="2">
        <f>(Table2[[#This Row],[Close Price]]-Table2[[#This Row],[200D EMA]])/Table2[[#This Row],[200D EMA]]</f>
        <v>0.1202976823242269</v>
      </c>
      <c r="V372">
        <v>0.95682667368893803</v>
      </c>
      <c r="W372">
        <v>1920</v>
      </c>
      <c r="X372">
        <v>1969.55</v>
      </c>
      <c r="Y372">
        <v>1896.05</v>
      </c>
      <c r="Z372">
        <v>1969.55</v>
      </c>
      <c r="AA372">
        <v>1847</v>
      </c>
      <c r="AB372">
        <v>1991.35</v>
      </c>
      <c r="AC372" s="2">
        <f>(Table2[[#This Row],[Close Price]]/Table2[[#This Row],[Day Low]])-1</f>
        <v>1.2682291666666679E-2</v>
      </c>
      <c r="AD372" s="2">
        <f>(Table2[[#This Row],[Day High]]/Table2[[#This Row],[Close Price]])-1</f>
        <v>1.2960629516290734E-2</v>
      </c>
      <c r="AE372" s="2">
        <f>(Table2[[#This Row],[Close Price]]/Table2[[#This Row],[Current Week Low]])-1</f>
        <v>2.5474011761293269E-2</v>
      </c>
      <c r="AF372" s="2">
        <f>(Table2[[#This Row],[Current Week High]]/Table2[[#This Row],[Close Price]])-1</f>
        <v>1.2960629516290734E-2</v>
      </c>
      <c r="AG372" s="2">
        <f>(Table2[[#This Row],[Close Price]]/Table2[[#This Row],[Current Month Low]])-1</f>
        <v>5.2707092582566339E-2</v>
      </c>
      <c r="AH372" s="2">
        <f>(Table2[[#This Row],[Current Month High]]/Table2[[#This Row],[Close Price]])-1</f>
        <v>2.4172602669272569E-2</v>
      </c>
      <c r="AI372">
        <v>4.4050711034535999</v>
      </c>
      <c r="AJ372">
        <v>56.241713206637399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-0.02</v>
      </c>
      <c r="AM372" t="s">
        <v>10435</v>
      </c>
      <c r="AN372">
        <v>0.83</v>
      </c>
      <c r="AO372" t="s">
        <v>10436</v>
      </c>
      <c r="AP372">
        <v>7.2356085431369996E-2</v>
      </c>
      <c r="AQ372">
        <f>(Table2[[#This Row],[Sharpe Ratio]]-AVERAGE(Table2[Sharpe Ratio]))/_xlfn.STDEV.P(Table2[Sharpe Ratio])</f>
        <v>0.15867769262233503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-0.12210784923145152</v>
      </c>
      <c r="AS372">
        <f>_xlfn.RANK.AVG(Table2[[#This Row],[1Y Return vs Nifty Z-Score]],Table2[1Y Return vs Nifty Z-Score])</f>
        <v>410</v>
      </c>
      <c r="AT372">
        <f>_xlfn.RANK.AVG(Table2[[#This Row],[6M Return vs Nifty Z-Score]],Table2[6M Return vs Nifty Z-Score])</f>
        <v>424</v>
      </c>
      <c r="AU372">
        <f>_xlfn.RANK.AVG(Table2[[#This Row],[Sharpe Ratio Z-Score]],Table2[Sharpe Ratio Z-Score])</f>
        <v>308</v>
      </c>
      <c r="AV372">
        <f>(Table2[[#This Row],[Rank 1Y]]+Table2[[#This Row],[Rank 6M]]+Table2[[#This Row],[Rank Sharpe]])/3</f>
        <v>380.66666666666669</v>
      </c>
    </row>
    <row r="373" spans="1:48" x14ac:dyDescent="0.3">
      <c r="A373" t="s">
        <v>304</v>
      </c>
      <c r="B373" t="s">
        <v>305</v>
      </c>
      <c r="C373" t="s">
        <v>10391</v>
      </c>
      <c r="D373" t="s">
        <v>225</v>
      </c>
      <c r="E373">
        <v>95681.949493649998</v>
      </c>
      <c r="F373">
        <v>4479.1499999999996</v>
      </c>
      <c r="G373">
        <v>35.839842759563297</v>
      </c>
      <c r="H373">
        <f>(Table2[[#This Row],[1Y Return vs Nifty]]-AVERAGE(Table2[1Y Return vs Nifty]))/_xlfn.STDEV.P(Table2[1Y Return vs Nifty])</f>
        <v>0.18424159932683015</v>
      </c>
      <c r="I373">
        <v>-3.9353260965699799</v>
      </c>
      <c r="J373">
        <f>(Table2[[#This Row],[1M Return vs Nifty]]-AVERAGE(Table2[1M Return vs Nifty]))/_xlfn.STDEV.P(Table2[1M Return vs Nifty])</f>
        <v>-0.14185563148126953</v>
      </c>
      <c r="K373">
        <v>0.14213052875766499</v>
      </c>
      <c r="L373">
        <f>(Table2[[#This Row],[6M Return vs Nifty]]-AVERAGE(Table2[6M Return vs Nifty]))/_xlfn.STDEV.P(Table2[6M Return vs Nifty])</f>
        <v>-0.39637092957036441</v>
      </c>
      <c r="M373">
        <v>-2.7130124343033302</v>
      </c>
      <c r="N373">
        <f>(Table2[[#This Row],[1W Return vs Nifty]]-AVERAGE(Table2[1W Return vs Nifty]))/_xlfn.STDEV.P(Table2[1W Return vs Nifty])</f>
        <v>-0.17615674408967341</v>
      </c>
      <c r="O373">
        <v>4400.91</v>
      </c>
      <c r="P373">
        <v>4293.2288651085801</v>
      </c>
      <c r="Q373">
        <v>3797.6456497016902</v>
      </c>
      <c r="R373">
        <v>64.767171891902194</v>
      </c>
      <c r="S373" s="2">
        <f>(Table2[[#This Row],[Close Price]]-Table2[[#This Row],[20D EMA]])/Table2[[#This Row],[20D EMA]]</f>
        <v>1.7778141338950306E-2</v>
      </c>
      <c r="T373" s="2">
        <f>(Table2[[#This Row],[Close Price]]-Table2[[#This Row],[50D EMA]])/Table2[[#This Row],[50D EMA]]</f>
        <v>4.3305665906240347E-2</v>
      </c>
      <c r="U373" s="2">
        <f>(Table2[[#This Row],[Close Price]]-Table2[[#This Row],[200D EMA]])/Table2[[#This Row],[200D EMA]]</f>
        <v>0.17945443392061669</v>
      </c>
      <c r="V373">
        <v>0.71417711805865103</v>
      </c>
      <c r="W373">
        <v>4390</v>
      </c>
      <c r="X373">
        <v>4534.3</v>
      </c>
      <c r="Y373">
        <v>4330</v>
      </c>
      <c r="Z373">
        <v>4534.3</v>
      </c>
      <c r="AA373">
        <v>4299.8999999999996</v>
      </c>
      <c r="AB373">
        <v>4546.2</v>
      </c>
      <c r="AC373" s="2">
        <f>(Table2[[#This Row],[Close Price]]/Table2[[#This Row],[Day Low]])-1</f>
        <v>2.0307517084282356E-2</v>
      </c>
      <c r="AD373" s="2">
        <f>(Table2[[#This Row],[Day High]]/Table2[[#This Row],[Close Price]])-1</f>
        <v>1.2312603953875234E-2</v>
      </c>
      <c r="AE373" s="2">
        <f>(Table2[[#This Row],[Close Price]]/Table2[[#This Row],[Current Week Low]])-1</f>
        <v>3.4445727482678823E-2</v>
      </c>
      <c r="AF373" s="2">
        <f>(Table2[[#This Row],[Current Week High]]/Table2[[#This Row],[Close Price]])-1</f>
        <v>1.2312603953875234E-2</v>
      </c>
      <c r="AG373" s="2">
        <f>(Table2[[#This Row],[Close Price]]/Table2[[#This Row],[Current Month Low]])-1</f>
        <v>4.168701597711566E-2</v>
      </c>
      <c r="AH373" s="2">
        <f>(Table2[[#This Row],[Current Month High]]/Table2[[#This Row],[Close Price]])-1</f>
        <v>1.4969358025518353E-2</v>
      </c>
      <c r="AI373">
        <v>1.49693580255183</v>
      </c>
      <c r="AJ373">
        <v>74.785866193198402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</v>
      </c>
      <c r="AM373" t="s">
        <v>10437</v>
      </c>
      <c r="AN373">
        <v>1.38</v>
      </c>
      <c r="AO373" t="s">
        <v>10436</v>
      </c>
      <c r="AP373">
        <v>2.8050011996009001E-2</v>
      </c>
      <c r="AQ373">
        <f>(Table2[[#This Row],[Sharpe Ratio]]-AVERAGE(Table2[Sharpe Ratio]))/_xlfn.STDEV.P(Table2[Sharpe Ratio])</f>
        <v>-0.35557582875568405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-0.88571753457016134</v>
      </c>
      <c r="AS373">
        <f>_xlfn.RANK.AVG(Table2[[#This Row],[1Y Return vs Nifty Z-Score]],Table2[1Y Return vs Nifty Z-Score])</f>
        <v>252</v>
      </c>
      <c r="AT373">
        <f>_xlfn.RANK.AVG(Table2[[#This Row],[6M Return vs Nifty Z-Score]],Table2[6M Return vs Nifty Z-Score])</f>
        <v>454</v>
      </c>
      <c r="AU373">
        <f>_xlfn.RANK.AVG(Table2[[#This Row],[Sharpe Ratio Z-Score]],Table2[Sharpe Ratio Z-Score])</f>
        <v>437</v>
      </c>
      <c r="AV373">
        <f>(Table2[[#This Row],[Rank 1Y]]+Table2[[#This Row],[Rank 6M]]+Table2[[#This Row],[Rank Sharpe]])/3</f>
        <v>381</v>
      </c>
    </row>
    <row r="374" spans="1:48" x14ac:dyDescent="0.3">
      <c r="A374" t="s">
        <v>1423</v>
      </c>
      <c r="B374" t="s">
        <v>1424</v>
      </c>
      <c r="C374" t="s">
        <v>592</v>
      </c>
      <c r="D374" t="s">
        <v>592</v>
      </c>
      <c r="E374">
        <v>7935.0471321000005</v>
      </c>
      <c r="F374">
        <v>400.65</v>
      </c>
      <c r="G374">
        <v>39.808598976132203</v>
      </c>
      <c r="H374">
        <f>(Table2[[#This Row],[1Y Return vs Nifty]]-AVERAGE(Table2[1Y Return vs Nifty]))/_xlfn.STDEV.P(Table2[1Y Return vs Nifty])</f>
        <v>0.24886626691500782</v>
      </c>
      <c r="I374">
        <v>-12.4066421305865</v>
      </c>
      <c r="J374">
        <f>(Table2[[#This Row],[1M Return vs Nifty]]-AVERAGE(Table2[1M Return vs Nifty]))/_xlfn.STDEV.P(Table2[1M Return vs Nifty])</f>
        <v>-0.96745793161772387</v>
      </c>
      <c r="K374">
        <v>-1.9169049392995201</v>
      </c>
      <c r="L374">
        <f>(Table2[[#This Row],[6M Return vs Nifty]]-AVERAGE(Table2[6M Return vs Nifty]))/_xlfn.STDEV.P(Table2[6M Return vs Nifty])</f>
        <v>-0.45834788092856216</v>
      </c>
      <c r="M374">
        <v>-9.2564180323531993</v>
      </c>
      <c r="N374">
        <f>(Table2[[#This Row],[1W Return vs Nifty]]-AVERAGE(Table2[1W Return vs Nifty]))/_xlfn.STDEV.P(Table2[1W Return vs Nifty])</f>
        <v>-1.4432885644121278</v>
      </c>
      <c r="O374">
        <v>402.43</v>
      </c>
      <c r="P374">
        <v>398.61569569326701</v>
      </c>
      <c r="Q374">
        <v>352.97882709704697</v>
      </c>
      <c r="R374">
        <v>49.273930340901899</v>
      </c>
      <c r="S374" s="2">
        <f>(Table2[[#This Row],[Close Price]]-Table2[[#This Row],[20D EMA]])/Table2[[#This Row],[20D EMA]]</f>
        <v>-4.423129488358297E-3</v>
      </c>
      <c r="T374" s="2">
        <f>(Table2[[#This Row],[Close Price]]-Table2[[#This Row],[50D EMA]])/Table2[[#This Row],[50D EMA]]</f>
        <v>5.1034224911664068E-3</v>
      </c>
      <c r="U374" s="2">
        <f>(Table2[[#This Row],[Close Price]]-Table2[[#This Row],[200D EMA]])/Table2[[#This Row],[200D EMA]]</f>
        <v>0.13505391610881642</v>
      </c>
      <c r="V374">
        <v>0.47606312001732798</v>
      </c>
      <c r="W374">
        <v>380.65</v>
      </c>
      <c r="X374">
        <v>403</v>
      </c>
      <c r="Y374">
        <v>380.65</v>
      </c>
      <c r="Z374">
        <v>403</v>
      </c>
      <c r="AA374">
        <v>380.65</v>
      </c>
      <c r="AB374">
        <v>438.9</v>
      </c>
      <c r="AC374" s="2">
        <f>(Table2[[#This Row],[Close Price]]/Table2[[#This Row],[Day Low]])-1</f>
        <v>5.2541704978326553E-2</v>
      </c>
      <c r="AD374" s="2">
        <f>(Table2[[#This Row],[Day High]]/Table2[[#This Row],[Close Price]])-1</f>
        <v>5.865468613503122E-3</v>
      </c>
      <c r="AE374" s="2">
        <f>(Table2[[#This Row],[Close Price]]/Table2[[#This Row],[Current Week Low]])-1</f>
        <v>5.2541704978326553E-2</v>
      </c>
      <c r="AF374" s="2">
        <f>(Table2[[#This Row],[Current Week High]]/Table2[[#This Row],[Close Price]])-1</f>
        <v>5.865468613503122E-3</v>
      </c>
      <c r="AG374" s="2">
        <f>(Table2[[#This Row],[Close Price]]/Table2[[#This Row],[Current Month Low]])-1</f>
        <v>5.2541704978326553E-2</v>
      </c>
      <c r="AH374" s="2">
        <f>(Table2[[#This Row],[Current Month High]]/Table2[[#This Row],[Close Price]])-1</f>
        <v>9.5469861475103057E-2</v>
      </c>
      <c r="AI374">
        <v>12.4797204542618</v>
      </c>
      <c r="AJ374">
        <v>86.175650557620799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-0.15</v>
      </c>
      <c r="AM374" t="s">
        <v>10435</v>
      </c>
      <c r="AN374">
        <v>-3.91</v>
      </c>
      <c r="AO374" t="s">
        <v>10435</v>
      </c>
      <c r="AP374">
        <v>2.8509967026302999E-2</v>
      </c>
      <c r="AQ374">
        <f>(Table2[[#This Row],[Sharpe Ratio]]-AVERAGE(Table2[Sharpe Ratio]))/_xlfn.STDEV.P(Table2[Sharpe Ratio])</f>
        <v>-0.35023720414591569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-2.9704653141893216</v>
      </c>
      <c r="AS374">
        <f>_xlfn.RANK.AVG(Table2[[#This Row],[1Y Return vs Nifty Z-Score]],Table2[1Y Return vs Nifty Z-Score])</f>
        <v>236</v>
      </c>
      <c r="AT374">
        <f>_xlfn.RANK.AVG(Table2[[#This Row],[6M Return vs Nifty Z-Score]],Table2[6M Return vs Nifty Z-Score])</f>
        <v>479</v>
      </c>
      <c r="AU374">
        <f>_xlfn.RANK.AVG(Table2[[#This Row],[Sharpe Ratio Z-Score]],Table2[Sharpe Ratio Z-Score])</f>
        <v>435</v>
      </c>
      <c r="AV374">
        <f>(Table2[[#This Row],[Rank 1Y]]+Table2[[#This Row],[Rank 6M]]+Table2[[#This Row],[Rank Sharpe]])/3</f>
        <v>383.33333333333331</v>
      </c>
    </row>
    <row r="375" spans="1:48" x14ac:dyDescent="0.3">
      <c r="A375" t="s">
        <v>1110</v>
      </c>
      <c r="B375" t="s">
        <v>1111</v>
      </c>
      <c r="C375" t="s">
        <v>10397</v>
      </c>
      <c r="D375" t="s">
        <v>403</v>
      </c>
      <c r="E375">
        <v>12136.0388523</v>
      </c>
      <c r="F375">
        <v>3000.25</v>
      </c>
      <c r="G375">
        <v>7.9180406543334598</v>
      </c>
      <c r="H375">
        <f>(Table2[[#This Row],[1Y Return vs Nifty]]-AVERAGE(Table2[1Y Return vs Nifty]))/_xlfn.STDEV.P(Table2[1Y Return vs Nifty])</f>
        <v>-0.27041902507235283</v>
      </c>
      <c r="I375">
        <v>-1.44139837518296</v>
      </c>
      <c r="J375">
        <f>(Table2[[#This Row],[1M Return vs Nifty]]-AVERAGE(Table2[1M Return vs Nifty]))/_xlfn.STDEV.P(Table2[1M Return vs Nifty])</f>
        <v>0.10119898422227855</v>
      </c>
      <c r="K375">
        <v>-3.17772156023385</v>
      </c>
      <c r="L375">
        <f>(Table2[[#This Row],[6M Return vs Nifty]]-AVERAGE(Table2[6M Return vs Nifty]))/_xlfn.STDEV.P(Table2[6M Return vs Nifty])</f>
        <v>-0.49629845128031286</v>
      </c>
      <c r="M375">
        <v>-3.91915328716044</v>
      </c>
      <c r="N375">
        <f>(Table2[[#This Row],[1W Return vs Nifty]]-AVERAGE(Table2[1W Return vs Nifty]))/_xlfn.STDEV.P(Table2[1W Return vs Nifty])</f>
        <v>-0.40972616471394252</v>
      </c>
      <c r="O375">
        <v>2881.56</v>
      </c>
      <c r="P375">
        <v>2790.5648355414701</v>
      </c>
      <c r="Q375">
        <v>2572.7262297391399</v>
      </c>
      <c r="R375">
        <v>64.3737689547564</v>
      </c>
      <c r="S375" s="2">
        <f>(Table2[[#This Row],[Close Price]]-Table2[[#This Row],[20D EMA]])/Table2[[#This Row],[20D EMA]]</f>
        <v>4.1189494579325109E-2</v>
      </c>
      <c r="T375" s="2">
        <f>(Table2[[#This Row],[Close Price]]-Table2[[#This Row],[50D EMA]])/Table2[[#This Row],[50D EMA]]</f>
        <v>7.5140760676088519E-2</v>
      </c>
      <c r="U375" s="2">
        <f>(Table2[[#This Row],[Close Price]]-Table2[[#This Row],[200D EMA]])/Table2[[#This Row],[200D EMA]]</f>
        <v>0.16617538443031643</v>
      </c>
      <c r="V375">
        <v>0.62512402505640496</v>
      </c>
      <c r="W375">
        <v>2918</v>
      </c>
      <c r="X375">
        <v>3021</v>
      </c>
      <c r="Y375">
        <v>2856</v>
      </c>
      <c r="Z375">
        <v>3021</v>
      </c>
      <c r="AA375">
        <v>2757.05</v>
      </c>
      <c r="AB375">
        <v>3073</v>
      </c>
      <c r="AC375" s="2">
        <f>(Table2[[#This Row],[Close Price]]/Table2[[#This Row],[Day Low]])-1</f>
        <v>2.8187114461960316E-2</v>
      </c>
      <c r="AD375" s="2">
        <f>(Table2[[#This Row],[Day High]]/Table2[[#This Row],[Close Price]])-1</f>
        <v>6.9160903258060902E-3</v>
      </c>
      <c r="AE375" s="2">
        <f>(Table2[[#This Row],[Close Price]]/Table2[[#This Row],[Current Week Low]])-1</f>
        <v>5.0507703081232425E-2</v>
      </c>
      <c r="AF375" s="2">
        <f>(Table2[[#This Row],[Current Week High]]/Table2[[#This Row],[Close Price]])-1</f>
        <v>6.9160903258060902E-3</v>
      </c>
      <c r="AG375" s="2">
        <f>(Table2[[#This Row],[Close Price]]/Table2[[#This Row],[Current Month Low]])-1</f>
        <v>8.8210224696686712E-2</v>
      </c>
      <c r="AH375" s="2">
        <f>(Table2[[#This Row],[Current Month High]]/Table2[[#This Row],[Close Price]])-1</f>
        <v>2.4247979335055403E-2</v>
      </c>
      <c r="AI375">
        <v>2.4247979335055398</v>
      </c>
      <c r="AJ375">
        <v>45.901719065334198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0.05</v>
      </c>
      <c r="AM375" t="s">
        <v>10436</v>
      </c>
      <c r="AN375">
        <v>5.04</v>
      </c>
      <c r="AO375" t="s">
        <v>10436</v>
      </c>
      <c r="AP375">
        <v>8.0516707061564996E-2</v>
      </c>
      <c r="AQ375">
        <f>(Table2[[#This Row],[Sharpe Ratio]]-AVERAGE(Table2[Sharpe Ratio]))/_xlfn.STDEV.P(Table2[Sharpe Ratio])</f>
        <v>0.25339672512888184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-0.82184793171544779</v>
      </c>
      <c r="AS375">
        <f>_xlfn.RANK.AVG(Table2[[#This Row],[1Y Return vs Nifty Z-Score]],Table2[1Y Return vs Nifty Z-Score])</f>
        <v>380</v>
      </c>
      <c r="AT375">
        <f>_xlfn.RANK.AVG(Table2[[#This Row],[6M Return vs Nifty Z-Score]],Table2[6M Return vs Nifty Z-Score])</f>
        <v>492</v>
      </c>
      <c r="AU375">
        <f>_xlfn.RANK.AVG(Table2[[#This Row],[Sharpe Ratio Z-Score]],Table2[Sharpe Ratio Z-Score])</f>
        <v>279</v>
      </c>
      <c r="AV375">
        <f>(Table2[[#This Row],[Rank 1Y]]+Table2[[#This Row],[Rank 6M]]+Table2[[#This Row],[Rank Sharpe]])/3</f>
        <v>383.66666666666669</v>
      </c>
    </row>
    <row r="376" spans="1:48" x14ac:dyDescent="0.3">
      <c r="A376" t="s">
        <v>1617</v>
      </c>
      <c r="B376" t="s">
        <v>1618</v>
      </c>
      <c r="C376" t="s">
        <v>10402</v>
      </c>
      <c r="D376" t="s">
        <v>1429</v>
      </c>
      <c r="E376">
        <v>5928.5445079350002</v>
      </c>
      <c r="F376">
        <v>916.35</v>
      </c>
      <c r="G376">
        <v>-29.5897062763629</v>
      </c>
      <c r="H376">
        <f>(Table2[[#This Row],[1Y Return vs Nifty]]-AVERAGE(Table2[1Y Return vs Nifty]))/_xlfn.STDEV.P(Table2[1Y Return vs Nifty])</f>
        <v>-0.88117099498631513</v>
      </c>
      <c r="I376">
        <v>-4.6871709344043104</v>
      </c>
      <c r="J376">
        <f>(Table2[[#This Row],[1M Return vs Nifty]]-AVERAGE(Table2[1M Return vs Nifty]))/_xlfn.STDEV.P(Table2[1M Return vs Nifty])</f>
        <v>-0.21512935010647793</v>
      </c>
      <c r="K376">
        <v>9.0158999015608003</v>
      </c>
      <c r="L376">
        <f>(Table2[[#This Row],[6M Return vs Nifty]]-AVERAGE(Table2[6M Return vs Nifty]))/_xlfn.STDEV.P(Table2[6M Return vs Nifty])</f>
        <v>-0.12927054139637564</v>
      </c>
      <c r="M376">
        <v>1.8727920549313</v>
      </c>
      <c r="N376">
        <f>(Table2[[#This Row],[1W Return vs Nifty]]-AVERAGE(Table2[1W Return vs Nifty]))/_xlfn.STDEV.P(Table2[1W Return vs Nifty])</f>
        <v>0.71188522473135751</v>
      </c>
      <c r="O376">
        <v>896.95</v>
      </c>
      <c r="P376">
        <v>865.47597452426999</v>
      </c>
      <c r="Q376">
        <v>798.07630100517804</v>
      </c>
      <c r="R376">
        <v>59.589697252073599</v>
      </c>
      <c r="S376" s="2">
        <f>(Table2[[#This Row],[Close Price]]-Table2[[#This Row],[20D EMA]])/Table2[[#This Row],[20D EMA]]</f>
        <v>2.1628853336306344E-2</v>
      </c>
      <c r="T376" s="2">
        <f>(Table2[[#This Row],[Close Price]]-Table2[[#This Row],[50D EMA]])/Table2[[#This Row],[50D EMA]]</f>
        <v>5.8781557169965561E-2</v>
      </c>
      <c r="U376" s="2">
        <f>(Table2[[#This Row],[Close Price]]-Table2[[#This Row],[200D EMA]])/Table2[[#This Row],[200D EMA]]</f>
        <v>0.14819848534013116</v>
      </c>
      <c r="V376">
        <v>0.60014146678445301</v>
      </c>
      <c r="W376">
        <v>899.65</v>
      </c>
      <c r="X376">
        <v>927.8</v>
      </c>
      <c r="Y376">
        <v>874</v>
      </c>
      <c r="Z376">
        <v>937.9</v>
      </c>
      <c r="AA376">
        <v>860</v>
      </c>
      <c r="AB376">
        <v>969.3</v>
      </c>
      <c r="AC376" s="2">
        <f>(Table2[[#This Row],[Close Price]]/Table2[[#This Row],[Day Low]])-1</f>
        <v>1.8562774412271388E-2</v>
      </c>
      <c r="AD376" s="2">
        <f>(Table2[[#This Row],[Day High]]/Table2[[#This Row],[Close Price]])-1</f>
        <v>1.2495225623396999E-2</v>
      </c>
      <c r="AE376" s="2">
        <f>(Table2[[#This Row],[Close Price]]/Table2[[#This Row],[Current Week Low]])-1</f>
        <v>4.8455377574370795E-2</v>
      </c>
      <c r="AF376" s="2">
        <f>(Table2[[#This Row],[Current Week High]]/Table2[[#This Row],[Close Price]])-1</f>
        <v>2.3517215037922146E-2</v>
      </c>
      <c r="AG376" s="2">
        <f>(Table2[[#This Row],[Close Price]]/Table2[[#This Row],[Current Month Low]])-1</f>
        <v>6.5523255813953574E-2</v>
      </c>
      <c r="AH376" s="2">
        <f>(Table2[[#This Row],[Current Month High]]/Table2[[#This Row],[Close Price]])-1</f>
        <v>5.7783597970207712E-2</v>
      </c>
      <c r="AI376">
        <v>18.841054182353901</v>
      </c>
      <c r="AJ376">
        <v>50.122870249016998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-0.13</v>
      </c>
      <c r="AM376" t="s">
        <v>10435</v>
      </c>
      <c r="AN376">
        <v>1.9</v>
      </c>
      <c r="AO376" t="s">
        <v>10436</v>
      </c>
      <c r="AP376">
        <v>0.12100936588219501</v>
      </c>
      <c r="AQ376">
        <f>(Table2[[#This Row],[Sharpe Ratio]]-AVERAGE(Table2[Sharpe Ratio]))/_xlfn.STDEV.P(Table2[Sharpe Ratio])</f>
        <v>0.72338855184418516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0.20970289008637399</v>
      </c>
      <c r="AS376">
        <f>_xlfn.RANK.AVG(Table2[[#This Row],[1Y Return vs Nifty Z-Score]],Table2[1Y Return vs Nifty Z-Score])</f>
        <v>628</v>
      </c>
      <c r="AT376">
        <f>_xlfn.RANK.AVG(Table2[[#This Row],[6M Return vs Nifty Z-Score]],Table2[6M Return vs Nifty Z-Score])</f>
        <v>354</v>
      </c>
      <c r="AU376">
        <f>_xlfn.RANK.AVG(Table2[[#This Row],[Sharpe Ratio Z-Score]],Table2[Sharpe Ratio Z-Score])</f>
        <v>169</v>
      </c>
      <c r="AV376">
        <f>(Table2[[#This Row],[Rank 1Y]]+Table2[[#This Row],[Rank 6M]]+Table2[[#This Row],[Rank Sharpe]])/3</f>
        <v>383.66666666666669</v>
      </c>
    </row>
    <row r="377" spans="1:48" x14ac:dyDescent="0.3">
      <c r="A377" t="s">
        <v>1482</v>
      </c>
      <c r="B377" t="s">
        <v>1483</v>
      </c>
      <c r="C377" t="s">
        <v>10397</v>
      </c>
      <c r="D377" t="s">
        <v>190</v>
      </c>
      <c r="E377">
        <v>7253.7118541999998</v>
      </c>
      <c r="F377">
        <v>529.20000000000005</v>
      </c>
      <c r="G377">
        <v>-1.47255857720537</v>
      </c>
      <c r="H377">
        <f>(Table2[[#This Row],[1Y Return vs Nifty]]-AVERAGE(Table2[1Y Return vs Nifty]))/_xlfn.STDEV.P(Table2[1Y Return vs Nifty])</f>
        <v>-0.42332948887419442</v>
      </c>
      <c r="I377">
        <v>-12.2882953806165</v>
      </c>
      <c r="J377">
        <f>(Table2[[#This Row],[1M Return vs Nifty]]-AVERAGE(Table2[1M Return vs Nifty]))/_xlfn.STDEV.P(Table2[1M Return vs Nifty])</f>
        <v>-0.95592402725191317</v>
      </c>
      <c r="K377">
        <v>12.9501881030249</v>
      </c>
      <c r="L377">
        <f>(Table2[[#This Row],[6M Return vs Nifty]]-AVERAGE(Table2[6M Return vs Nifty]))/_xlfn.STDEV.P(Table2[6M Return vs Nifty])</f>
        <v>-1.0848497544288006E-2</v>
      </c>
      <c r="M377">
        <v>-1.72130609019653</v>
      </c>
      <c r="N377">
        <f>(Table2[[#This Row],[1W Return vs Nifty]]-AVERAGE(Table2[1W Return vs Nifty]))/_xlfn.STDEV.P(Table2[1W Return vs Nifty])</f>
        <v>1.5887390452114337E-2</v>
      </c>
      <c r="O377">
        <v>531.58000000000004</v>
      </c>
      <c r="P377">
        <v>525.72522335221299</v>
      </c>
      <c r="Q377">
        <v>468.65981955781001</v>
      </c>
      <c r="R377">
        <v>48.136227069256897</v>
      </c>
      <c r="S377" s="2">
        <f>(Table2[[#This Row],[Close Price]]-Table2[[#This Row],[20D EMA]])/Table2[[#This Row],[20D EMA]]</f>
        <v>-4.4772188569923536E-3</v>
      </c>
      <c r="T377" s="2">
        <f>(Table2[[#This Row],[Close Price]]-Table2[[#This Row],[50D EMA]])/Table2[[#This Row],[50D EMA]]</f>
        <v>6.609491980678857E-3</v>
      </c>
      <c r="U377" s="2">
        <f>(Table2[[#This Row],[Close Price]]-Table2[[#This Row],[200D EMA]])/Table2[[#This Row],[200D EMA]]</f>
        <v>0.12917723669870165</v>
      </c>
      <c r="V377">
        <v>1.2062135182373499</v>
      </c>
      <c r="W377">
        <v>527.20000000000005</v>
      </c>
      <c r="X377">
        <v>537.15</v>
      </c>
      <c r="Y377">
        <v>527</v>
      </c>
      <c r="Z377">
        <v>542</v>
      </c>
      <c r="AA377">
        <v>504.45</v>
      </c>
      <c r="AB377">
        <v>559.70000000000005</v>
      </c>
      <c r="AC377" s="2">
        <f>(Table2[[#This Row],[Close Price]]/Table2[[#This Row],[Day Low]])-1</f>
        <v>3.793626707132125E-3</v>
      </c>
      <c r="AD377" s="2">
        <f>(Table2[[#This Row],[Day High]]/Table2[[#This Row],[Close Price]])-1</f>
        <v>1.5022675736961366E-2</v>
      </c>
      <c r="AE377" s="2">
        <f>(Table2[[#This Row],[Close Price]]/Table2[[#This Row],[Current Week Low]])-1</f>
        <v>4.174573055028441E-3</v>
      </c>
      <c r="AF377" s="2">
        <f>(Table2[[#This Row],[Current Week High]]/Table2[[#This Row],[Close Price]])-1</f>
        <v>2.4187452758881234E-2</v>
      </c>
      <c r="AG377" s="2">
        <f>(Table2[[#This Row],[Close Price]]/Table2[[#This Row],[Current Month Low]])-1</f>
        <v>4.9063336306868877E-2</v>
      </c>
      <c r="AH377" s="2">
        <f>(Table2[[#This Row],[Current Month High]]/Table2[[#This Row],[Close Price]])-1</f>
        <v>5.763416477702199E-2</v>
      </c>
      <c r="AI377">
        <v>20.861678004535101</v>
      </c>
      <c r="AJ377">
        <v>49.597173144876301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-0.05</v>
      </c>
      <c r="AM377" t="s">
        <v>10435</v>
      </c>
      <c r="AN377">
        <v>1.5</v>
      </c>
      <c r="AO377" t="s">
        <v>10436</v>
      </c>
      <c r="AP377">
        <v>3.9482989771074999E-2</v>
      </c>
      <c r="AQ377">
        <f>(Table2[[#This Row],[Sharpe Ratio]]-AVERAGE(Table2[Sharpe Ratio]))/_xlfn.STDEV.P(Table2[Sharpe Ratio])</f>
        <v>-0.22287508087194383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-1.597089704090225</v>
      </c>
      <c r="AS377">
        <f>_xlfn.RANK.AVG(Table2[[#This Row],[1Y Return vs Nifty Z-Score]],Table2[1Y Return vs Nifty Z-Score])</f>
        <v>443</v>
      </c>
      <c r="AT377">
        <f>_xlfn.RANK.AVG(Table2[[#This Row],[6M Return vs Nifty Z-Score]],Table2[6M Return vs Nifty Z-Score])</f>
        <v>317</v>
      </c>
      <c r="AU377">
        <f>_xlfn.RANK.AVG(Table2[[#This Row],[Sharpe Ratio Z-Score]],Table2[Sharpe Ratio Z-Score])</f>
        <v>392</v>
      </c>
      <c r="AV377">
        <f>(Table2[[#This Row],[Rank 1Y]]+Table2[[#This Row],[Rank 6M]]+Table2[[#This Row],[Rank Sharpe]])/3</f>
        <v>384</v>
      </c>
    </row>
    <row r="378" spans="1:48" x14ac:dyDescent="0.3">
      <c r="A378" t="s">
        <v>293</v>
      </c>
      <c r="B378" t="s">
        <v>294</v>
      </c>
      <c r="C378" t="s">
        <v>10391</v>
      </c>
      <c r="D378" t="s">
        <v>34</v>
      </c>
      <c r="E378">
        <v>99133.147620539996</v>
      </c>
      <c r="F378">
        <v>109.29</v>
      </c>
      <c r="G378">
        <v>13.8510745466559</v>
      </c>
      <c r="H378">
        <f>(Table2[[#This Row],[1Y Return vs Nifty]]-AVERAGE(Table2[1Y Return vs Nifty]))/_xlfn.STDEV.P(Table2[1Y Return vs Nifty])</f>
        <v>-0.1738093261747454</v>
      </c>
      <c r="I378">
        <v>-7.8010518515859104</v>
      </c>
      <c r="J378">
        <f>(Table2[[#This Row],[1M Return vs Nifty]]-AVERAGE(Table2[1M Return vs Nifty]))/_xlfn.STDEV.P(Table2[1M Return vs Nifty])</f>
        <v>-0.51860371433194175</v>
      </c>
      <c r="K378">
        <v>-21.836363711563401</v>
      </c>
      <c r="L378">
        <f>(Table2[[#This Row],[6M Return vs Nifty]]-AVERAGE(Table2[6M Return vs Nifty]))/_xlfn.STDEV.P(Table2[6M Return vs Nifty])</f>
        <v>-1.057923432958799</v>
      </c>
      <c r="M378">
        <v>8.34035822632226E-2</v>
      </c>
      <c r="N378">
        <f>(Table2[[#This Row],[1W Return vs Nifty]]-AVERAGE(Table2[1W Return vs Nifty]))/_xlfn.STDEV.P(Table2[1W Return vs Nifty])</f>
        <v>0.3653697843142652</v>
      </c>
      <c r="O378">
        <v>107.19</v>
      </c>
      <c r="P378">
        <v>109.493462639027</v>
      </c>
      <c r="Q378">
        <v>105.554029393013</v>
      </c>
      <c r="R378">
        <v>64.503945710811493</v>
      </c>
      <c r="S378" s="2">
        <f>(Table2[[#This Row],[Close Price]]-Table2[[#This Row],[20D EMA]])/Table2[[#This Row],[20D EMA]]</f>
        <v>1.9591379792891207E-2</v>
      </c>
      <c r="T378" s="2">
        <f>(Table2[[#This Row],[Close Price]]-Table2[[#This Row],[50D EMA]])/Table2[[#This Row],[50D EMA]]</f>
        <v>-1.8582172316329163E-3</v>
      </c>
      <c r="U378" s="2">
        <f>(Table2[[#This Row],[Close Price]]-Table2[[#This Row],[200D EMA]])/Table2[[#This Row],[200D EMA]]</f>
        <v>3.5393917489182157E-2</v>
      </c>
      <c r="V378">
        <v>0.861250781639053</v>
      </c>
      <c r="W378">
        <v>108.65</v>
      </c>
      <c r="X378">
        <v>110.5</v>
      </c>
      <c r="Y378">
        <v>105.05</v>
      </c>
      <c r="Z378">
        <v>110.5</v>
      </c>
      <c r="AA378">
        <v>100.69</v>
      </c>
      <c r="AB378">
        <v>113.46</v>
      </c>
      <c r="AC378" s="2">
        <f>(Table2[[#This Row],[Close Price]]/Table2[[#This Row],[Day Low]])-1</f>
        <v>5.890473999079715E-3</v>
      </c>
      <c r="AD378" s="2">
        <f>(Table2[[#This Row],[Day High]]/Table2[[#This Row],[Close Price]])-1</f>
        <v>1.1071461249885672E-2</v>
      </c>
      <c r="AE378" s="2">
        <f>(Table2[[#This Row],[Close Price]]/Table2[[#This Row],[Current Week Low]])-1</f>
        <v>4.0361732508329418E-2</v>
      </c>
      <c r="AF378" s="2">
        <f>(Table2[[#This Row],[Current Week High]]/Table2[[#This Row],[Close Price]])-1</f>
        <v>1.1071461249885672E-2</v>
      </c>
      <c r="AG378" s="2">
        <f>(Table2[[#This Row],[Close Price]]/Table2[[#This Row],[Current Month Low]])-1</f>
        <v>8.5410666401827484E-2</v>
      </c>
      <c r="AH378" s="2">
        <f>(Table2[[#This Row],[Current Month High]]/Table2[[#This Row],[Close Price]])-1</f>
        <v>3.815536645621731E-2</v>
      </c>
      <c r="AI378">
        <v>17.9430871991947</v>
      </c>
      <c r="AJ378">
        <v>59.7339959076293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-0.09</v>
      </c>
      <c r="AM378" t="s">
        <v>10435</v>
      </c>
      <c r="AN378">
        <v>5.72</v>
      </c>
      <c r="AO378" t="s">
        <v>10436</v>
      </c>
      <c r="AP378">
        <v>0.138648496458257</v>
      </c>
      <c r="AQ378">
        <f>(Table2[[#This Row],[Sharpe Ratio]]-AVERAGE(Table2[Sharpe Ratio]))/_xlfn.STDEV.P(Table2[Sharpe Ratio])</f>
        <v>0.92812312454380386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352</v>
      </c>
      <c r="AT378">
        <f>_xlfn.RANK.AVG(Table2[[#This Row],[6M Return vs Nifty Z-Score]],Table2[6M Return vs Nifty Z-Score])</f>
        <v>677</v>
      </c>
      <c r="AU378">
        <f>_xlfn.RANK.AVG(Table2[[#This Row],[Sharpe Ratio Z-Score]],Table2[Sharpe Ratio Z-Score])</f>
        <v>125</v>
      </c>
      <c r="AV378">
        <f>(Table2[[#This Row],[Rank 1Y]]+Table2[[#This Row],[Rank 6M]]+Table2[[#This Row],[Rank Sharpe]])/3</f>
        <v>384.66666666666669</v>
      </c>
    </row>
    <row r="379" spans="1:48" x14ac:dyDescent="0.3">
      <c r="A379" t="s">
        <v>1925</v>
      </c>
      <c r="B379" t="s">
        <v>1926</v>
      </c>
      <c r="C379" t="s">
        <v>10402</v>
      </c>
      <c r="D379" t="s">
        <v>125</v>
      </c>
      <c r="E379">
        <v>3812.3171855999999</v>
      </c>
      <c r="F379">
        <v>871.2</v>
      </c>
      <c r="G379">
        <v>38.074433413805998</v>
      </c>
      <c r="H379">
        <f>(Table2[[#This Row],[1Y Return vs Nifty]]-AVERAGE(Table2[1Y Return vs Nifty]))/_xlfn.STDEV.P(Table2[1Y Return vs Nifty])</f>
        <v>0.22062823290820166</v>
      </c>
      <c r="I379">
        <v>3.3186343195093402</v>
      </c>
      <c r="J379">
        <f>(Table2[[#This Row],[1M Return vs Nifty]]-AVERAGE(Table2[1M Return vs Nifty]))/_xlfn.STDEV.P(Table2[1M Return vs Nifty])</f>
        <v>0.56510493763993197</v>
      </c>
      <c r="K379">
        <v>-17.646528651947602</v>
      </c>
      <c r="L379">
        <f>(Table2[[#This Row],[6M Return vs Nifty]]-AVERAGE(Table2[6M Return vs Nifty]))/_xlfn.STDEV.P(Table2[6M Return vs Nifty])</f>
        <v>-0.93180943069069033</v>
      </c>
      <c r="M379">
        <v>-0.200406623553646</v>
      </c>
      <c r="N379">
        <f>(Table2[[#This Row],[1W Return vs Nifty]]-AVERAGE(Table2[1W Return vs Nifty]))/_xlfn.STDEV.P(Table2[1W Return vs Nifty])</f>
        <v>0.31040988043332618</v>
      </c>
      <c r="O379">
        <v>816.6</v>
      </c>
      <c r="P379">
        <v>826.90493147855204</v>
      </c>
      <c r="Q379">
        <v>772.62730464288495</v>
      </c>
      <c r="R379">
        <v>75.704366261627499</v>
      </c>
      <c r="S379" s="2">
        <f>(Table2[[#This Row],[Close Price]]-Table2[[#This Row],[20D EMA]])/Table2[[#This Row],[20D EMA]]</f>
        <v>6.6862601028655433E-2</v>
      </c>
      <c r="T379" s="2">
        <f>(Table2[[#This Row],[Close Price]]-Table2[[#This Row],[50D EMA]])/Table2[[#This Row],[50D EMA]]</f>
        <v>5.3567304819728129E-2</v>
      </c>
      <c r="U379" s="2">
        <f>(Table2[[#This Row],[Close Price]]-Table2[[#This Row],[200D EMA]])/Table2[[#This Row],[200D EMA]]</f>
        <v>0.12758116981469642</v>
      </c>
      <c r="V379">
        <v>0.71939807113111698</v>
      </c>
      <c r="W379">
        <v>861.65</v>
      </c>
      <c r="X379">
        <v>887.4</v>
      </c>
      <c r="Y379">
        <v>852</v>
      </c>
      <c r="Z379">
        <v>887.4</v>
      </c>
      <c r="AA379">
        <v>733.1</v>
      </c>
      <c r="AB379">
        <v>887.4</v>
      </c>
      <c r="AC379" s="2">
        <f>(Table2[[#This Row],[Close Price]]/Table2[[#This Row],[Day Low]])-1</f>
        <v>1.1083386525851724E-2</v>
      </c>
      <c r="AD379" s="2">
        <f>(Table2[[#This Row],[Day High]]/Table2[[#This Row],[Close Price]])-1</f>
        <v>1.8595041322313932E-2</v>
      </c>
      <c r="AE379" s="2">
        <f>(Table2[[#This Row],[Close Price]]/Table2[[#This Row],[Current Week Low]])-1</f>
        <v>2.2535211267605604E-2</v>
      </c>
      <c r="AF379" s="2">
        <f>(Table2[[#This Row],[Current Week High]]/Table2[[#This Row],[Close Price]])-1</f>
        <v>1.8595041322313932E-2</v>
      </c>
      <c r="AG379" s="2">
        <f>(Table2[[#This Row],[Close Price]]/Table2[[#This Row],[Current Month Low]])-1</f>
        <v>0.18837812031100798</v>
      </c>
      <c r="AH379" s="2">
        <f>(Table2[[#This Row],[Current Month High]]/Table2[[#This Row],[Close Price]])-1</f>
        <v>1.8595041322313932E-2</v>
      </c>
      <c r="AI379">
        <v>24.311294765840199</v>
      </c>
      <c r="AJ379">
        <v>105.714285714285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-0.09</v>
      </c>
      <c r="AM379" t="s">
        <v>10435</v>
      </c>
      <c r="AN379">
        <v>16.02</v>
      </c>
      <c r="AO379" t="s">
        <v>10436</v>
      </c>
      <c r="AP379">
        <v>8.3823373173543006E-2</v>
      </c>
      <c r="AQ379">
        <f>(Table2[[#This Row],[Sharpe Ratio]]-AVERAGE(Table2[Sharpe Ratio]))/_xlfn.STDEV.P(Table2[Sharpe Ratio])</f>
        <v>0.29177667081707054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243</v>
      </c>
      <c r="AT379">
        <f>_xlfn.RANK.AVG(Table2[[#This Row],[6M Return vs Nifty Z-Score]],Table2[6M Return vs Nifty Z-Score])</f>
        <v>643</v>
      </c>
      <c r="AU379">
        <f>_xlfn.RANK.AVG(Table2[[#This Row],[Sharpe Ratio Z-Score]],Table2[Sharpe Ratio Z-Score])</f>
        <v>269</v>
      </c>
      <c r="AV379">
        <f>(Table2[[#This Row],[Rank 1Y]]+Table2[[#This Row],[Rank 6M]]+Table2[[#This Row],[Rank Sharpe]])/3</f>
        <v>385</v>
      </c>
    </row>
    <row r="380" spans="1:48" x14ac:dyDescent="0.3">
      <c r="A380" t="s">
        <v>1313</v>
      </c>
      <c r="B380" t="s">
        <v>1314</v>
      </c>
      <c r="C380" t="s">
        <v>10393</v>
      </c>
      <c r="D380" t="s">
        <v>393</v>
      </c>
      <c r="E380">
        <v>9033.7664971499999</v>
      </c>
      <c r="F380">
        <v>663.05</v>
      </c>
      <c r="G380">
        <v>21.705387811294599</v>
      </c>
      <c r="H380">
        <f>(Table2[[#This Row],[1Y Return vs Nifty]]-AVERAGE(Table2[1Y Return vs Nifty]))/_xlfn.STDEV.P(Table2[1Y Return vs Nifty])</f>
        <v>-4.5914752620033868E-2</v>
      </c>
      <c r="I380">
        <v>-7.9444145139333697</v>
      </c>
      <c r="J380">
        <f>(Table2[[#This Row],[1M Return vs Nifty]]-AVERAGE(Table2[1M Return vs Nifty]))/_xlfn.STDEV.P(Table2[1M Return vs Nifty])</f>
        <v>-0.53257563360782201</v>
      </c>
      <c r="K380">
        <v>16.866775926355299</v>
      </c>
      <c r="L380">
        <f>(Table2[[#This Row],[6M Return vs Nifty]]-AVERAGE(Table2[6M Return vs Nifty]))/_xlfn.STDEV.P(Table2[6M Return vs Nifty])</f>
        <v>0.10704076506549828</v>
      </c>
      <c r="M380">
        <v>-4.6581371098698998</v>
      </c>
      <c r="N380">
        <f>(Table2[[#This Row],[1W Return vs Nifty]]-AVERAGE(Table2[1W Return vs Nifty]))/_xlfn.STDEV.P(Table2[1W Return vs Nifty])</f>
        <v>-0.55283053176368746</v>
      </c>
      <c r="O380">
        <v>677.11</v>
      </c>
      <c r="P380">
        <v>665.92465753861597</v>
      </c>
      <c r="Q380">
        <v>575.74524808509796</v>
      </c>
      <c r="R380">
        <v>36.0973027312874</v>
      </c>
      <c r="S380" s="2">
        <f>(Table2[[#This Row],[Close Price]]-Table2[[#This Row],[20D EMA]])/Table2[[#This Row],[20D EMA]]</f>
        <v>-2.0764720651002138E-2</v>
      </c>
      <c r="T380" s="2">
        <f>(Table2[[#This Row],[Close Price]]-Table2[[#This Row],[50D EMA]])/Table2[[#This Row],[50D EMA]]</f>
        <v>-4.3167909553631792E-3</v>
      </c>
      <c r="U380" s="2">
        <f>(Table2[[#This Row],[Close Price]]-Table2[[#This Row],[200D EMA]])/Table2[[#This Row],[200D EMA]]</f>
        <v>0.15163781586608585</v>
      </c>
      <c r="V380">
        <v>0.19420295538357699</v>
      </c>
      <c r="W380">
        <v>655</v>
      </c>
      <c r="X380">
        <v>672.8</v>
      </c>
      <c r="Y380">
        <v>655</v>
      </c>
      <c r="Z380">
        <v>679.6</v>
      </c>
      <c r="AA380">
        <v>646.79999999999995</v>
      </c>
      <c r="AB380">
        <v>705</v>
      </c>
      <c r="AC380" s="2">
        <f>(Table2[[#This Row],[Close Price]]/Table2[[#This Row],[Day Low]])-1</f>
        <v>1.2290076335877753E-2</v>
      </c>
      <c r="AD380" s="2">
        <f>(Table2[[#This Row],[Day High]]/Table2[[#This Row],[Close Price]])-1</f>
        <v>1.4704773395671555E-2</v>
      </c>
      <c r="AE380" s="2">
        <f>(Table2[[#This Row],[Close Price]]/Table2[[#This Row],[Current Week Low]])-1</f>
        <v>1.2290076335877753E-2</v>
      </c>
      <c r="AF380" s="2">
        <f>(Table2[[#This Row],[Current Week High]]/Table2[[#This Row],[Close Price]])-1</f>
        <v>2.496041022547324E-2</v>
      </c>
      <c r="AG380" s="2">
        <f>(Table2[[#This Row],[Close Price]]/Table2[[#This Row],[Current Month Low]])-1</f>
        <v>2.5123685837971532E-2</v>
      </c>
      <c r="AH380" s="2">
        <f>(Table2[[#This Row],[Current Month High]]/Table2[[#This Row],[Close Price]])-1</f>
        <v>6.3268230148556093E-2</v>
      </c>
      <c r="AI380">
        <v>19.5988236181283</v>
      </c>
      <c r="AJ380">
        <v>71.819124125420998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-0.05</v>
      </c>
      <c r="AM380" t="s">
        <v>10435</v>
      </c>
      <c r="AN380">
        <v>-0.39</v>
      </c>
      <c r="AO380" t="s">
        <v>10435</v>
      </c>
      <c r="AP380">
        <v>-4.2398276939119997E-3</v>
      </c>
      <c r="AQ380">
        <f>(Table2[[#This Row],[Sharpe Ratio]]-AVERAGE(Table2[Sharpe Ratio]))/_xlfn.STDEV.P(Table2[Sharpe Ratio])</f>
        <v>-0.73035884331234979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-1.7546389962383948</v>
      </c>
      <c r="AS380">
        <f>_xlfn.RANK.AVG(Table2[[#This Row],[1Y Return vs Nifty Z-Score]],Table2[1Y Return vs Nifty Z-Score])</f>
        <v>308</v>
      </c>
      <c r="AT380">
        <f>_xlfn.RANK.AVG(Table2[[#This Row],[6M Return vs Nifty Z-Score]],Table2[6M Return vs Nifty Z-Score])</f>
        <v>280</v>
      </c>
      <c r="AU380">
        <f>_xlfn.RANK.AVG(Table2[[#This Row],[Sharpe Ratio Z-Score]],Table2[Sharpe Ratio Z-Score])</f>
        <v>567</v>
      </c>
      <c r="AV380">
        <f>(Table2[[#This Row],[Rank 1Y]]+Table2[[#This Row],[Rank 6M]]+Table2[[#This Row],[Rank Sharpe]])/3</f>
        <v>385</v>
      </c>
    </row>
    <row r="381" spans="1:48" x14ac:dyDescent="0.3">
      <c r="A381" t="s">
        <v>337</v>
      </c>
      <c r="B381" t="s">
        <v>338</v>
      </c>
      <c r="C381" t="s">
        <v>10391</v>
      </c>
      <c r="D381" t="s">
        <v>51</v>
      </c>
      <c r="E381">
        <v>79931.460698099996</v>
      </c>
      <c r="F381">
        <v>1991</v>
      </c>
      <c r="G381">
        <v>26.009767890351501</v>
      </c>
      <c r="H381">
        <f>(Table2[[#This Row],[1Y Return vs Nifty]]-AVERAGE(Table2[1Y Return vs Nifty]))/_xlfn.STDEV.P(Table2[1Y Return vs Nifty])</f>
        <v>2.4174997569437511E-2</v>
      </c>
      <c r="I381">
        <v>1.51471039654581</v>
      </c>
      <c r="J381">
        <f>(Table2[[#This Row],[1M Return vs Nifty]]-AVERAGE(Table2[1M Return vs Nifty]))/_xlfn.STDEV.P(Table2[1M Return vs Nifty])</f>
        <v>0.38929710163316561</v>
      </c>
      <c r="K381">
        <v>16.846671240615301</v>
      </c>
      <c r="L381">
        <f>(Table2[[#This Row],[6M Return vs Nifty]]-AVERAGE(Table2[6M Return vs Nifty]))/_xlfn.STDEV.P(Table2[6M Return vs Nifty])</f>
        <v>0.1064356141831993</v>
      </c>
      <c r="M381">
        <v>-1.3242812486536499</v>
      </c>
      <c r="N381">
        <f>(Table2[[#This Row],[1W Return vs Nifty]]-AVERAGE(Table2[1W Return vs Nifty]))/_xlfn.STDEV.P(Table2[1W Return vs Nifty])</f>
        <v>9.2771331488475814E-2</v>
      </c>
      <c r="O381">
        <v>1980.92</v>
      </c>
      <c r="P381">
        <v>1915.14100425932</v>
      </c>
      <c r="Q381">
        <v>1678.0976064885299</v>
      </c>
      <c r="R381">
        <v>48.955035446613103</v>
      </c>
      <c r="S381" s="2">
        <f>(Table2[[#This Row],[Close Price]]-Table2[[#This Row],[20D EMA]])/Table2[[#This Row],[20D EMA]]</f>
        <v>5.0885447165962923E-3</v>
      </c>
      <c r="T381" s="2">
        <f>(Table2[[#This Row],[Close Price]]-Table2[[#This Row],[50D EMA]])/Table2[[#This Row],[50D EMA]]</f>
        <v>3.9610136053673223E-2</v>
      </c>
      <c r="U381" s="2">
        <f>(Table2[[#This Row],[Close Price]]-Table2[[#This Row],[200D EMA]])/Table2[[#This Row],[200D EMA]]</f>
        <v>0.18646257065238764</v>
      </c>
      <c r="V381">
        <v>1.11963220476421</v>
      </c>
      <c r="W381">
        <v>1986.05</v>
      </c>
      <c r="X381">
        <v>2030</v>
      </c>
      <c r="Y381">
        <v>1986.05</v>
      </c>
      <c r="Z381">
        <v>2033.35</v>
      </c>
      <c r="AA381">
        <v>1927.15</v>
      </c>
      <c r="AB381">
        <v>2078.75</v>
      </c>
      <c r="AC381" s="2">
        <f>(Table2[[#This Row],[Close Price]]/Table2[[#This Row],[Day Low]])-1</f>
        <v>2.4923843810578106E-3</v>
      </c>
      <c r="AD381" s="2">
        <f>(Table2[[#This Row],[Day High]]/Table2[[#This Row],[Close Price]])-1</f>
        <v>1.9588146659969885E-2</v>
      </c>
      <c r="AE381" s="2">
        <f>(Table2[[#This Row],[Close Price]]/Table2[[#This Row],[Current Week Low]])-1</f>
        <v>2.4923843810578106E-3</v>
      </c>
      <c r="AF381" s="2">
        <f>(Table2[[#This Row],[Current Week High]]/Table2[[#This Row],[Close Price]])-1</f>
        <v>2.1270718232044183E-2</v>
      </c>
      <c r="AG381" s="2">
        <f>(Table2[[#This Row],[Close Price]]/Table2[[#This Row],[Current Month Low]])-1</f>
        <v>3.3131826790856911E-2</v>
      </c>
      <c r="AH381" s="2">
        <f>(Table2[[#This Row],[Current Month High]]/Table2[[#This Row],[Close Price]])-1</f>
        <v>4.4073329984932297E-2</v>
      </c>
      <c r="AI381">
        <v>4.4073329984932297</v>
      </c>
      <c r="AJ381">
        <v>68.393453715058996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0.04</v>
      </c>
      <c r="AM381" t="s">
        <v>10436</v>
      </c>
      <c r="AN381">
        <v>0.73</v>
      </c>
      <c r="AO381" t="s">
        <v>10436</v>
      </c>
      <c r="AP381">
        <v>-7.2549226309059998E-3</v>
      </c>
      <c r="AQ381">
        <f>(Table2[[#This Row],[Sharpe Ratio]]-AVERAGE(Table2[Sharpe Ratio]))/_xlfn.STDEV.P(Table2[Sharpe Ratio])</f>
        <v>-0.76535456891868869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-0.15267552404441043</v>
      </c>
      <c r="AS381">
        <f>_xlfn.RANK.AVG(Table2[[#This Row],[1Y Return vs Nifty Z-Score]],Table2[1Y Return vs Nifty Z-Score])</f>
        <v>293</v>
      </c>
      <c r="AT381">
        <f>_xlfn.RANK.AVG(Table2[[#This Row],[6M Return vs Nifty Z-Score]],Table2[6M Return vs Nifty Z-Score])</f>
        <v>282</v>
      </c>
      <c r="AU381">
        <f>_xlfn.RANK.AVG(Table2[[#This Row],[Sharpe Ratio Z-Score]],Table2[Sharpe Ratio Z-Score])</f>
        <v>583</v>
      </c>
      <c r="AV381">
        <f>(Table2[[#This Row],[Rank 1Y]]+Table2[[#This Row],[Rank 6M]]+Table2[[#This Row],[Rank Sharpe]])/3</f>
        <v>386</v>
      </c>
    </row>
    <row r="382" spans="1:48" x14ac:dyDescent="0.3">
      <c r="A382" t="s">
        <v>523</v>
      </c>
      <c r="B382" t="s">
        <v>524</v>
      </c>
      <c r="C382" t="s">
        <v>10402</v>
      </c>
      <c r="D382" t="s">
        <v>261</v>
      </c>
      <c r="E382">
        <v>41655.648206799997</v>
      </c>
      <c r="F382">
        <v>4416.3999999999996</v>
      </c>
      <c r="G382">
        <v>-1.21769558672204</v>
      </c>
      <c r="H382">
        <f>(Table2[[#This Row],[1Y Return vs Nifty]]-AVERAGE(Table2[1Y Return vs Nifty]))/_xlfn.STDEV.P(Table2[1Y Return vs Nifty])</f>
        <v>-0.41917946424638969</v>
      </c>
      <c r="I382">
        <v>-7.9514007323763396</v>
      </c>
      <c r="J382">
        <f>(Table2[[#This Row],[1M Return vs Nifty]]-AVERAGE(Table2[1M Return vs Nifty]))/_xlfn.STDEV.P(Table2[1M Return vs Nifty])</f>
        <v>-0.53325650042858641</v>
      </c>
      <c r="K382">
        <v>-1.2056916924398999</v>
      </c>
      <c r="L382">
        <f>(Table2[[#This Row],[6M Return vs Nifty]]-AVERAGE(Table2[6M Return vs Nifty]))/_xlfn.STDEV.P(Table2[6M Return vs Nifty])</f>
        <v>-0.43694036780421786</v>
      </c>
      <c r="M382">
        <v>-2.25163447362173</v>
      </c>
      <c r="N382">
        <f>(Table2[[#This Row],[1W Return vs Nifty]]-AVERAGE(Table2[1W Return vs Nifty]))/_xlfn.STDEV.P(Table2[1W Return vs Nifty])</f>
        <v>-8.6810808488589131E-2</v>
      </c>
      <c r="O382">
        <v>4344.38</v>
      </c>
      <c r="P382">
        <v>4333.5226534802596</v>
      </c>
      <c r="Q382">
        <v>4007.3311187653999</v>
      </c>
      <c r="R382">
        <v>62.834823522920303</v>
      </c>
      <c r="S382" s="2">
        <f>(Table2[[#This Row],[Close Price]]-Table2[[#This Row],[20D EMA]])/Table2[[#This Row],[20D EMA]]</f>
        <v>1.6577739516340541E-2</v>
      </c>
      <c r="T382" s="2">
        <f>(Table2[[#This Row],[Close Price]]-Table2[[#This Row],[50D EMA]])/Table2[[#This Row],[50D EMA]]</f>
        <v>1.9124705960214865E-2</v>
      </c>
      <c r="U382" s="2">
        <f>(Table2[[#This Row],[Close Price]]-Table2[[#This Row],[200D EMA]])/Table2[[#This Row],[200D EMA]]</f>
        <v>0.10208012991964285</v>
      </c>
      <c r="V382">
        <v>0.68002786798954995</v>
      </c>
      <c r="W382">
        <v>4295</v>
      </c>
      <c r="X382">
        <v>4425</v>
      </c>
      <c r="Y382">
        <v>4270</v>
      </c>
      <c r="Z382">
        <v>4425</v>
      </c>
      <c r="AA382">
        <v>4209.2</v>
      </c>
      <c r="AB382">
        <v>4449.8999999999996</v>
      </c>
      <c r="AC382" s="2">
        <f>(Table2[[#This Row],[Close Price]]/Table2[[#This Row],[Day Low]])-1</f>
        <v>2.8265424912689019E-2</v>
      </c>
      <c r="AD382" s="2">
        <f>(Table2[[#This Row],[Day High]]/Table2[[#This Row],[Close Price]])-1</f>
        <v>1.947287383389229E-3</v>
      </c>
      <c r="AE382" s="2">
        <f>(Table2[[#This Row],[Close Price]]/Table2[[#This Row],[Current Week Low]])-1</f>
        <v>3.4285714285714253E-2</v>
      </c>
      <c r="AF382" s="2">
        <f>(Table2[[#This Row],[Current Week High]]/Table2[[#This Row],[Close Price]])-1</f>
        <v>1.947287383389229E-3</v>
      </c>
      <c r="AG382" s="2">
        <f>(Table2[[#This Row],[Close Price]]/Table2[[#This Row],[Current Month Low]])-1</f>
        <v>4.9225506034400901E-2</v>
      </c>
      <c r="AH382" s="2">
        <f>(Table2[[#This Row],[Current Month High]]/Table2[[#This Row],[Close Price]])-1</f>
        <v>7.5853636445974981E-3</v>
      </c>
      <c r="AI382">
        <v>12.081106783805801</v>
      </c>
      <c r="AJ382">
        <v>32.225565485546603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-0.02</v>
      </c>
      <c r="AM382" t="s">
        <v>10435</v>
      </c>
      <c r="AN382">
        <v>1.68</v>
      </c>
      <c r="AO382" t="s">
        <v>10436</v>
      </c>
      <c r="AP382">
        <v>9.1510423894636997E-2</v>
      </c>
      <c r="AQ382">
        <f>(Table2[[#This Row],[Sharpe Ratio]]-AVERAGE(Table2[Sharpe Ratio]))/_xlfn.STDEV.P(Table2[Sharpe Ratio])</f>
        <v>0.38099904138216406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-1.0951880995856191</v>
      </c>
      <c r="AS382">
        <f>_xlfn.RANK.AVG(Table2[[#This Row],[1Y Return vs Nifty Z-Score]],Table2[1Y Return vs Nifty Z-Score])</f>
        <v>441</v>
      </c>
      <c r="AT382">
        <f>_xlfn.RANK.AVG(Table2[[#This Row],[6M Return vs Nifty Z-Score]],Table2[6M Return vs Nifty Z-Score])</f>
        <v>469</v>
      </c>
      <c r="AU382">
        <f>_xlfn.RANK.AVG(Table2[[#This Row],[Sharpe Ratio Z-Score]],Table2[Sharpe Ratio Z-Score])</f>
        <v>248</v>
      </c>
      <c r="AV382">
        <f>(Table2[[#This Row],[Rank 1Y]]+Table2[[#This Row],[Rank 6M]]+Table2[[#This Row],[Rank Sharpe]])/3</f>
        <v>386</v>
      </c>
    </row>
    <row r="383" spans="1:48" x14ac:dyDescent="0.3">
      <c r="A383" t="s">
        <v>81</v>
      </c>
      <c r="B383" t="s">
        <v>82</v>
      </c>
      <c r="C383" t="s">
        <v>5630</v>
      </c>
      <c r="D383" t="s">
        <v>83</v>
      </c>
      <c r="E383">
        <v>338970.28018166998</v>
      </c>
      <c r="F383">
        <v>11761.65</v>
      </c>
      <c r="G383">
        <v>11.476888655407199</v>
      </c>
      <c r="H383">
        <f>(Table2[[#This Row],[1Y Return vs Nifty]]-AVERAGE(Table2[1Y Return vs Nifty]))/_xlfn.STDEV.P(Table2[1Y Return vs Nifty])</f>
        <v>-0.21246903859899041</v>
      </c>
      <c r="I383">
        <v>0.93460060763666597</v>
      </c>
      <c r="J383">
        <f>(Table2[[#This Row],[1M Return vs Nifty]]-AVERAGE(Table2[1M Return vs Nifty]))/_xlfn.STDEV.P(Table2[1M Return vs Nifty])</f>
        <v>0.33276043435126024</v>
      </c>
      <c r="K383">
        <v>5.1136151232530098</v>
      </c>
      <c r="L383">
        <f>(Table2[[#This Row],[6M Return vs Nifty]]-AVERAGE(Table2[6M Return vs Nifty]))/_xlfn.STDEV.P(Table2[6M Return vs Nifty])</f>
        <v>-0.24672928246372502</v>
      </c>
      <c r="M383">
        <v>0.82275897010418397</v>
      </c>
      <c r="N383">
        <f>(Table2[[#This Row],[1W Return vs Nifty]]-AVERAGE(Table2[1W Return vs Nifty]))/_xlfn.STDEV.P(Table2[1W Return vs Nifty])</f>
        <v>0.50854610502703668</v>
      </c>
      <c r="O383">
        <v>11610.27</v>
      </c>
      <c r="P383">
        <v>11435.521056642399</v>
      </c>
      <c r="Q383">
        <v>10445.6605050456</v>
      </c>
      <c r="R383">
        <v>58.002202235782597</v>
      </c>
      <c r="S383" s="2">
        <f>(Table2[[#This Row],[Close Price]]-Table2[[#This Row],[20D EMA]])/Table2[[#This Row],[20D EMA]]</f>
        <v>1.3038456470004504E-2</v>
      </c>
      <c r="T383" s="2">
        <f>(Table2[[#This Row],[Close Price]]-Table2[[#This Row],[50D EMA]])/Table2[[#This Row],[50D EMA]]</f>
        <v>2.8518940391278988E-2</v>
      </c>
      <c r="U383" s="2">
        <f>(Table2[[#This Row],[Close Price]]-Table2[[#This Row],[200D EMA]])/Table2[[#This Row],[200D EMA]]</f>
        <v>0.12598432567464096</v>
      </c>
      <c r="V383">
        <v>0.75365917044228603</v>
      </c>
      <c r="W383">
        <v>11740.35</v>
      </c>
      <c r="X383">
        <v>11969.85</v>
      </c>
      <c r="Y383">
        <v>11740.35</v>
      </c>
      <c r="Z383">
        <v>11998</v>
      </c>
      <c r="AA383">
        <v>11308</v>
      </c>
      <c r="AB383">
        <v>11998</v>
      </c>
      <c r="AC383" s="2">
        <f>(Table2[[#This Row],[Close Price]]/Table2[[#This Row],[Day Low]])-1</f>
        <v>1.8142559634082289E-3</v>
      </c>
      <c r="AD383" s="2">
        <f>(Table2[[#This Row],[Day High]]/Table2[[#This Row],[Close Price]])-1</f>
        <v>1.7701597990078088E-2</v>
      </c>
      <c r="AE383" s="2">
        <f>(Table2[[#This Row],[Close Price]]/Table2[[#This Row],[Current Week Low]])-1</f>
        <v>1.8142559634082289E-3</v>
      </c>
      <c r="AF383" s="2">
        <f>(Table2[[#This Row],[Current Week High]]/Table2[[#This Row],[Close Price]])-1</f>
        <v>2.0094969668371432E-2</v>
      </c>
      <c r="AG383" s="2">
        <f>(Table2[[#This Row],[Close Price]]/Table2[[#This Row],[Current Month Low]])-1</f>
        <v>4.0117615847187871E-2</v>
      </c>
      <c r="AH383" s="2">
        <f>(Table2[[#This Row],[Current Month High]]/Table2[[#This Row],[Close Price]])-1</f>
        <v>2.0094969668371432E-2</v>
      </c>
      <c r="AI383">
        <v>2.6896736427286898</v>
      </c>
      <c r="AJ383">
        <v>46.197351166244999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-0.03</v>
      </c>
      <c r="AM383" t="s">
        <v>10435</v>
      </c>
      <c r="AN383">
        <v>2.88</v>
      </c>
      <c r="AO383" t="s">
        <v>10436</v>
      </c>
      <c r="AP383">
        <v>3.5539953740013001E-2</v>
      </c>
      <c r="AQ383">
        <f>(Table2[[#This Row],[Sharpe Ratio]]-AVERAGE(Table2[Sharpe Ratio]))/_xlfn.STDEV.P(Table2[Sharpe Ratio])</f>
        <v>-0.26864127062135418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0.11346694769422727</v>
      </c>
      <c r="AS383">
        <f>_xlfn.RANK.AVG(Table2[[#This Row],[1Y Return vs Nifty Z-Score]],Table2[1Y Return vs Nifty Z-Score])</f>
        <v>364</v>
      </c>
      <c r="AT383">
        <f>_xlfn.RANK.AVG(Table2[[#This Row],[6M Return vs Nifty Z-Score]],Table2[6M Return vs Nifty Z-Score])</f>
        <v>392</v>
      </c>
      <c r="AU383">
        <f>_xlfn.RANK.AVG(Table2[[#This Row],[Sharpe Ratio Z-Score]],Table2[Sharpe Ratio Z-Score])</f>
        <v>405</v>
      </c>
      <c r="AV383">
        <f>(Table2[[#This Row],[Rank 1Y]]+Table2[[#This Row],[Rank 6M]]+Table2[[#This Row],[Rank Sharpe]])/3</f>
        <v>387</v>
      </c>
    </row>
    <row r="384" spans="1:48" x14ac:dyDescent="0.3">
      <c r="A384" t="s">
        <v>149</v>
      </c>
      <c r="B384" t="s">
        <v>150</v>
      </c>
      <c r="C384" t="s">
        <v>10391</v>
      </c>
      <c r="D384" t="s">
        <v>40</v>
      </c>
      <c r="E384">
        <v>186793.69236398899</v>
      </c>
      <c r="F384">
        <v>1864.35</v>
      </c>
      <c r="G384">
        <v>12.210308885476</v>
      </c>
      <c r="H384">
        <f>(Table2[[#This Row],[1Y Return vs Nifty]]-AVERAGE(Table2[1Y Return vs Nifty]))/_xlfn.STDEV.P(Table2[1Y Return vs Nifty])</f>
        <v>-0.2005264964058554</v>
      </c>
      <c r="I384">
        <v>3.0972966300420501</v>
      </c>
      <c r="J384">
        <f>(Table2[[#This Row],[1M Return vs Nifty]]-AVERAGE(Table2[1M Return vs Nifty]))/_xlfn.STDEV.P(Table2[1M Return vs Nifty])</f>
        <v>0.5435336841537789</v>
      </c>
      <c r="K384">
        <v>8.0325671906609095</v>
      </c>
      <c r="L384">
        <f>(Table2[[#This Row],[6M Return vs Nifty]]-AVERAGE(Table2[6M Return vs Nifty]))/_xlfn.STDEV.P(Table2[6M Return vs Nifty])</f>
        <v>-0.15886884824335351</v>
      </c>
      <c r="M384">
        <v>2.9016429931376102</v>
      </c>
      <c r="N384">
        <f>(Table2[[#This Row],[1W Return vs Nifty]]-AVERAGE(Table2[1W Return vs Nifty]))/_xlfn.STDEV.P(Table2[1W Return vs Nifty])</f>
        <v>0.91112241744922384</v>
      </c>
      <c r="O384">
        <v>1848.43</v>
      </c>
      <c r="P384">
        <v>1769.7715114974999</v>
      </c>
      <c r="Q384">
        <v>1565.9742259438101</v>
      </c>
      <c r="R384">
        <v>51.394259000797597</v>
      </c>
      <c r="S384" s="2">
        <f>(Table2[[#This Row],[Close Price]]-Table2[[#This Row],[20D EMA]])/Table2[[#This Row],[20D EMA]]</f>
        <v>8.6127145739897347E-3</v>
      </c>
      <c r="T384" s="2">
        <f>(Table2[[#This Row],[Close Price]]-Table2[[#This Row],[50D EMA]])/Table2[[#This Row],[50D EMA]]</f>
        <v>5.3441072979229967E-2</v>
      </c>
      <c r="U384" s="2">
        <f>(Table2[[#This Row],[Close Price]]-Table2[[#This Row],[200D EMA]])/Table2[[#This Row],[200D EMA]]</f>
        <v>0.19053683586417855</v>
      </c>
      <c r="V384">
        <v>0.89138212117198201</v>
      </c>
      <c r="W384">
        <v>1854.6</v>
      </c>
      <c r="X384">
        <v>1927.95</v>
      </c>
      <c r="Y384">
        <v>1854.6</v>
      </c>
      <c r="Z384">
        <v>1927.95</v>
      </c>
      <c r="AA384">
        <v>1808.45</v>
      </c>
      <c r="AB384">
        <v>1936</v>
      </c>
      <c r="AC384" s="2">
        <f>(Table2[[#This Row],[Close Price]]/Table2[[#This Row],[Day Low]])-1</f>
        <v>5.2571983176965542E-3</v>
      </c>
      <c r="AD384" s="2">
        <f>(Table2[[#This Row],[Day High]]/Table2[[#This Row],[Close Price]])-1</f>
        <v>3.4113766191970374E-2</v>
      </c>
      <c r="AE384" s="2">
        <f>(Table2[[#This Row],[Close Price]]/Table2[[#This Row],[Current Week Low]])-1</f>
        <v>5.2571983176965542E-3</v>
      </c>
      <c r="AF384" s="2">
        <f>(Table2[[#This Row],[Current Week High]]/Table2[[#This Row],[Close Price]])-1</f>
        <v>3.4113766191970374E-2</v>
      </c>
      <c r="AG384" s="2">
        <f>(Table2[[#This Row],[Close Price]]/Table2[[#This Row],[Current Month Low]])-1</f>
        <v>3.0910448173850469E-2</v>
      </c>
      <c r="AH384" s="2">
        <f>(Table2[[#This Row],[Current Month High]]/Table2[[#This Row],[Close Price]])-1</f>
        <v>3.8431624963124023E-2</v>
      </c>
      <c r="AI384">
        <v>3.8431624963124</v>
      </c>
      <c r="AJ384">
        <v>47.455214141653798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0.16</v>
      </c>
      <c r="AM384" t="s">
        <v>10436</v>
      </c>
      <c r="AN384">
        <v>-1.68</v>
      </c>
      <c r="AO384" t="s">
        <v>10435</v>
      </c>
      <c r="AP384">
        <v>2.6644389959853999E-2</v>
      </c>
      <c r="AQ384">
        <f>(Table2[[#This Row],[Sharpe Ratio]]-AVERAGE(Table2[Sharpe Ratio]))/_xlfn.STDEV.P(Table2[Sharpe Ratio])</f>
        <v>-0.3718906593369547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0.72337009761683913</v>
      </c>
      <c r="AS384">
        <f>_xlfn.RANK.AVG(Table2[[#This Row],[1Y Return vs Nifty Z-Score]],Table2[1Y Return vs Nifty Z-Score])</f>
        <v>359</v>
      </c>
      <c r="AT384">
        <f>_xlfn.RANK.AVG(Table2[[#This Row],[6M Return vs Nifty Z-Score]],Table2[6M Return vs Nifty Z-Score])</f>
        <v>364</v>
      </c>
      <c r="AU384">
        <f>_xlfn.RANK.AVG(Table2[[#This Row],[Sharpe Ratio Z-Score]],Table2[Sharpe Ratio Z-Score])</f>
        <v>439</v>
      </c>
      <c r="AV384">
        <f>(Table2[[#This Row],[Rank 1Y]]+Table2[[#This Row],[Rank 6M]]+Table2[[#This Row],[Rank Sharpe]])/3</f>
        <v>387.33333333333331</v>
      </c>
    </row>
    <row r="385" spans="1:48" x14ac:dyDescent="0.3">
      <c r="A385" t="s">
        <v>41</v>
      </c>
      <c r="B385" t="s">
        <v>42</v>
      </c>
      <c r="C385" t="s">
        <v>10393</v>
      </c>
      <c r="D385" t="s">
        <v>43</v>
      </c>
      <c r="E385">
        <v>644454.02306902502</v>
      </c>
      <c r="F385">
        <v>515.25</v>
      </c>
      <c r="G385">
        <v>-15.435129076261999</v>
      </c>
      <c r="H385">
        <f>(Table2[[#This Row],[1Y Return vs Nifty]]-AVERAGE(Table2[1Y Return vs Nifty]))/_xlfn.STDEV.P(Table2[1Y Return vs Nifty])</f>
        <v>-0.65068698526335678</v>
      </c>
      <c r="I385">
        <v>-2.0869093738795499</v>
      </c>
      <c r="J385">
        <f>(Table2[[#This Row],[1M Return vs Nifty]]-AVERAGE(Table2[1M Return vs Nifty]))/_xlfn.STDEV.P(Table2[1M Return vs Nifty])</f>
        <v>3.8288408917652249E-2</v>
      </c>
      <c r="K385">
        <v>3.0894012042961498</v>
      </c>
      <c r="L385">
        <f>(Table2[[#This Row],[6M Return vs Nifty]]-AVERAGE(Table2[6M Return vs Nifty]))/_xlfn.STDEV.P(Table2[6M Return vs Nifty])</f>
        <v>-0.30765810546848338</v>
      </c>
      <c r="M385">
        <v>-0.76144307464315397</v>
      </c>
      <c r="N385">
        <f>(Table2[[#This Row],[1W Return vs Nifty]]-AVERAGE(Table2[1W Return vs Nifty]))/_xlfn.STDEV.P(Table2[1W Return vs Nifty])</f>
        <v>0.20176505796531813</v>
      </c>
      <c r="O385">
        <v>509.27</v>
      </c>
      <c r="P385">
        <v>495.05431944378603</v>
      </c>
      <c r="Q385">
        <v>458.08534712278299</v>
      </c>
      <c r="R385">
        <v>59.216422585456897</v>
      </c>
      <c r="S385" s="2">
        <f>(Table2[[#This Row],[Close Price]]-Table2[[#This Row],[20D EMA]])/Table2[[#This Row],[20D EMA]]</f>
        <v>1.1742297798810098E-2</v>
      </c>
      <c r="T385" s="2">
        <f>(Table2[[#This Row],[Close Price]]-Table2[[#This Row],[50D EMA]])/Table2[[#This Row],[50D EMA]]</f>
        <v>4.0794877982086197E-2</v>
      </c>
      <c r="U385" s="2">
        <f>(Table2[[#This Row],[Close Price]]-Table2[[#This Row],[200D EMA]])/Table2[[#This Row],[200D EMA]]</f>
        <v>0.12479039820039227</v>
      </c>
      <c r="V385">
        <v>0.79826321487747998</v>
      </c>
      <c r="W385">
        <v>514.15</v>
      </c>
      <c r="X385">
        <v>517.79999999999995</v>
      </c>
      <c r="Y385">
        <v>513.6</v>
      </c>
      <c r="Z385">
        <v>519.45000000000005</v>
      </c>
      <c r="AA385">
        <v>497.15</v>
      </c>
      <c r="AB385">
        <v>520.5</v>
      </c>
      <c r="AC385" s="2">
        <f>(Table2[[#This Row],[Close Price]]/Table2[[#This Row],[Day Low]])-1</f>
        <v>2.1394534668870424E-3</v>
      </c>
      <c r="AD385" s="2">
        <f>(Table2[[#This Row],[Day High]]/Table2[[#This Row],[Close Price]])-1</f>
        <v>4.9490538573506715E-3</v>
      </c>
      <c r="AE385" s="2">
        <f>(Table2[[#This Row],[Close Price]]/Table2[[#This Row],[Current Week Low]])-1</f>
        <v>3.2126168224297924E-3</v>
      </c>
      <c r="AF385" s="2">
        <f>(Table2[[#This Row],[Current Week High]]/Table2[[#This Row],[Close Price]])-1</f>
        <v>8.1513828238719555E-3</v>
      </c>
      <c r="AG385" s="2">
        <f>(Table2[[#This Row],[Close Price]]/Table2[[#This Row],[Current Month Low]])-1</f>
        <v>3.6407522880418375E-2</v>
      </c>
      <c r="AH385" s="2">
        <f>(Table2[[#This Row],[Current Month High]]/Table2[[#This Row],[Close Price]])-1</f>
        <v>1.0189228529839944E-2</v>
      </c>
      <c r="AI385">
        <v>1.01892285298399</v>
      </c>
      <c r="AJ385">
        <v>29.022161011643899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0.04</v>
      </c>
      <c r="AM385" t="s">
        <v>10436</v>
      </c>
      <c r="AN385">
        <v>2.7</v>
      </c>
      <c r="AO385" t="s">
        <v>10436</v>
      </c>
      <c r="AP385">
        <v>0.109651127638576</v>
      </c>
      <c r="AQ385">
        <f>(Table2[[#This Row],[Sharpe Ratio]]-AVERAGE(Table2[Sharpe Ratio]))/_xlfn.STDEV.P(Table2[Sharpe Ratio])</f>
        <v>0.59155529377059102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-0.12673633007827878</v>
      </c>
      <c r="AS385">
        <f>_xlfn.RANK.AVG(Table2[[#This Row],[1Y Return vs Nifty Z-Score]],Table2[1Y Return vs Nifty Z-Score])</f>
        <v>545</v>
      </c>
      <c r="AT385">
        <f>_xlfn.RANK.AVG(Table2[[#This Row],[6M Return vs Nifty Z-Score]],Table2[6M Return vs Nifty Z-Score])</f>
        <v>422</v>
      </c>
      <c r="AU385">
        <f>_xlfn.RANK.AVG(Table2[[#This Row],[Sharpe Ratio Z-Score]],Table2[Sharpe Ratio Z-Score])</f>
        <v>196</v>
      </c>
      <c r="AV385">
        <f>(Table2[[#This Row],[Rank 1Y]]+Table2[[#This Row],[Rank 6M]]+Table2[[#This Row],[Rank Sharpe]])/3</f>
        <v>387.66666666666669</v>
      </c>
    </row>
    <row r="386" spans="1:48" x14ac:dyDescent="0.3">
      <c r="A386" t="s">
        <v>508</v>
      </c>
      <c r="B386" t="s">
        <v>509</v>
      </c>
      <c r="C386" t="s">
        <v>10391</v>
      </c>
      <c r="D386" t="s">
        <v>34</v>
      </c>
      <c r="E386">
        <v>43522.122385294002</v>
      </c>
      <c r="F386">
        <v>61.46</v>
      </c>
      <c r="G386">
        <v>1.32493249235713</v>
      </c>
      <c r="H386">
        <f>(Table2[[#This Row],[1Y Return vs Nifty]]-AVERAGE(Table2[1Y Return vs Nifty]))/_xlfn.STDEV.P(Table2[1Y Return vs Nifty])</f>
        <v>-0.37777694782956778</v>
      </c>
      <c r="I386">
        <v>-4.1366267414326998</v>
      </c>
      <c r="J386">
        <f>(Table2[[#This Row],[1M Return vs Nifty]]-AVERAGE(Table2[1M Return vs Nifty]))/_xlfn.STDEV.P(Table2[1M Return vs Nifty])</f>
        <v>-0.16147410336335502</v>
      </c>
      <c r="K386">
        <v>-13.136793851290401</v>
      </c>
      <c r="L386">
        <f>(Table2[[#This Row],[6M Return vs Nifty]]-AVERAGE(Table2[6M Return vs Nifty]))/_xlfn.STDEV.P(Table2[6M Return vs Nifty])</f>
        <v>-0.79606644873884169</v>
      </c>
      <c r="M386">
        <v>2.1389823192797199</v>
      </c>
      <c r="N386">
        <f>(Table2[[#This Row],[1W Return vs Nifty]]-AVERAGE(Table2[1W Return vs Nifty]))/_xlfn.STDEV.P(Table2[1W Return vs Nifty])</f>
        <v>0.76343302337560681</v>
      </c>
      <c r="O386">
        <v>60.68</v>
      </c>
      <c r="P386">
        <v>62.045471229795197</v>
      </c>
      <c r="Q386">
        <v>58.811339727495501</v>
      </c>
      <c r="R386">
        <v>55.876192631773101</v>
      </c>
      <c r="S386" s="2">
        <f>(Table2[[#This Row],[Close Price]]-Table2[[#This Row],[20D EMA]])/Table2[[#This Row],[20D EMA]]</f>
        <v>1.2854317732366531E-2</v>
      </c>
      <c r="T386" s="2">
        <f>(Table2[[#This Row],[Close Price]]-Table2[[#This Row],[50D EMA]])/Table2[[#This Row],[50D EMA]]</f>
        <v>-9.4361638035886809E-3</v>
      </c>
      <c r="U386" s="2">
        <f>(Table2[[#This Row],[Close Price]]-Table2[[#This Row],[200D EMA]])/Table2[[#This Row],[200D EMA]]</f>
        <v>4.5036557316618951E-2</v>
      </c>
      <c r="V386">
        <v>0.82123541843257797</v>
      </c>
      <c r="W386">
        <v>61.3</v>
      </c>
      <c r="X386">
        <v>63.12</v>
      </c>
      <c r="Y386">
        <v>58.83</v>
      </c>
      <c r="Z386">
        <v>63.45</v>
      </c>
      <c r="AA386">
        <v>57.4</v>
      </c>
      <c r="AB386">
        <v>63.45</v>
      </c>
      <c r="AC386" s="2">
        <f>(Table2[[#This Row],[Close Price]]/Table2[[#This Row],[Day Low]])-1</f>
        <v>2.6101141924959048E-3</v>
      </c>
      <c r="AD386" s="2">
        <f>(Table2[[#This Row],[Day High]]/Table2[[#This Row],[Close Price]])-1</f>
        <v>2.7009437032216033E-2</v>
      </c>
      <c r="AE386" s="2">
        <f>(Table2[[#This Row],[Close Price]]/Table2[[#This Row],[Current Week Low]])-1</f>
        <v>4.4705082440931632E-2</v>
      </c>
      <c r="AF386" s="2">
        <f>(Table2[[#This Row],[Current Week High]]/Table2[[#This Row],[Close Price]])-1</f>
        <v>3.2378782948259133E-2</v>
      </c>
      <c r="AG386" s="2">
        <f>(Table2[[#This Row],[Close Price]]/Table2[[#This Row],[Current Month Low]])-1</f>
        <v>7.0731707317073234E-2</v>
      </c>
      <c r="AH386" s="2">
        <f>(Table2[[#This Row],[Current Month High]]/Table2[[#This Row],[Close Price]])-1</f>
        <v>3.2378782948259133E-2</v>
      </c>
      <c r="AI386">
        <v>19.589977220956701</v>
      </c>
      <c r="AJ386">
        <v>59.0168175937904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-0.06</v>
      </c>
      <c r="AM386" t="s">
        <v>10435</v>
      </c>
      <c r="AN386">
        <v>2.09</v>
      </c>
      <c r="AO386" t="s">
        <v>10436</v>
      </c>
      <c r="AP386">
        <v>0.12983987773047301</v>
      </c>
      <c r="AQ386">
        <f>(Table2[[#This Row],[Sharpe Ratio]]-AVERAGE(Table2[Sharpe Ratio]))/_xlfn.STDEV.P(Table2[Sharpe Ratio])</f>
        <v>0.82588289317128127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426</v>
      </c>
      <c r="AT386">
        <f>_xlfn.RANK.AVG(Table2[[#This Row],[6M Return vs Nifty Z-Score]],Table2[6M Return vs Nifty Z-Score])</f>
        <v>595</v>
      </c>
      <c r="AU386">
        <f>_xlfn.RANK.AVG(Table2[[#This Row],[Sharpe Ratio Z-Score]],Table2[Sharpe Ratio Z-Score])</f>
        <v>146</v>
      </c>
      <c r="AV386">
        <f>(Table2[[#This Row],[Rank 1Y]]+Table2[[#This Row],[Rank 6M]]+Table2[[#This Row],[Rank Sharpe]])/3</f>
        <v>389</v>
      </c>
    </row>
    <row r="387" spans="1:48" x14ac:dyDescent="0.3">
      <c r="A387" t="s">
        <v>745</v>
      </c>
      <c r="B387" t="s">
        <v>746</v>
      </c>
      <c r="C387" t="s">
        <v>10399</v>
      </c>
      <c r="D387" t="s">
        <v>279</v>
      </c>
      <c r="E387">
        <v>23357.352197699998</v>
      </c>
      <c r="F387">
        <v>373.5</v>
      </c>
      <c r="G387">
        <v>32.254191975169903</v>
      </c>
      <c r="H387">
        <f>(Table2[[#This Row],[1Y Return vs Nifty]]-AVERAGE(Table2[1Y Return vs Nifty]))/_xlfn.STDEV.P(Table2[1Y Return vs Nifty])</f>
        <v>0.12585517360954562</v>
      </c>
      <c r="I387">
        <v>-6.70193296952844</v>
      </c>
      <c r="J387">
        <f>(Table2[[#This Row],[1M Return vs Nifty]]-AVERAGE(Table2[1M Return vs Nifty]))/_xlfn.STDEV.P(Table2[1M Return vs Nifty])</f>
        <v>-0.41148516586718664</v>
      </c>
      <c r="K387">
        <v>-32.9878598221649</v>
      </c>
      <c r="L387">
        <f>(Table2[[#This Row],[6M Return vs Nifty]]-AVERAGE(Table2[6M Return vs Nifty]))/_xlfn.STDEV.P(Table2[6M Return vs Nifty])</f>
        <v>-1.3935833779863636</v>
      </c>
      <c r="M387">
        <v>-3.1983678542933802</v>
      </c>
      <c r="N387">
        <f>(Table2[[#This Row],[1W Return vs Nifty]]-AVERAGE(Table2[1W Return vs Nifty]))/_xlfn.STDEV.P(Table2[1W Return vs Nifty])</f>
        <v>-0.27014591954574674</v>
      </c>
      <c r="O387">
        <v>379.7</v>
      </c>
      <c r="P387">
        <v>391.780636116707</v>
      </c>
      <c r="Q387">
        <v>378.29324408124103</v>
      </c>
      <c r="R387">
        <v>44.175121765532097</v>
      </c>
      <c r="S387" s="2">
        <f>(Table2[[#This Row],[Close Price]]-Table2[[#This Row],[20D EMA]])/Table2[[#This Row],[20D EMA]]</f>
        <v>-1.6328680537266233E-2</v>
      </c>
      <c r="T387" s="2">
        <f>(Table2[[#This Row],[Close Price]]-Table2[[#This Row],[50D EMA]])/Table2[[#This Row],[50D EMA]]</f>
        <v>-4.6660387041848099E-2</v>
      </c>
      <c r="U387" s="2">
        <f>(Table2[[#This Row],[Close Price]]-Table2[[#This Row],[200D EMA]])/Table2[[#This Row],[200D EMA]]</f>
        <v>-1.2670710239307489E-2</v>
      </c>
      <c r="V387">
        <v>0.71272945009751798</v>
      </c>
      <c r="W387">
        <v>369.05</v>
      </c>
      <c r="X387">
        <v>379.1</v>
      </c>
      <c r="Y387">
        <v>364.7</v>
      </c>
      <c r="Z387">
        <v>379.1</v>
      </c>
      <c r="AA387">
        <v>364.7</v>
      </c>
      <c r="AB387">
        <v>406.4</v>
      </c>
      <c r="AC387" s="2">
        <f>(Table2[[#This Row],[Close Price]]/Table2[[#This Row],[Day Low]])-1</f>
        <v>1.2057986722666225E-2</v>
      </c>
      <c r="AD387" s="2">
        <f>(Table2[[#This Row],[Day High]]/Table2[[#This Row],[Close Price]])-1</f>
        <v>1.4993306559571762E-2</v>
      </c>
      <c r="AE387" s="2">
        <f>(Table2[[#This Row],[Close Price]]/Table2[[#This Row],[Current Week Low]])-1</f>
        <v>2.4129421442281362E-2</v>
      </c>
      <c r="AF387" s="2">
        <f>(Table2[[#This Row],[Current Week High]]/Table2[[#This Row],[Close Price]])-1</f>
        <v>1.4993306559571762E-2</v>
      </c>
      <c r="AG387" s="2">
        <f>(Table2[[#This Row],[Close Price]]/Table2[[#This Row],[Current Month Low]])-1</f>
        <v>2.4129421442281362E-2</v>
      </c>
      <c r="AH387" s="2">
        <f>(Table2[[#This Row],[Current Month High]]/Table2[[#This Row],[Close Price]])-1</f>
        <v>8.8085676037483296E-2</v>
      </c>
      <c r="AI387">
        <v>34.4578313253012</v>
      </c>
      <c r="AJ387">
        <v>81.707613719289697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-0.2</v>
      </c>
      <c r="AM387" t="s">
        <v>10435</v>
      </c>
      <c r="AN387">
        <v>-3.15</v>
      </c>
      <c r="AO387" t="s">
        <v>10435</v>
      </c>
      <c r="AP387">
        <v>0.11783579624028601</v>
      </c>
      <c r="AQ387">
        <f>(Table2[[#This Row],[Sharpe Ratio]]-AVERAGE(Table2[Sharpe Ratio]))/_xlfn.STDEV.P(Table2[Sharpe Ratio])</f>
        <v>0.68655343563667315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266</v>
      </c>
      <c r="AT387">
        <f>_xlfn.RANK.AVG(Table2[[#This Row],[6M Return vs Nifty Z-Score]],Table2[6M Return vs Nifty Z-Score])</f>
        <v>724</v>
      </c>
      <c r="AU387">
        <f>_xlfn.RANK.AVG(Table2[[#This Row],[Sharpe Ratio Z-Score]],Table2[Sharpe Ratio Z-Score])</f>
        <v>177</v>
      </c>
      <c r="AV387">
        <f>(Table2[[#This Row],[Rank 1Y]]+Table2[[#This Row],[Rank 6M]]+Table2[[#This Row],[Rank Sharpe]])/3</f>
        <v>389</v>
      </c>
    </row>
    <row r="388" spans="1:48" x14ac:dyDescent="0.3">
      <c r="A388" t="s">
        <v>265</v>
      </c>
      <c r="B388" t="s">
        <v>266</v>
      </c>
      <c r="C388" t="s">
        <v>10395</v>
      </c>
      <c r="D388" t="s">
        <v>54</v>
      </c>
      <c r="E388">
        <v>105810.53521844999</v>
      </c>
      <c r="F388">
        <v>1051.55</v>
      </c>
      <c r="G388">
        <v>43.048984757064403</v>
      </c>
      <c r="H388">
        <f>(Table2[[#This Row],[1Y Return vs Nifty]]-AVERAGE(Table2[1Y Return vs Nifty]))/_xlfn.STDEV.P(Table2[1Y Return vs Nifty])</f>
        <v>0.30163061990699896</v>
      </c>
      <c r="I388">
        <v>-10.4789059816991</v>
      </c>
      <c r="J388">
        <f>(Table2[[#This Row],[1M Return vs Nifty]]-AVERAGE(Table2[1M Return vs Nifty]))/_xlfn.STDEV.P(Table2[1M Return vs Nifty])</f>
        <v>-0.77958353380435053</v>
      </c>
      <c r="K388">
        <v>-14.0024758727399</v>
      </c>
      <c r="L388">
        <f>(Table2[[#This Row],[6M Return vs Nifty]]-AVERAGE(Table2[6M Return vs Nifty]))/_xlfn.STDEV.P(Table2[6M Return vs Nifty])</f>
        <v>-0.82212347076074288</v>
      </c>
      <c r="M388">
        <v>-7.8967782018447199</v>
      </c>
      <c r="N388">
        <f>(Table2[[#This Row],[1W Return vs Nifty]]-AVERAGE(Table2[1W Return vs Nifty]))/_xlfn.STDEV.P(Table2[1W Return vs Nifty])</f>
        <v>-1.1799940356534977</v>
      </c>
      <c r="O388">
        <v>1102.67</v>
      </c>
      <c r="P388">
        <v>1125.50211184968</v>
      </c>
      <c r="Q388">
        <v>987.90745301585298</v>
      </c>
      <c r="R388">
        <v>18.169848155125798</v>
      </c>
      <c r="S388" s="2">
        <f>(Table2[[#This Row],[Close Price]]-Table2[[#This Row],[20D EMA]])/Table2[[#This Row],[20D EMA]]</f>
        <v>-4.6360198427453467E-2</v>
      </c>
      <c r="T388" s="2">
        <f>(Table2[[#This Row],[Close Price]]-Table2[[#This Row],[50D EMA]])/Table2[[#This Row],[50D EMA]]</f>
        <v>-6.5705884574614584E-2</v>
      </c>
      <c r="U388" s="2">
        <f>(Table2[[#This Row],[Close Price]]-Table2[[#This Row],[200D EMA]])/Table2[[#This Row],[200D EMA]]</f>
        <v>6.4421567819800324E-2</v>
      </c>
      <c r="V388">
        <v>0.57400136797176204</v>
      </c>
      <c r="W388">
        <v>1049.1500000000001</v>
      </c>
      <c r="X388">
        <v>1063.8</v>
      </c>
      <c r="Y388">
        <v>1047.6500000000001</v>
      </c>
      <c r="Z388">
        <v>1063.8</v>
      </c>
      <c r="AA388">
        <v>1042.0999999999999</v>
      </c>
      <c r="AB388">
        <v>1139.95</v>
      </c>
      <c r="AC388" s="2">
        <f>(Table2[[#This Row],[Close Price]]/Table2[[#This Row],[Day Low]])-1</f>
        <v>2.2875661249581736E-3</v>
      </c>
      <c r="AD388" s="2">
        <f>(Table2[[#This Row],[Day High]]/Table2[[#This Row],[Close Price]])-1</f>
        <v>1.1649469830250503E-2</v>
      </c>
      <c r="AE388" s="2">
        <f>(Table2[[#This Row],[Close Price]]/Table2[[#This Row],[Current Week Low]])-1</f>
        <v>3.7226172863074058E-3</v>
      </c>
      <c r="AF388" s="2">
        <f>(Table2[[#This Row],[Current Week High]]/Table2[[#This Row],[Close Price]])-1</f>
        <v>1.1649469830250503E-2</v>
      </c>
      <c r="AG388" s="2">
        <f>(Table2[[#This Row],[Close Price]]/Table2[[#This Row],[Current Month Low]])-1</f>
        <v>9.0682276173112975E-3</v>
      </c>
      <c r="AH388" s="2">
        <f>(Table2[[#This Row],[Current Month High]]/Table2[[#This Row],[Close Price]])-1</f>
        <v>8.4066378203604186E-2</v>
      </c>
      <c r="AI388">
        <v>25.9379011934763</v>
      </c>
      <c r="AJ388">
        <v>85.213562307353499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-0.2</v>
      </c>
      <c r="AM388" t="s">
        <v>10435</v>
      </c>
      <c r="AN388">
        <v>-4.4000000000000004</v>
      </c>
      <c r="AO388" t="s">
        <v>10435</v>
      </c>
      <c r="AP388">
        <v>6.1706488158904997E-2</v>
      </c>
      <c r="AQ388">
        <f>(Table2[[#This Row],[Sharpe Ratio]]-AVERAGE(Table2[Sharpe Ratio]))/_xlfn.STDEV.P(Table2[Sharpe Ratio])</f>
        <v>3.5069517174046154E-2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223</v>
      </c>
      <c r="AT388">
        <f>_xlfn.RANK.AVG(Table2[[#This Row],[6M Return vs Nifty Z-Score]],Table2[6M Return vs Nifty Z-Score])</f>
        <v>613</v>
      </c>
      <c r="AU388">
        <f>_xlfn.RANK.AVG(Table2[[#This Row],[Sharpe Ratio Z-Score]],Table2[Sharpe Ratio Z-Score])</f>
        <v>334</v>
      </c>
      <c r="AV388">
        <f>(Table2[[#This Row],[Rank 1Y]]+Table2[[#This Row],[Rank 6M]]+Table2[[#This Row],[Rank Sharpe]])/3</f>
        <v>390</v>
      </c>
    </row>
    <row r="389" spans="1:48" x14ac:dyDescent="0.3">
      <c r="A389" t="s">
        <v>1284</v>
      </c>
      <c r="B389" t="s">
        <v>1285</v>
      </c>
      <c r="C389" t="s">
        <v>10395</v>
      </c>
      <c r="D389" t="s">
        <v>54</v>
      </c>
      <c r="E389">
        <v>9328.9705565000004</v>
      </c>
      <c r="F389">
        <v>537.79999999999995</v>
      </c>
      <c r="G389">
        <v>-1.75757805228469</v>
      </c>
      <c r="H389">
        <f>(Table2[[#This Row],[1Y Return vs Nifty]]-AVERAGE(Table2[1Y Return vs Nifty]))/_xlfn.STDEV.P(Table2[1Y Return vs Nifty])</f>
        <v>-0.42797056225538632</v>
      </c>
      <c r="I389">
        <v>4.4641756426359498</v>
      </c>
      <c r="J389">
        <f>(Table2[[#This Row],[1M Return vs Nifty]]-AVERAGE(Table2[1M Return vs Nifty]))/_xlfn.STDEV.P(Table2[1M Return vs Nifty])</f>
        <v>0.67674775057206504</v>
      </c>
      <c r="K389">
        <v>26.633212686073499</v>
      </c>
      <c r="L389">
        <f>(Table2[[#This Row],[6M Return vs Nifty]]-AVERAGE(Table2[6M Return vs Nifty]))/_xlfn.STDEV.P(Table2[6M Return vs Nifty])</f>
        <v>0.40101043454919005</v>
      </c>
      <c r="M389">
        <v>-1.8135646003121499</v>
      </c>
      <c r="N389">
        <f>(Table2[[#This Row],[1W Return vs Nifty]]-AVERAGE(Table2[1W Return vs Nifty]))/_xlfn.STDEV.P(Table2[1W Return vs Nifty])</f>
        <v>-1.9784887313316437E-3</v>
      </c>
      <c r="O389">
        <v>507.14</v>
      </c>
      <c r="P389">
        <v>480.54120152054099</v>
      </c>
      <c r="Q389">
        <v>410.93872216019997</v>
      </c>
      <c r="R389">
        <v>69.170961101678202</v>
      </c>
      <c r="S389" s="2">
        <f>(Table2[[#This Row],[Close Price]]-Table2[[#This Row],[20D EMA]])/Table2[[#This Row],[20D EMA]]</f>
        <v>6.0456678629175316E-2</v>
      </c>
      <c r="T389" s="2">
        <f>(Table2[[#This Row],[Close Price]]-Table2[[#This Row],[50D EMA]])/Table2[[#This Row],[50D EMA]]</f>
        <v>0.1191548160663002</v>
      </c>
      <c r="U389" s="2">
        <f>(Table2[[#This Row],[Close Price]]-Table2[[#This Row],[200D EMA]])/Table2[[#This Row],[200D EMA]]</f>
        <v>0.30871093668886357</v>
      </c>
      <c r="V389">
        <v>0.65520952221648798</v>
      </c>
      <c r="W389">
        <v>522</v>
      </c>
      <c r="X389">
        <v>548</v>
      </c>
      <c r="Y389">
        <v>520</v>
      </c>
      <c r="Z389">
        <v>548</v>
      </c>
      <c r="AA389">
        <v>460.5</v>
      </c>
      <c r="AB389">
        <v>548</v>
      </c>
      <c r="AC389" s="2">
        <f>(Table2[[#This Row],[Close Price]]/Table2[[#This Row],[Day Low]])-1</f>
        <v>3.0268199233716375E-2</v>
      </c>
      <c r="AD389" s="2">
        <f>(Table2[[#This Row],[Day High]]/Table2[[#This Row],[Close Price]])-1</f>
        <v>1.8966158423205703E-2</v>
      </c>
      <c r="AE389" s="2">
        <f>(Table2[[#This Row],[Close Price]]/Table2[[#This Row],[Current Week Low]])-1</f>
        <v>3.4230769230769065E-2</v>
      </c>
      <c r="AF389" s="2">
        <f>(Table2[[#This Row],[Current Week High]]/Table2[[#This Row],[Close Price]])-1</f>
        <v>1.8966158423205703E-2</v>
      </c>
      <c r="AG389" s="2">
        <f>(Table2[[#This Row],[Close Price]]/Table2[[#This Row],[Current Month Low]])-1</f>
        <v>0.16786102062975017</v>
      </c>
      <c r="AH389" s="2">
        <f>(Table2[[#This Row],[Current Month High]]/Table2[[#This Row],[Close Price]])-1</f>
        <v>1.8966158423205703E-2</v>
      </c>
      <c r="AI389">
        <v>1.8966158423205699</v>
      </c>
      <c r="AJ389">
        <v>68.325508607198699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0.11</v>
      </c>
      <c r="AM389" t="s">
        <v>10436</v>
      </c>
      <c r="AN389">
        <v>5.56</v>
      </c>
      <c r="AO389" t="s">
        <v>10436</v>
      </c>
      <c r="AQ389">
        <f>(Table2[[#This Row],[Sharpe Ratio]]-AVERAGE(Table2[Sharpe Ratio]))/_xlfn.STDEV.P(Table2[Sharpe Ratio])</f>
        <v>-0.68114784011182361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-3.3338705977286366E-2</v>
      </c>
      <c r="AS389">
        <f>_xlfn.RANK.AVG(Table2[[#This Row],[1Y Return vs Nifty Z-Score]],Table2[1Y Return vs Nifty Z-Score])</f>
        <v>446</v>
      </c>
      <c r="AT389">
        <f>_xlfn.RANK.AVG(Table2[[#This Row],[6M Return vs Nifty Z-Score]],Table2[6M Return vs Nifty Z-Score])</f>
        <v>195</v>
      </c>
      <c r="AU389">
        <f>_xlfn.RANK.AVG(Table2[[#This Row],[Sharpe Ratio Z-Score]],Table2[Sharpe Ratio Z-Score])</f>
        <v>532</v>
      </c>
      <c r="AV389">
        <f>(Table2[[#This Row],[Rank 1Y]]+Table2[[#This Row],[Rank 6M]]+Table2[[#This Row],[Rank Sharpe]])/3</f>
        <v>391</v>
      </c>
    </row>
    <row r="390" spans="1:48" x14ac:dyDescent="0.3">
      <c r="A390" t="s">
        <v>1583</v>
      </c>
      <c r="B390" t="s">
        <v>1584</v>
      </c>
      <c r="C390" t="s">
        <v>10396</v>
      </c>
      <c r="D390" t="s">
        <v>869</v>
      </c>
      <c r="E390">
        <v>6252.5837644829999</v>
      </c>
      <c r="F390">
        <v>211.23</v>
      </c>
      <c r="G390">
        <v>25.9614837327901</v>
      </c>
      <c r="H390">
        <f>(Table2[[#This Row],[1Y Return vs Nifty]]-AVERAGE(Table2[1Y Return vs Nifty]))/_xlfn.STDEV.P(Table2[1Y Return vs Nifty])</f>
        <v>2.3388769476325164E-2</v>
      </c>
      <c r="I390">
        <v>-2.39959267822318</v>
      </c>
      <c r="J390">
        <f>(Table2[[#This Row],[1M Return vs Nifty]]-AVERAGE(Table2[1M Return vs Nifty]))/_xlfn.STDEV.P(Table2[1M Return vs Nifty])</f>
        <v>7.8147429318998624E-3</v>
      </c>
      <c r="K390">
        <v>-6.8608875208585296</v>
      </c>
      <c r="L390">
        <f>(Table2[[#This Row],[6M Return vs Nifty]]-AVERAGE(Table2[6M Return vs Nifty]))/_xlfn.STDEV.P(Table2[6M Return vs Nifty])</f>
        <v>-0.60716171766260219</v>
      </c>
      <c r="M390">
        <v>-13.4580076636604</v>
      </c>
      <c r="N390">
        <f>(Table2[[#This Row],[1W Return vs Nifty]]-AVERAGE(Table2[1W Return vs Nifty]))/_xlfn.STDEV.P(Table2[1W Return vs Nifty])</f>
        <v>-2.2569272481203404</v>
      </c>
      <c r="O390">
        <v>219.16</v>
      </c>
      <c r="P390">
        <v>216.65665490949701</v>
      </c>
      <c r="Q390">
        <v>199.983648189604</v>
      </c>
      <c r="R390">
        <v>35.641854264432801</v>
      </c>
      <c r="S390" s="2">
        <f>(Table2[[#This Row],[Close Price]]-Table2[[#This Row],[20D EMA]])/Table2[[#This Row],[20D EMA]]</f>
        <v>-3.6183610147837227E-2</v>
      </c>
      <c r="T390" s="2">
        <f>(Table2[[#This Row],[Close Price]]-Table2[[#This Row],[50D EMA]])/Table2[[#This Row],[50D EMA]]</f>
        <v>-2.5047256968699479E-2</v>
      </c>
      <c r="U390" s="2">
        <f>(Table2[[#This Row],[Close Price]]-Table2[[#This Row],[200D EMA]])/Table2[[#This Row],[200D EMA]]</f>
        <v>5.6236356883205545E-2</v>
      </c>
      <c r="V390">
        <v>1.67369151281206</v>
      </c>
      <c r="W390">
        <v>209.7</v>
      </c>
      <c r="X390">
        <v>213.38</v>
      </c>
      <c r="Y390">
        <v>208.22</v>
      </c>
      <c r="Z390">
        <v>214.25</v>
      </c>
      <c r="AA390">
        <v>207.36</v>
      </c>
      <c r="AB390">
        <v>246.85</v>
      </c>
      <c r="AC390" s="2">
        <f>(Table2[[#This Row],[Close Price]]/Table2[[#This Row],[Day Low]])-1</f>
        <v>7.2961373390558748E-3</v>
      </c>
      <c r="AD390" s="2">
        <f>(Table2[[#This Row],[Day High]]/Table2[[#This Row],[Close Price]])-1</f>
        <v>1.0178478435828309E-2</v>
      </c>
      <c r="AE390" s="2">
        <f>(Table2[[#This Row],[Close Price]]/Table2[[#This Row],[Current Week Low]])-1</f>
        <v>1.4455863990010531E-2</v>
      </c>
      <c r="AF390" s="2">
        <f>(Table2[[#This Row],[Current Week High]]/Table2[[#This Row],[Close Price]])-1</f>
        <v>1.4297211570326152E-2</v>
      </c>
      <c r="AG390" s="2">
        <f>(Table2[[#This Row],[Close Price]]/Table2[[#This Row],[Current Month Low]])-1</f>
        <v>1.866319444444442E-2</v>
      </c>
      <c r="AH390" s="2">
        <f>(Table2[[#This Row],[Current Month High]]/Table2[[#This Row],[Close Price]])-1</f>
        <v>0.16863134971358229</v>
      </c>
      <c r="AI390">
        <v>20.532121384273001</v>
      </c>
      <c r="AJ390">
        <v>68.176751592356595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-0.06</v>
      </c>
      <c r="AM390" t="s">
        <v>10435</v>
      </c>
      <c r="AN390">
        <v>-1.93</v>
      </c>
      <c r="AO390" t="s">
        <v>10435</v>
      </c>
      <c r="AP390">
        <v>5.6172308208993001E-2</v>
      </c>
      <c r="AQ390">
        <f>(Table2[[#This Row],[Sharpe Ratio]]-AVERAGE(Table2[Sharpe Ratio]))/_xlfn.STDEV.P(Table2[Sharpe Ratio])</f>
        <v>-2.9164826032510333E-2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-2.862050279407228</v>
      </c>
      <c r="AS390">
        <f>_xlfn.RANK.AVG(Table2[[#This Row],[1Y Return vs Nifty Z-Score]],Table2[1Y Return vs Nifty Z-Score])</f>
        <v>294</v>
      </c>
      <c r="AT390">
        <f>_xlfn.RANK.AVG(Table2[[#This Row],[6M Return vs Nifty Z-Score]],Table2[6M Return vs Nifty Z-Score])</f>
        <v>533</v>
      </c>
      <c r="AU390">
        <f>_xlfn.RANK.AVG(Table2[[#This Row],[Sharpe Ratio Z-Score]],Table2[Sharpe Ratio Z-Score])</f>
        <v>355</v>
      </c>
      <c r="AV390">
        <f>(Table2[[#This Row],[Rank 1Y]]+Table2[[#This Row],[Rank 6M]]+Table2[[#This Row],[Rank Sharpe]])/3</f>
        <v>394</v>
      </c>
    </row>
    <row r="391" spans="1:48" x14ac:dyDescent="0.3">
      <c r="A391" t="s">
        <v>697</v>
      </c>
      <c r="B391" t="s">
        <v>698</v>
      </c>
      <c r="C391" t="s">
        <v>10399</v>
      </c>
      <c r="D391" t="s">
        <v>480</v>
      </c>
      <c r="E391">
        <v>26212.885712817999</v>
      </c>
      <c r="F391">
        <v>217.31</v>
      </c>
      <c r="G391">
        <v>-27.247813993034899</v>
      </c>
      <c r="H391">
        <f>(Table2[[#This Row],[1Y Return vs Nifty]]-AVERAGE(Table2[1Y Return vs Nifty]))/_xlfn.STDEV.P(Table2[1Y Return vs Nifty])</f>
        <v>-0.84303713085388154</v>
      </c>
      <c r="I391">
        <v>13.296588718109501</v>
      </c>
      <c r="J391">
        <f>(Table2[[#This Row],[1M Return vs Nifty]]-AVERAGE(Table2[1M Return vs Nifty]))/_xlfn.STDEV.P(Table2[1M Return vs Nifty])</f>
        <v>1.5375420500156265</v>
      </c>
      <c r="K391">
        <v>22.760149294631599</v>
      </c>
      <c r="L391">
        <f>(Table2[[#This Row],[6M Return vs Nifty]]-AVERAGE(Table2[6M Return vs Nifty]))/_xlfn.STDEV.P(Table2[6M Return vs Nifty])</f>
        <v>0.28443125699616673</v>
      </c>
      <c r="M391">
        <v>15.4610054789892</v>
      </c>
      <c r="N391">
        <f>(Table2[[#This Row],[1W Return vs Nifty]]-AVERAGE(Table2[1W Return vs Nifty]))/_xlfn.STDEV.P(Table2[1W Return vs Nifty])</f>
        <v>3.3432455084478363</v>
      </c>
      <c r="O391">
        <v>193.45</v>
      </c>
      <c r="P391">
        <v>183.304466117728</v>
      </c>
      <c r="Q391">
        <v>174.74690013819301</v>
      </c>
      <c r="R391">
        <v>78.882204044587198</v>
      </c>
      <c r="S391" s="2">
        <f>(Table2[[#This Row],[Close Price]]-Table2[[#This Row],[20D EMA]])/Table2[[#This Row],[20D EMA]]</f>
        <v>0.12333936417678995</v>
      </c>
      <c r="T391" s="2">
        <f>(Table2[[#This Row],[Close Price]]-Table2[[#This Row],[50D EMA]])/Table2[[#This Row],[50D EMA]]</f>
        <v>0.18551394083563583</v>
      </c>
      <c r="U391" s="2">
        <f>(Table2[[#This Row],[Close Price]]-Table2[[#This Row],[200D EMA]])/Table2[[#This Row],[200D EMA]]</f>
        <v>0.24356998509356859</v>
      </c>
      <c r="V391">
        <v>1.85164459312677</v>
      </c>
      <c r="W391">
        <v>214.52</v>
      </c>
      <c r="X391">
        <v>219</v>
      </c>
      <c r="Y391">
        <v>204.3</v>
      </c>
      <c r="Z391">
        <v>222.74</v>
      </c>
      <c r="AA391">
        <v>174.96</v>
      </c>
      <c r="AB391">
        <v>222.74</v>
      </c>
      <c r="AC391" s="2">
        <f>(Table2[[#This Row],[Close Price]]/Table2[[#This Row],[Day Low]])-1</f>
        <v>1.3005780346820872E-2</v>
      </c>
      <c r="AD391" s="2">
        <f>(Table2[[#This Row],[Day High]]/Table2[[#This Row],[Close Price]])-1</f>
        <v>7.7769085638028645E-3</v>
      </c>
      <c r="AE391" s="2">
        <f>(Table2[[#This Row],[Close Price]]/Table2[[#This Row],[Current Week Low]])-1</f>
        <v>6.3680861478218276E-2</v>
      </c>
      <c r="AF391" s="2">
        <f>(Table2[[#This Row],[Current Week High]]/Table2[[#This Row],[Close Price]])-1</f>
        <v>2.4987345267129868E-2</v>
      </c>
      <c r="AG391" s="2">
        <f>(Table2[[#This Row],[Close Price]]/Table2[[#This Row],[Current Month Low]])-1</f>
        <v>0.24205532693187015</v>
      </c>
      <c r="AH391" s="2">
        <f>(Table2[[#This Row],[Current Month High]]/Table2[[#This Row],[Close Price]])-1</f>
        <v>2.4987345267129868E-2</v>
      </c>
      <c r="AI391">
        <v>2.61837927384842</v>
      </c>
      <c r="AJ391">
        <v>52.766256590509599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0.15</v>
      </c>
      <c r="AM391" t="s">
        <v>10436</v>
      </c>
      <c r="AN391">
        <v>18.440000000000001</v>
      </c>
      <c r="AO391" t="s">
        <v>10436</v>
      </c>
      <c r="AP391">
        <v>6.0723509279354E-2</v>
      </c>
      <c r="AQ391">
        <f>(Table2[[#This Row],[Sharpe Ratio]]-AVERAGE(Table2[Sharpe Ratio]))/_xlfn.STDEV.P(Table2[Sharpe Ratio])</f>
        <v>2.3660238241061844E-2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4.3458419228468097</v>
      </c>
      <c r="AS391">
        <f>_xlfn.RANK.AVG(Table2[[#This Row],[1Y Return vs Nifty Z-Score]],Table2[1Y Return vs Nifty Z-Score])</f>
        <v>615</v>
      </c>
      <c r="AT391">
        <f>_xlfn.RANK.AVG(Table2[[#This Row],[6M Return vs Nifty Z-Score]],Table2[6M Return vs Nifty Z-Score])</f>
        <v>228</v>
      </c>
      <c r="AU391">
        <f>_xlfn.RANK.AVG(Table2[[#This Row],[Sharpe Ratio Z-Score]],Table2[Sharpe Ratio Z-Score])</f>
        <v>340</v>
      </c>
      <c r="AV391">
        <f>(Table2[[#This Row],[Rank 1Y]]+Table2[[#This Row],[Rank 6M]]+Table2[[#This Row],[Rank Sharpe]])/3</f>
        <v>394.33333333333331</v>
      </c>
    </row>
    <row r="392" spans="1:48" x14ac:dyDescent="0.3">
      <c r="A392" t="s">
        <v>499</v>
      </c>
      <c r="B392" t="s">
        <v>500</v>
      </c>
      <c r="C392" t="s">
        <v>10395</v>
      </c>
      <c r="D392" t="s">
        <v>501</v>
      </c>
      <c r="E392">
        <v>44998.777683549997</v>
      </c>
      <c r="F392">
        <v>375.85</v>
      </c>
      <c r="G392">
        <v>10.4640188967239</v>
      </c>
      <c r="H392">
        <f>(Table2[[#This Row],[1Y Return vs Nifty]]-AVERAGE(Table2[1Y Return vs Nifty]))/_xlfn.STDEV.P(Table2[1Y Return vs Nifty])</f>
        <v>-0.22896195675600806</v>
      </c>
      <c r="I392">
        <v>0.66521272589307401</v>
      </c>
      <c r="J392">
        <f>(Table2[[#This Row],[1M Return vs Nifty]]-AVERAGE(Table2[1M Return vs Nifty]))/_xlfn.STDEV.P(Table2[1M Return vs Nifty])</f>
        <v>0.30650627810170916</v>
      </c>
      <c r="K392">
        <v>28.453245654575099</v>
      </c>
      <c r="L392">
        <f>(Table2[[#This Row],[6M Return vs Nifty]]-AVERAGE(Table2[6M Return vs Nifty]))/_xlfn.STDEV.P(Table2[6M Return vs Nifty])</f>
        <v>0.45579341255469913</v>
      </c>
      <c r="M392">
        <v>-7.6941844478653403</v>
      </c>
      <c r="N392">
        <f>(Table2[[#This Row],[1W Return vs Nifty]]-AVERAGE(Table2[1W Return vs Nifty]))/_xlfn.STDEV.P(Table2[1W Return vs Nifty])</f>
        <v>-1.1407617141323683</v>
      </c>
      <c r="O392">
        <v>369.57</v>
      </c>
      <c r="P392">
        <v>359.19630306778902</v>
      </c>
      <c r="Q392">
        <v>317.43220888396399</v>
      </c>
      <c r="R392">
        <v>55.278953387992203</v>
      </c>
      <c r="S392" s="2">
        <f>(Table2[[#This Row],[Close Price]]-Table2[[#This Row],[20D EMA]])/Table2[[#This Row],[20D EMA]]</f>
        <v>1.6992721270665988E-2</v>
      </c>
      <c r="T392" s="2">
        <f>(Table2[[#This Row],[Close Price]]-Table2[[#This Row],[50D EMA]])/Table2[[#This Row],[50D EMA]]</f>
        <v>4.6363775990946238E-2</v>
      </c>
      <c r="U392" s="2">
        <f>(Table2[[#This Row],[Close Price]]-Table2[[#This Row],[200D EMA]])/Table2[[#This Row],[200D EMA]]</f>
        <v>0.18403233660951654</v>
      </c>
      <c r="V392">
        <v>1.3885692237984999</v>
      </c>
      <c r="W392">
        <v>366.05</v>
      </c>
      <c r="X392">
        <v>378</v>
      </c>
      <c r="Y392">
        <v>363.6</v>
      </c>
      <c r="Z392">
        <v>378</v>
      </c>
      <c r="AA392">
        <v>351</v>
      </c>
      <c r="AB392">
        <v>395.8</v>
      </c>
      <c r="AC392" s="2">
        <f>(Table2[[#This Row],[Close Price]]/Table2[[#This Row],[Day Low]])-1</f>
        <v>2.6772298866275079E-2</v>
      </c>
      <c r="AD392" s="2">
        <f>(Table2[[#This Row],[Day High]]/Table2[[#This Row],[Close Price]])-1</f>
        <v>5.7203671677530377E-3</v>
      </c>
      <c r="AE392" s="2">
        <f>(Table2[[#This Row],[Close Price]]/Table2[[#This Row],[Current Week Low]])-1</f>
        <v>3.3690869086908659E-2</v>
      </c>
      <c r="AF392" s="2">
        <f>(Table2[[#This Row],[Current Week High]]/Table2[[#This Row],[Close Price]])-1</f>
        <v>5.7203671677530377E-3</v>
      </c>
      <c r="AG392" s="2">
        <f>(Table2[[#This Row],[Close Price]]/Table2[[#This Row],[Current Month Low]])-1</f>
        <v>7.0797720797720842E-2</v>
      </c>
      <c r="AH392" s="2">
        <f>(Table2[[#This Row],[Current Month High]]/Table2[[#This Row],[Close Price]])-1</f>
        <v>5.3079686044964713E-2</v>
      </c>
      <c r="AI392">
        <v>5.3079686044964696</v>
      </c>
      <c r="AJ392">
        <v>72.804597701149405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-0.1</v>
      </c>
      <c r="AM392" t="s">
        <v>10435</v>
      </c>
      <c r="AN392">
        <v>0.57999999999999996</v>
      </c>
      <c r="AO392" t="s">
        <v>10436</v>
      </c>
      <c r="AP392">
        <v>-3.1660461304251999E-2</v>
      </c>
      <c r="AQ392">
        <f>(Table2[[#This Row],[Sharpe Ratio]]-AVERAGE(Table2[Sharpe Ratio]))/_xlfn.STDEV.P(Table2[Sharpe Ratio])</f>
        <v>-1.0486257602194926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-1.6560497404514607</v>
      </c>
      <c r="AS392">
        <f>_xlfn.RANK.AVG(Table2[[#This Row],[1Y Return vs Nifty Z-Score]],Table2[1Y Return vs Nifty Z-Score])</f>
        <v>367</v>
      </c>
      <c r="AT392">
        <f>_xlfn.RANK.AVG(Table2[[#This Row],[6M Return vs Nifty Z-Score]],Table2[6M Return vs Nifty Z-Score])</f>
        <v>178</v>
      </c>
      <c r="AU392">
        <f>_xlfn.RANK.AVG(Table2[[#This Row],[Sharpe Ratio Z-Score]],Table2[Sharpe Ratio Z-Score])</f>
        <v>639</v>
      </c>
      <c r="AV392">
        <f>(Table2[[#This Row],[Rank 1Y]]+Table2[[#This Row],[Rank 6M]]+Table2[[#This Row],[Rank Sharpe]])/3</f>
        <v>394.66666666666669</v>
      </c>
    </row>
    <row r="393" spans="1:48" x14ac:dyDescent="0.3">
      <c r="A393" t="s">
        <v>1159</v>
      </c>
      <c r="B393" t="s">
        <v>1160</v>
      </c>
      <c r="C393" t="s">
        <v>10399</v>
      </c>
      <c r="D393" t="s">
        <v>869</v>
      </c>
      <c r="E393">
        <v>11181.046929587999</v>
      </c>
      <c r="F393">
        <v>80.97</v>
      </c>
      <c r="G393">
        <v>6.9165681278031697</v>
      </c>
      <c r="H393">
        <f>(Table2[[#This Row],[1Y Return vs Nifty]]-AVERAGE(Table2[1Y Return vs Nifty]))/_xlfn.STDEV.P(Table2[1Y Return vs Nifty])</f>
        <v>-0.28672635804874419</v>
      </c>
      <c r="I393">
        <v>-5.7735662073507896</v>
      </c>
      <c r="J393">
        <f>(Table2[[#This Row],[1M Return vs Nifty]]-AVERAGE(Table2[1M Return vs Nifty]))/_xlfn.STDEV.P(Table2[1M Return vs Nifty])</f>
        <v>-0.32100787389196361</v>
      </c>
      <c r="K393">
        <v>0.80974007886187105</v>
      </c>
      <c r="L393">
        <f>(Table2[[#This Row],[6M Return vs Nifty]]-AVERAGE(Table2[6M Return vs Nifty]))/_xlfn.STDEV.P(Table2[6M Return vs Nifty])</f>
        <v>-0.37627588737465245</v>
      </c>
      <c r="M393">
        <v>-2.9413221906497902</v>
      </c>
      <c r="N393">
        <f>(Table2[[#This Row],[1W Return vs Nifty]]-AVERAGE(Table2[1W Return vs Nifty]))/_xlfn.STDEV.P(Table2[1W Return vs Nifty])</f>
        <v>-0.22036897468147496</v>
      </c>
      <c r="O393">
        <v>80.2</v>
      </c>
      <c r="P393">
        <v>79.467358307029301</v>
      </c>
      <c r="Q393">
        <v>74.803193629685097</v>
      </c>
      <c r="R393">
        <v>53.867575774895201</v>
      </c>
      <c r="S393" s="2">
        <f>(Table2[[#This Row],[Close Price]]-Table2[[#This Row],[20D EMA]])/Table2[[#This Row],[20D EMA]]</f>
        <v>9.6009975062343635E-3</v>
      </c>
      <c r="T393" s="2">
        <f>(Table2[[#This Row],[Close Price]]-Table2[[#This Row],[50D EMA]])/Table2[[#This Row],[50D EMA]]</f>
        <v>1.8908917132555315E-2</v>
      </c>
      <c r="U393" s="2">
        <f>(Table2[[#This Row],[Close Price]]-Table2[[#This Row],[200D EMA]])/Table2[[#This Row],[200D EMA]]</f>
        <v>8.2440415590326485E-2</v>
      </c>
      <c r="V393">
        <v>0.61480461857000201</v>
      </c>
      <c r="W393">
        <v>80.75</v>
      </c>
      <c r="X393">
        <v>83</v>
      </c>
      <c r="Y393">
        <v>80.349999999999994</v>
      </c>
      <c r="Z393">
        <v>83</v>
      </c>
      <c r="AA393">
        <v>76.83</v>
      </c>
      <c r="AB393">
        <v>84.7</v>
      </c>
      <c r="AC393" s="2">
        <f>(Table2[[#This Row],[Close Price]]/Table2[[#This Row],[Day Low]])-1</f>
        <v>2.7244582043344234E-3</v>
      </c>
      <c r="AD393" s="2">
        <f>(Table2[[#This Row],[Day High]]/Table2[[#This Row],[Close Price]])-1</f>
        <v>2.5071013955786148E-2</v>
      </c>
      <c r="AE393" s="2">
        <f>(Table2[[#This Row],[Close Price]]/Table2[[#This Row],[Current Week Low]])-1</f>
        <v>7.716241443683991E-3</v>
      </c>
      <c r="AF393" s="2">
        <f>(Table2[[#This Row],[Current Week High]]/Table2[[#This Row],[Close Price]])-1</f>
        <v>2.5071013955786148E-2</v>
      </c>
      <c r="AG393" s="2">
        <f>(Table2[[#This Row],[Close Price]]/Table2[[#This Row],[Current Month Low]])-1</f>
        <v>5.3885201093322843E-2</v>
      </c>
      <c r="AH393" s="2">
        <f>(Table2[[#This Row],[Current Month High]]/Table2[[#This Row],[Close Price]])-1</f>
        <v>4.6066444362109493E-2</v>
      </c>
      <c r="AI393">
        <v>17.1421514141039</v>
      </c>
      <c r="AJ393">
        <v>67.639751552795005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</v>
      </c>
      <c r="AM393">
        <v>0</v>
      </c>
      <c r="AN393">
        <v>3.94</v>
      </c>
      <c r="AO393" t="s">
        <v>10436</v>
      </c>
      <c r="AP393">
        <v>5.9095839174611003E-2</v>
      </c>
      <c r="AQ393">
        <f>(Table2[[#This Row],[Sharpe Ratio]]-AVERAGE(Table2[Sharpe Ratio]))/_xlfn.STDEV.P(Table2[Sharpe Ratio])</f>
        <v>4.768131175266855E-3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-1.1996109628215683</v>
      </c>
      <c r="AS393">
        <f>_xlfn.RANK.AVG(Table2[[#This Row],[1Y Return vs Nifty Z-Score]],Table2[1Y Return vs Nifty Z-Score])</f>
        <v>389</v>
      </c>
      <c r="AT393">
        <f>_xlfn.RANK.AVG(Table2[[#This Row],[6M Return vs Nifty Z-Score]],Table2[6M Return vs Nifty Z-Score])</f>
        <v>450</v>
      </c>
      <c r="AU393">
        <f>_xlfn.RANK.AVG(Table2[[#This Row],[Sharpe Ratio Z-Score]],Table2[Sharpe Ratio Z-Score])</f>
        <v>345</v>
      </c>
      <c r="AV393">
        <f>(Table2[[#This Row],[Rank 1Y]]+Table2[[#This Row],[Rank 6M]]+Table2[[#This Row],[Rank Sharpe]])/3</f>
        <v>394.66666666666669</v>
      </c>
    </row>
    <row r="394" spans="1:48" x14ac:dyDescent="0.3">
      <c r="A394" t="s">
        <v>1363</v>
      </c>
      <c r="B394" t="s">
        <v>1364</v>
      </c>
      <c r="C394" t="s">
        <v>10403</v>
      </c>
      <c r="D394" t="s">
        <v>130</v>
      </c>
      <c r="E394">
        <v>8428.0961171649997</v>
      </c>
      <c r="F394">
        <v>575.35</v>
      </c>
      <c r="G394">
        <v>-1.3846461025333301</v>
      </c>
      <c r="H394">
        <f>(Table2[[#This Row],[1Y Return vs Nifty]]-AVERAGE(Table2[1Y Return vs Nifty]))/_xlfn.STDEV.P(Table2[1Y Return vs Nifty])</f>
        <v>-0.42189797881348168</v>
      </c>
      <c r="I394">
        <v>-12.712330280549301</v>
      </c>
      <c r="J394">
        <f>(Table2[[#This Row],[1M Return vs Nifty]]-AVERAGE(Table2[1M Return vs Nifty]))/_xlfn.STDEV.P(Table2[1M Return vs Nifty])</f>
        <v>-0.99724985989903558</v>
      </c>
      <c r="K394">
        <v>26.785287844220601</v>
      </c>
      <c r="L394">
        <f>(Table2[[#This Row],[6M Return vs Nifty]]-AVERAGE(Table2[6M Return vs Nifty]))/_xlfn.STDEV.P(Table2[6M Return vs Nifty])</f>
        <v>0.40558789561068714</v>
      </c>
      <c r="M394">
        <v>-2.2763958994392102</v>
      </c>
      <c r="N394">
        <f>(Table2[[#This Row],[1W Return vs Nifty]]-AVERAGE(Table2[1W Return vs Nifty]))/_xlfn.STDEV.P(Table2[1W Return vs Nifty])</f>
        <v>-9.1605863616951361E-2</v>
      </c>
      <c r="O394">
        <v>578.08000000000004</v>
      </c>
      <c r="P394">
        <v>573.64617290144099</v>
      </c>
      <c r="Q394">
        <v>509.79700503220198</v>
      </c>
      <c r="R394">
        <v>48.334255005695802</v>
      </c>
      <c r="S394" s="2">
        <f>(Table2[[#This Row],[Close Price]]-Table2[[#This Row],[20D EMA]])/Table2[[#This Row],[20D EMA]]</f>
        <v>-4.7225297536673434E-3</v>
      </c>
      <c r="T394" s="2">
        <f>(Table2[[#This Row],[Close Price]]-Table2[[#This Row],[50D EMA]])/Table2[[#This Row],[50D EMA]]</f>
        <v>2.9701707760748344E-3</v>
      </c>
      <c r="U394" s="2">
        <f>(Table2[[#This Row],[Close Price]]-Table2[[#This Row],[200D EMA]])/Table2[[#This Row],[200D EMA]]</f>
        <v>0.12858646543766436</v>
      </c>
      <c r="V394">
        <v>1.13776428678833</v>
      </c>
      <c r="W394">
        <v>572.85</v>
      </c>
      <c r="X394">
        <v>583.1</v>
      </c>
      <c r="Y394">
        <v>572.85</v>
      </c>
      <c r="Z394">
        <v>591.75</v>
      </c>
      <c r="AA394">
        <v>551.04999999999995</v>
      </c>
      <c r="AB394">
        <v>620</v>
      </c>
      <c r="AC394" s="2">
        <f>(Table2[[#This Row],[Close Price]]/Table2[[#This Row],[Day Low]])-1</f>
        <v>4.3641441913240264E-3</v>
      </c>
      <c r="AD394" s="2">
        <f>(Table2[[#This Row],[Day High]]/Table2[[#This Row],[Close Price]])-1</f>
        <v>1.3470061701573055E-2</v>
      </c>
      <c r="AE394" s="2">
        <f>(Table2[[#This Row],[Close Price]]/Table2[[#This Row],[Current Week Low]])-1</f>
        <v>4.3641441913240264E-3</v>
      </c>
      <c r="AF394" s="2">
        <f>(Table2[[#This Row],[Current Week High]]/Table2[[#This Row],[Close Price]])-1</f>
        <v>2.8504388633005862E-2</v>
      </c>
      <c r="AG394" s="2">
        <f>(Table2[[#This Row],[Close Price]]/Table2[[#This Row],[Current Month Low]])-1</f>
        <v>4.409763179384818E-2</v>
      </c>
      <c r="AH394" s="2">
        <f>(Table2[[#This Row],[Current Month High]]/Table2[[#This Row],[Close Price]])-1</f>
        <v>7.760493612583641E-2</v>
      </c>
      <c r="AI394">
        <v>21.491266185799901</v>
      </c>
      <c r="AJ394">
        <v>51.387975266412298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0.06</v>
      </c>
      <c r="AM394" t="s">
        <v>10436</v>
      </c>
      <c r="AN394">
        <v>-2.0099999999999998</v>
      </c>
      <c r="AO394" t="s">
        <v>10435</v>
      </c>
      <c r="AP394">
        <v>-7.4864103814000006E-5</v>
      </c>
      <c r="AQ394">
        <f>(Table2[[#This Row],[Sharpe Ratio]]-AVERAGE(Table2[Sharpe Ratio]))/_xlfn.STDEV.P(Table2[Sharpe Ratio])</f>
        <v>-0.68201677581354692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-1.7871825825323284</v>
      </c>
      <c r="AS394">
        <f>_xlfn.RANK.AVG(Table2[[#This Row],[1Y Return vs Nifty Z-Score]],Table2[1Y Return vs Nifty Z-Score])</f>
        <v>442</v>
      </c>
      <c r="AT394">
        <f>_xlfn.RANK.AVG(Table2[[#This Row],[6M Return vs Nifty Z-Score]],Table2[6M Return vs Nifty Z-Score])</f>
        <v>194</v>
      </c>
      <c r="AU394">
        <f>_xlfn.RANK.AVG(Table2[[#This Row],[Sharpe Ratio Z-Score]],Table2[Sharpe Ratio Z-Score])</f>
        <v>557</v>
      </c>
      <c r="AV394">
        <f>(Table2[[#This Row],[Rank 1Y]]+Table2[[#This Row],[Rank 6M]]+Table2[[#This Row],[Rank Sharpe]])/3</f>
        <v>397.66666666666669</v>
      </c>
    </row>
    <row r="395" spans="1:48" x14ac:dyDescent="0.3">
      <c r="A395" t="s">
        <v>1898</v>
      </c>
      <c r="B395" t="s">
        <v>1899</v>
      </c>
      <c r="C395" t="s">
        <v>10402</v>
      </c>
      <c r="D395" t="s">
        <v>470</v>
      </c>
      <c r="E395">
        <v>3929.3437296799998</v>
      </c>
      <c r="F395">
        <v>4548.1000000000004</v>
      </c>
      <c r="G395">
        <v>-11.098138030566901</v>
      </c>
      <c r="H395">
        <f>(Table2[[#This Row],[1Y Return vs Nifty]]-AVERAGE(Table2[1Y Return vs Nifty]))/_xlfn.STDEV.P(Table2[1Y Return vs Nifty])</f>
        <v>-0.58006621911731837</v>
      </c>
      <c r="I395">
        <v>13.945676822145201</v>
      </c>
      <c r="J395">
        <f>(Table2[[#This Row],[1M Return vs Nifty]]-AVERAGE(Table2[1M Return vs Nifty]))/_xlfn.STDEV.P(Table2[1M Return vs Nifty])</f>
        <v>1.6008012448716826</v>
      </c>
      <c r="K395">
        <v>21.782495330227501</v>
      </c>
      <c r="L395">
        <f>(Table2[[#This Row],[6M Return vs Nifty]]-AVERAGE(Table2[6M Return vs Nifty]))/_xlfn.STDEV.P(Table2[6M Return vs Nifty])</f>
        <v>0.25500388037394961</v>
      </c>
      <c r="M395">
        <v>3.3407272285837202</v>
      </c>
      <c r="N395">
        <f>(Table2[[#This Row],[1W Return vs Nifty]]-AVERAGE(Table2[1W Return vs Nifty]))/_xlfn.STDEV.P(Table2[1W Return vs Nifty])</f>
        <v>0.9961511686398179</v>
      </c>
      <c r="O395">
        <v>4343.1099999999997</v>
      </c>
      <c r="P395">
        <v>4177.51930614497</v>
      </c>
      <c r="Q395">
        <v>3750.2805885733501</v>
      </c>
      <c r="R395">
        <v>66.410667746151404</v>
      </c>
      <c r="S395" s="2">
        <f>(Table2[[#This Row],[Close Price]]-Table2[[#This Row],[20D EMA]])/Table2[[#This Row],[20D EMA]]</f>
        <v>4.7198896643189027E-2</v>
      </c>
      <c r="T395" s="2">
        <f>(Table2[[#This Row],[Close Price]]-Table2[[#This Row],[50D EMA]])/Table2[[#This Row],[50D EMA]]</f>
        <v>8.8708313881379425E-2</v>
      </c>
      <c r="U395" s="2">
        <f>(Table2[[#This Row],[Close Price]]-Table2[[#This Row],[200D EMA]])/Table2[[#This Row],[200D EMA]]</f>
        <v>0.21273592537515973</v>
      </c>
      <c r="V395">
        <v>1.1341113382202599</v>
      </c>
      <c r="W395">
        <v>4520</v>
      </c>
      <c r="X395">
        <v>4709.8500000000004</v>
      </c>
      <c r="Y395">
        <v>4405</v>
      </c>
      <c r="Z395">
        <v>4794</v>
      </c>
      <c r="AA395">
        <v>4142.1000000000004</v>
      </c>
      <c r="AB395">
        <v>4794</v>
      </c>
      <c r="AC395" s="2">
        <f>(Table2[[#This Row],[Close Price]]/Table2[[#This Row],[Day Low]])-1</f>
        <v>6.2168141592922055E-3</v>
      </c>
      <c r="AD395" s="2">
        <f>(Table2[[#This Row],[Day High]]/Table2[[#This Row],[Close Price]])-1</f>
        <v>3.5564301576482382E-2</v>
      </c>
      <c r="AE395" s="2">
        <f>(Table2[[#This Row],[Close Price]]/Table2[[#This Row],[Current Week Low]])-1</f>
        <v>3.2485811577752655E-2</v>
      </c>
      <c r="AF395" s="2">
        <f>(Table2[[#This Row],[Current Week High]]/Table2[[#This Row],[Close Price]])-1</f>
        <v>5.4066533277632223E-2</v>
      </c>
      <c r="AG395" s="2">
        <f>(Table2[[#This Row],[Close Price]]/Table2[[#This Row],[Current Month Low]])-1</f>
        <v>9.8017913618695829E-2</v>
      </c>
      <c r="AH395" s="2">
        <f>(Table2[[#This Row],[Current Month High]]/Table2[[#This Row],[Close Price]])-1</f>
        <v>5.4066533277632223E-2</v>
      </c>
      <c r="AI395">
        <v>5.4066533277632196</v>
      </c>
      <c r="AJ395">
        <v>51.785475904418597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0.03</v>
      </c>
      <c r="AM395" t="s">
        <v>10436</v>
      </c>
      <c r="AN395">
        <v>4.47</v>
      </c>
      <c r="AO395" t="s">
        <v>10436</v>
      </c>
      <c r="AP395">
        <v>2.6509626943689999E-2</v>
      </c>
      <c r="AQ395">
        <f>(Table2[[#This Row],[Sharpe Ratio]]-AVERAGE(Table2[Sharpe Ratio]))/_xlfn.STDEV.P(Table2[Sharpe Ratio])</f>
        <v>-0.37345483215210978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1.898435242616022</v>
      </c>
      <c r="AS395">
        <f>_xlfn.RANK.AVG(Table2[[#This Row],[1Y Return vs Nifty Z-Score]],Table2[1Y Return vs Nifty Z-Score])</f>
        <v>518</v>
      </c>
      <c r="AT395">
        <f>_xlfn.RANK.AVG(Table2[[#This Row],[6M Return vs Nifty Z-Score]],Table2[6M Return vs Nifty Z-Score])</f>
        <v>236</v>
      </c>
      <c r="AU395">
        <f>_xlfn.RANK.AVG(Table2[[#This Row],[Sharpe Ratio Z-Score]],Table2[Sharpe Ratio Z-Score])</f>
        <v>440</v>
      </c>
      <c r="AV395">
        <f>(Table2[[#This Row],[Rank 1Y]]+Table2[[#This Row],[Rank 6M]]+Table2[[#This Row],[Rank Sharpe]])/3</f>
        <v>398</v>
      </c>
    </row>
    <row r="396" spans="1:48" x14ac:dyDescent="0.3">
      <c r="A396" t="s">
        <v>565</v>
      </c>
      <c r="B396" t="s">
        <v>566</v>
      </c>
      <c r="C396" t="s">
        <v>10391</v>
      </c>
      <c r="D396" t="s">
        <v>567</v>
      </c>
      <c r="E396">
        <v>37731.571485</v>
      </c>
      <c r="F396">
        <v>685.95</v>
      </c>
      <c r="G396">
        <v>16.351862421873101</v>
      </c>
      <c r="H396">
        <f>(Table2[[#This Row],[1Y Return vs Nifty]]-AVERAGE(Table2[1Y Return vs Nifty]))/_xlfn.STDEV.P(Table2[1Y Return vs Nifty])</f>
        <v>-0.13308810866338736</v>
      </c>
      <c r="I396">
        <v>-3.8201641787785898</v>
      </c>
      <c r="J396">
        <f>(Table2[[#This Row],[1M Return vs Nifty]]-AVERAGE(Table2[1M Return vs Nifty]))/_xlfn.STDEV.P(Table2[1M Return vs Nifty])</f>
        <v>-0.1306321162877728</v>
      </c>
      <c r="K396">
        <v>-1.6713159909845301</v>
      </c>
      <c r="L396">
        <f>(Table2[[#This Row],[6M Return vs Nifty]]-AVERAGE(Table2[6M Return vs Nifty]))/_xlfn.STDEV.P(Table2[6M Return vs Nifty])</f>
        <v>-0.450955655520133</v>
      </c>
      <c r="M396">
        <v>-1.9794879753408201</v>
      </c>
      <c r="N396">
        <f>(Table2[[#This Row],[1W Return vs Nifty]]-AVERAGE(Table2[1W Return vs Nifty]))/_xlfn.STDEV.P(Table2[1W Return vs Nifty])</f>
        <v>-3.410958393606478E-2</v>
      </c>
      <c r="O396">
        <v>684.03</v>
      </c>
      <c r="P396">
        <v>694.06030224978497</v>
      </c>
      <c r="Q396">
        <v>644.14381244724495</v>
      </c>
      <c r="R396">
        <v>52.507759470439098</v>
      </c>
      <c r="S396" s="2">
        <f>(Table2[[#This Row],[Close Price]]-Table2[[#This Row],[20D EMA]])/Table2[[#This Row],[20D EMA]]</f>
        <v>2.8068944344547355E-3</v>
      </c>
      <c r="T396" s="2">
        <f>(Table2[[#This Row],[Close Price]]-Table2[[#This Row],[50D EMA]])/Table2[[#This Row],[50D EMA]]</f>
        <v>-1.1685299135385661E-2</v>
      </c>
      <c r="U396" s="2">
        <f>(Table2[[#This Row],[Close Price]]-Table2[[#This Row],[200D EMA]])/Table2[[#This Row],[200D EMA]]</f>
        <v>6.4901946964178892E-2</v>
      </c>
      <c r="V396">
        <v>1.2395594277625901</v>
      </c>
      <c r="W396">
        <v>681.55</v>
      </c>
      <c r="X396">
        <v>689.85</v>
      </c>
      <c r="Y396">
        <v>666.6</v>
      </c>
      <c r="Z396">
        <v>689.85</v>
      </c>
      <c r="AA396">
        <v>644</v>
      </c>
      <c r="AB396">
        <v>735.55</v>
      </c>
      <c r="AC396" s="2">
        <f>(Table2[[#This Row],[Close Price]]/Table2[[#This Row],[Day Low]])-1</f>
        <v>6.4558726432397684E-3</v>
      </c>
      <c r="AD396" s="2">
        <f>(Table2[[#This Row],[Day High]]/Table2[[#This Row],[Close Price]])-1</f>
        <v>5.6855455937021571E-3</v>
      </c>
      <c r="AE396" s="2">
        <f>(Table2[[#This Row],[Close Price]]/Table2[[#This Row],[Current Week Low]])-1</f>
        <v>2.9027902790279114E-2</v>
      </c>
      <c r="AF396" s="2">
        <f>(Table2[[#This Row],[Current Week High]]/Table2[[#This Row],[Close Price]])-1</f>
        <v>5.6855455937021571E-3</v>
      </c>
      <c r="AG396" s="2">
        <f>(Table2[[#This Row],[Close Price]]/Table2[[#This Row],[Current Month Low]])-1</f>
        <v>6.5139751552795166E-2</v>
      </c>
      <c r="AH396" s="2">
        <f>(Table2[[#This Row],[Current Month High]]/Table2[[#This Row],[Close Price]])-1</f>
        <v>7.2308477294263263E-2</v>
      </c>
      <c r="AI396">
        <v>20.526277425468301</v>
      </c>
      <c r="AJ396">
        <v>58.7847222222222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-0.18</v>
      </c>
      <c r="AM396" t="s">
        <v>10435</v>
      </c>
      <c r="AN396">
        <v>-1.25</v>
      </c>
      <c r="AO396" t="s">
        <v>10435</v>
      </c>
      <c r="AP396">
        <v>3.9622016010058998E-2</v>
      </c>
      <c r="AQ396">
        <f>(Table2[[#This Row],[Sharpe Ratio]]-AVERAGE(Table2[Sharpe Ratio]))/_xlfn.STDEV.P(Table2[Sharpe Ratio])</f>
        <v>-0.22126142551009442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333</v>
      </c>
      <c r="AT396">
        <f>_xlfn.RANK.AVG(Table2[[#This Row],[6M Return vs Nifty Z-Score]],Table2[6M Return vs Nifty Z-Score])</f>
        <v>472</v>
      </c>
      <c r="AU396">
        <f>_xlfn.RANK.AVG(Table2[[#This Row],[Sharpe Ratio Z-Score]],Table2[Sharpe Ratio Z-Score])</f>
        <v>391</v>
      </c>
      <c r="AV396">
        <f>(Table2[[#This Row],[Rank 1Y]]+Table2[[#This Row],[Rank 6M]]+Table2[[#This Row],[Rank Sharpe]])/3</f>
        <v>398.66666666666669</v>
      </c>
    </row>
    <row r="397" spans="1:48" x14ac:dyDescent="0.3">
      <c r="A397" t="s">
        <v>1589</v>
      </c>
      <c r="B397" t="s">
        <v>1590</v>
      </c>
      <c r="C397" t="s">
        <v>10404</v>
      </c>
      <c r="D397" t="s">
        <v>273</v>
      </c>
      <c r="E397">
        <v>6223.1035421400002</v>
      </c>
      <c r="F397">
        <v>649.9</v>
      </c>
      <c r="G397">
        <v>-26.662155503963199</v>
      </c>
      <c r="H397">
        <f>(Table2[[#This Row],[1Y Return vs Nifty]]-AVERAGE(Table2[1Y Return vs Nifty]))/_xlfn.STDEV.P(Table2[1Y Return vs Nifty])</f>
        <v>-0.83350064558969617</v>
      </c>
      <c r="I397">
        <v>-13.579332321627501</v>
      </c>
      <c r="J397">
        <f>(Table2[[#This Row],[1M Return vs Nifty]]-AVERAGE(Table2[1M Return vs Nifty]))/_xlfn.STDEV.P(Table2[1M Return vs Nifty])</f>
        <v>-1.0817466342447071</v>
      </c>
      <c r="K397">
        <v>29.5252203563116</v>
      </c>
      <c r="L397">
        <f>(Table2[[#This Row],[6M Return vs Nifty]]-AVERAGE(Table2[6M Return vs Nifty]))/_xlfn.STDEV.P(Table2[6M Return vs Nifty])</f>
        <v>0.48805984262713947</v>
      </c>
      <c r="M397">
        <v>-10.260575371656</v>
      </c>
      <c r="N397">
        <f>(Table2[[#This Row],[1W Return vs Nifty]]-AVERAGE(Table2[1W Return vs Nifty]))/_xlfn.STDEV.P(Table2[1W Return vs Nifty])</f>
        <v>-1.6377438366972699</v>
      </c>
      <c r="O397">
        <v>660.48</v>
      </c>
      <c r="P397">
        <v>634.55171327252594</v>
      </c>
      <c r="Q397">
        <v>571.31633455735903</v>
      </c>
      <c r="R397">
        <v>43.532432913038299</v>
      </c>
      <c r="S397" s="2">
        <f>(Table2[[#This Row],[Close Price]]-Table2[[#This Row],[20D EMA]])/Table2[[#This Row],[20D EMA]]</f>
        <v>-1.6018653100775257E-2</v>
      </c>
      <c r="T397" s="2">
        <f>(Table2[[#This Row],[Close Price]]-Table2[[#This Row],[50D EMA]])/Table2[[#This Row],[50D EMA]]</f>
        <v>2.4187605842744424E-2</v>
      </c>
      <c r="U397" s="2">
        <f>(Table2[[#This Row],[Close Price]]-Table2[[#This Row],[200D EMA]])/Table2[[#This Row],[200D EMA]]</f>
        <v>0.13754843103431572</v>
      </c>
      <c r="V397">
        <v>0.37375684014951699</v>
      </c>
      <c r="W397">
        <v>629.29999999999995</v>
      </c>
      <c r="X397">
        <v>652</v>
      </c>
      <c r="Y397">
        <v>625.04999999999995</v>
      </c>
      <c r="Z397">
        <v>652</v>
      </c>
      <c r="AA397">
        <v>625.04999999999995</v>
      </c>
      <c r="AB397">
        <v>704.9</v>
      </c>
      <c r="AC397" s="2">
        <f>(Table2[[#This Row],[Close Price]]/Table2[[#This Row],[Day Low]])-1</f>
        <v>3.2734784681392126E-2</v>
      </c>
      <c r="AD397" s="2">
        <f>(Table2[[#This Row],[Day High]]/Table2[[#This Row],[Close Price]])-1</f>
        <v>3.231266348669104E-3</v>
      </c>
      <c r="AE397" s="2">
        <f>(Table2[[#This Row],[Close Price]]/Table2[[#This Row],[Current Week Low]])-1</f>
        <v>3.9756819454443759E-2</v>
      </c>
      <c r="AF397" s="2">
        <f>(Table2[[#This Row],[Current Week High]]/Table2[[#This Row],[Close Price]])-1</f>
        <v>3.231266348669104E-3</v>
      </c>
      <c r="AG397" s="2">
        <f>(Table2[[#This Row],[Close Price]]/Table2[[#This Row],[Current Month Low]])-1</f>
        <v>3.9756819454443759E-2</v>
      </c>
      <c r="AH397" s="2">
        <f>(Table2[[#This Row],[Current Month High]]/Table2[[#This Row],[Close Price]])-1</f>
        <v>8.4628404369903043E-2</v>
      </c>
      <c r="AI397">
        <v>11.8325896291737</v>
      </c>
      <c r="AJ397">
        <v>49.4194735027014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0.12</v>
      </c>
      <c r="AM397" t="s">
        <v>10436</v>
      </c>
      <c r="AN397">
        <v>-0.89</v>
      </c>
      <c r="AO397" t="s">
        <v>10435</v>
      </c>
      <c r="AP397">
        <v>3.3136264597361999E-2</v>
      </c>
      <c r="AQ397">
        <f>(Table2[[#This Row],[Sharpe Ratio]]-AVERAGE(Table2[Sharpe Ratio]))/_xlfn.STDEV.P(Table2[Sharpe Ratio])</f>
        <v>-0.29654050677708726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-3.3614717806816214</v>
      </c>
      <c r="AS397">
        <f>_xlfn.RANK.AVG(Table2[[#This Row],[1Y Return vs Nifty Z-Score]],Table2[1Y Return vs Nifty Z-Score])</f>
        <v>612</v>
      </c>
      <c r="AT397">
        <f>_xlfn.RANK.AVG(Table2[[#This Row],[6M Return vs Nifty Z-Score]],Table2[6M Return vs Nifty Z-Score])</f>
        <v>172</v>
      </c>
      <c r="AU397">
        <f>_xlfn.RANK.AVG(Table2[[#This Row],[Sharpe Ratio Z-Score]],Table2[Sharpe Ratio Z-Score])</f>
        <v>412</v>
      </c>
      <c r="AV397">
        <f>(Table2[[#This Row],[Rank 1Y]]+Table2[[#This Row],[Rank 6M]]+Table2[[#This Row],[Rank Sharpe]])/3</f>
        <v>398.66666666666669</v>
      </c>
    </row>
    <row r="398" spans="1:48" x14ac:dyDescent="0.3">
      <c r="A398" t="s">
        <v>677</v>
      </c>
      <c r="B398" t="s">
        <v>678</v>
      </c>
      <c r="C398" t="s">
        <v>10395</v>
      </c>
      <c r="D398" t="s">
        <v>276</v>
      </c>
      <c r="E398">
        <v>27881.215106250002</v>
      </c>
      <c r="F398">
        <v>3349.95</v>
      </c>
      <c r="G398">
        <v>8.5536949861881002</v>
      </c>
      <c r="H398">
        <f>(Table2[[#This Row],[1Y Return vs Nifty]]-AVERAGE(Table2[1Y Return vs Nifty]))/_xlfn.STDEV.P(Table2[1Y Return vs Nifty])</f>
        <v>-0.26006843973642479</v>
      </c>
      <c r="I398">
        <v>-5.2541715634373602</v>
      </c>
      <c r="J398">
        <f>(Table2[[#This Row],[1M Return vs Nifty]]-AVERAGE(Table2[1M Return vs Nifty]))/_xlfn.STDEV.P(Table2[1M Return vs Nifty])</f>
        <v>-0.27038841748500342</v>
      </c>
      <c r="K398">
        <v>30.342956988703399</v>
      </c>
      <c r="L398">
        <f>(Table2[[#This Row],[6M Return vs Nifty]]-AVERAGE(Table2[6M Return vs Nifty]))/_xlfn.STDEV.P(Table2[6M Return vs Nifty])</f>
        <v>0.51267370881633301</v>
      </c>
      <c r="M398">
        <v>-3.72522898559536</v>
      </c>
      <c r="N398">
        <f>(Table2[[#This Row],[1W Return vs Nifty]]-AVERAGE(Table2[1W Return vs Nifty]))/_xlfn.STDEV.P(Table2[1W Return vs Nifty])</f>
        <v>-0.37217268441002338</v>
      </c>
      <c r="O398">
        <v>3321.25</v>
      </c>
      <c r="P398">
        <v>3213.2426341648602</v>
      </c>
      <c r="Q398">
        <v>2790.8273633212498</v>
      </c>
      <c r="R398">
        <v>56.201104234575801</v>
      </c>
      <c r="S398" s="2">
        <f>(Table2[[#This Row],[Close Price]]-Table2[[#This Row],[20D EMA]])/Table2[[#This Row],[20D EMA]]</f>
        <v>8.6413248024086765E-3</v>
      </c>
      <c r="T398" s="2">
        <f>(Table2[[#This Row],[Close Price]]-Table2[[#This Row],[50D EMA]])/Table2[[#This Row],[50D EMA]]</f>
        <v>4.2544986918073381E-2</v>
      </c>
      <c r="U398" s="2">
        <f>(Table2[[#This Row],[Close Price]]-Table2[[#This Row],[200D EMA]])/Table2[[#This Row],[200D EMA]]</f>
        <v>0.20034296783351049</v>
      </c>
      <c r="V398">
        <v>0.60345828271329005</v>
      </c>
      <c r="W398">
        <v>3281.7</v>
      </c>
      <c r="X398">
        <v>3377.5</v>
      </c>
      <c r="Y398">
        <v>3268.5</v>
      </c>
      <c r="Z398">
        <v>3377.5</v>
      </c>
      <c r="AA398">
        <v>3210</v>
      </c>
      <c r="AB398">
        <v>3452.9</v>
      </c>
      <c r="AC398" s="2">
        <f>(Table2[[#This Row],[Close Price]]/Table2[[#This Row],[Day Low]])-1</f>
        <v>2.0797147819727524E-2</v>
      </c>
      <c r="AD398" s="2">
        <f>(Table2[[#This Row],[Day High]]/Table2[[#This Row],[Close Price]])-1</f>
        <v>8.224003343333619E-3</v>
      </c>
      <c r="AE398" s="2">
        <f>(Table2[[#This Row],[Close Price]]/Table2[[#This Row],[Current Week Low]])-1</f>
        <v>2.4919687930243128E-2</v>
      </c>
      <c r="AF398" s="2">
        <f>(Table2[[#This Row],[Current Week High]]/Table2[[#This Row],[Close Price]])-1</f>
        <v>8.224003343333619E-3</v>
      </c>
      <c r="AG398" s="2">
        <f>(Table2[[#This Row],[Close Price]]/Table2[[#This Row],[Current Month Low]])-1</f>
        <v>4.3598130841121518E-2</v>
      </c>
      <c r="AH398" s="2">
        <f>(Table2[[#This Row],[Current Month High]]/Table2[[#This Row],[Close Price]])-1</f>
        <v>3.0731801967193606E-2</v>
      </c>
      <c r="AI398">
        <v>3.26721294347678</v>
      </c>
      <c r="AJ398">
        <v>72.349127951844395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0.02</v>
      </c>
      <c r="AM398" t="s">
        <v>10436</v>
      </c>
      <c r="AN398">
        <v>-0.84</v>
      </c>
      <c r="AO398" t="s">
        <v>10435</v>
      </c>
      <c r="AP398">
        <v>-4.2552607500149997E-2</v>
      </c>
      <c r="AQ398">
        <f>(Table2[[#This Row],[Sharpe Ratio]]-AVERAGE(Table2[Sharpe Ratio]))/_xlfn.STDEV.P(Table2[Sharpe Ratio])</f>
        <v>-1.1750491623017518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-1.5650049951168703</v>
      </c>
      <c r="AS398">
        <f>_xlfn.RANK.AVG(Table2[[#This Row],[1Y Return vs Nifty Z-Score]],Table2[1Y Return vs Nifty Z-Score])</f>
        <v>374</v>
      </c>
      <c r="AT398">
        <f>_xlfn.RANK.AVG(Table2[[#This Row],[6M Return vs Nifty Z-Score]],Table2[6M Return vs Nifty Z-Score])</f>
        <v>167</v>
      </c>
      <c r="AU398">
        <f>_xlfn.RANK.AVG(Table2[[#This Row],[Sharpe Ratio Z-Score]],Table2[Sharpe Ratio Z-Score])</f>
        <v>657</v>
      </c>
      <c r="AV398">
        <f>(Table2[[#This Row],[Rank 1Y]]+Table2[[#This Row],[Rank 6M]]+Table2[[#This Row],[Rank Sharpe]])/3</f>
        <v>399.33333333333331</v>
      </c>
    </row>
    <row r="399" spans="1:48" x14ac:dyDescent="0.3">
      <c r="A399" t="s">
        <v>1510</v>
      </c>
      <c r="B399" t="s">
        <v>1511</v>
      </c>
      <c r="C399" t="s">
        <v>10404</v>
      </c>
      <c r="D399" t="s">
        <v>388</v>
      </c>
      <c r="E399">
        <v>6996.5042332020003</v>
      </c>
      <c r="F399">
        <v>85.87</v>
      </c>
      <c r="G399">
        <v>-11.8355224698517</v>
      </c>
      <c r="H399">
        <f>(Table2[[#This Row],[1Y Return vs Nifty]]-AVERAGE(Table2[1Y Return vs Nifty]))/_xlfn.STDEV.P(Table2[1Y Return vs Nifty])</f>
        <v>-0.59207331193761581</v>
      </c>
      <c r="I399">
        <v>-9.3328425305331706</v>
      </c>
      <c r="J399">
        <f>(Table2[[#This Row],[1M Return vs Nifty]]-AVERAGE(Table2[1M Return vs Nifty]))/_xlfn.STDEV.P(Table2[1M Return vs Nifty])</f>
        <v>-0.66788983502301791</v>
      </c>
      <c r="K399">
        <v>11.4425698191436</v>
      </c>
      <c r="L399">
        <f>(Table2[[#This Row],[6M Return vs Nifty]]-AVERAGE(Table2[6M Return vs Nifty]))/_xlfn.STDEV.P(Table2[6M Return vs Nifty])</f>
        <v>-5.6227796005331246E-2</v>
      </c>
      <c r="M399">
        <v>-4.7752887118378302</v>
      </c>
      <c r="N399">
        <f>(Table2[[#This Row],[1W Return vs Nifty]]-AVERAGE(Table2[1W Return vs Nifty]))/_xlfn.STDEV.P(Table2[1W Return vs Nifty])</f>
        <v>-0.57551696322982748</v>
      </c>
      <c r="O399">
        <v>85.38</v>
      </c>
      <c r="P399">
        <v>84.775438425092204</v>
      </c>
      <c r="Q399">
        <v>77.583970035116096</v>
      </c>
      <c r="R399">
        <v>53.509692702471398</v>
      </c>
      <c r="S399" s="2">
        <f>(Table2[[#This Row],[Close Price]]-Table2[[#This Row],[20D EMA]])/Table2[[#This Row],[20D EMA]]</f>
        <v>5.7390489576014184E-3</v>
      </c>
      <c r="T399" s="2">
        <f>(Table2[[#This Row],[Close Price]]-Table2[[#This Row],[50D EMA]])/Table2[[#This Row],[50D EMA]]</f>
        <v>1.2911305387998171E-2</v>
      </c>
      <c r="U399" s="2">
        <f>(Table2[[#This Row],[Close Price]]-Table2[[#This Row],[200D EMA]])/Table2[[#This Row],[200D EMA]]</f>
        <v>0.1068007986847474</v>
      </c>
      <c r="V399">
        <v>0.44844590004246998</v>
      </c>
      <c r="W399">
        <v>83.9</v>
      </c>
      <c r="X399">
        <v>86.32</v>
      </c>
      <c r="Y399">
        <v>82.98</v>
      </c>
      <c r="Z399">
        <v>86.32</v>
      </c>
      <c r="AA399">
        <v>82.25</v>
      </c>
      <c r="AB399">
        <v>88.88</v>
      </c>
      <c r="AC399" s="2">
        <f>(Table2[[#This Row],[Close Price]]/Table2[[#This Row],[Day Low]])-1</f>
        <v>2.3480333730631742E-2</v>
      </c>
      <c r="AD399" s="2">
        <f>(Table2[[#This Row],[Day High]]/Table2[[#This Row],[Close Price]])-1</f>
        <v>5.2404797950389437E-3</v>
      </c>
      <c r="AE399" s="2">
        <f>(Table2[[#This Row],[Close Price]]/Table2[[#This Row],[Current Week Low]])-1</f>
        <v>3.4827669317907928E-2</v>
      </c>
      <c r="AF399" s="2">
        <f>(Table2[[#This Row],[Current Week High]]/Table2[[#This Row],[Close Price]])-1</f>
        <v>5.2404797950389437E-3</v>
      </c>
      <c r="AG399" s="2">
        <f>(Table2[[#This Row],[Close Price]]/Table2[[#This Row],[Current Month Low]])-1</f>
        <v>4.4012158054711259E-2</v>
      </c>
      <c r="AH399" s="2">
        <f>(Table2[[#This Row],[Current Month High]]/Table2[[#This Row],[Close Price]])-1</f>
        <v>3.5052987073483033E-2</v>
      </c>
      <c r="AI399">
        <v>14.533597298241499</v>
      </c>
      <c r="AJ399">
        <v>46.410912190963302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</v>
      </c>
      <c r="AM399" t="s">
        <v>10437</v>
      </c>
      <c r="AN399">
        <v>-0.92</v>
      </c>
      <c r="AO399" t="s">
        <v>10435</v>
      </c>
      <c r="AP399">
        <v>6.1067095444449E-2</v>
      </c>
      <c r="AQ399">
        <f>(Table2[[#This Row],[Sharpe Ratio]]-AVERAGE(Table2[Sharpe Ratio]))/_xlfn.STDEV.P(Table2[Sharpe Ratio])</f>
        <v>2.7648188009498226E-2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-1.8640597181862941</v>
      </c>
      <c r="AS399">
        <f>_xlfn.RANK.AVG(Table2[[#This Row],[1Y Return vs Nifty Z-Score]],Table2[1Y Return vs Nifty Z-Score])</f>
        <v>524</v>
      </c>
      <c r="AT399">
        <f>_xlfn.RANK.AVG(Table2[[#This Row],[6M Return vs Nifty Z-Score]],Table2[6M Return vs Nifty Z-Score])</f>
        <v>336</v>
      </c>
      <c r="AU399">
        <f>_xlfn.RANK.AVG(Table2[[#This Row],[Sharpe Ratio Z-Score]],Table2[Sharpe Ratio Z-Score])</f>
        <v>338</v>
      </c>
      <c r="AV399">
        <f>(Table2[[#This Row],[Rank 1Y]]+Table2[[#This Row],[Rank 6M]]+Table2[[#This Row],[Rank Sharpe]])/3</f>
        <v>399.33333333333331</v>
      </c>
    </row>
    <row r="400" spans="1:48" x14ac:dyDescent="0.3">
      <c r="A400" t="s">
        <v>757</v>
      </c>
      <c r="B400" t="s">
        <v>758</v>
      </c>
      <c r="C400" t="s">
        <v>10395</v>
      </c>
      <c r="D400" t="s">
        <v>54</v>
      </c>
      <c r="E400">
        <v>22856.360058720002</v>
      </c>
      <c r="F400">
        <v>1162.8</v>
      </c>
      <c r="G400">
        <v>20.889237661752102</v>
      </c>
      <c r="H400">
        <f>(Table2[[#This Row],[1Y Return vs Nifty]]-AVERAGE(Table2[1Y Return vs Nifty]))/_xlfn.STDEV.P(Table2[1Y Return vs Nifty])</f>
        <v>-5.9204415486205961E-2</v>
      </c>
      <c r="I400">
        <v>-3.3978977581529399</v>
      </c>
      <c r="J400">
        <f>(Table2[[#This Row],[1M Return vs Nifty]]-AVERAGE(Table2[1M Return vs Nifty]))/_xlfn.STDEV.P(Table2[1M Return vs Nifty])</f>
        <v>-8.947863709528063E-2</v>
      </c>
      <c r="K400">
        <v>2.7914070284459802</v>
      </c>
      <c r="L400">
        <f>(Table2[[#This Row],[6M Return vs Nifty]]-AVERAGE(Table2[6M Return vs Nifty]))/_xlfn.STDEV.P(Table2[6M Return vs Nifty])</f>
        <v>-0.31662772781263782</v>
      </c>
      <c r="M400">
        <v>-5.4488127451702404</v>
      </c>
      <c r="N400">
        <f>(Table2[[#This Row],[1W Return vs Nifty]]-AVERAGE(Table2[1W Return vs Nifty]))/_xlfn.STDEV.P(Table2[1W Return vs Nifty])</f>
        <v>-0.70594502879888987</v>
      </c>
      <c r="O400">
        <v>1155.42</v>
      </c>
      <c r="P400">
        <v>1117.8582028874</v>
      </c>
      <c r="Q400">
        <v>986.28435711541795</v>
      </c>
      <c r="R400">
        <v>50.265497063551102</v>
      </c>
      <c r="S400" s="2">
        <f>(Table2[[#This Row],[Close Price]]-Table2[[#This Row],[20D EMA]])/Table2[[#This Row],[20D EMA]]</f>
        <v>6.3872877395231877E-3</v>
      </c>
      <c r="T400" s="2">
        <f>(Table2[[#This Row],[Close Price]]-Table2[[#This Row],[50D EMA]])/Table2[[#This Row],[50D EMA]]</f>
        <v>4.0203486449816618E-2</v>
      </c>
      <c r="U400" s="2">
        <f>(Table2[[#This Row],[Close Price]]-Table2[[#This Row],[200D EMA]])/Table2[[#This Row],[200D EMA]]</f>
        <v>0.17897033610148358</v>
      </c>
      <c r="V400">
        <v>0.60942188297642796</v>
      </c>
      <c r="W400">
        <v>1143.0999999999999</v>
      </c>
      <c r="X400">
        <v>1176.75</v>
      </c>
      <c r="Y400">
        <v>1125</v>
      </c>
      <c r="Z400">
        <v>1176.75</v>
      </c>
      <c r="AA400">
        <v>1040</v>
      </c>
      <c r="AB400">
        <v>1278</v>
      </c>
      <c r="AC400" s="2">
        <f>(Table2[[#This Row],[Close Price]]/Table2[[#This Row],[Day Low]])-1</f>
        <v>1.7233837809465635E-2</v>
      </c>
      <c r="AD400" s="2">
        <f>(Table2[[#This Row],[Day High]]/Table2[[#This Row],[Close Price]])-1</f>
        <v>1.1996904024767829E-2</v>
      </c>
      <c r="AE400" s="2">
        <f>(Table2[[#This Row],[Close Price]]/Table2[[#This Row],[Current Week Low]])-1</f>
        <v>3.3599999999999852E-2</v>
      </c>
      <c r="AF400" s="2">
        <f>(Table2[[#This Row],[Current Week High]]/Table2[[#This Row],[Close Price]])-1</f>
        <v>1.1996904024767829E-2</v>
      </c>
      <c r="AG400" s="2">
        <f>(Table2[[#This Row],[Close Price]]/Table2[[#This Row],[Current Month Low]])-1</f>
        <v>0.11807692307692297</v>
      </c>
      <c r="AH400" s="2">
        <f>(Table2[[#This Row],[Current Month High]]/Table2[[#This Row],[Close Price]])-1</f>
        <v>9.9071207430340591E-2</v>
      </c>
      <c r="AI400">
        <v>10.5048159614723</v>
      </c>
      <c r="AJ400">
        <v>64.434702679770893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0.04</v>
      </c>
      <c r="AM400" t="s">
        <v>10436</v>
      </c>
      <c r="AN400">
        <v>5.16</v>
      </c>
      <c r="AO400" t="s">
        <v>10436</v>
      </c>
      <c r="AP400">
        <v>1.9093820893452001E-2</v>
      </c>
      <c r="AQ400">
        <f>(Table2[[#This Row],[Sharpe Ratio]]-AVERAGE(Table2[Sharpe Ratio]))/_xlfn.STDEV.P(Table2[Sharpe Ratio])</f>
        <v>-0.4595289091238608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-1.6307847183168751</v>
      </c>
      <c r="AS400">
        <f>_xlfn.RANK.AVG(Table2[[#This Row],[1Y Return vs Nifty Z-Score]],Table2[1Y Return vs Nifty Z-Score])</f>
        <v>316</v>
      </c>
      <c r="AT400">
        <f>_xlfn.RANK.AVG(Table2[[#This Row],[6M Return vs Nifty Z-Score]],Table2[6M Return vs Nifty Z-Score])</f>
        <v>425</v>
      </c>
      <c r="AU400">
        <f>_xlfn.RANK.AVG(Table2[[#This Row],[Sharpe Ratio Z-Score]],Table2[Sharpe Ratio Z-Score])</f>
        <v>460</v>
      </c>
      <c r="AV400">
        <f>(Table2[[#This Row],[Rank 1Y]]+Table2[[#This Row],[Rank 6M]]+Table2[[#This Row],[Rank Sharpe]])/3</f>
        <v>400.33333333333331</v>
      </c>
    </row>
    <row r="401" spans="1:48" x14ac:dyDescent="0.3">
      <c r="A401" t="s">
        <v>1140</v>
      </c>
      <c r="B401" t="s">
        <v>1141</v>
      </c>
      <c r="C401" t="s">
        <v>10397</v>
      </c>
      <c r="D401" t="s">
        <v>403</v>
      </c>
      <c r="E401">
        <v>11428.005226035</v>
      </c>
      <c r="F401">
        <v>417.05</v>
      </c>
      <c r="G401">
        <v>15.8049534051755</v>
      </c>
      <c r="H401">
        <f>(Table2[[#This Row],[1Y Return vs Nifty]]-AVERAGE(Table2[1Y Return vs Nifty]))/_xlfn.STDEV.P(Table2[1Y Return vs Nifty])</f>
        <v>-0.14199362250107408</v>
      </c>
      <c r="I401">
        <v>-1.5188525665612</v>
      </c>
      <c r="J401">
        <f>(Table2[[#This Row],[1M Return vs Nifty]]-AVERAGE(Table2[1M Return vs Nifty]))/_xlfn.STDEV.P(Table2[1M Return vs Nifty])</f>
        <v>9.3650409915723584E-2</v>
      </c>
      <c r="K401">
        <v>-18.4503927453408</v>
      </c>
      <c r="L401">
        <f>(Table2[[#This Row],[6M Return vs Nifty]]-AVERAGE(Table2[6M Return vs Nifty]))/_xlfn.STDEV.P(Table2[6M Return vs Nifty])</f>
        <v>-0.9560057335653761</v>
      </c>
      <c r="M401">
        <v>-8.0314702509612808</v>
      </c>
      <c r="N401">
        <f>(Table2[[#This Row],[1W Return vs Nifty]]-AVERAGE(Table2[1W Return vs Nifty]))/_xlfn.STDEV.P(Table2[1W Return vs Nifty])</f>
        <v>-1.2060771782651822</v>
      </c>
      <c r="O401">
        <v>421.96</v>
      </c>
      <c r="P401">
        <v>420.93630342214601</v>
      </c>
      <c r="Q401">
        <v>402.29526863203699</v>
      </c>
      <c r="R401">
        <v>42.066063166333599</v>
      </c>
      <c r="S401" s="2">
        <f>(Table2[[#This Row],[Close Price]]-Table2[[#This Row],[20D EMA]])/Table2[[#This Row],[20D EMA]]</f>
        <v>-1.1636174044933095E-2</v>
      </c>
      <c r="T401" s="2">
        <f>(Table2[[#This Row],[Close Price]]-Table2[[#This Row],[50D EMA]])/Table2[[#This Row],[50D EMA]]</f>
        <v>-9.2325213828100914E-3</v>
      </c>
      <c r="U401" s="2">
        <f>(Table2[[#This Row],[Close Price]]-Table2[[#This Row],[200D EMA]])/Table2[[#This Row],[200D EMA]]</f>
        <v>3.6676373098134957E-2</v>
      </c>
      <c r="V401">
        <v>0.74832477665348096</v>
      </c>
      <c r="W401">
        <v>414.3</v>
      </c>
      <c r="X401">
        <v>423</v>
      </c>
      <c r="Y401">
        <v>414.3</v>
      </c>
      <c r="Z401">
        <v>430.9</v>
      </c>
      <c r="AA401">
        <v>400.2</v>
      </c>
      <c r="AB401">
        <v>453</v>
      </c>
      <c r="AC401" s="2">
        <f>(Table2[[#This Row],[Close Price]]/Table2[[#This Row],[Day Low]])-1</f>
        <v>6.6377021482018073E-3</v>
      </c>
      <c r="AD401" s="2">
        <f>(Table2[[#This Row],[Day High]]/Table2[[#This Row],[Close Price]])-1</f>
        <v>1.4266874475482583E-2</v>
      </c>
      <c r="AE401" s="2">
        <f>(Table2[[#This Row],[Close Price]]/Table2[[#This Row],[Current Week Low]])-1</f>
        <v>6.6377021482018073E-3</v>
      </c>
      <c r="AF401" s="2">
        <f>(Table2[[#This Row],[Current Week High]]/Table2[[#This Row],[Close Price]])-1</f>
        <v>3.3209447308476081E-2</v>
      </c>
      <c r="AG401" s="2">
        <f>(Table2[[#This Row],[Close Price]]/Table2[[#This Row],[Current Month Low]])-1</f>
        <v>4.2103948025987048E-2</v>
      </c>
      <c r="AH401" s="2">
        <f>(Table2[[#This Row],[Current Month High]]/Table2[[#This Row],[Close Price]])-1</f>
        <v>8.6200695360268531E-2</v>
      </c>
      <c r="AI401">
        <v>32.825800263757301</v>
      </c>
      <c r="AJ401">
        <v>57.377358490566003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-0.14000000000000001</v>
      </c>
      <c r="AM401" t="s">
        <v>10435</v>
      </c>
      <c r="AN401">
        <v>0.49</v>
      </c>
      <c r="AO401" t="s">
        <v>10436</v>
      </c>
      <c r="AP401">
        <v>0.103790920529924</v>
      </c>
      <c r="AQ401">
        <f>(Table2[[#This Row],[Sharpe Ratio]]-AVERAGE(Table2[Sharpe Ratio]))/_xlfn.STDEV.P(Table2[Sharpe Ratio])</f>
        <v>0.52353680537925484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-1.6868893190366538</v>
      </c>
      <c r="AS401">
        <f>_xlfn.RANK.AVG(Table2[[#This Row],[1Y Return vs Nifty Z-Score]],Table2[1Y Return vs Nifty Z-Score])</f>
        <v>339</v>
      </c>
      <c r="AT401">
        <f>_xlfn.RANK.AVG(Table2[[#This Row],[6M Return vs Nifty Z-Score]],Table2[6M Return vs Nifty Z-Score])</f>
        <v>649</v>
      </c>
      <c r="AU401">
        <f>_xlfn.RANK.AVG(Table2[[#This Row],[Sharpe Ratio Z-Score]],Table2[Sharpe Ratio Z-Score])</f>
        <v>213</v>
      </c>
      <c r="AV401">
        <f>(Table2[[#This Row],[Rank 1Y]]+Table2[[#This Row],[Rank 6M]]+Table2[[#This Row],[Rank Sharpe]])/3</f>
        <v>400.33333333333331</v>
      </c>
    </row>
    <row r="402" spans="1:48" x14ac:dyDescent="0.3">
      <c r="A402" t="s">
        <v>362</v>
      </c>
      <c r="B402" t="s">
        <v>363</v>
      </c>
      <c r="C402" t="s">
        <v>10391</v>
      </c>
      <c r="D402" t="s">
        <v>34</v>
      </c>
      <c r="E402">
        <v>71213.985675470001</v>
      </c>
      <c r="F402">
        <v>528.70000000000005</v>
      </c>
      <c r="G402">
        <v>-9.1528173456573203</v>
      </c>
      <c r="H402">
        <f>(Table2[[#This Row],[1Y Return vs Nifty]]-AVERAGE(Table2[1Y Return vs Nifty]))/_xlfn.STDEV.P(Table2[1Y Return vs Nifty])</f>
        <v>-0.54838987122528982</v>
      </c>
      <c r="I402">
        <v>-7.3318809027856</v>
      </c>
      <c r="J402">
        <f>(Table2[[#This Row],[1M Return vs Nifty]]-AVERAGE(Table2[1M Return vs Nifty]))/_xlfn.STDEV.P(Table2[1M Return vs Nifty])</f>
        <v>-0.47287898715480159</v>
      </c>
      <c r="K402">
        <v>-14.021875772164201</v>
      </c>
      <c r="L402">
        <f>(Table2[[#This Row],[6M Return vs Nifty]]-AVERAGE(Table2[6M Return vs Nifty]))/_xlfn.STDEV.P(Table2[6M Return vs Nifty])</f>
        <v>-0.82270740758049488</v>
      </c>
      <c r="M402">
        <v>0.92818345459698404</v>
      </c>
      <c r="N402">
        <f>(Table2[[#This Row],[1W Return vs Nifty]]-AVERAGE(Table2[1W Return vs Nifty]))/_xlfn.STDEV.P(Table2[1W Return vs Nifty])</f>
        <v>0.528961577817189</v>
      </c>
      <c r="O402">
        <v>529.33000000000004</v>
      </c>
      <c r="P402">
        <v>541.35155040906</v>
      </c>
      <c r="Q402">
        <v>510.622958581891</v>
      </c>
      <c r="R402">
        <v>53.195193938251101</v>
      </c>
      <c r="S402" s="2">
        <f>(Table2[[#This Row],[Close Price]]-Table2[[#This Row],[20D EMA]])/Table2[[#This Row],[20D EMA]]</f>
        <v>-1.1901838172784377E-3</v>
      </c>
      <c r="T402" s="2">
        <f>(Table2[[#This Row],[Close Price]]-Table2[[#This Row],[50D EMA]])/Table2[[#This Row],[50D EMA]]</f>
        <v>-2.3370304194197087E-2</v>
      </c>
      <c r="U402" s="2">
        <f>(Table2[[#This Row],[Close Price]]-Table2[[#This Row],[200D EMA]])/Table2[[#This Row],[200D EMA]]</f>
        <v>3.5401936231603946E-2</v>
      </c>
      <c r="V402">
        <v>1.07679666216977</v>
      </c>
      <c r="W402">
        <v>526.65</v>
      </c>
      <c r="X402">
        <v>536.85</v>
      </c>
      <c r="Y402">
        <v>510</v>
      </c>
      <c r="Z402">
        <v>539.35</v>
      </c>
      <c r="AA402">
        <v>504.15</v>
      </c>
      <c r="AB402">
        <v>574.29999999999995</v>
      </c>
      <c r="AC402" s="2">
        <f>(Table2[[#This Row],[Close Price]]/Table2[[#This Row],[Day Low]])-1</f>
        <v>3.8925282445647635E-3</v>
      </c>
      <c r="AD402" s="2">
        <f>(Table2[[#This Row],[Day High]]/Table2[[#This Row],[Close Price]])-1</f>
        <v>1.5415169283147234E-2</v>
      </c>
      <c r="AE402" s="2">
        <f>(Table2[[#This Row],[Close Price]]/Table2[[#This Row],[Current Week Low]])-1</f>
        <v>3.6666666666666847E-2</v>
      </c>
      <c r="AF402" s="2">
        <f>(Table2[[#This Row],[Current Week High]]/Table2[[#This Row],[Close Price]])-1</f>
        <v>2.0143748817855078E-2</v>
      </c>
      <c r="AG402" s="2">
        <f>(Table2[[#This Row],[Close Price]]/Table2[[#This Row],[Current Month Low]])-1</f>
        <v>4.8695824655360598E-2</v>
      </c>
      <c r="AH402" s="2">
        <f>(Table2[[#This Row],[Current Month High]]/Table2[[#This Row],[Close Price]])-1</f>
        <v>8.6249290713069637E-2</v>
      </c>
      <c r="AI402">
        <v>19.670890864384301</v>
      </c>
      <c r="AJ402">
        <v>35.251982604246599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-0.04</v>
      </c>
      <c r="AM402" t="s">
        <v>10435</v>
      </c>
      <c r="AN402">
        <v>1</v>
      </c>
      <c r="AO402" t="s">
        <v>10436</v>
      </c>
      <c r="AP402">
        <v>0.15447716076323501</v>
      </c>
      <c r="AQ402">
        <f>(Table2[[#This Row],[Sharpe Ratio]]-AVERAGE(Table2[Sharpe Ratio]))/_xlfn.STDEV.P(Table2[Sharpe Ratio])</f>
        <v>1.1118439042563419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492</v>
      </c>
      <c r="AT402">
        <f>_xlfn.RANK.AVG(Table2[[#This Row],[6M Return vs Nifty Z-Score]],Table2[6M Return vs Nifty Z-Score])</f>
        <v>614</v>
      </c>
      <c r="AU402">
        <f>_xlfn.RANK.AVG(Table2[[#This Row],[Sharpe Ratio Z-Score]],Table2[Sharpe Ratio Z-Score])</f>
        <v>97</v>
      </c>
      <c r="AV402">
        <f>(Table2[[#This Row],[Rank 1Y]]+Table2[[#This Row],[Rank 6M]]+Table2[[#This Row],[Rank Sharpe]])/3</f>
        <v>401</v>
      </c>
    </row>
    <row r="403" spans="1:48" x14ac:dyDescent="0.3">
      <c r="A403" t="s">
        <v>682</v>
      </c>
      <c r="B403" t="s">
        <v>683</v>
      </c>
      <c r="C403" t="s">
        <v>10392</v>
      </c>
      <c r="D403" t="s">
        <v>684</v>
      </c>
      <c r="E403">
        <v>27039.358435319999</v>
      </c>
      <c r="F403">
        <v>281.39999999999998</v>
      </c>
      <c r="G403">
        <v>10.0567040129036</v>
      </c>
      <c r="H403">
        <f>(Table2[[#This Row],[1Y Return vs Nifty]]-AVERAGE(Table2[1Y Return vs Nifty]))/_xlfn.STDEV.P(Table2[1Y Return vs Nifty])</f>
        <v>-0.23559440972974113</v>
      </c>
      <c r="I403">
        <v>-10.3508389346235</v>
      </c>
      <c r="J403">
        <f>(Table2[[#This Row],[1M Return vs Nifty]]-AVERAGE(Table2[1M Return vs Nifty]))/_xlfn.STDEV.P(Table2[1M Return vs Nifty])</f>
        <v>-0.76710230323607387</v>
      </c>
      <c r="K403">
        <v>-6.0152608962039</v>
      </c>
      <c r="L403">
        <f>(Table2[[#This Row],[6M Return vs Nifty]]-AVERAGE(Table2[6M Return vs Nifty]))/_xlfn.STDEV.P(Table2[6M Return vs Nifty])</f>
        <v>-0.58170836292614003</v>
      </c>
      <c r="M403">
        <v>-4.4039357212915702</v>
      </c>
      <c r="N403">
        <f>(Table2[[#This Row],[1W Return vs Nifty]]-AVERAGE(Table2[1W Return vs Nifty]))/_xlfn.STDEV.P(Table2[1W Return vs Nifty])</f>
        <v>-0.50360438134229957</v>
      </c>
      <c r="O403">
        <v>289.22000000000003</v>
      </c>
      <c r="P403">
        <v>293.839355096124</v>
      </c>
      <c r="Q403">
        <v>279.86595656313699</v>
      </c>
      <c r="R403">
        <v>35.904710183567403</v>
      </c>
      <c r="S403" s="2">
        <f>(Table2[[#This Row],[Close Price]]-Table2[[#This Row],[20D EMA]])/Table2[[#This Row],[20D EMA]]</f>
        <v>-2.7038240785561336E-2</v>
      </c>
      <c r="T403" s="2">
        <f>(Table2[[#This Row],[Close Price]]-Table2[[#This Row],[50D EMA]])/Table2[[#This Row],[50D EMA]]</f>
        <v>-4.2333863318120606E-2</v>
      </c>
      <c r="U403" s="2">
        <f>(Table2[[#This Row],[Close Price]]-Table2[[#This Row],[200D EMA]])/Table2[[#This Row],[200D EMA]]</f>
        <v>5.4813506283566543E-3</v>
      </c>
      <c r="V403">
        <v>0.50854441367478298</v>
      </c>
      <c r="W403">
        <v>280.35000000000002</v>
      </c>
      <c r="X403">
        <v>284</v>
      </c>
      <c r="Y403">
        <v>280.35000000000002</v>
      </c>
      <c r="Z403">
        <v>286.45</v>
      </c>
      <c r="AA403">
        <v>276</v>
      </c>
      <c r="AB403">
        <v>308</v>
      </c>
      <c r="AC403" s="2">
        <f>(Table2[[#This Row],[Close Price]]/Table2[[#This Row],[Day Low]])-1</f>
        <v>3.7453183520597122E-3</v>
      </c>
      <c r="AD403" s="2">
        <f>(Table2[[#This Row],[Day High]]/Table2[[#This Row],[Close Price]])-1</f>
        <v>9.2395167022032432E-3</v>
      </c>
      <c r="AE403" s="2">
        <f>(Table2[[#This Row],[Close Price]]/Table2[[#This Row],[Current Week Low]])-1</f>
        <v>3.7453183520597122E-3</v>
      </c>
      <c r="AF403" s="2">
        <f>(Table2[[#This Row],[Current Week High]]/Table2[[#This Row],[Close Price]])-1</f>
        <v>1.794598436389494E-2</v>
      </c>
      <c r="AG403" s="2">
        <f>(Table2[[#This Row],[Close Price]]/Table2[[#This Row],[Current Month Low]])-1</f>
        <v>1.9565217391304346E-2</v>
      </c>
      <c r="AH403" s="2">
        <f>(Table2[[#This Row],[Current Month High]]/Table2[[#This Row],[Close Price]])-1</f>
        <v>9.4527363184079727E-2</v>
      </c>
      <c r="AI403">
        <v>36.567164179104402</v>
      </c>
      <c r="AJ403">
        <v>52.768729641693803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-0.17</v>
      </c>
      <c r="AM403" t="s">
        <v>10435</v>
      </c>
      <c r="AN403">
        <v>-2.68</v>
      </c>
      <c r="AO403" t="s">
        <v>10435</v>
      </c>
      <c r="AP403">
        <v>7.0862975039635998E-2</v>
      </c>
      <c r="AQ403">
        <f>(Table2[[#This Row],[Sharpe Ratio]]-AVERAGE(Table2[Sharpe Ratio]))/_xlfn.STDEV.P(Table2[Sharpe Ratio])</f>
        <v>0.14134739866443025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369</v>
      </c>
      <c r="AT403">
        <f>_xlfn.RANK.AVG(Table2[[#This Row],[6M Return vs Nifty Z-Score]],Table2[6M Return vs Nifty Z-Score])</f>
        <v>524</v>
      </c>
      <c r="AU403">
        <f>_xlfn.RANK.AVG(Table2[[#This Row],[Sharpe Ratio Z-Score]],Table2[Sharpe Ratio Z-Score])</f>
        <v>313</v>
      </c>
      <c r="AV403">
        <f>(Table2[[#This Row],[Rank 1Y]]+Table2[[#This Row],[Rank 6M]]+Table2[[#This Row],[Rank Sharpe]])/3</f>
        <v>402</v>
      </c>
    </row>
    <row r="404" spans="1:48" x14ac:dyDescent="0.3">
      <c r="A404" t="s">
        <v>44</v>
      </c>
      <c r="B404" t="s">
        <v>45</v>
      </c>
      <c r="C404" t="s">
        <v>10394</v>
      </c>
      <c r="D404" t="s">
        <v>46</v>
      </c>
      <c r="E404">
        <v>521343.066284</v>
      </c>
      <c r="F404">
        <v>3791.6</v>
      </c>
      <c r="G404">
        <v>-1.2172851012852901</v>
      </c>
      <c r="H404">
        <f>(Table2[[#This Row],[1Y Return vs Nifty]]-AVERAGE(Table2[1Y Return vs Nifty]))/_xlfn.STDEV.P(Table2[1Y Return vs Nifty])</f>
        <v>-0.4191727801661761</v>
      </c>
      <c r="I404">
        <v>0.29454595811127399</v>
      </c>
      <c r="J404">
        <f>(Table2[[#This Row],[1M Return vs Nifty]]-AVERAGE(Table2[1M Return vs Nifty]))/_xlfn.STDEV.P(Table2[1M Return vs Nifty])</f>
        <v>0.27038162700429241</v>
      </c>
      <c r="K404">
        <v>-14.0841029855388</v>
      </c>
      <c r="L404">
        <f>(Table2[[#This Row],[6M Return vs Nifty]]-AVERAGE(Table2[6M Return vs Nifty]))/_xlfn.STDEV.P(Table2[6M Return vs Nifty])</f>
        <v>-0.8245804462125651</v>
      </c>
      <c r="M404">
        <v>1.1833105959694701</v>
      </c>
      <c r="N404">
        <f>(Table2[[#This Row],[1W Return vs Nifty]]-AVERAGE(Table2[1W Return vs Nifty]))/_xlfn.STDEV.P(Table2[1W Return vs Nifty])</f>
        <v>0.57836700045480294</v>
      </c>
      <c r="O404">
        <v>3681.76</v>
      </c>
      <c r="P404">
        <v>3646.9414672990101</v>
      </c>
      <c r="Q404">
        <v>3468.14832893327</v>
      </c>
      <c r="R404">
        <v>69.769930696524497</v>
      </c>
      <c r="S404" s="2">
        <f>(Table2[[#This Row],[Close Price]]-Table2[[#This Row],[20D EMA]])/Table2[[#This Row],[20D EMA]]</f>
        <v>2.9833557863630351E-2</v>
      </c>
      <c r="T404" s="2">
        <f>(Table2[[#This Row],[Close Price]]-Table2[[#This Row],[50D EMA]])/Table2[[#This Row],[50D EMA]]</f>
        <v>3.9665712761802689E-2</v>
      </c>
      <c r="U404" s="2">
        <f>(Table2[[#This Row],[Close Price]]-Table2[[#This Row],[200D EMA]])/Table2[[#This Row],[200D EMA]]</f>
        <v>9.3263505591243523E-2</v>
      </c>
      <c r="V404">
        <v>0.93595325351802205</v>
      </c>
      <c r="W404">
        <v>3775</v>
      </c>
      <c r="X404">
        <v>3831.8</v>
      </c>
      <c r="Y404">
        <v>3749</v>
      </c>
      <c r="Z404">
        <v>3838.8</v>
      </c>
      <c r="AA404">
        <v>3516.4</v>
      </c>
      <c r="AB404">
        <v>3838.8</v>
      </c>
      <c r="AC404" s="2">
        <f>(Table2[[#This Row],[Close Price]]/Table2[[#This Row],[Day Low]])-1</f>
        <v>4.3973509933774579E-3</v>
      </c>
      <c r="AD404" s="2">
        <f>(Table2[[#This Row],[Day High]]/Table2[[#This Row],[Close Price]])-1</f>
        <v>1.0602384217744509E-2</v>
      </c>
      <c r="AE404" s="2">
        <f>(Table2[[#This Row],[Close Price]]/Table2[[#This Row],[Current Week Low]])-1</f>
        <v>1.1363030141370967E-2</v>
      </c>
      <c r="AF404" s="2">
        <f>(Table2[[#This Row],[Current Week High]]/Table2[[#This Row],[Close Price]])-1</f>
        <v>1.2448570524316915E-2</v>
      </c>
      <c r="AG404" s="2">
        <f>(Table2[[#This Row],[Close Price]]/Table2[[#This Row],[Current Month Low]])-1</f>
        <v>7.8261858719144595E-2</v>
      </c>
      <c r="AH404" s="2">
        <f>(Table2[[#This Row],[Current Month High]]/Table2[[#This Row],[Close Price]])-1</f>
        <v>1.2448570524316915E-2</v>
      </c>
      <c r="AI404">
        <v>3.3837957590463201</v>
      </c>
      <c r="AJ404">
        <v>32.752131365649497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0.01</v>
      </c>
      <c r="AM404" t="s">
        <v>10436</v>
      </c>
      <c r="AN404">
        <v>6.07</v>
      </c>
      <c r="AO404" t="s">
        <v>10436</v>
      </c>
      <c r="AP404">
        <v>0.127071495251279</v>
      </c>
      <c r="AQ404">
        <f>(Table2[[#This Row],[Sharpe Ratio]]-AVERAGE(Table2[Sharpe Ratio]))/_xlfn.STDEV.P(Table2[Sharpe Ratio])</f>
        <v>0.79375071967764688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0.39874612075800109</v>
      </c>
      <c r="AS404">
        <f>_xlfn.RANK.AVG(Table2[[#This Row],[1Y Return vs Nifty Z-Score]],Table2[1Y Return vs Nifty Z-Score])</f>
        <v>440</v>
      </c>
      <c r="AT404">
        <f>_xlfn.RANK.AVG(Table2[[#This Row],[6M Return vs Nifty Z-Score]],Table2[6M Return vs Nifty Z-Score])</f>
        <v>616</v>
      </c>
      <c r="AU404">
        <f>_xlfn.RANK.AVG(Table2[[#This Row],[Sharpe Ratio Z-Score]],Table2[Sharpe Ratio Z-Score])</f>
        <v>152</v>
      </c>
      <c r="AV404">
        <f>(Table2[[#This Row],[Rank 1Y]]+Table2[[#This Row],[Rank 6M]]+Table2[[#This Row],[Rank Sharpe]])/3</f>
        <v>402.66666666666669</v>
      </c>
    </row>
    <row r="405" spans="1:48" x14ac:dyDescent="0.3">
      <c r="A405" t="s">
        <v>178</v>
      </c>
      <c r="B405" t="s">
        <v>179</v>
      </c>
      <c r="C405" t="s">
        <v>10393</v>
      </c>
      <c r="D405" t="s">
        <v>116</v>
      </c>
      <c r="E405">
        <v>149414.21703323899</v>
      </c>
      <c r="F405">
        <v>6203.15</v>
      </c>
      <c r="G405">
        <v>3.8853400770786899</v>
      </c>
      <c r="H405">
        <f>(Table2[[#This Row],[1Y Return vs Nifty]]-AVERAGE(Table2[1Y Return vs Nifty]))/_xlfn.STDEV.P(Table2[1Y Return vs Nifty])</f>
        <v>-0.33608492140524659</v>
      </c>
      <c r="I405">
        <v>2.7618079695039999</v>
      </c>
      <c r="J405">
        <f>(Table2[[#This Row],[1M Return vs Nifty]]-AVERAGE(Table2[1M Return vs Nifty]))/_xlfn.STDEV.P(Table2[1M Return vs Nifty])</f>
        <v>0.51083744089031202</v>
      </c>
      <c r="K405">
        <v>7.6323183618029002</v>
      </c>
      <c r="L405">
        <f>(Table2[[#This Row],[6M Return vs Nifty]]-AVERAGE(Table2[6M Return vs Nifty]))/_xlfn.STDEV.P(Table2[6M Return vs Nifty])</f>
        <v>-0.17091633483702276</v>
      </c>
      <c r="M405">
        <v>0.10342555675727901</v>
      </c>
      <c r="N405">
        <f>(Table2[[#This Row],[1W Return vs Nifty]]-AVERAGE(Table2[1W Return vs Nifty]))/_xlfn.STDEV.P(Table2[1W Return vs Nifty])</f>
        <v>0.36924704373322353</v>
      </c>
      <c r="O405">
        <v>6034.43</v>
      </c>
      <c r="P405">
        <v>5862.8469158298803</v>
      </c>
      <c r="Q405">
        <v>5362.2405380446098</v>
      </c>
      <c r="R405">
        <v>76.113007105859694</v>
      </c>
      <c r="S405" s="2">
        <f>(Table2[[#This Row],[Close Price]]-Table2[[#This Row],[20D EMA]])/Table2[[#This Row],[20D EMA]]</f>
        <v>2.7959558732141947E-2</v>
      </c>
      <c r="T405" s="2">
        <f>(Table2[[#This Row],[Close Price]]-Table2[[#This Row],[50D EMA]])/Table2[[#This Row],[50D EMA]]</f>
        <v>5.8043999622655967E-2</v>
      </c>
      <c r="U405" s="2">
        <f>(Table2[[#This Row],[Close Price]]-Table2[[#This Row],[200D EMA]])/Table2[[#This Row],[200D EMA]]</f>
        <v>0.15682054096402678</v>
      </c>
      <c r="V405">
        <v>1.2769208851340399</v>
      </c>
      <c r="W405">
        <v>6185.05</v>
      </c>
      <c r="X405">
        <v>6245.9</v>
      </c>
      <c r="Y405">
        <v>6185.05</v>
      </c>
      <c r="Z405">
        <v>6250</v>
      </c>
      <c r="AA405">
        <v>5827.1</v>
      </c>
      <c r="AB405">
        <v>6258.65</v>
      </c>
      <c r="AC405" s="2">
        <f>(Table2[[#This Row],[Close Price]]/Table2[[#This Row],[Day Low]])-1</f>
        <v>2.9264112658748953E-3</v>
      </c>
      <c r="AD405" s="2">
        <f>(Table2[[#This Row],[Day High]]/Table2[[#This Row],[Close Price]])-1</f>
        <v>6.8916598824790842E-3</v>
      </c>
      <c r="AE405" s="2">
        <f>(Table2[[#This Row],[Close Price]]/Table2[[#This Row],[Current Week Low]])-1</f>
        <v>2.9264112658748953E-3</v>
      </c>
      <c r="AF405" s="2">
        <f>(Table2[[#This Row],[Current Week High]]/Table2[[#This Row],[Close Price]])-1</f>
        <v>7.5526143975239712E-3</v>
      </c>
      <c r="AG405" s="2">
        <f>(Table2[[#This Row],[Close Price]]/Table2[[#This Row],[Current Month Low]])-1</f>
        <v>6.4534674194710817E-2</v>
      </c>
      <c r="AH405" s="2">
        <f>(Table2[[#This Row],[Current Month High]]/Table2[[#This Row],[Close Price]])-1</f>
        <v>8.9470672158500353E-3</v>
      </c>
      <c r="AI405">
        <v>0.89470672158500297</v>
      </c>
      <c r="AJ405">
        <v>42.676587621041001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-0.02</v>
      </c>
      <c r="AM405" t="s">
        <v>10435</v>
      </c>
      <c r="AN405">
        <v>6.15</v>
      </c>
      <c r="AO405" t="s">
        <v>10436</v>
      </c>
      <c r="AP405">
        <v>2.9829178979001E-2</v>
      </c>
      <c r="AQ405">
        <f>(Table2[[#This Row],[Sharpe Ratio]]-AVERAGE(Table2[Sharpe Ratio]))/_xlfn.STDEV.P(Table2[Sharpe Ratio])</f>
        <v>-0.33492532160889366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3.8157906772372574E-2</v>
      </c>
      <c r="AS405">
        <f>_xlfn.RANK.AVG(Table2[[#This Row],[1Y Return vs Nifty Z-Score]],Table2[1Y Return vs Nifty Z-Score])</f>
        <v>409</v>
      </c>
      <c r="AT405">
        <f>_xlfn.RANK.AVG(Table2[[#This Row],[6M Return vs Nifty Z-Score]],Table2[6M Return vs Nifty Z-Score])</f>
        <v>369</v>
      </c>
      <c r="AU405">
        <f>_xlfn.RANK.AVG(Table2[[#This Row],[Sharpe Ratio Z-Score]],Table2[Sharpe Ratio Z-Score])</f>
        <v>431</v>
      </c>
      <c r="AV405">
        <f>(Table2[[#This Row],[Rank 1Y]]+Table2[[#This Row],[Rank 6M]]+Table2[[#This Row],[Rank Sharpe]])/3</f>
        <v>403</v>
      </c>
    </row>
    <row r="406" spans="1:48" x14ac:dyDescent="0.3">
      <c r="A406" t="s">
        <v>1030</v>
      </c>
      <c r="B406" t="s">
        <v>1031</v>
      </c>
      <c r="C406" t="s">
        <v>10397</v>
      </c>
      <c r="D406" t="s">
        <v>215</v>
      </c>
      <c r="E406">
        <v>13933.205105749999</v>
      </c>
      <c r="F406">
        <v>1697.5</v>
      </c>
      <c r="G406">
        <v>7.4211252385611104</v>
      </c>
      <c r="H406">
        <f>(Table2[[#This Row],[1Y Return vs Nifty]]-AVERAGE(Table2[1Y Return vs Nifty]))/_xlfn.STDEV.P(Table2[1Y Return vs Nifty])</f>
        <v>-0.27851047534326201</v>
      </c>
      <c r="I406">
        <v>2.1553718558406998</v>
      </c>
      <c r="J406">
        <f>(Table2[[#This Row],[1M Return vs Nifty]]-AVERAGE(Table2[1M Return vs Nifty]))/_xlfn.STDEV.P(Table2[1M Return vs Nifty])</f>
        <v>0.45173504778919576</v>
      </c>
      <c r="K406">
        <v>-21.167208287921</v>
      </c>
      <c r="L406">
        <f>(Table2[[#This Row],[6M Return vs Nifty]]-AVERAGE(Table2[6M Return vs Nifty]))/_xlfn.STDEV.P(Table2[6M Return vs Nifty])</f>
        <v>-1.0377818599817725</v>
      </c>
      <c r="M406">
        <v>4.6734854991502699</v>
      </c>
      <c r="N406">
        <f>(Table2[[#This Row],[1W Return vs Nifty]]-AVERAGE(Table2[1W Return vs Nifty]))/_xlfn.STDEV.P(Table2[1W Return vs Nifty])</f>
        <v>1.2542400778671636</v>
      </c>
      <c r="O406">
        <v>1633.76</v>
      </c>
      <c r="P406">
        <v>1646.6231949190701</v>
      </c>
      <c r="Q406">
        <v>1605.94016479631</v>
      </c>
      <c r="R406">
        <v>69.082079002112096</v>
      </c>
      <c r="S406" s="2">
        <f>(Table2[[#This Row],[Close Price]]-Table2[[#This Row],[20D EMA]])/Table2[[#This Row],[20D EMA]]</f>
        <v>3.9014298305748707E-2</v>
      </c>
      <c r="T406" s="2">
        <f>(Table2[[#This Row],[Close Price]]-Table2[[#This Row],[50D EMA]])/Table2[[#This Row],[50D EMA]]</f>
        <v>3.0897660884359426E-2</v>
      </c>
      <c r="U406" s="2">
        <f>(Table2[[#This Row],[Close Price]]-Table2[[#This Row],[200D EMA]])/Table2[[#This Row],[200D EMA]]</f>
        <v>5.7013229515498809E-2</v>
      </c>
      <c r="V406">
        <v>1.2617893618390501</v>
      </c>
      <c r="W406">
        <v>1690</v>
      </c>
      <c r="X406">
        <v>1733.9</v>
      </c>
      <c r="Y406">
        <v>1663</v>
      </c>
      <c r="Z406">
        <v>1733.9</v>
      </c>
      <c r="AA406">
        <v>1521</v>
      </c>
      <c r="AB406">
        <v>1733.9</v>
      </c>
      <c r="AC406" s="2">
        <f>(Table2[[#This Row],[Close Price]]/Table2[[#This Row],[Day Low]])-1</f>
        <v>4.4378698224851743E-3</v>
      </c>
      <c r="AD406" s="2">
        <f>(Table2[[#This Row],[Day High]]/Table2[[#This Row],[Close Price]])-1</f>
        <v>2.1443298969072266E-2</v>
      </c>
      <c r="AE406" s="2">
        <f>(Table2[[#This Row],[Close Price]]/Table2[[#This Row],[Current Week Low]])-1</f>
        <v>2.0745640408899479E-2</v>
      </c>
      <c r="AF406" s="2">
        <f>(Table2[[#This Row],[Current Week High]]/Table2[[#This Row],[Close Price]])-1</f>
        <v>2.1443298969072266E-2</v>
      </c>
      <c r="AG406" s="2">
        <f>(Table2[[#This Row],[Close Price]]/Table2[[#This Row],[Current Month Low]])-1</f>
        <v>0.11604207758053908</v>
      </c>
      <c r="AH406" s="2">
        <f>(Table2[[#This Row],[Current Month High]]/Table2[[#This Row],[Close Price]])-1</f>
        <v>2.1443298969072266E-2</v>
      </c>
      <c r="AI406">
        <v>30.895434462444701</v>
      </c>
      <c r="AJ406">
        <v>66.748526522593295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-0.12</v>
      </c>
      <c r="AM406" t="s">
        <v>10435</v>
      </c>
      <c r="AN406">
        <v>9.77</v>
      </c>
      <c r="AO406" t="s">
        <v>10436</v>
      </c>
      <c r="AP406">
        <v>0.12671079038765801</v>
      </c>
      <c r="AQ406">
        <f>(Table2[[#This Row],[Sharpe Ratio]]-AVERAGE(Table2[Sharpe Ratio]))/_xlfn.STDEV.P(Table2[Sharpe Ratio])</f>
        <v>0.78956407590823463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385</v>
      </c>
      <c r="AT406">
        <f>_xlfn.RANK.AVG(Table2[[#This Row],[6M Return vs Nifty Z-Score]],Table2[6M Return vs Nifty Z-Score])</f>
        <v>674</v>
      </c>
      <c r="AU406">
        <f>_xlfn.RANK.AVG(Table2[[#This Row],[Sharpe Ratio Z-Score]],Table2[Sharpe Ratio Z-Score])</f>
        <v>154</v>
      </c>
      <c r="AV406">
        <f>(Table2[[#This Row],[Rank 1Y]]+Table2[[#This Row],[Rank 6M]]+Table2[[#This Row],[Rank Sharpe]])/3</f>
        <v>404.33333333333331</v>
      </c>
    </row>
    <row r="407" spans="1:48" x14ac:dyDescent="0.3">
      <c r="A407" t="s">
        <v>1532</v>
      </c>
      <c r="B407" t="s">
        <v>1533</v>
      </c>
      <c r="C407" t="s">
        <v>10401</v>
      </c>
      <c r="D407" t="s">
        <v>130</v>
      </c>
      <c r="E407">
        <v>6828.9793232000002</v>
      </c>
      <c r="F407">
        <v>969.2</v>
      </c>
      <c r="G407">
        <v>8.82834438432109</v>
      </c>
      <c r="H407">
        <f>(Table2[[#This Row],[1Y Return vs Nifty]]-AVERAGE(Table2[1Y Return vs Nifty]))/_xlfn.STDEV.P(Table2[1Y Return vs Nifty])</f>
        <v>-0.25559622600267667</v>
      </c>
      <c r="I407">
        <v>-1.2300586123164901</v>
      </c>
      <c r="J407">
        <f>(Table2[[#This Row],[1M Return vs Nifty]]-AVERAGE(Table2[1M Return vs Nifty]))/_xlfn.STDEV.P(Table2[1M Return vs Nifty])</f>
        <v>0.12179585413389754</v>
      </c>
      <c r="K407">
        <v>1.3580407839258399</v>
      </c>
      <c r="L407">
        <f>(Table2[[#This Row],[6M Return vs Nifty]]-AVERAGE(Table2[6M Return vs Nifty]))/_xlfn.STDEV.P(Table2[6M Return vs Nifty])</f>
        <v>-0.35977204047420103</v>
      </c>
      <c r="M407">
        <v>-1.3656186504698999</v>
      </c>
      <c r="N407">
        <f>(Table2[[#This Row],[1W Return vs Nifty]]-AVERAGE(Table2[1W Return vs Nifty]))/_xlfn.STDEV.P(Table2[1W Return vs Nifty])</f>
        <v>8.4766335248224953E-2</v>
      </c>
      <c r="O407">
        <v>958.81</v>
      </c>
      <c r="P407">
        <v>939.89169005993699</v>
      </c>
      <c r="Q407">
        <v>870.73639829751903</v>
      </c>
      <c r="R407">
        <v>53.545294044470303</v>
      </c>
      <c r="S407" s="2">
        <f>(Table2[[#This Row],[Close Price]]-Table2[[#This Row],[20D EMA]])/Table2[[#This Row],[20D EMA]]</f>
        <v>1.0836349224559715E-2</v>
      </c>
      <c r="T407" s="2">
        <f>(Table2[[#This Row],[Close Price]]-Table2[[#This Row],[50D EMA]])/Table2[[#This Row],[50D EMA]]</f>
        <v>3.1182646096375274E-2</v>
      </c>
      <c r="U407" s="2">
        <f>(Table2[[#This Row],[Close Price]]-Table2[[#This Row],[200D EMA]])/Table2[[#This Row],[200D EMA]]</f>
        <v>0.11308083812161636</v>
      </c>
      <c r="V407">
        <v>0.82212303802908204</v>
      </c>
      <c r="W407">
        <v>964.4</v>
      </c>
      <c r="X407">
        <v>979.95</v>
      </c>
      <c r="Y407">
        <v>961.05</v>
      </c>
      <c r="Z407">
        <v>980.35</v>
      </c>
      <c r="AA407">
        <v>915.7</v>
      </c>
      <c r="AB407">
        <v>1029.9000000000001</v>
      </c>
      <c r="AC407" s="2">
        <f>(Table2[[#This Row],[Close Price]]/Table2[[#This Row],[Day Low]])-1</f>
        <v>4.9771878888429377E-3</v>
      </c>
      <c r="AD407" s="2">
        <f>(Table2[[#This Row],[Day High]]/Table2[[#This Row],[Close Price]])-1</f>
        <v>1.1091621956252684E-2</v>
      </c>
      <c r="AE407" s="2">
        <f>(Table2[[#This Row],[Close Price]]/Table2[[#This Row],[Current Week Low]])-1</f>
        <v>8.4803079964623773E-3</v>
      </c>
      <c r="AF407" s="2">
        <f>(Table2[[#This Row],[Current Week High]]/Table2[[#This Row],[Close Price]])-1</f>
        <v>1.1504333470903738E-2</v>
      </c>
      <c r="AG407" s="2">
        <f>(Table2[[#This Row],[Close Price]]/Table2[[#This Row],[Current Month Low]])-1</f>
        <v>5.8425248443813471E-2</v>
      </c>
      <c r="AH407" s="2">
        <f>(Table2[[#This Row],[Current Month High]]/Table2[[#This Row],[Close Price]])-1</f>
        <v>6.2628972348328649E-2</v>
      </c>
      <c r="AI407">
        <v>6.2628972348328604</v>
      </c>
      <c r="AJ407">
        <v>57.324892460027598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</v>
      </c>
      <c r="AM407" t="s">
        <v>10437</v>
      </c>
      <c r="AN407">
        <v>-2.62</v>
      </c>
      <c r="AO407" t="s">
        <v>10435</v>
      </c>
      <c r="AP407">
        <v>3.5761462641407997E-2</v>
      </c>
      <c r="AQ407">
        <f>(Table2[[#This Row],[Sharpe Ratio]]-AVERAGE(Table2[Sharpe Ratio]))/_xlfn.STDEV.P(Table2[Sharpe Ratio])</f>
        <v>-0.26607025216436675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-0.674876329259122</v>
      </c>
      <c r="AS407">
        <f>_xlfn.RANK.AVG(Table2[[#This Row],[1Y Return vs Nifty Z-Score]],Table2[1Y Return vs Nifty Z-Score])</f>
        <v>372</v>
      </c>
      <c r="AT407">
        <f>_xlfn.RANK.AVG(Table2[[#This Row],[6M Return vs Nifty Z-Score]],Table2[6M Return vs Nifty Z-Score])</f>
        <v>440</v>
      </c>
      <c r="AU407">
        <f>_xlfn.RANK.AVG(Table2[[#This Row],[Sharpe Ratio Z-Score]],Table2[Sharpe Ratio Z-Score])</f>
        <v>403</v>
      </c>
      <c r="AV407">
        <f>(Table2[[#This Row],[Rank 1Y]]+Table2[[#This Row],[Rank 6M]]+Table2[[#This Row],[Rank Sharpe]])/3</f>
        <v>405</v>
      </c>
    </row>
    <row r="408" spans="1:48" x14ac:dyDescent="0.3">
      <c r="A408" t="s">
        <v>1654</v>
      </c>
      <c r="B408" t="s">
        <v>1655</v>
      </c>
      <c r="C408" t="s">
        <v>10391</v>
      </c>
      <c r="D408" t="s">
        <v>51</v>
      </c>
      <c r="E408">
        <v>5521.1743890400003</v>
      </c>
      <c r="F408">
        <v>61.48</v>
      </c>
      <c r="G408">
        <v>69.724271781560105</v>
      </c>
      <c r="H408">
        <f>(Table2[[#This Row],[1Y Return vs Nifty]]-AVERAGE(Table2[1Y Return vs Nifty]))/_xlfn.STDEV.P(Table2[1Y Return vs Nifty])</f>
        <v>0.73599379635516204</v>
      </c>
      <c r="I408">
        <v>-8.1616947190926208</v>
      </c>
      <c r="J408">
        <f>(Table2[[#This Row],[1M Return vs Nifty]]-AVERAGE(Table2[1M Return vs Nifty]))/_xlfn.STDEV.P(Table2[1M Return vs Nifty])</f>
        <v>-0.55375145049781527</v>
      </c>
      <c r="K408">
        <v>-19.884726715537099</v>
      </c>
      <c r="L408">
        <f>(Table2[[#This Row],[6M Return vs Nifty]]-AVERAGE(Table2[6M Return vs Nifty]))/_xlfn.STDEV.P(Table2[6M Return vs Nifty])</f>
        <v>-0.99917917476216345</v>
      </c>
      <c r="M408">
        <v>-6.0789202132119504</v>
      </c>
      <c r="N408">
        <f>(Table2[[#This Row],[1W Return vs Nifty]]-AVERAGE(Table2[1W Return vs Nifty]))/_xlfn.STDEV.P(Table2[1W Return vs Nifty])</f>
        <v>-0.82796546769945578</v>
      </c>
      <c r="O408">
        <v>61.82</v>
      </c>
      <c r="P408">
        <v>64.140369659391297</v>
      </c>
      <c r="Q408">
        <v>62.118258776045998</v>
      </c>
      <c r="R408">
        <v>50.484836639604602</v>
      </c>
      <c r="S408" s="2">
        <f>(Table2[[#This Row],[Close Price]]-Table2[[#This Row],[20D EMA]])/Table2[[#This Row],[20D EMA]]</f>
        <v>-5.4998382400518186E-3</v>
      </c>
      <c r="T408" s="2">
        <f>(Table2[[#This Row],[Close Price]]-Table2[[#This Row],[50D EMA]])/Table2[[#This Row],[50D EMA]]</f>
        <v>-4.1477304753914437E-2</v>
      </c>
      <c r="U408" s="2">
        <f>(Table2[[#This Row],[Close Price]]-Table2[[#This Row],[200D EMA]])/Table2[[#This Row],[200D EMA]]</f>
        <v>-1.0274898051265503E-2</v>
      </c>
      <c r="V408">
        <v>1.6562455717469999</v>
      </c>
      <c r="W408">
        <v>60.8</v>
      </c>
      <c r="X408">
        <v>62.99</v>
      </c>
      <c r="Y408">
        <v>59.61</v>
      </c>
      <c r="Z408">
        <v>62.99</v>
      </c>
      <c r="AA408">
        <v>55.55</v>
      </c>
      <c r="AB408">
        <v>64.150000000000006</v>
      </c>
      <c r="AC408" s="2">
        <f>(Table2[[#This Row],[Close Price]]/Table2[[#This Row],[Day Low]])-1</f>
        <v>1.1184210526315796E-2</v>
      </c>
      <c r="AD408" s="2">
        <f>(Table2[[#This Row],[Day High]]/Table2[[#This Row],[Close Price]])-1</f>
        <v>2.4560832791151732E-2</v>
      </c>
      <c r="AE408" s="2">
        <f>(Table2[[#This Row],[Close Price]]/Table2[[#This Row],[Current Week Low]])-1</f>
        <v>3.1370575406810985E-2</v>
      </c>
      <c r="AF408" s="2">
        <f>(Table2[[#This Row],[Current Week High]]/Table2[[#This Row],[Close Price]])-1</f>
        <v>2.4560832791151732E-2</v>
      </c>
      <c r="AG408" s="2">
        <f>(Table2[[#This Row],[Close Price]]/Table2[[#This Row],[Current Month Low]])-1</f>
        <v>0.10675067506750668</v>
      </c>
      <c r="AH408" s="2">
        <f>(Table2[[#This Row],[Current Month High]]/Table2[[#This Row],[Close Price]])-1</f>
        <v>4.3428757319453615E-2</v>
      </c>
      <c r="AI408">
        <v>62.052700065061799</v>
      </c>
      <c r="AJ408">
        <v>106.308724832214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-0.2</v>
      </c>
      <c r="AM408" t="s">
        <v>10435</v>
      </c>
      <c r="AN408">
        <v>1.0900000000000001</v>
      </c>
      <c r="AO408" t="s">
        <v>10436</v>
      </c>
      <c r="AP408">
        <v>3.1969767749865E-2</v>
      </c>
      <c r="AQ408">
        <f>(Table2[[#This Row],[Sharpe Ratio]]-AVERAGE(Table2[Sharpe Ratio]))/_xlfn.STDEV.P(Table2[Sharpe Ratio])</f>
        <v>-0.31007984946735884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133</v>
      </c>
      <c r="AT408">
        <f>_xlfn.RANK.AVG(Table2[[#This Row],[6M Return vs Nifty Z-Score]],Table2[6M Return vs Nifty Z-Score])</f>
        <v>664</v>
      </c>
      <c r="AU408">
        <f>_xlfn.RANK.AVG(Table2[[#This Row],[Sharpe Ratio Z-Score]],Table2[Sharpe Ratio Z-Score])</f>
        <v>419</v>
      </c>
      <c r="AV408">
        <f>(Table2[[#This Row],[Rank 1Y]]+Table2[[#This Row],[Rank 6M]]+Table2[[#This Row],[Rank Sharpe]])/3</f>
        <v>405.33333333333331</v>
      </c>
    </row>
    <row r="409" spans="1:48" x14ac:dyDescent="0.3">
      <c r="A409" t="s">
        <v>1776</v>
      </c>
      <c r="B409" t="s">
        <v>1777</v>
      </c>
      <c r="C409" t="s">
        <v>10404</v>
      </c>
      <c r="D409" t="s">
        <v>465</v>
      </c>
      <c r="E409">
        <v>4608.9207789299999</v>
      </c>
      <c r="F409">
        <v>402.35</v>
      </c>
      <c r="G409">
        <v>-4.5638296181836102</v>
      </c>
      <c r="H409">
        <f>(Table2[[#This Row],[1Y Return vs Nifty]]-AVERAGE(Table2[1Y Return vs Nifty]))/_xlfn.STDEV.P(Table2[1Y Return vs Nifty])</f>
        <v>-0.4736657535744957</v>
      </c>
      <c r="I409">
        <v>-1.94051721880582</v>
      </c>
      <c r="J409">
        <f>(Table2[[#This Row],[1M Return vs Nifty]]-AVERAGE(Table2[1M Return vs Nifty]))/_xlfn.STDEV.P(Table2[1M Return vs Nifty])</f>
        <v>5.255557820581061E-2</v>
      </c>
      <c r="K409">
        <v>-9.5404644396220704</v>
      </c>
      <c r="L409">
        <f>(Table2[[#This Row],[6M Return vs Nifty]]-AVERAGE(Table2[6M Return vs Nifty]))/_xlfn.STDEV.P(Table2[6M Return vs Nifty])</f>
        <v>-0.68781696179565033</v>
      </c>
      <c r="M409">
        <v>-8.8958383808292503</v>
      </c>
      <c r="N409">
        <f>(Table2[[#This Row],[1W Return vs Nifty]]-AVERAGE(Table2[1W Return vs Nifty]))/_xlfn.STDEV.P(Table2[1W Return vs Nifty])</f>
        <v>-1.3734622418098812</v>
      </c>
      <c r="O409">
        <v>385.57</v>
      </c>
      <c r="P409">
        <v>378.47854882358001</v>
      </c>
      <c r="Q409">
        <v>363.02514635433403</v>
      </c>
      <c r="R409">
        <v>62.3170219161305</v>
      </c>
      <c r="S409" s="2">
        <f>(Table2[[#This Row],[Close Price]]-Table2[[#This Row],[20D EMA]])/Table2[[#This Row],[20D EMA]]</f>
        <v>4.3519983401198302E-2</v>
      </c>
      <c r="T409" s="2">
        <f>(Table2[[#This Row],[Close Price]]-Table2[[#This Row],[50D EMA]])/Table2[[#This Row],[50D EMA]]</f>
        <v>6.3072137775362261E-2</v>
      </c>
      <c r="U409" s="2">
        <f>(Table2[[#This Row],[Close Price]]-Table2[[#This Row],[200D EMA]])/Table2[[#This Row],[200D EMA]]</f>
        <v>0.10832542604991505</v>
      </c>
      <c r="V409">
        <v>2.6786547259349298</v>
      </c>
      <c r="W409">
        <v>385</v>
      </c>
      <c r="X409">
        <v>407.6</v>
      </c>
      <c r="Y409">
        <v>380</v>
      </c>
      <c r="Z409">
        <v>407.6</v>
      </c>
      <c r="AA409">
        <v>357.05</v>
      </c>
      <c r="AB409">
        <v>423.65</v>
      </c>
      <c r="AC409" s="2">
        <f>(Table2[[#This Row],[Close Price]]/Table2[[#This Row],[Day Low]])-1</f>
        <v>4.506493506493503E-2</v>
      </c>
      <c r="AD409" s="2">
        <f>(Table2[[#This Row],[Day High]]/Table2[[#This Row],[Close Price]])-1</f>
        <v>1.3048340996644647E-2</v>
      </c>
      <c r="AE409" s="2">
        <f>(Table2[[#This Row],[Close Price]]/Table2[[#This Row],[Current Week Low]])-1</f>
        <v>5.8815789473684266E-2</v>
      </c>
      <c r="AF409" s="2">
        <f>(Table2[[#This Row],[Current Week High]]/Table2[[#This Row],[Close Price]])-1</f>
        <v>1.3048340996644647E-2</v>
      </c>
      <c r="AG409" s="2">
        <f>(Table2[[#This Row],[Close Price]]/Table2[[#This Row],[Current Month Low]])-1</f>
        <v>0.12687298697661387</v>
      </c>
      <c r="AH409" s="2">
        <f>(Table2[[#This Row],[Current Month High]]/Table2[[#This Row],[Close Price]])-1</f>
        <v>5.2938983472101242E-2</v>
      </c>
      <c r="AI409">
        <v>14.042500310674701</v>
      </c>
      <c r="AJ409">
        <v>42.905345409341102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0.02</v>
      </c>
      <c r="AM409" t="s">
        <v>10436</v>
      </c>
      <c r="AN409">
        <v>9.7799999999999994</v>
      </c>
      <c r="AO409" t="s">
        <v>10436</v>
      </c>
      <c r="AP409">
        <v>0.113256835565786</v>
      </c>
      <c r="AQ409">
        <f>(Table2[[#This Row],[Sharpe Ratio]]-AVERAGE(Table2[Sharpe Ratio]))/_xlfn.STDEV.P(Table2[Sharpe Ratio])</f>
        <v>0.6334061700693806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-1.8489832089048361</v>
      </c>
      <c r="AS409">
        <f>_xlfn.RANK.AVG(Table2[[#This Row],[1Y Return vs Nifty Z-Score]],Table2[1Y Return vs Nifty Z-Score])</f>
        <v>468</v>
      </c>
      <c r="AT409">
        <f>_xlfn.RANK.AVG(Table2[[#This Row],[6M Return vs Nifty Z-Score]],Table2[6M Return vs Nifty Z-Score])</f>
        <v>563</v>
      </c>
      <c r="AU409">
        <f>_xlfn.RANK.AVG(Table2[[#This Row],[Sharpe Ratio Z-Score]],Table2[Sharpe Ratio Z-Score])</f>
        <v>190</v>
      </c>
      <c r="AV409">
        <f>(Table2[[#This Row],[Rank 1Y]]+Table2[[#This Row],[Rank 6M]]+Table2[[#This Row],[Rank Sharpe]])/3</f>
        <v>407</v>
      </c>
    </row>
    <row r="410" spans="1:48" x14ac:dyDescent="0.3">
      <c r="A410" t="s">
        <v>574</v>
      </c>
      <c r="B410" t="s">
        <v>575</v>
      </c>
      <c r="C410" t="s">
        <v>5630</v>
      </c>
      <c r="D410" t="s">
        <v>83</v>
      </c>
      <c r="E410">
        <v>36676.920702169999</v>
      </c>
      <c r="F410">
        <v>4746.7</v>
      </c>
      <c r="G410">
        <v>19.119761662194598</v>
      </c>
      <c r="H410">
        <f>(Table2[[#This Row],[1Y Return vs Nifty]]-AVERAGE(Table2[1Y Return vs Nifty]))/_xlfn.STDEV.P(Table2[1Y Return vs Nifty])</f>
        <v>-8.8017421888378522E-2</v>
      </c>
      <c r="I410">
        <v>4.6103556644634001</v>
      </c>
      <c r="J410">
        <f>(Table2[[#This Row],[1M Return vs Nifty]]-AVERAGE(Table2[1M Return vs Nifty]))/_xlfn.STDEV.P(Table2[1M Return vs Nifty])</f>
        <v>0.69099424565855749</v>
      </c>
      <c r="K410">
        <v>-7.6300382835906705E-2</v>
      </c>
      <c r="L410">
        <f>(Table2[[#This Row],[6M Return vs Nifty]]-AVERAGE(Table2[6M Return vs Nifty]))/_xlfn.STDEV.P(Table2[6M Return vs Nifty])</f>
        <v>-0.40294569828755178</v>
      </c>
      <c r="M410">
        <v>-2.8387506213314602</v>
      </c>
      <c r="N410">
        <f>(Table2[[#This Row],[1W Return vs Nifty]]-AVERAGE(Table2[1W Return vs Nifty]))/_xlfn.STDEV.P(Table2[1W Return vs Nifty])</f>
        <v>-0.20050596949310612</v>
      </c>
      <c r="O410">
        <v>4641.08</v>
      </c>
      <c r="P410">
        <v>4502.2156701234799</v>
      </c>
      <c r="Q410">
        <v>4150.6588819406898</v>
      </c>
      <c r="R410">
        <v>58.1626599231979</v>
      </c>
      <c r="S410" s="2">
        <f>(Table2[[#This Row],[Close Price]]-Table2[[#This Row],[20D EMA]])/Table2[[#This Row],[20D EMA]]</f>
        <v>2.2757633998982972E-2</v>
      </c>
      <c r="T410" s="2">
        <f>(Table2[[#This Row],[Close Price]]-Table2[[#This Row],[50D EMA]])/Table2[[#This Row],[50D EMA]]</f>
        <v>5.4303113797703653E-2</v>
      </c>
      <c r="U410" s="2">
        <f>(Table2[[#This Row],[Close Price]]-Table2[[#This Row],[200D EMA]])/Table2[[#This Row],[200D EMA]]</f>
        <v>0.14360156664587767</v>
      </c>
      <c r="V410">
        <v>1.051092252378</v>
      </c>
      <c r="W410">
        <v>4732.5</v>
      </c>
      <c r="X410">
        <v>4825.8500000000004</v>
      </c>
      <c r="Y410">
        <v>4650</v>
      </c>
      <c r="Z410">
        <v>4825.8500000000004</v>
      </c>
      <c r="AA410">
        <v>4452.8999999999996</v>
      </c>
      <c r="AB410">
        <v>4895.5</v>
      </c>
      <c r="AC410" s="2">
        <f>(Table2[[#This Row],[Close Price]]/Table2[[#This Row],[Day Low]])-1</f>
        <v>3.0005282620180207E-3</v>
      </c>
      <c r="AD410" s="2">
        <f>(Table2[[#This Row],[Day High]]/Table2[[#This Row],[Close Price]])-1</f>
        <v>1.6674742452651437E-2</v>
      </c>
      <c r="AE410" s="2">
        <f>(Table2[[#This Row],[Close Price]]/Table2[[#This Row],[Current Week Low]])-1</f>
        <v>2.0795698924731099E-2</v>
      </c>
      <c r="AF410" s="2">
        <f>(Table2[[#This Row],[Current Week High]]/Table2[[#This Row],[Close Price]])-1</f>
        <v>1.6674742452651437E-2</v>
      </c>
      <c r="AG410" s="2">
        <f>(Table2[[#This Row],[Close Price]]/Table2[[#This Row],[Current Month Low]])-1</f>
        <v>6.5979474050618769E-2</v>
      </c>
      <c r="AH410" s="2">
        <f>(Table2[[#This Row],[Current Month High]]/Table2[[#This Row],[Close Price]])-1</f>
        <v>3.1348094465628806E-2</v>
      </c>
      <c r="AI410">
        <v>3.1348094465628802</v>
      </c>
      <c r="AJ410">
        <v>55.494406499271101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0.09</v>
      </c>
      <c r="AM410" t="s">
        <v>10436</v>
      </c>
      <c r="AN410">
        <v>1.04</v>
      </c>
      <c r="AO410" t="s">
        <v>10436</v>
      </c>
      <c r="AP410">
        <v>2.5145447232491999E-2</v>
      </c>
      <c r="AQ410">
        <f>(Table2[[#This Row],[Sharpe Ratio]]-AVERAGE(Table2[Sharpe Ratio]))/_xlfn.STDEV.P(Table2[Sharpe Ratio])</f>
        <v>-0.3892886482834243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-0.38976349229390322</v>
      </c>
      <c r="AS410">
        <f>_xlfn.RANK.AVG(Table2[[#This Row],[1Y Return vs Nifty Z-Score]],Table2[1Y Return vs Nifty Z-Score])</f>
        <v>320</v>
      </c>
      <c r="AT410">
        <f>_xlfn.RANK.AVG(Table2[[#This Row],[6M Return vs Nifty Z-Score]],Table2[6M Return vs Nifty Z-Score])</f>
        <v>456</v>
      </c>
      <c r="AU410">
        <f>_xlfn.RANK.AVG(Table2[[#This Row],[Sharpe Ratio Z-Score]],Table2[Sharpe Ratio Z-Score])</f>
        <v>446</v>
      </c>
      <c r="AV410">
        <f>(Table2[[#This Row],[Rank 1Y]]+Table2[[#This Row],[Rank 6M]]+Table2[[#This Row],[Rank Sharpe]])/3</f>
        <v>407.33333333333331</v>
      </c>
    </row>
    <row r="411" spans="1:48" x14ac:dyDescent="0.3">
      <c r="A411" t="s">
        <v>1709</v>
      </c>
      <c r="B411" t="s">
        <v>1710</v>
      </c>
      <c r="C411" t="s">
        <v>10399</v>
      </c>
      <c r="D411" t="s">
        <v>1434</v>
      </c>
      <c r="E411">
        <v>5037.2883237599999</v>
      </c>
      <c r="F411">
        <v>890.4</v>
      </c>
      <c r="G411">
        <v>-1.0221030435279499</v>
      </c>
      <c r="H411">
        <f>(Table2[[#This Row],[1Y Return vs Nifty]]-AVERAGE(Table2[1Y Return vs Nifty]))/_xlfn.STDEV.P(Table2[1Y Return vs Nifty])</f>
        <v>-0.41599456137080509</v>
      </c>
      <c r="I411">
        <v>0.65210224184705601</v>
      </c>
      <c r="J411">
        <f>(Table2[[#This Row],[1M Return vs Nifty]]-AVERAGE(Table2[1M Return vs Nifty]))/_xlfn.STDEV.P(Table2[1M Return vs Nifty])</f>
        <v>0.30522854914662934</v>
      </c>
      <c r="K411">
        <v>-20.9109205689488</v>
      </c>
      <c r="L411">
        <f>(Table2[[#This Row],[6M Return vs Nifty]]-AVERAGE(Table2[6M Return vs Nifty]))/_xlfn.STDEV.P(Table2[6M Return vs Nifty])</f>
        <v>-1.0300676016608945</v>
      </c>
      <c r="M411">
        <v>2.0406071559844201</v>
      </c>
      <c r="N411">
        <f>(Table2[[#This Row],[1W Return vs Nifty]]-AVERAGE(Table2[1W Return vs Nifty]))/_xlfn.STDEV.P(Table2[1W Return vs Nifty])</f>
        <v>0.74438265306415263</v>
      </c>
      <c r="O411">
        <v>861.51</v>
      </c>
      <c r="P411">
        <v>860.15749276373106</v>
      </c>
      <c r="Q411">
        <v>851.95675088512598</v>
      </c>
      <c r="R411">
        <v>69.657508919621193</v>
      </c>
      <c r="S411" s="2">
        <f>(Table2[[#This Row],[Close Price]]-Table2[[#This Row],[20D EMA]])/Table2[[#This Row],[20D EMA]]</f>
        <v>3.3534143538670458E-2</v>
      </c>
      <c r="T411" s="2">
        <f>(Table2[[#This Row],[Close Price]]-Table2[[#This Row],[50D EMA]])/Table2[[#This Row],[50D EMA]]</f>
        <v>3.5159267332658069E-2</v>
      </c>
      <c r="U411" s="2">
        <f>(Table2[[#This Row],[Close Price]]-Table2[[#This Row],[200D EMA]])/Table2[[#This Row],[200D EMA]]</f>
        <v>4.5123474959185464E-2</v>
      </c>
      <c r="V411">
        <v>0.78087913178382296</v>
      </c>
      <c r="W411">
        <v>885</v>
      </c>
      <c r="X411">
        <v>924</v>
      </c>
      <c r="Y411">
        <v>874.85</v>
      </c>
      <c r="Z411">
        <v>924</v>
      </c>
      <c r="AA411">
        <v>822.05</v>
      </c>
      <c r="AB411">
        <v>924</v>
      </c>
      <c r="AC411" s="2">
        <f>(Table2[[#This Row],[Close Price]]/Table2[[#This Row],[Day Low]])-1</f>
        <v>6.1016949152541411E-3</v>
      </c>
      <c r="AD411" s="2">
        <f>(Table2[[#This Row],[Day High]]/Table2[[#This Row],[Close Price]])-1</f>
        <v>3.7735849056603765E-2</v>
      </c>
      <c r="AE411" s="2">
        <f>(Table2[[#This Row],[Close Price]]/Table2[[#This Row],[Current Week Low]])-1</f>
        <v>1.7774475624392716E-2</v>
      </c>
      <c r="AF411" s="2">
        <f>(Table2[[#This Row],[Current Week High]]/Table2[[#This Row],[Close Price]])-1</f>
        <v>3.7735849056603765E-2</v>
      </c>
      <c r="AG411" s="2">
        <f>(Table2[[#This Row],[Close Price]]/Table2[[#This Row],[Current Month Low]])-1</f>
        <v>8.3145794051456834E-2</v>
      </c>
      <c r="AH411" s="2">
        <f>(Table2[[#This Row],[Current Month High]]/Table2[[#This Row],[Close Price]])-1</f>
        <v>3.7735849056603765E-2</v>
      </c>
      <c r="AI411">
        <v>24.2026055705301</v>
      </c>
      <c r="AJ411">
        <v>41.400666984278203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-0.12</v>
      </c>
      <c r="AM411" t="s">
        <v>10435</v>
      </c>
      <c r="AN411">
        <v>5.96</v>
      </c>
      <c r="AO411" t="s">
        <v>10436</v>
      </c>
      <c r="AP411">
        <v>0.146484829534616</v>
      </c>
      <c r="AQ411">
        <f>(Table2[[#This Row],[Sharpe Ratio]]-AVERAGE(Table2[Sharpe Ratio]))/_xlfn.STDEV.P(Table2[Sharpe Ratio])</f>
        <v>1.0190781915751423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0.62262723075422466</v>
      </c>
      <c r="AS411">
        <f>_xlfn.RANK.AVG(Table2[[#This Row],[1Y Return vs Nifty Z-Score]],Table2[1Y Return vs Nifty Z-Score])</f>
        <v>439</v>
      </c>
      <c r="AT411">
        <f>_xlfn.RANK.AVG(Table2[[#This Row],[6M Return vs Nifty Z-Score]],Table2[6M Return vs Nifty Z-Score])</f>
        <v>671</v>
      </c>
      <c r="AU411">
        <f>_xlfn.RANK.AVG(Table2[[#This Row],[Sharpe Ratio Z-Score]],Table2[Sharpe Ratio Z-Score])</f>
        <v>114</v>
      </c>
      <c r="AV411">
        <f>(Table2[[#This Row],[Rank 1Y]]+Table2[[#This Row],[Rank 6M]]+Table2[[#This Row],[Rank Sharpe]])/3</f>
        <v>408</v>
      </c>
    </row>
    <row r="412" spans="1:48" x14ac:dyDescent="0.3">
      <c r="A412" t="s">
        <v>1804</v>
      </c>
      <c r="B412" t="s">
        <v>1805</v>
      </c>
      <c r="C412" t="s">
        <v>10402</v>
      </c>
      <c r="D412" t="s">
        <v>1806</v>
      </c>
      <c r="E412">
        <v>4495.2181076400002</v>
      </c>
      <c r="F412">
        <v>66.5</v>
      </c>
      <c r="G412">
        <v>-24.244320716715499</v>
      </c>
      <c r="H412">
        <f>(Table2[[#This Row],[1Y Return vs Nifty]]-AVERAGE(Table2[1Y Return vs Nifty]))/_xlfn.STDEV.P(Table2[1Y Return vs Nifty])</f>
        <v>-0.79413018268328495</v>
      </c>
      <c r="I412">
        <v>-14.7744440848381</v>
      </c>
      <c r="J412">
        <f>(Table2[[#This Row],[1M Return vs Nifty]]-AVERAGE(Table2[1M Return vs Nifty]))/_xlfn.STDEV.P(Table2[1M Return vs Nifty])</f>
        <v>-1.1982205111092661</v>
      </c>
      <c r="K412">
        <v>17.493798650692298</v>
      </c>
      <c r="L412">
        <f>(Table2[[#This Row],[6M Return vs Nifty]]-AVERAGE(Table2[6M Return vs Nifty]))/_xlfn.STDEV.P(Table2[6M Return vs Nifty])</f>
        <v>0.1259141441255425</v>
      </c>
      <c r="M412">
        <v>-6.4269561606783201</v>
      </c>
      <c r="N412">
        <f>(Table2[[#This Row],[1W Return vs Nifty]]-AVERAGE(Table2[1W Return vs Nifty]))/_xlfn.STDEV.P(Table2[1W Return vs Nifty])</f>
        <v>-0.89536269946851266</v>
      </c>
      <c r="O412">
        <v>68.59</v>
      </c>
      <c r="P412">
        <v>69.369360674440102</v>
      </c>
      <c r="Q412">
        <v>64.985447840549298</v>
      </c>
      <c r="R412">
        <v>37.001552081142599</v>
      </c>
      <c r="S412" s="2">
        <f>(Table2[[#This Row],[Close Price]]-Table2[[#This Row],[20D EMA]])/Table2[[#This Row],[20D EMA]]</f>
        <v>-3.0470914127423872E-2</v>
      </c>
      <c r="T412" s="2">
        <f>(Table2[[#This Row],[Close Price]]-Table2[[#This Row],[50D EMA]])/Table2[[#This Row],[50D EMA]]</f>
        <v>-4.1363516205755513E-2</v>
      </c>
      <c r="U412" s="2">
        <f>(Table2[[#This Row],[Close Price]]-Table2[[#This Row],[200D EMA]])/Table2[[#This Row],[200D EMA]]</f>
        <v>2.3306020190348813E-2</v>
      </c>
      <c r="V412">
        <v>0.50612478304891695</v>
      </c>
      <c r="W412">
        <v>66.150000000000006</v>
      </c>
      <c r="X412">
        <v>67.64</v>
      </c>
      <c r="Y412">
        <v>66.150000000000006</v>
      </c>
      <c r="Z412">
        <v>67.86</v>
      </c>
      <c r="AA412">
        <v>64.47</v>
      </c>
      <c r="AB412">
        <v>72.510000000000005</v>
      </c>
      <c r="AC412" s="2">
        <f>(Table2[[#This Row],[Close Price]]/Table2[[#This Row],[Day Low]])-1</f>
        <v>5.2910052910051242E-3</v>
      </c>
      <c r="AD412" s="2">
        <f>(Table2[[#This Row],[Day High]]/Table2[[#This Row],[Close Price]])-1</f>
        <v>1.7142857142857126E-2</v>
      </c>
      <c r="AE412" s="2">
        <f>(Table2[[#This Row],[Close Price]]/Table2[[#This Row],[Current Week Low]])-1</f>
        <v>5.2910052910051242E-3</v>
      </c>
      <c r="AF412" s="2">
        <f>(Table2[[#This Row],[Current Week High]]/Table2[[#This Row],[Close Price]])-1</f>
        <v>2.0451127819548942E-2</v>
      </c>
      <c r="AG412" s="2">
        <f>(Table2[[#This Row],[Close Price]]/Table2[[#This Row],[Current Month Low]])-1</f>
        <v>3.148751357220414E-2</v>
      </c>
      <c r="AH412" s="2">
        <f>(Table2[[#This Row],[Current Month High]]/Table2[[#This Row],[Close Price]])-1</f>
        <v>9.0375939849624221E-2</v>
      </c>
      <c r="AI412">
        <v>26.601503759398401</v>
      </c>
      <c r="AJ412">
        <v>52.5229357798165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-0.2</v>
      </c>
      <c r="AM412" t="s">
        <v>10435</v>
      </c>
      <c r="AN412">
        <v>-3.51</v>
      </c>
      <c r="AO412" t="s">
        <v>10435</v>
      </c>
      <c r="AP412">
        <v>5.6769847885862999E-2</v>
      </c>
      <c r="AQ412">
        <f>(Table2[[#This Row],[Sharpe Ratio]]-AVERAGE(Table2[Sharpe Ratio]))/_xlfn.STDEV.P(Table2[Sharpe Ratio])</f>
        <v>-2.2229278393837561E-2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599</v>
      </c>
      <c r="AT412">
        <f>_xlfn.RANK.AVG(Table2[[#This Row],[6M Return vs Nifty Z-Score]],Table2[6M Return vs Nifty Z-Score])</f>
        <v>273</v>
      </c>
      <c r="AU412">
        <f>_xlfn.RANK.AVG(Table2[[#This Row],[Sharpe Ratio Z-Score]],Table2[Sharpe Ratio Z-Score])</f>
        <v>354</v>
      </c>
      <c r="AV412">
        <f>(Table2[[#This Row],[Rank 1Y]]+Table2[[#This Row],[Rank 6M]]+Table2[[#This Row],[Rank Sharpe]])/3</f>
        <v>408.66666666666669</v>
      </c>
    </row>
    <row r="413" spans="1:48" x14ac:dyDescent="0.3">
      <c r="A413" t="s">
        <v>1181</v>
      </c>
      <c r="B413" t="s">
        <v>1182</v>
      </c>
      <c r="C413" t="s">
        <v>10402</v>
      </c>
      <c r="D413" t="s">
        <v>125</v>
      </c>
      <c r="E413">
        <v>10714.729071600001</v>
      </c>
      <c r="F413">
        <v>351.6</v>
      </c>
      <c r="G413">
        <v>-28.967274862400998</v>
      </c>
      <c r="H413">
        <f>(Table2[[#This Row],[1Y Return vs Nifty]]-AVERAGE(Table2[1Y Return vs Nifty]))/_xlfn.STDEV.P(Table2[1Y Return vs Nifty])</f>
        <v>-0.8710357231205863</v>
      </c>
      <c r="I413">
        <v>1.4027755232078001</v>
      </c>
      <c r="J413">
        <f>(Table2[[#This Row],[1M Return vs Nifty]]-AVERAGE(Table2[1M Return vs Nifty]))/_xlfn.STDEV.P(Table2[1M Return vs Nifty])</f>
        <v>0.3783880895596865</v>
      </c>
      <c r="K413">
        <v>-4.5395600416797501</v>
      </c>
      <c r="L413">
        <f>(Table2[[#This Row],[6M Return vs Nifty]]-AVERAGE(Table2[6M Return vs Nifty]))/_xlfn.STDEV.P(Table2[6M Return vs Nifty])</f>
        <v>-0.53728977883715823</v>
      </c>
      <c r="M413">
        <v>-3.5104273049837298</v>
      </c>
      <c r="N413">
        <f>(Table2[[#This Row],[1W Return vs Nifty]]-AVERAGE(Table2[1W Return vs Nifty]))/_xlfn.STDEV.P(Table2[1W Return vs Nifty])</f>
        <v>-0.33057629542217642</v>
      </c>
      <c r="O413">
        <v>349.33</v>
      </c>
      <c r="P413">
        <v>352.58856038226997</v>
      </c>
      <c r="Q413">
        <v>340.83828487842698</v>
      </c>
      <c r="R413">
        <v>52.895777837169199</v>
      </c>
      <c r="S413" s="2">
        <f>(Table2[[#This Row],[Close Price]]-Table2[[#This Row],[20D EMA]])/Table2[[#This Row],[20D EMA]]</f>
        <v>6.4981536083360686E-3</v>
      </c>
      <c r="T413" s="2">
        <f>(Table2[[#This Row],[Close Price]]-Table2[[#This Row],[50D EMA]])/Table2[[#This Row],[50D EMA]]</f>
        <v>-2.8037222228599061E-3</v>
      </c>
      <c r="U413" s="2">
        <f>(Table2[[#This Row],[Close Price]]-Table2[[#This Row],[200D EMA]])/Table2[[#This Row],[200D EMA]]</f>
        <v>3.1574255589895441E-2</v>
      </c>
      <c r="V413">
        <v>0.73262520197124403</v>
      </c>
      <c r="W413">
        <v>348.35</v>
      </c>
      <c r="X413">
        <v>355.55</v>
      </c>
      <c r="Y413">
        <v>343.25</v>
      </c>
      <c r="Z413">
        <v>356.85</v>
      </c>
      <c r="AA413">
        <v>326.95</v>
      </c>
      <c r="AB413">
        <v>371.7</v>
      </c>
      <c r="AC413" s="2">
        <f>(Table2[[#This Row],[Close Price]]/Table2[[#This Row],[Day Low]])-1</f>
        <v>9.3296971436773735E-3</v>
      </c>
      <c r="AD413" s="2">
        <f>(Table2[[#This Row],[Day High]]/Table2[[#This Row],[Close Price]])-1</f>
        <v>1.1234357224118252E-2</v>
      </c>
      <c r="AE413" s="2">
        <f>(Table2[[#This Row],[Close Price]]/Table2[[#This Row],[Current Week Low]])-1</f>
        <v>2.4326292789512038E-2</v>
      </c>
      <c r="AF413" s="2">
        <f>(Table2[[#This Row],[Current Week High]]/Table2[[#This Row],[Close Price]])-1</f>
        <v>1.4931740614334554E-2</v>
      </c>
      <c r="AG413" s="2">
        <f>(Table2[[#This Row],[Close Price]]/Table2[[#This Row],[Current Month Low]])-1</f>
        <v>7.5393791099556573E-2</v>
      </c>
      <c r="AH413" s="2">
        <f>(Table2[[#This Row],[Current Month High]]/Table2[[#This Row],[Close Price]])-1</f>
        <v>5.7167235494880453E-2</v>
      </c>
      <c r="AI413">
        <v>21.672354948805399</v>
      </c>
      <c r="AJ413">
        <v>39.082278481012601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-0.12</v>
      </c>
      <c r="AM413" t="s">
        <v>10435</v>
      </c>
      <c r="AN413">
        <v>0.19</v>
      </c>
      <c r="AO413" t="s">
        <v>10436</v>
      </c>
      <c r="AP413">
        <v>0.149451330290433</v>
      </c>
      <c r="AQ413">
        <f>(Table2[[#This Row],[Sharpe Ratio]]-AVERAGE(Table2[Sharpe Ratio]))/_xlfn.STDEV.P(Table2[Sharpe Ratio])</f>
        <v>1.0535098922780963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624</v>
      </c>
      <c r="AT413">
        <f>_xlfn.RANK.AVG(Table2[[#This Row],[6M Return vs Nifty Z-Score]],Table2[6M Return vs Nifty Z-Score])</f>
        <v>502</v>
      </c>
      <c r="AU413">
        <f>_xlfn.RANK.AVG(Table2[[#This Row],[Sharpe Ratio Z-Score]],Table2[Sharpe Ratio Z-Score])</f>
        <v>106</v>
      </c>
      <c r="AV413">
        <f>(Table2[[#This Row],[Rank 1Y]]+Table2[[#This Row],[Rank 6M]]+Table2[[#This Row],[Rank Sharpe]])/3</f>
        <v>410.66666666666669</v>
      </c>
    </row>
    <row r="414" spans="1:48" x14ac:dyDescent="0.3">
      <c r="A414" t="s">
        <v>450</v>
      </c>
      <c r="B414" t="s">
        <v>451</v>
      </c>
      <c r="C414" t="s">
        <v>10389</v>
      </c>
      <c r="D414" t="s">
        <v>452</v>
      </c>
      <c r="E414">
        <v>49455.00290136</v>
      </c>
      <c r="F414">
        <v>329.7</v>
      </c>
      <c r="G414">
        <v>5.8697995353709302</v>
      </c>
      <c r="H414">
        <f>(Table2[[#This Row],[1Y Return vs Nifty]]-AVERAGE(Table2[1Y Return vs Nifty]))/_xlfn.STDEV.P(Table2[1Y Return vs Nifty])</f>
        <v>-0.30377126296007706</v>
      </c>
      <c r="I414">
        <v>-15.3294641700284</v>
      </c>
      <c r="J414">
        <f>(Table2[[#This Row],[1M Return vs Nifty]]-AVERAGE(Table2[1M Return vs Nifty]))/_xlfn.STDEV.P(Table2[1M Return vs Nifty])</f>
        <v>-1.2523119718828979</v>
      </c>
      <c r="K414">
        <v>6.7627696676371203</v>
      </c>
      <c r="L414">
        <f>(Table2[[#This Row],[6M Return vs Nifty]]-AVERAGE(Table2[6M Return vs Nifty]))/_xlfn.STDEV.P(Table2[6M Return vs Nifty])</f>
        <v>-0.19708974367720511</v>
      </c>
      <c r="M414">
        <v>-4.0488886394556003</v>
      </c>
      <c r="N414">
        <f>(Table2[[#This Row],[1W Return vs Nifty]]-AVERAGE(Table2[1W Return vs Nifty]))/_xlfn.STDEV.P(Table2[1W Return vs Nifty])</f>
        <v>-0.43484944198150716</v>
      </c>
      <c r="O414">
        <v>342.25</v>
      </c>
      <c r="P414">
        <v>346.34213275151097</v>
      </c>
      <c r="Q414">
        <v>307.17010218424298</v>
      </c>
      <c r="R414">
        <v>36.069627217760001</v>
      </c>
      <c r="S414" s="2">
        <f>(Table2[[#This Row],[Close Price]]-Table2[[#This Row],[20D EMA]])/Table2[[#This Row],[20D EMA]]</f>
        <v>-3.6669101533966429E-2</v>
      </c>
      <c r="T414" s="2">
        <f>(Table2[[#This Row],[Close Price]]-Table2[[#This Row],[50D EMA]])/Table2[[#This Row],[50D EMA]]</f>
        <v>-4.8051135503779915E-2</v>
      </c>
      <c r="U414" s="2">
        <f>(Table2[[#This Row],[Close Price]]-Table2[[#This Row],[200D EMA]])/Table2[[#This Row],[200D EMA]]</f>
        <v>7.3346649480369688E-2</v>
      </c>
      <c r="V414">
        <v>0.80279533599063702</v>
      </c>
      <c r="W414">
        <v>326.75</v>
      </c>
      <c r="X414">
        <v>333.7</v>
      </c>
      <c r="Y414">
        <v>326</v>
      </c>
      <c r="Z414">
        <v>335.85</v>
      </c>
      <c r="AA414">
        <v>319.8</v>
      </c>
      <c r="AB414">
        <v>372.25</v>
      </c>
      <c r="AC414" s="2">
        <f>(Table2[[#This Row],[Close Price]]/Table2[[#This Row],[Day Low]])-1</f>
        <v>9.0283091048202202E-3</v>
      </c>
      <c r="AD414" s="2">
        <f>(Table2[[#This Row],[Day High]]/Table2[[#This Row],[Close Price]])-1</f>
        <v>1.2132241431604518E-2</v>
      </c>
      <c r="AE414" s="2">
        <f>(Table2[[#This Row],[Close Price]]/Table2[[#This Row],[Current Week Low]])-1</f>
        <v>1.1349693251533788E-2</v>
      </c>
      <c r="AF414" s="2">
        <f>(Table2[[#This Row],[Current Week High]]/Table2[[#This Row],[Close Price]])-1</f>
        <v>1.8653321201091977E-2</v>
      </c>
      <c r="AG414" s="2">
        <f>(Table2[[#This Row],[Close Price]]/Table2[[#This Row],[Current Month Low]])-1</f>
        <v>3.0956848030018635E-2</v>
      </c>
      <c r="AH414" s="2">
        <f>(Table2[[#This Row],[Current Month High]]/Table2[[#This Row],[Close Price]])-1</f>
        <v>0.1290567182286928</v>
      </c>
      <c r="AI414">
        <v>16.530178950561101</v>
      </c>
      <c r="AJ414">
        <v>71.987480438184605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-0.05</v>
      </c>
      <c r="AM414" t="s">
        <v>10435</v>
      </c>
      <c r="AN414">
        <v>-6.86</v>
      </c>
      <c r="AO414" t="s">
        <v>10435</v>
      </c>
      <c r="AP414">
        <v>1.8389503764131999E-2</v>
      </c>
      <c r="AQ414">
        <f>(Table2[[#This Row],[Sharpe Ratio]]-AVERAGE(Table2[Sharpe Ratio]))/_xlfn.STDEV.P(Table2[Sharpe Ratio])</f>
        <v>-0.46770380560725333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397</v>
      </c>
      <c r="AT414">
        <f>_xlfn.RANK.AVG(Table2[[#This Row],[6M Return vs Nifty Z-Score]],Table2[6M Return vs Nifty Z-Score])</f>
        <v>374</v>
      </c>
      <c r="AU414">
        <f>_xlfn.RANK.AVG(Table2[[#This Row],[Sharpe Ratio Z-Score]],Table2[Sharpe Ratio Z-Score])</f>
        <v>463</v>
      </c>
      <c r="AV414">
        <f>(Table2[[#This Row],[Rank 1Y]]+Table2[[#This Row],[Rank 6M]]+Table2[[#This Row],[Rank Sharpe]])/3</f>
        <v>411.33333333333331</v>
      </c>
    </row>
    <row r="415" spans="1:48" x14ac:dyDescent="0.3">
      <c r="A415" t="s">
        <v>1717</v>
      </c>
      <c r="B415" t="s">
        <v>1718</v>
      </c>
      <c r="C415" t="s">
        <v>10401</v>
      </c>
      <c r="D415" t="s">
        <v>74</v>
      </c>
      <c r="E415">
        <v>4948.4160000000002</v>
      </c>
      <c r="F415">
        <v>702.9</v>
      </c>
      <c r="G415">
        <v>44.736357337991997</v>
      </c>
      <c r="H415">
        <f>(Table2[[#This Row],[1Y Return vs Nifty]]-AVERAGE(Table2[1Y Return vs Nifty]))/_xlfn.STDEV.P(Table2[1Y Return vs Nifty])</f>
        <v>0.32910670717197194</v>
      </c>
      <c r="I415">
        <v>-17.9312400946041</v>
      </c>
      <c r="J415">
        <f>(Table2[[#This Row],[1M Return vs Nifty]]-AVERAGE(Table2[1M Return vs Nifty]))/_xlfn.STDEV.P(Table2[1M Return vs Nifty])</f>
        <v>-1.5058773186535692</v>
      </c>
      <c r="K415">
        <v>-33.506347324213003</v>
      </c>
      <c r="L415">
        <f>(Table2[[#This Row],[6M Return vs Nifty]]-AVERAGE(Table2[6M Return vs Nifty]))/_xlfn.STDEV.P(Table2[6M Return vs Nifty])</f>
        <v>-1.4091898477110398</v>
      </c>
      <c r="M415">
        <v>-2.9178407104928401</v>
      </c>
      <c r="N415">
        <f>(Table2[[#This Row],[1W Return vs Nifty]]-AVERAGE(Table2[1W Return vs Nifty]))/_xlfn.STDEV.P(Table2[1W Return vs Nifty])</f>
        <v>-0.21582178128970211</v>
      </c>
      <c r="O415">
        <v>747.96</v>
      </c>
      <c r="P415">
        <v>797.29627868880596</v>
      </c>
      <c r="Q415">
        <v>780.583365738417</v>
      </c>
      <c r="R415">
        <v>21.5248112836749</v>
      </c>
      <c r="S415" s="2">
        <f>(Table2[[#This Row],[Close Price]]-Table2[[#This Row],[20D EMA]])/Table2[[#This Row],[20D EMA]]</f>
        <v>-6.0243863308198378E-2</v>
      </c>
      <c r="T415" s="2">
        <f>(Table2[[#This Row],[Close Price]]-Table2[[#This Row],[50D EMA]])/Table2[[#This Row],[50D EMA]]</f>
        <v>-0.11839548385205739</v>
      </c>
      <c r="U415" s="2">
        <f>(Table2[[#This Row],[Close Price]]-Table2[[#This Row],[200D EMA]])/Table2[[#This Row],[200D EMA]]</f>
        <v>-9.9519627432657423E-2</v>
      </c>
      <c r="V415">
        <v>0.52310147087552294</v>
      </c>
      <c r="W415">
        <v>701</v>
      </c>
      <c r="X415">
        <v>721.8</v>
      </c>
      <c r="Y415">
        <v>701</v>
      </c>
      <c r="Z415">
        <v>725.95</v>
      </c>
      <c r="AA415">
        <v>694.1</v>
      </c>
      <c r="AB415">
        <v>822.8</v>
      </c>
      <c r="AC415" s="2">
        <f>(Table2[[#This Row],[Close Price]]/Table2[[#This Row],[Day Low]])-1</f>
        <v>2.7104136947218027E-3</v>
      </c>
      <c r="AD415" s="2">
        <f>(Table2[[#This Row],[Day High]]/Table2[[#This Row],[Close Price]])-1</f>
        <v>2.6888604353393131E-2</v>
      </c>
      <c r="AE415" s="2">
        <f>(Table2[[#This Row],[Close Price]]/Table2[[#This Row],[Current Week Low]])-1</f>
        <v>2.7104136947218027E-3</v>
      </c>
      <c r="AF415" s="2">
        <f>(Table2[[#This Row],[Current Week High]]/Table2[[#This Row],[Close Price]])-1</f>
        <v>3.27927158913075E-2</v>
      </c>
      <c r="AG415" s="2">
        <f>(Table2[[#This Row],[Close Price]]/Table2[[#This Row],[Current Month Low]])-1</f>
        <v>1.2678288431061668E-2</v>
      </c>
      <c r="AH415" s="2">
        <f>(Table2[[#This Row],[Current Month High]]/Table2[[#This Row],[Close Price]])-1</f>
        <v>0.17057902973395933</v>
      </c>
      <c r="AI415">
        <v>65.741926305306507</v>
      </c>
      <c r="AJ415">
        <v>77.276166456494295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-0.3</v>
      </c>
      <c r="AM415" t="s">
        <v>10435</v>
      </c>
      <c r="AN415">
        <v>-6.24</v>
      </c>
      <c r="AO415" t="s">
        <v>10435</v>
      </c>
      <c r="AP415">
        <v>7.5894445225148002E-2</v>
      </c>
      <c r="AQ415">
        <f>(Table2[[#This Row],[Sharpe Ratio]]-AVERAGE(Table2[Sharpe Ratio]))/_xlfn.STDEV.P(Table2[Sharpe Ratio])</f>
        <v>0.19974686988778176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214</v>
      </c>
      <c r="AT415">
        <f>_xlfn.RANK.AVG(Table2[[#This Row],[6M Return vs Nifty Z-Score]],Table2[6M Return vs Nifty Z-Score])</f>
        <v>728</v>
      </c>
      <c r="AU415">
        <f>_xlfn.RANK.AVG(Table2[[#This Row],[Sharpe Ratio Z-Score]],Table2[Sharpe Ratio Z-Score])</f>
        <v>294</v>
      </c>
      <c r="AV415">
        <f>(Table2[[#This Row],[Rank 1Y]]+Table2[[#This Row],[Rank 6M]]+Table2[[#This Row],[Rank Sharpe]])/3</f>
        <v>412</v>
      </c>
    </row>
    <row r="416" spans="1:48" x14ac:dyDescent="0.3">
      <c r="A416" t="s">
        <v>255</v>
      </c>
      <c r="B416" t="s">
        <v>256</v>
      </c>
      <c r="C416" t="s">
        <v>10395</v>
      </c>
      <c r="D416" t="s">
        <v>54</v>
      </c>
      <c r="E416">
        <v>109548.12665334</v>
      </c>
      <c r="F416">
        <v>2734.3</v>
      </c>
      <c r="G416">
        <v>25.064219690950502</v>
      </c>
      <c r="H416">
        <f>(Table2[[#This Row],[1Y Return vs Nifty]]-AVERAGE(Table2[1Y Return vs Nifty]))/_xlfn.STDEV.P(Table2[1Y Return vs Nifty])</f>
        <v>8.7783002818129664E-3</v>
      </c>
      <c r="I416">
        <v>5.2113163598861796</v>
      </c>
      <c r="J416">
        <f>(Table2[[#This Row],[1M Return vs Nifty]]-AVERAGE(Table2[1M Return vs Nifty]))/_xlfn.STDEV.P(Table2[1M Return vs Nifty])</f>
        <v>0.74956301235789258</v>
      </c>
      <c r="K416">
        <v>4.10280552903758</v>
      </c>
      <c r="L416">
        <f>(Table2[[#This Row],[6M Return vs Nifty]]-AVERAGE(Table2[6M Return vs Nifty]))/_xlfn.STDEV.P(Table2[6M Return vs Nifty])</f>
        <v>-0.27715464328191436</v>
      </c>
      <c r="M416">
        <v>5.0099799282365698</v>
      </c>
      <c r="N416">
        <f>(Table2[[#This Row],[1W Return vs Nifty]]-AVERAGE(Table2[1W Return vs Nifty]))/_xlfn.STDEV.P(Table2[1W Return vs Nifty])</f>
        <v>1.3194022922626099</v>
      </c>
      <c r="O416">
        <v>2464.0700000000002</v>
      </c>
      <c r="P416">
        <v>2345.4683826482201</v>
      </c>
      <c r="Q416">
        <v>2150.2435179056702</v>
      </c>
      <c r="R416">
        <v>81.058849768953294</v>
      </c>
      <c r="S416" s="2">
        <f>(Table2[[#This Row],[Close Price]]-Table2[[#This Row],[20D EMA]])/Table2[[#This Row],[20D EMA]]</f>
        <v>0.10966815066130427</v>
      </c>
      <c r="T416" s="2">
        <f>(Table2[[#This Row],[Close Price]]-Table2[[#This Row],[50D EMA]])/Table2[[#This Row],[50D EMA]]</f>
        <v>0.16577994409490113</v>
      </c>
      <c r="U416" s="2">
        <f>(Table2[[#This Row],[Close Price]]-Table2[[#This Row],[200D EMA]])/Table2[[#This Row],[200D EMA]]</f>
        <v>0.27162341252547945</v>
      </c>
      <c r="V416">
        <v>0.99586576257596005</v>
      </c>
      <c r="W416">
        <v>2644.45</v>
      </c>
      <c r="X416">
        <v>2780</v>
      </c>
      <c r="Y416">
        <v>2586.25</v>
      </c>
      <c r="Z416">
        <v>2780</v>
      </c>
      <c r="AA416">
        <v>2371</v>
      </c>
      <c r="AB416">
        <v>2780</v>
      </c>
      <c r="AC416" s="2">
        <f>(Table2[[#This Row],[Close Price]]/Table2[[#This Row],[Day Low]])-1</f>
        <v>3.3976819376430045E-2</v>
      </c>
      <c r="AD416" s="2">
        <f>(Table2[[#This Row],[Day High]]/Table2[[#This Row],[Close Price]])-1</f>
        <v>1.6713601287349444E-2</v>
      </c>
      <c r="AE416" s="2">
        <f>(Table2[[#This Row],[Close Price]]/Table2[[#This Row],[Current Week Low]])-1</f>
        <v>5.7245045915901516E-2</v>
      </c>
      <c r="AF416" s="2">
        <f>(Table2[[#This Row],[Current Week High]]/Table2[[#This Row],[Close Price]])-1</f>
        <v>1.6713601287349444E-2</v>
      </c>
      <c r="AG416" s="2">
        <f>(Table2[[#This Row],[Close Price]]/Table2[[#This Row],[Current Month Low]])-1</f>
        <v>0.15322648671446659</v>
      </c>
      <c r="AH416" s="2">
        <f>(Table2[[#This Row],[Current Month High]]/Table2[[#This Row],[Close Price]])-1</f>
        <v>1.6713601287349444E-2</v>
      </c>
      <c r="AI416">
        <v>1.67136012873494</v>
      </c>
      <c r="AJ416">
        <v>62.4610082885238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0.13</v>
      </c>
      <c r="AM416" t="s">
        <v>10436</v>
      </c>
      <c r="AN416">
        <v>12.83</v>
      </c>
      <c r="AO416" t="s">
        <v>10436</v>
      </c>
      <c r="AQ416">
        <f>(Table2[[#This Row],[Sharpe Ratio]]-AVERAGE(Table2[Sharpe Ratio]))/_xlfn.STDEV.P(Table2[Sharpe Ratio])</f>
        <v>-0.68114784011182361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1.1194411215085773</v>
      </c>
      <c r="AS416">
        <f>_xlfn.RANK.AVG(Table2[[#This Row],[1Y Return vs Nifty Z-Score]],Table2[1Y Return vs Nifty Z-Score])</f>
        <v>296</v>
      </c>
      <c r="AT416">
        <f>_xlfn.RANK.AVG(Table2[[#This Row],[6M Return vs Nifty Z-Score]],Table2[6M Return vs Nifty Z-Score])</f>
        <v>410</v>
      </c>
      <c r="AU416">
        <f>_xlfn.RANK.AVG(Table2[[#This Row],[Sharpe Ratio Z-Score]],Table2[Sharpe Ratio Z-Score])</f>
        <v>532</v>
      </c>
      <c r="AV416">
        <f>(Table2[[#This Row],[Rank 1Y]]+Table2[[#This Row],[Rank 6M]]+Table2[[#This Row],[Rank Sharpe]])/3</f>
        <v>412.66666666666669</v>
      </c>
    </row>
    <row r="417" spans="1:48" x14ac:dyDescent="0.3">
      <c r="A417" t="s">
        <v>180</v>
      </c>
      <c r="B417" t="s">
        <v>181</v>
      </c>
      <c r="C417" t="s">
        <v>10393</v>
      </c>
      <c r="D417" t="s">
        <v>182</v>
      </c>
      <c r="E417">
        <v>147950.62662495999</v>
      </c>
      <c r="F417">
        <v>1446.35</v>
      </c>
      <c r="G417">
        <v>16.213151645492101</v>
      </c>
      <c r="H417">
        <f>(Table2[[#This Row],[1Y Return vs Nifty]]-AVERAGE(Table2[1Y Return vs Nifty]))/_xlfn.STDEV.P(Table2[1Y Return vs Nifty])</f>
        <v>-0.1353467855196519</v>
      </c>
      <c r="I417">
        <v>-3.6194593840225799</v>
      </c>
      <c r="J417">
        <f>(Table2[[#This Row],[1M Return vs Nifty]]-AVERAGE(Table2[1M Return vs Nifty]))/_xlfn.STDEV.P(Table2[1M Return vs Nifty])</f>
        <v>-0.11107171510174692</v>
      </c>
      <c r="K417">
        <v>3.2300217069269102</v>
      </c>
      <c r="L417">
        <f>(Table2[[#This Row],[6M Return vs Nifty]]-AVERAGE(Table2[6M Return vs Nifty]))/_xlfn.STDEV.P(Table2[6M Return vs Nifty])</f>
        <v>-0.30342542944773704</v>
      </c>
      <c r="M417">
        <v>-2.89877379335302</v>
      </c>
      <c r="N417">
        <f>(Table2[[#This Row],[1W Return vs Nifty]]-AVERAGE(Table2[1W Return vs Nifty]))/_xlfn.STDEV.P(Table2[1W Return vs Nifty])</f>
        <v>-0.21212946892096893</v>
      </c>
      <c r="O417">
        <v>1459.31</v>
      </c>
      <c r="P417">
        <v>1443.3623035995099</v>
      </c>
      <c r="Q417">
        <v>1308.60660231776</v>
      </c>
      <c r="R417">
        <v>42.734077084584797</v>
      </c>
      <c r="S417" s="2">
        <f>(Table2[[#This Row],[Close Price]]-Table2[[#This Row],[20D EMA]])/Table2[[#This Row],[20D EMA]]</f>
        <v>-8.8809094709143607E-3</v>
      </c>
      <c r="T417" s="2">
        <f>(Table2[[#This Row],[Close Price]]-Table2[[#This Row],[50D EMA]])/Table2[[#This Row],[50D EMA]]</f>
        <v>2.0699559584167935E-3</v>
      </c>
      <c r="U417" s="2">
        <f>(Table2[[#This Row],[Close Price]]-Table2[[#This Row],[200D EMA]])/Table2[[#This Row],[200D EMA]]</f>
        <v>0.10525959248430615</v>
      </c>
      <c r="V417">
        <v>1.1398017542802701</v>
      </c>
      <c r="W417">
        <v>1429.35</v>
      </c>
      <c r="X417">
        <v>1461.2</v>
      </c>
      <c r="Y417">
        <v>1429.35</v>
      </c>
      <c r="Z417">
        <v>1464.95</v>
      </c>
      <c r="AA417">
        <v>1416.2</v>
      </c>
      <c r="AB417">
        <v>1541.85</v>
      </c>
      <c r="AC417" s="2">
        <f>(Table2[[#This Row],[Close Price]]/Table2[[#This Row],[Day Low]])-1</f>
        <v>1.1893518032672246E-2</v>
      </c>
      <c r="AD417" s="2">
        <f>(Table2[[#This Row],[Day High]]/Table2[[#This Row],[Close Price]])-1</f>
        <v>1.0267224392436214E-2</v>
      </c>
      <c r="AE417" s="2">
        <f>(Table2[[#This Row],[Close Price]]/Table2[[#This Row],[Current Week Low]])-1</f>
        <v>1.1893518032672246E-2</v>
      </c>
      <c r="AF417" s="2">
        <f>(Table2[[#This Row],[Current Week High]]/Table2[[#This Row],[Close Price]])-1</f>
        <v>1.2859957824869594E-2</v>
      </c>
      <c r="AG417" s="2">
        <f>(Table2[[#This Row],[Close Price]]/Table2[[#This Row],[Current Month Low]])-1</f>
        <v>2.1289365908769842E-2</v>
      </c>
      <c r="AH417" s="2">
        <f>(Table2[[#This Row],[Current Month High]]/Table2[[#This Row],[Close Price]])-1</f>
        <v>6.6028278079303115E-2</v>
      </c>
      <c r="AI417">
        <v>6.6028278079303098</v>
      </c>
      <c r="AJ417">
        <v>50.692852677641099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-0.08</v>
      </c>
      <c r="AM417" t="s">
        <v>10435</v>
      </c>
      <c r="AN417">
        <v>0.2</v>
      </c>
      <c r="AO417" t="s">
        <v>10436</v>
      </c>
      <c r="AP417">
        <v>1.0361589827272E-2</v>
      </c>
      <c r="AQ417">
        <f>(Table2[[#This Row],[Sharpe Ratio]]-AVERAGE(Table2[Sharpe Ratio]))/_xlfn.STDEV.P(Table2[Sharpe Ratio])</f>
        <v>-0.56088252110261116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-1.3228559200927161</v>
      </c>
      <c r="AS417">
        <f>_xlfn.RANK.AVG(Table2[[#This Row],[1Y Return vs Nifty Z-Score]],Table2[1Y Return vs Nifty Z-Score])</f>
        <v>336</v>
      </c>
      <c r="AT417">
        <f>_xlfn.RANK.AVG(Table2[[#This Row],[6M Return vs Nifty Z-Score]],Table2[6M Return vs Nifty Z-Score])</f>
        <v>420</v>
      </c>
      <c r="AU417">
        <f>_xlfn.RANK.AVG(Table2[[#This Row],[Sharpe Ratio Z-Score]],Table2[Sharpe Ratio Z-Score])</f>
        <v>484</v>
      </c>
      <c r="AV417">
        <f>(Table2[[#This Row],[Rank 1Y]]+Table2[[#This Row],[Rank 6M]]+Table2[[#This Row],[Rank Sharpe]])/3</f>
        <v>413.33333333333331</v>
      </c>
    </row>
    <row r="418" spans="1:48" x14ac:dyDescent="0.3">
      <c r="A418" t="s">
        <v>1024</v>
      </c>
      <c r="B418" t="s">
        <v>1025</v>
      </c>
      <c r="C418" t="s">
        <v>10402</v>
      </c>
      <c r="D418" t="s">
        <v>106</v>
      </c>
      <c r="E418">
        <v>14011.387841475</v>
      </c>
      <c r="F418">
        <v>2502.75</v>
      </c>
      <c r="G418">
        <v>-10.6685564742483</v>
      </c>
      <c r="H418">
        <f>(Table2[[#This Row],[1Y Return vs Nifty]]-AVERAGE(Table2[1Y Return vs Nifty]))/_xlfn.STDEV.P(Table2[1Y Return vs Nifty])</f>
        <v>-0.57307119000386419</v>
      </c>
      <c r="I418">
        <v>-16.3484219382361</v>
      </c>
      <c r="J418">
        <f>(Table2[[#This Row],[1M Return vs Nifty]]-AVERAGE(Table2[1M Return vs Nifty]))/_xlfn.STDEV.P(Table2[1M Return vs Nifty])</f>
        <v>-1.3516181332627986</v>
      </c>
      <c r="K418">
        <v>-10.7789501181262</v>
      </c>
      <c r="L418">
        <f>(Table2[[#This Row],[6M Return vs Nifty]]-AVERAGE(Table2[6M Return vs Nifty]))/_xlfn.STDEV.P(Table2[6M Return vs Nifty])</f>
        <v>-0.72509537095627541</v>
      </c>
      <c r="M418">
        <v>-7.9722086230171696</v>
      </c>
      <c r="N418">
        <f>(Table2[[#This Row],[1W Return vs Nifty]]-AVERAGE(Table2[1W Return vs Nifty]))/_xlfn.STDEV.P(Table2[1W Return vs Nifty])</f>
        <v>-1.1946011520022721</v>
      </c>
      <c r="O418">
        <v>2691.36</v>
      </c>
      <c r="P418">
        <v>2822.8277993803099</v>
      </c>
      <c r="Q418">
        <v>2637.2302549871501</v>
      </c>
      <c r="R418">
        <v>23.4181793648076</v>
      </c>
      <c r="S418" s="2">
        <f>(Table2[[#This Row],[Close Price]]-Table2[[#This Row],[20D EMA]])/Table2[[#This Row],[20D EMA]]</f>
        <v>-7.007981095059751E-2</v>
      </c>
      <c r="T418" s="2">
        <f>(Table2[[#This Row],[Close Price]]-Table2[[#This Row],[50D EMA]])/Table2[[#This Row],[50D EMA]]</f>
        <v>-0.11338906307022199</v>
      </c>
      <c r="U418" s="2">
        <f>(Table2[[#This Row],[Close Price]]-Table2[[#This Row],[200D EMA]])/Table2[[#This Row],[200D EMA]]</f>
        <v>-5.0992989608260583E-2</v>
      </c>
      <c r="V418">
        <v>0.43493683563028801</v>
      </c>
      <c r="W418">
        <v>2496.5</v>
      </c>
      <c r="X418">
        <v>2583.5</v>
      </c>
      <c r="Y418">
        <v>2496.5</v>
      </c>
      <c r="Z418">
        <v>2639.9</v>
      </c>
      <c r="AA418">
        <v>2456</v>
      </c>
      <c r="AB418">
        <v>2834</v>
      </c>
      <c r="AC418" s="2">
        <f>(Table2[[#This Row],[Close Price]]/Table2[[#This Row],[Day Low]])-1</f>
        <v>2.5035049068695692E-3</v>
      </c>
      <c r="AD418" s="2">
        <f>(Table2[[#This Row],[Day High]]/Table2[[#This Row],[Close Price]])-1</f>
        <v>3.2264509040055955E-2</v>
      </c>
      <c r="AE418" s="2">
        <f>(Table2[[#This Row],[Close Price]]/Table2[[#This Row],[Current Week Low]])-1</f>
        <v>2.5035049068695692E-3</v>
      </c>
      <c r="AF418" s="2">
        <f>(Table2[[#This Row],[Current Week High]]/Table2[[#This Row],[Close Price]])-1</f>
        <v>5.4799720307661559E-2</v>
      </c>
      <c r="AG418" s="2">
        <f>(Table2[[#This Row],[Close Price]]/Table2[[#This Row],[Current Month Low]])-1</f>
        <v>1.9035016286645057E-2</v>
      </c>
      <c r="AH418" s="2">
        <f>(Table2[[#This Row],[Current Month High]]/Table2[[#This Row],[Close Price]])-1</f>
        <v>0.13235441014883631</v>
      </c>
      <c r="AI418">
        <v>46.0393567076216</v>
      </c>
      <c r="AJ418">
        <v>44.250720461095099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</v>
      </c>
      <c r="AM418">
        <v>0</v>
      </c>
      <c r="AN418">
        <v>-8.6</v>
      </c>
      <c r="AO418" t="s">
        <v>10435</v>
      </c>
      <c r="AP418">
        <v>0.122003806729459</v>
      </c>
      <c r="AQ418">
        <f>(Table2[[#This Row],[Sharpe Ratio]]-AVERAGE(Table2[Sharpe Ratio]))/_xlfn.STDEV.P(Table2[Sharpe Ratio])</f>
        <v>0.73493086800663487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509</v>
      </c>
      <c r="AT418">
        <f>_xlfn.RANK.AVG(Table2[[#This Row],[6M Return vs Nifty Z-Score]],Table2[6M Return vs Nifty Z-Score])</f>
        <v>566</v>
      </c>
      <c r="AU418">
        <f>_xlfn.RANK.AVG(Table2[[#This Row],[Sharpe Ratio Z-Score]],Table2[Sharpe Ratio Z-Score])</f>
        <v>168</v>
      </c>
      <c r="AV418">
        <f>(Table2[[#This Row],[Rank 1Y]]+Table2[[#This Row],[Rank 6M]]+Table2[[#This Row],[Rank Sharpe]])/3</f>
        <v>414.33333333333331</v>
      </c>
    </row>
    <row r="419" spans="1:48" x14ac:dyDescent="0.3">
      <c r="A419" t="s">
        <v>2195</v>
      </c>
      <c r="B419" t="s">
        <v>2196</v>
      </c>
      <c r="C419" t="s">
        <v>10395</v>
      </c>
      <c r="D419" t="s">
        <v>276</v>
      </c>
      <c r="E419">
        <v>2753.8324374549902</v>
      </c>
      <c r="F419">
        <v>852.85</v>
      </c>
      <c r="G419">
        <v>2.49990267602031</v>
      </c>
      <c r="H419">
        <f>(Table2[[#This Row],[1Y Return vs Nifty]]-AVERAGE(Table2[1Y Return vs Nifty]))/_xlfn.STDEV.P(Table2[1Y Return vs Nifty])</f>
        <v>-0.35864449085772127</v>
      </c>
      <c r="I419">
        <v>13.090113511213699</v>
      </c>
      <c r="J419">
        <f>(Table2[[#This Row],[1M Return vs Nifty]]-AVERAGE(Table2[1M Return vs Nifty]))/_xlfn.STDEV.P(Table2[1M Return vs Nifty])</f>
        <v>1.5174192727458591</v>
      </c>
      <c r="K419">
        <v>19.4774516739357</v>
      </c>
      <c r="L419">
        <f>(Table2[[#This Row],[6M Return vs Nifty]]-AVERAGE(Table2[6M Return vs Nifty]))/_xlfn.STDEV.P(Table2[6M Return vs Nifty])</f>
        <v>0.18562208448904666</v>
      </c>
      <c r="M419">
        <v>1.92913939861312</v>
      </c>
      <c r="N419">
        <f>(Table2[[#This Row],[1W Return vs Nifty]]-AVERAGE(Table2[1W Return vs Nifty]))/_xlfn.STDEV.P(Table2[1W Return vs Nifty])</f>
        <v>0.72279689925618884</v>
      </c>
      <c r="O419">
        <v>792.25</v>
      </c>
      <c r="P419">
        <v>736.69900409447098</v>
      </c>
      <c r="Q419">
        <v>664.27238056792396</v>
      </c>
      <c r="R419">
        <v>73.1370304041304</v>
      </c>
      <c r="S419" s="2">
        <f>(Table2[[#This Row],[Close Price]]-Table2[[#This Row],[20D EMA]])/Table2[[#This Row],[20D EMA]]</f>
        <v>7.6491006626696154E-2</v>
      </c>
      <c r="T419" s="2">
        <f>(Table2[[#This Row],[Close Price]]-Table2[[#This Row],[50D EMA]])/Table2[[#This Row],[50D EMA]]</f>
        <v>0.15766411419043314</v>
      </c>
      <c r="U419" s="2">
        <f>(Table2[[#This Row],[Close Price]]-Table2[[#This Row],[200D EMA]])/Table2[[#This Row],[200D EMA]]</f>
        <v>0.28388598555136435</v>
      </c>
      <c r="V419">
        <v>1.1262534809964899</v>
      </c>
      <c r="W419">
        <v>846.05</v>
      </c>
      <c r="X419">
        <v>868</v>
      </c>
      <c r="Y419">
        <v>846.05</v>
      </c>
      <c r="Z419">
        <v>878</v>
      </c>
      <c r="AA419">
        <v>701.05</v>
      </c>
      <c r="AB419">
        <v>880.6</v>
      </c>
      <c r="AC419" s="2">
        <f>(Table2[[#This Row],[Close Price]]/Table2[[#This Row],[Day Low]])-1</f>
        <v>8.0373500384138818E-3</v>
      </c>
      <c r="AD419" s="2">
        <f>(Table2[[#This Row],[Day High]]/Table2[[#This Row],[Close Price]])-1</f>
        <v>1.7763967872427733E-2</v>
      </c>
      <c r="AE419" s="2">
        <f>(Table2[[#This Row],[Close Price]]/Table2[[#This Row],[Current Week Low]])-1</f>
        <v>8.0373500384138818E-3</v>
      </c>
      <c r="AF419" s="2">
        <f>(Table2[[#This Row],[Current Week High]]/Table2[[#This Row],[Close Price]])-1</f>
        <v>2.9489359207363508E-2</v>
      </c>
      <c r="AG419" s="2">
        <f>(Table2[[#This Row],[Close Price]]/Table2[[#This Row],[Current Month Low]])-1</f>
        <v>0.21653234434063195</v>
      </c>
      <c r="AH419" s="2">
        <f>(Table2[[#This Row],[Current Month High]]/Table2[[#This Row],[Close Price]])-1</f>
        <v>3.2537960954446943E-2</v>
      </c>
      <c r="AI419">
        <v>3.2537960954446898</v>
      </c>
      <c r="AJ419">
        <v>61.509326768298401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0.11</v>
      </c>
      <c r="AM419" t="s">
        <v>10436</v>
      </c>
      <c r="AN419">
        <v>13.77</v>
      </c>
      <c r="AO419" t="s">
        <v>10436</v>
      </c>
      <c r="AP419">
        <v>-5.2754004234409997E-3</v>
      </c>
      <c r="AQ419">
        <f>(Table2[[#This Row],[Sharpe Ratio]]-AVERAGE(Table2[Sharpe Ratio]))/_xlfn.STDEV.P(Table2[Sharpe Ratio])</f>
        <v>-0.74237857066598845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1.3248151949673848</v>
      </c>
      <c r="AS419">
        <f>_xlfn.RANK.AVG(Table2[[#This Row],[1Y Return vs Nifty Z-Score]],Table2[1Y Return vs Nifty Z-Score])</f>
        <v>419</v>
      </c>
      <c r="AT419">
        <f>_xlfn.RANK.AVG(Table2[[#This Row],[6M Return vs Nifty Z-Score]],Table2[6M Return vs Nifty Z-Score])</f>
        <v>255</v>
      </c>
      <c r="AU419">
        <f>_xlfn.RANK.AVG(Table2[[#This Row],[Sharpe Ratio Z-Score]],Table2[Sharpe Ratio Z-Score])</f>
        <v>570</v>
      </c>
      <c r="AV419">
        <f>(Table2[[#This Row],[Rank 1Y]]+Table2[[#This Row],[Rank 6M]]+Table2[[#This Row],[Rank Sharpe]])/3</f>
        <v>414.66666666666669</v>
      </c>
    </row>
    <row r="420" spans="1:48" x14ac:dyDescent="0.3">
      <c r="A420" t="s">
        <v>667</v>
      </c>
      <c r="B420" t="s">
        <v>668</v>
      </c>
      <c r="C420" t="s">
        <v>10402</v>
      </c>
      <c r="D420" t="s">
        <v>261</v>
      </c>
      <c r="E420">
        <v>28706.08406112</v>
      </c>
      <c r="F420">
        <v>1508.4</v>
      </c>
      <c r="G420">
        <v>-4.95457147881379</v>
      </c>
      <c r="H420">
        <f>(Table2[[#This Row],[1Y Return vs Nifty]]-AVERAGE(Table2[1Y Return vs Nifty]))/_xlfn.STDEV.P(Table2[1Y Return vs Nifty])</f>
        <v>-0.48002834212316753</v>
      </c>
      <c r="I420">
        <v>-8.3832181690030101</v>
      </c>
      <c r="J420">
        <f>(Table2[[#This Row],[1M Return vs Nifty]]-AVERAGE(Table2[1M Return vs Nifty]))/_xlfn.STDEV.P(Table2[1M Return vs Nifty])</f>
        <v>-0.57534080793009434</v>
      </c>
      <c r="K420">
        <v>4.7529028279363796</v>
      </c>
      <c r="L420">
        <f>(Table2[[#This Row],[6M Return vs Nifty]]-AVERAGE(Table2[6M Return vs Nifty]))/_xlfn.STDEV.P(Table2[6M Return vs Nifty])</f>
        <v>-0.25758671970944502</v>
      </c>
      <c r="M420">
        <v>-2.4961645489461501</v>
      </c>
      <c r="N420">
        <f>(Table2[[#This Row],[1W Return vs Nifty]]-AVERAGE(Table2[1W Return vs Nifty]))/_xlfn.STDEV.P(Table2[1W Return vs Nifty])</f>
        <v>-0.13416410713811264</v>
      </c>
      <c r="O420">
        <v>1518.48</v>
      </c>
      <c r="P420">
        <v>1555.7248149904001</v>
      </c>
      <c r="Q420">
        <v>1437.8625047697899</v>
      </c>
      <c r="R420">
        <v>49.236220713487199</v>
      </c>
      <c r="S420" s="2">
        <f>(Table2[[#This Row],[Close Price]]-Table2[[#This Row],[20D EMA]])/Table2[[#This Row],[20D EMA]]</f>
        <v>-6.6382171645329056E-3</v>
      </c>
      <c r="T420" s="2">
        <f>(Table2[[#This Row],[Close Price]]-Table2[[#This Row],[50D EMA]])/Table2[[#This Row],[50D EMA]]</f>
        <v>-3.0419785385175608E-2</v>
      </c>
      <c r="U420" s="2">
        <f>(Table2[[#This Row],[Close Price]]-Table2[[#This Row],[200D EMA]])/Table2[[#This Row],[200D EMA]]</f>
        <v>4.905719079273415E-2</v>
      </c>
      <c r="V420">
        <v>0.72037331187571796</v>
      </c>
      <c r="W420">
        <v>1496.9</v>
      </c>
      <c r="X420">
        <v>1518.45</v>
      </c>
      <c r="Y420">
        <v>1494</v>
      </c>
      <c r="Z420">
        <v>1518.45</v>
      </c>
      <c r="AA420">
        <v>1467.8</v>
      </c>
      <c r="AB420">
        <v>1576.8</v>
      </c>
      <c r="AC420" s="2">
        <f>(Table2[[#This Row],[Close Price]]/Table2[[#This Row],[Day Low]])-1</f>
        <v>7.6825439241097193E-3</v>
      </c>
      <c r="AD420" s="2">
        <f>(Table2[[#This Row],[Day High]]/Table2[[#This Row],[Close Price]])-1</f>
        <v>6.6626889419252322E-3</v>
      </c>
      <c r="AE420" s="2">
        <f>(Table2[[#This Row],[Close Price]]/Table2[[#This Row],[Current Week Low]])-1</f>
        <v>9.6385542168675453E-3</v>
      </c>
      <c r="AF420" s="2">
        <f>(Table2[[#This Row],[Current Week High]]/Table2[[#This Row],[Close Price]])-1</f>
        <v>6.6626889419252322E-3</v>
      </c>
      <c r="AG420" s="2">
        <f>(Table2[[#This Row],[Close Price]]/Table2[[#This Row],[Current Month Low]])-1</f>
        <v>2.7660444202207479E-2</v>
      </c>
      <c r="AH420" s="2">
        <f>(Table2[[#This Row],[Current Month High]]/Table2[[#This Row],[Close Price]])-1</f>
        <v>4.5346062052505909E-2</v>
      </c>
      <c r="AI420">
        <v>22.0597984619464</v>
      </c>
      <c r="AJ420">
        <v>47.074882995319797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-0.14000000000000001</v>
      </c>
      <c r="AM420" t="s">
        <v>10435</v>
      </c>
      <c r="AN420">
        <v>-0.1</v>
      </c>
      <c r="AO420" t="s">
        <v>10435</v>
      </c>
      <c r="AP420">
        <v>4.6241096850204999E-2</v>
      </c>
      <c r="AQ420">
        <f>(Table2[[#This Row],[Sharpe Ratio]]-AVERAGE(Table2[Sharpe Ratio]))/_xlfn.STDEV.P(Table2[Sharpe Ratio])</f>
        <v>-0.14443481086330442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474</v>
      </c>
      <c r="AT420">
        <f>_xlfn.RANK.AVG(Table2[[#This Row],[6M Return vs Nifty Z-Score]],Table2[6M Return vs Nifty Z-Score])</f>
        <v>396</v>
      </c>
      <c r="AU420">
        <f>_xlfn.RANK.AVG(Table2[[#This Row],[Sharpe Ratio Z-Score]],Table2[Sharpe Ratio Z-Score])</f>
        <v>376</v>
      </c>
      <c r="AV420">
        <f>(Table2[[#This Row],[Rank 1Y]]+Table2[[#This Row],[Rank 6M]]+Table2[[#This Row],[Rank Sharpe]])/3</f>
        <v>415.33333333333331</v>
      </c>
    </row>
    <row r="421" spans="1:48" x14ac:dyDescent="0.3">
      <c r="A421" t="s">
        <v>1864</v>
      </c>
      <c r="B421" t="s">
        <v>1865</v>
      </c>
      <c r="C421" t="s">
        <v>10398</v>
      </c>
      <c r="D421" t="s">
        <v>125</v>
      </c>
      <c r="E421">
        <v>4108.10231716</v>
      </c>
      <c r="F421">
        <v>227.95</v>
      </c>
      <c r="G421">
        <v>-17.301760016775699</v>
      </c>
      <c r="H421">
        <f>(Table2[[#This Row],[1Y Return vs Nifty]]-AVERAGE(Table2[1Y Return vs Nifty]))/_xlfn.STDEV.P(Table2[1Y Return vs Nifty])</f>
        <v>-0.68108200008862951</v>
      </c>
      <c r="I421">
        <v>-10.966356176002799</v>
      </c>
      <c r="J421">
        <f>(Table2[[#This Row],[1M Return vs Nifty]]-AVERAGE(Table2[1M Return vs Nifty]))/_xlfn.STDEV.P(Table2[1M Return vs Nifty])</f>
        <v>-0.82708973000847041</v>
      </c>
      <c r="K421">
        <v>1.6393030755647999</v>
      </c>
      <c r="L421">
        <f>(Table2[[#This Row],[6M Return vs Nifty]]-AVERAGE(Table2[6M Return vs Nifty]))/_xlfn.STDEV.P(Table2[6M Return vs Nifty])</f>
        <v>-0.35130604771291513</v>
      </c>
      <c r="M421">
        <v>-4.1906668777714797</v>
      </c>
      <c r="N421">
        <f>(Table2[[#This Row],[1W Return vs Nifty]]-AVERAGE(Table2[1W Return vs Nifty]))/_xlfn.STDEV.P(Table2[1W Return vs Nifty])</f>
        <v>-0.46230482656791466</v>
      </c>
      <c r="O421">
        <v>216.72</v>
      </c>
      <c r="P421">
        <v>221.904307003724</v>
      </c>
      <c r="Q421">
        <v>214.152598075854</v>
      </c>
      <c r="R421">
        <v>69.918522062421104</v>
      </c>
      <c r="S421" s="2">
        <f>(Table2[[#This Row],[Close Price]]-Table2[[#This Row],[20D EMA]])/Table2[[#This Row],[20D EMA]]</f>
        <v>5.1818014027316305E-2</v>
      </c>
      <c r="T421" s="2">
        <f>(Table2[[#This Row],[Close Price]]-Table2[[#This Row],[50D EMA]])/Table2[[#This Row],[50D EMA]]</f>
        <v>2.7244595104566987E-2</v>
      </c>
      <c r="U421" s="2">
        <f>(Table2[[#This Row],[Close Price]]-Table2[[#This Row],[200D EMA]])/Table2[[#This Row],[200D EMA]]</f>
        <v>6.4427898835291611E-2</v>
      </c>
      <c r="V421">
        <v>0.68668490229485402</v>
      </c>
      <c r="W421">
        <v>216</v>
      </c>
      <c r="X421">
        <v>229.8</v>
      </c>
      <c r="Y421">
        <v>211.11</v>
      </c>
      <c r="Z421">
        <v>229.8</v>
      </c>
      <c r="AA421">
        <v>203</v>
      </c>
      <c r="AB421">
        <v>229.8</v>
      </c>
      <c r="AC421" s="2">
        <f>(Table2[[#This Row],[Close Price]]/Table2[[#This Row],[Day Low]])-1</f>
        <v>5.5324074074073915E-2</v>
      </c>
      <c r="AD421" s="2">
        <f>(Table2[[#This Row],[Day High]]/Table2[[#This Row],[Close Price]])-1</f>
        <v>8.1158148716824474E-3</v>
      </c>
      <c r="AE421" s="2">
        <f>(Table2[[#This Row],[Close Price]]/Table2[[#This Row],[Current Week Low]])-1</f>
        <v>7.9768840888636117E-2</v>
      </c>
      <c r="AF421" s="2">
        <f>(Table2[[#This Row],[Current Week High]]/Table2[[#This Row],[Close Price]])-1</f>
        <v>8.1158148716824474E-3</v>
      </c>
      <c r="AG421" s="2">
        <f>(Table2[[#This Row],[Close Price]]/Table2[[#This Row],[Current Month Low]])-1</f>
        <v>0.1229064039408867</v>
      </c>
      <c r="AH421" s="2">
        <f>(Table2[[#This Row],[Current Month High]]/Table2[[#This Row],[Close Price]])-1</f>
        <v>8.1158148716824474E-3</v>
      </c>
      <c r="AI421">
        <v>20.618556701030901</v>
      </c>
      <c r="AJ421">
        <v>43.319710782772702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</v>
      </c>
      <c r="AM421" t="s">
        <v>10435</v>
      </c>
      <c r="AN421">
        <v>9.5299999999999994</v>
      </c>
      <c r="AO421" t="s">
        <v>10436</v>
      </c>
      <c r="AP421">
        <v>8.9848912933055997E-2</v>
      </c>
      <c r="AQ421">
        <f>(Table2[[#This Row],[Sharpe Ratio]]-AVERAGE(Table2[Sharpe Ratio]))/_xlfn.STDEV.P(Table2[Sharpe Ratio])</f>
        <v>0.36171414889337777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555</v>
      </c>
      <c r="AT421">
        <f>_xlfn.RANK.AVG(Table2[[#This Row],[6M Return vs Nifty Z-Score]],Table2[6M Return vs Nifty Z-Score])</f>
        <v>438</v>
      </c>
      <c r="AU421">
        <f>_xlfn.RANK.AVG(Table2[[#This Row],[Sharpe Ratio Z-Score]],Table2[Sharpe Ratio Z-Score])</f>
        <v>254</v>
      </c>
      <c r="AV421">
        <f>(Table2[[#This Row],[Rank 1Y]]+Table2[[#This Row],[Rank 6M]]+Table2[[#This Row],[Rank Sharpe]])/3</f>
        <v>415.66666666666669</v>
      </c>
    </row>
    <row r="422" spans="1:48" x14ac:dyDescent="0.3">
      <c r="A422" t="s">
        <v>570</v>
      </c>
      <c r="B422" t="s">
        <v>571</v>
      </c>
      <c r="C422" t="s">
        <v>10395</v>
      </c>
      <c r="D422" t="s">
        <v>54</v>
      </c>
      <c r="E422">
        <v>37548.224263999997</v>
      </c>
      <c r="F422">
        <v>1480</v>
      </c>
      <c r="G422">
        <v>34.032590507421098</v>
      </c>
      <c r="H422">
        <f>(Table2[[#This Row],[1Y Return vs Nifty]]-AVERAGE(Table2[1Y Return vs Nifty]))/_xlfn.STDEV.P(Table2[1Y Return vs Nifty])</f>
        <v>0.15481346878177848</v>
      </c>
      <c r="I422">
        <v>2.53635061517751E-2</v>
      </c>
      <c r="J422">
        <f>(Table2[[#This Row],[1M Return vs Nifty]]-AVERAGE(Table2[1M Return vs Nifty]))/_xlfn.STDEV.P(Table2[1M Return vs Nifty])</f>
        <v>0.24414749164660551</v>
      </c>
      <c r="K422">
        <v>5.8462631731591399</v>
      </c>
      <c r="L422">
        <f>(Table2[[#This Row],[6M Return vs Nifty]]-AVERAGE(Table2[6M Return vs Nifty]))/_xlfn.STDEV.P(Table2[6M Return vs Nifty])</f>
        <v>-0.22467658193664036</v>
      </c>
      <c r="M422">
        <v>-1.97742422919962</v>
      </c>
      <c r="N422">
        <f>(Table2[[#This Row],[1W Return vs Nifty]]-AVERAGE(Table2[1W Return vs Nifty]))/_xlfn.STDEV.P(Table2[1W Return vs Nifty])</f>
        <v>-3.3709939077527867E-2</v>
      </c>
      <c r="O422">
        <v>1431.59</v>
      </c>
      <c r="P422">
        <v>1372.86839181339</v>
      </c>
      <c r="Q422">
        <v>1230.8776796985801</v>
      </c>
      <c r="R422">
        <v>66.403311320525006</v>
      </c>
      <c r="S422" s="2">
        <f>(Table2[[#This Row],[Close Price]]-Table2[[#This Row],[20D EMA]])/Table2[[#This Row],[20D EMA]]</f>
        <v>3.3815547747609358E-2</v>
      </c>
      <c r="T422" s="2">
        <f>(Table2[[#This Row],[Close Price]]-Table2[[#This Row],[50D EMA]])/Table2[[#This Row],[50D EMA]]</f>
        <v>7.8034871241446813E-2</v>
      </c>
      <c r="U422" s="2">
        <f>(Table2[[#This Row],[Close Price]]-Table2[[#This Row],[200D EMA]])/Table2[[#This Row],[200D EMA]]</f>
        <v>0.20239405134263666</v>
      </c>
      <c r="V422">
        <v>0.75375074710360501</v>
      </c>
      <c r="W422">
        <v>1446</v>
      </c>
      <c r="X422">
        <v>1509</v>
      </c>
      <c r="Y422">
        <v>1431.95</v>
      </c>
      <c r="Z422">
        <v>1509</v>
      </c>
      <c r="AA422">
        <v>1375</v>
      </c>
      <c r="AB422">
        <v>1509</v>
      </c>
      <c r="AC422" s="2">
        <f>(Table2[[#This Row],[Close Price]]/Table2[[#This Row],[Day Low]])-1</f>
        <v>2.3513139695712226E-2</v>
      </c>
      <c r="AD422" s="2">
        <f>(Table2[[#This Row],[Day High]]/Table2[[#This Row],[Close Price]])-1</f>
        <v>1.9594594594594561E-2</v>
      </c>
      <c r="AE422" s="2">
        <f>(Table2[[#This Row],[Close Price]]/Table2[[#This Row],[Current Week Low]])-1</f>
        <v>3.3555640909249673E-2</v>
      </c>
      <c r="AF422" s="2">
        <f>(Table2[[#This Row],[Current Week High]]/Table2[[#This Row],[Close Price]])-1</f>
        <v>1.9594594594594561E-2</v>
      </c>
      <c r="AG422" s="2">
        <f>(Table2[[#This Row],[Close Price]]/Table2[[#This Row],[Current Month Low]])-1</f>
        <v>7.6363636363636411E-2</v>
      </c>
      <c r="AH422" s="2">
        <f>(Table2[[#This Row],[Current Month High]]/Table2[[#This Row],[Close Price]])-1</f>
        <v>1.9594594594594561E-2</v>
      </c>
      <c r="AI422">
        <v>1.9594594594594501</v>
      </c>
      <c r="AJ422">
        <v>67.108903065544993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0.09</v>
      </c>
      <c r="AM422" t="s">
        <v>10436</v>
      </c>
      <c r="AN422">
        <v>4.01</v>
      </c>
      <c r="AO422" t="s">
        <v>10436</v>
      </c>
      <c r="AP422">
        <v>-1.6713341896593001E-2</v>
      </c>
      <c r="AQ422">
        <f>(Table2[[#This Row],[Sharpe Ratio]]-AVERAGE(Table2[Sharpe Ratio]))/_xlfn.STDEV.P(Table2[Sharpe Ratio])</f>
        <v>-0.87513693140101201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-0.73456249198679624</v>
      </c>
      <c r="AS422">
        <f>_xlfn.RANK.AVG(Table2[[#This Row],[1Y Return vs Nifty Z-Score]],Table2[1Y Return vs Nifty Z-Score])</f>
        <v>261</v>
      </c>
      <c r="AT422">
        <f>_xlfn.RANK.AVG(Table2[[#This Row],[6M Return vs Nifty Z-Score]],Table2[6M Return vs Nifty Z-Score])</f>
        <v>383</v>
      </c>
      <c r="AU422">
        <f>_xlfn.RANK.AVG(Table2[[#This Row],[Sharpe Ratio Z-Score]],Table2[Sharpe Ratio Z-Score])</f>
        <v>608</v>
      </c>
      <c r="AV422">
        <f>(Table2[[#This Row],[Rank 1Y]]+Table2[[#This Row],[Rank 6M]]+Table2[[#This Row],[Rank Sharpe]])/3</f>
        <v>417.33333333333331</v>
      </c>
    </row>
    <row r="423" spans="1:48" x14ac:dyDescent="0.3">
      <c r="A423" t="s">
        <v>1977</v>
      </c>
      <c r="B423" t="s">
        <v>1978</v>
      </c>
      <c r="C423" t="s">
        <v>10398</v>
      </c>
      <c r="D423" t="s">
        <v>125</v>
      </c>
      <c r="E423">
        <v>3590.3759837699899</v>
      </c>
      <c r="F423">
        <v>665.45</v>
      </c>
      <c r="G423">
        <v>23.829528076515601</v>
      </c>
      <c r="H423">
        <f>(Table2[[#This Row],[1Y Return vs Nifty]]-AVERAGE(Table2[1Y Return vs Nifty]))/_xlfn.STDEV.P(Table2[1Y Return vs Nifty])</f>
        <v>-1.1326621966535102E-2</v>
      </c>
      <c r="I423">
        <v>-9.7561580835596899</v>
      </c>
      <c r="J423">
        <f>(Table2[[#This Row],[1M Return vs Nifty]]-AVERAGE(Table2[1M Return vs Nifty]))/_xlfn.STDEV.P(Table2[1M Return vs Nifty])</f>
        <v>-0.70914556115327365</v>
      </c>
      <c r="K423">
        <v>-12.4175137535715</v>
      </c>
      <c r="L423">
        <f>(Table2[[#This Row],[6M Return vs Nifty]]-AVERAGE(Table2[6M Return vs Nifty]))/_xlfn.STDEV.P(Table2[6M Return vs Nifty])</f>
        <v>-0.77441612346721989</v>
      </c>
      <c r="M423">
        <v>-2.2099788744904498</v>
      </c>
      <c r="N423">
        <f>(Table2[[#This Row],[1W Return vs Nifty]]-AVERAGE(Table2[1W Return vs Nifty]))/_xlfn.STDEV.P(Table2[1W Return vs Nifty])</f>
        <v>-7.8744193273788385E-2</v>
      </c>
      <c r="O423">
        <v>661.92</v>
      </c>
      <c r="P423">
        <v>678.35265168437195</v>
      </c>
      <c r="Q423">
        <v>636.61264491085296</v>
      </c>
      <c r="R423">
        <v>55.446121123642101</v>
      </c>
      <c r="S423" s="2">
        <f>(Table2[[#This Row],[Close Price]]-Table2[[#This Row],[20D EMA]])/Table2[[#This Row],[20D EMA]]</f>
        <v>5.3329707517526083E-3</v>
      </c>
      <c r="T423" s="2">
        <f>(Table2[[#This Row],[Close Price]]-Table2[[#This Row],[50D EMA]])/Table2[[#This Row],[50D EMA]]</f>
        <v>-1.9020566444804477E-2</v>
      </c>
      <c r="U423" s="2">
        <f>(Table2[[#This Row],[Close Price]]-Table2[[#This Row],[200D EMA]])/Table2[[#This Row],[200D EMA]]</f>
        <v>4.5298118596411599E-2</v>
      </c>
      <c r="V423">
        <v>0.99838690083700998</v>
      </c>
      <c r="W423">
        <v>662.2</v>
      </c>
      <c r="X423">
        <v>685</v>
      </c>
      <c r="Y423">
        <v>661.8</v>
      </c>
      <c r="Z423">
        <v>685</v>
      </c>
      <c r="AA423">
        <v>618</v>
      </c>
      <c r="AB423">
        <v>685</v>
      </c>
      <c r="AC423" s="2">
        <f>(Table2[[#This Row],[Close Price]]/Table2[[#This Row],[Day Low]])-1</f>
        <v>4.9078828148596543E-3</v>
      </c>
      <c r="AD423" s="2">
        <f>(Table2[[#This Row],[Day High]]/Table2[[#This Row],[Close Price]])-1</f>
        <v>2.93786159741527E-2</v>
      </c>
      <c r="AE423" s="2">
        <f>(Table2[[#This Row],[Close Price]]/Table2[[#This Row],[Current Week Low]])-1</f>
        <v>5.515261408280514E-3</v>
      </c>
      <c r="AF423" s="2">
        <f>(Table2[[#This Row],[Current Week High]]/Table2[[#This Row],[Close Price]])-1</f>
        <v>2.93786159741527E-2</v>
      </c>
      <c r="AG423" s="2">
        <f>(Table2[[#This Row],[Close Price]]/Table2[[#This Row],[Current Month Low]])-1</f>
        <v>7.677993527508109E-2</v>
      </c>
      <c r="AH423" s="2">
        <f>(Table2[[#This Row],[Current Month High]]/Table2[[#This Row],[Close Price]])-1</f>
        <v>2.93786159741527E-2</v>
      </c>
      <c r="AI423">
        <v>32.241340446314503</v>
      </c>
      <c r="AJ423">
        <v>71.950904392764798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-7.0000000000000007E-2</v>
      </c>
      <c r="AM423" t="s">
        <v>10435</v>
      </c>
      <c r="AN423">
        <v>4.1500000000000004</v>
      </c>
      <c r="AO423" t="s">
        <v>10436</v>
      </c>
      <c r="AP423">
        <v>5.0743123741090003E-2</v>
      </c>
      <c r="AQ423">
        <f>(Table2[[#This Row],[Sharpe Ratio]]-AVERAGE(Table2[Sharpe Ratio]))/_xlfn.STDEV.P(Table2[Sharpe Ratio])</f>
        <v>-9.2180503440783351E-2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301</v>
      </c>
      <c r="AT423">
        <f>_xlfn.RANK.AVG(Table2[[#This Row],[6M Return vs Nifty Z-Score]],Table2[6M Return vs Nifty Z-Score])</f>
        <v>587</v>
      </c>
      <c r="AU423">
        <f>_xlfn.RANK.AVG(Table2[[#This Row],[Sharpe Ratio Z-Score]],Table2[Sharpe Ratio Z-Score])</f>
        <v>365</v>
      </c>
      <c r="AV423">
        <f>(Table2[[#This Row],[Rank 1Y]]+Table2[[#This Row],[Rank 6M]]+Table2[[#This Row],[Rank Sharpe]])/3</f>
        <v>417.66666666666669</v>
      </c>
    </row>
    <row r="424" spans="1:48" x14ac:dyDescent="0.3">
      <c r="A424" t="s">
        <v>1218</v>
      </c>
      <c r="B424" t="s">
        <v>1219</v>
      </c>
      <c r="C424" t="s">
        <v>10400</v>
      </c>
      <c r="D424" t="s">
        <v>111</v>
      </c>
      <c r="E424">
        <v>10113.615041999999</v>
      </c>
      <c r="F424">
        <v>731.8</v>
      </c>
      <c r="G424">
        <v>37.098902536438104</v>
      </c>
      <c r="H424">
        <f>(Table2[[#This Row],[1Y Return vs Nifty]]-AVERAGE(Table2[1Y Return vs Nifty]))/_xlfn.STDEV.P(Table2[1Y Return vs Nifty])</f>
        <v>0.2047433170222856</v>
      </c>
      <c r="I424">
        <v>0.45625630684871599</v>
      </c>
      <c r="J424">
        <f>(Table2[[#This Row],[1M Return vs Nifty]]-AVERAGE(Table2[1M Return vs Nifty]))/_xlfn.STDEV.P(Table2[1M Return vs Nifty])</f>
        <v>0.28614168545771312</v>
      </c>
      <c r="K424">
        <v>-1.7316080306768</v>
      </c>
      <c r="L424">
        <f>(Table2[[#This Row],[6M Return vs Nifty]]-AVERAGE(Table2[6M Return vs Nifty]))/_xlfn.STDEV.P(Table2[6M Return vs Nifty])</f>
        <v>-0.45277044543961903</v>
      </c>
      <c r="M424">
        <v>-1.0153438763395299</v>
      </c>
      <c r="N424">
        <f>(Table2[[#This Row],[1W Return vs Nifty]]-AVERAGE(Table2[1W Return vs Nifty]))/_xlfn.STDEV.P(Table2[1W Return vs Nifty])</f>
        <v>0.15259711625454547</v>
      </c>
      <c r="O424">
        <v>721.49</v>
      </c>
      <c r="P424">
        <v>714.94777260582998</v>
      </c>
      <c r="Q424">
        <v>649.98459411336501</v>
      </c>
      <c r="R424">
        <v>53.5400003038853</v>
      </c>
      <c r="S424" s="2">
        <f>(Table2[[#This Row],[Close Price]]-Table2[[#This Row],[20D EMA]])/Table2[[#This Row],[20D EMA]]</f>
        <v>1.4289872347503008E-2</v>
      </c>
      <c r="T424" s="2">
        <f>(Table2[[#This Row],[Close Price]]-Table2[[#This Row],[50D EMA]])/Table2[[#This Row],[50D EMA]]</f>
        <v>2.357127057371932E-2</v>
      </c>
      <c r="U424" s="2">
        <f>(Table2[[#This Row],[Close Price]]-Table2[[#This Row],[200D EMA]])/Table2[[#This Row],[200D EMA]]</f>
        <v>0.12587283856817902</v>
      </c>
      <c r="V424">
        <v>0.99468056464665899</v>
      </c>
      <c r="W424">
        <v>728</v>
      </c>
      <c r="X424">
        <v>742</v>
      </c>
      <c r="Y424">
        <v>728</v>
      </c>
      <c r="Z424">
        <v>756.95</v>
      </c>
      <c r="AA424">
        <v>668.95</v>
      </c>
      <c r="AB424">
        <v>759.45</v>
      </c>
      <c r="AC424" s="2">
        <f>(Table2[[#This Row],[Close Price]]/Table2[[#This Row],[Day Low]])-1</f>
        <v>5.2197802197802012E-3</v>
      </c>
      <c r="AD424" s="2">
        <f>(Table2[[#This Row],[Day High]]/Table2[[#This Row],[Close Price]])-1</f>
        <v>1.3938234490297852E-2</v>
      </c>
      <c r="AE424" s="2">
        <f>(Table2[[#This Row],[Close Price]]/Table2[[#This Row],[Current Week Low]])-1</f>
        <v>5.2197802197802012E-3</v>
      </c>
      <c r="AF424" s="2">
        <f>(Table2[[#This Row],[Current Week High]]/Table2[[#This Row],[Close Price]])-1</f>
        <v>3.436731347362687E-2</v>
      </c>
      <c r="AG424" s="2">
        <f>(Table2[[#This Row],[Close Price]]/Table2[[#This Row],[Current Month Low]])-1</f>
        <v>9.3953210254876796E-2</v>
      </c>
      <c r="AH424" s="2">
        <f>(Table2[[#This Row],[Current Month High]]/Table2[[#This Row],[Close Price]])-1</f>
        <v>3.7783547417327368E-2</v>
      </c>
      <c r="AI424">
        <v>10.6928122437824</v>
      </c>
      <c r="AJ424">
        <v>70.582750582750506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-0.14000000000000001</v>
      </c>
      <c r="AM424" t="s">
        <v>10435</v>
      </c>
      <c r="AN424">
        <v>6.88</v>
      </c>
      <c r="AO424" t="s">
        <v>10436</v>
      </c>
      <c r="AQ424">
        <f>(Table2[[#This Row],[Sharpe Ratio]]-AVERAGE(Table2[Sharpe Ratio]))/_xlfn.STDEV.P(Table2[Sharpe Ratio])</f>
        <v>-0.68114784011182361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-0.49043616681689844</v>
      </c>
      <c r="AS424">
        <f>_xlfn.RANK.AVG(Table2[[#This Row],[1Y Return vs Nifty Z-Score]],Table2[1Y Return vs Nifty Z-Score])</f>
        <v>247</v>
      </c>
      <c r="AT424">
        <f>_xlfn.RANK.AVG(Table2[[#This Row],[6M Return vs Nifty Z-Score]],Table2[6M Return vs Nifty Z-Score])</f>
        <v>476</v>
      </c>
      <c r="AU424">
        <f>_xlfn.RANK.AVG(Table2[[#This Row],[Sharpe Ratio Z-Score]],Table2[Sharpe Ratio Z-Score])</f>
        <v>532</v>
      </c>
      <c r="AV424">
        <f>(Table2[[#This Row],[Rank 1Y]]+Table2[[#This Row],[Rank 6M]]+Table2[[#This Row],[Rank Sharpe]])/3</f>
        <v>418.33333333333331</v>
      </c>
    </row>
    <row r="425" spans="1:48" x14ac:dyDescent="0.3">
      <c r="A425" t="s">
        <v>2050</v>
      </c>
      <c r="B425" t="s">
        <v>2051</v>
      </c>
      <c r="C425" t="s">
        <v>10400</v>
      </c>
      <c r="D425" t="s">
        <v>46</v>
      </c>
      <c r="E425">
        <v>3345.6317843000002</v>
      </c>
      <c r="F425">
        <v>1974.05</v>
      </c>
      <c r="G425">
        <v>-17.6336280821874</v>
      </c>
      <c r="H425">
        <f>(Table2[[#This Row],[1Y Return vs Nifty]]-AVERAGE(Table2[1Y Return vs Nifty]))/_xlfn.STDEV.P(Table2[1Y Return vs Nifty])</f>
        <v>-0.68648592571168132</v>
      </c>
      <c r="I425">
        <v>-3.7416634695657098</v>
      </c>
      <c r="J425">
        <f>(Table2[[#This Row],[1M Return vs Nifty]]-AVERAGE(Table2[1M Return vs Nifty]))/_xlfn.STDEV.P(Table2[1M Return vs Nifty])</f>
        <v>-0.12298154985532581</v>
      </c>
      <c r="K425">
        <v>11.145161916785501</v>
      </c>
      <c r="L425">
        <f>(Table2[[#This Row],[6M Return vs Nifty]]-AVERAGE(Table2[6M Return vs Nifty]))/_xlfn.STDEV.P(Table2[6M Return vs Nifty])</f>
        <v>-6.5179771521995639E-2</v>
      </c>
      <c r="M425">
        <v>-8.7522833228875498</v>
      </c>
      <c r="N425">
        <f>(Table2[[#This Row],[1W Return vs Nifty]]-AVERAGE(Table2[1W Return vs Nifty]))/_xlfn.STDEV.P(Table2[1W Return vs Nifty])</f>
        <v>-1.3456627757427959</v>
      </c>
      <c r="O425">
        <v>2028.67</v>
      </c>
      <c r="P425">
        <v>1969.77994638824</v>
      </c>
      <c r="Q425">
        <v>1780.5803783241399</v>
      </c>
      <c r="R425">
        <v>35.433516721612797</v>
      </c>
      <c r="S425" s="2">
        <f>(Table2[[#This Row],[Close Price]]-Table2[[#This Row],[20D EMA]])/Table2[[#This Row],[20D EMA]]</f>
        <v>-2.6924043831673024E-2</v>
      </c>
      <c r="T425" s="2">
        <f>(Table2[[#This Row],[Close Price]]-Table2[[#This Row],[50D EMA]])/Table2[[#This Row],[50D EMA]]</f>
        <v>2.1677820507765271E-3</v>
      </c>
      <c r="U425" s="2">
        <f>(Table2[[#This Row],[Close Price]]-Table2[[#This Row],[200D EMA]])/Table2[[#This Row],[200D EMA]]</f>
        <v>0.10865537104140799</v>
      </c>
      <c r="V425">
        <v>0.349271064539738</v>
      </c>
      <c r="W425">
        <v>1960</v>
      </c>
      <c r="X425">
        <v>2018.8</v>
      </c>
      <c r="Y425">
        <v>1960</v>
      </c>
      <c r="Z425">
        <v>2045.15</v>
      </c>
      <c r="AA425">
        <v>1929.6</v>
      </c>
      <c r="AB425">
        <v>2264.5</v>
      </c>
      <c r="AC425" s="2">
        <f>(Table2[[#This Row],[Close Price]]/Table2[[#This Row],[Day Low]])-1</f>
        <v>7.1683673469387088E-3</v>
      </c>
      <c r="AD425" s="2">
        <f>(Table2[[#This Row],[Day High]]/Table2[[#This Row],[Close Price]])-1</f>
        <v>2.2669131987538282E-2</v>
      </c>
      <c r="AE425" s="2">
        <f>(Table2[[#This Row],[Close Price]]/Table2[[#This Row],[Current Week Low]])-1</f>
        <v>7.1683673469387088E-3</v>
      </c>
      <c r="AF425" s="2">
        <f>(Table2[[#This Row],[Current Week High]]/Table2[[#This Row],[Close Price]])-1</f>
        <v>3.6017324789139105E-2</v>
      </c>
      <c r="AG425" s="2">
        <f>(Table2[[#This Row],[Close Price]]/Table2[[#This Row],[Current Month Low]])-1</f>
        <v>2.30358623548923E-2</v>
      </c>
      <c r="AH425" s="2">
        <f>(Table2[[#This Row],[Current Month High]]/Table2[[#This Row],[Close Price]])-1</f>
        <v>0.14713406448671518</v>
      </c>
      <c r="AI425">
        <v>14.713406448671501</v>
      </c>
      <c r="AJ425">
        <v>39.607496463932101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-0.03</v>
      </c>
      <c r="AM425" t="s">
        <v>10435</v>
      </c>
      <c r="AN425">
        <v>-3.01</v>
      </c>
      <c r="AO425" t="s">
        <v>10435</v>
      </c>
      <c r="AP425">
        <v>5.0661934199639998E-2</v>
      </c>
      <c r="AQ425">
        <f>(Table2[[#This Row],[Sharpe Ratio]]-AVERAGE(Table2[Sharpe Ratio]))/_xlfn.STDEV.P(Table2[Sharpe Ratio])</f>
        <v>-9.3122857487359934E-2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-2.3134328803191586</v>
      </c>
      <c r="AS425">
        <f>_xlfn.RANK.AVG(Table2[[#This Row],[1Y Return vs Nifty Z-Score]],Table2[1Y Return vs Nifty Z-Score])</f>
        <v>556</v>
      </c>
      <c r="AT425">
        <f>_xlfn.RANK.AVG(Table2[[#This Row],[6M Return vs Nifty Z-Score]],Table2[6M Return vs Nifty Z-Score])</f>
        <v>338</v>
      </c>
      <c r="AU425">
        <f>_xlfn.RANK.AVG(Table2[[#This Row],[Sharpe Ratio Z-Score]],Table2[Sharpe Ratio Z-Score])</f>
        <v>366</v>
      </c>
      <c r="AV425">
        <f>(Table2[[#This Row],[Rank 1Y]]+Table2[[#This Row],[Rank 6M]]+Table2[[#This Row],[Rank Sharpe]])/3</f>
        <v>420</v>
      </c>
    </row>
    <row r="426" spans="1:48" x14ac:dyDescent="0.3">
      <c r="A426" t="s">
        <v>243</v>
      </c>
      <c r="B426" t="s">
        <v>244</v>
      </c>
      <c r="C426" t="s">
        <v>10391</v>
      </c>
      <c r="D426" t="s">
        <v>34</v>
      </c>
      <c r="E426">
        <v>113093.132527647</v>
      </c>
      <c r="F426">
        <v>59.83</v>
      </c>
      <c r="G426">
        <v>5.6907311748143696</v>
      </c>
      <c r="H426">
        <f>(Table2[[#This Row],[1Y Return vs Nifty]]-AVERAGE(Table2[1Y Return vs Nifty]))/_xlfn.STDEV.P(Table2[1Y Return vs Nifty])</f>
        <v>-0.30668709669867139</v>
      </c>
      <c r="I426">
        <v>-5.9284937309019998</v>
      </c>
      <c r="J426">
        <f>(Table2[[#This Row],[1M Return vs Nifty]]-AVERAGE(Table2[1M Return vs Nifty]))/_xlfn.STDEV.P(Table2[1M Return vs Nifty])</f>
        <v>-0.33610688793945137</v>
      </c>
      <c r="K426">
        <v>-14.9460093461956</v>
      </c>
      <c r="L426">
        <f>(Table2[[#This Row],[6M Return vs Nifty]]-AVERAGE(Table2[6M Return vs Nifty]))/_xlfn.STDEV.P(Table2[6M Return vs Nifty])</f>
        <v>-0.85052382087436762</v>
      </c>
      <c r="M426">
        <v>1.3285330363787</v>
      </c>
      <c r="N426">
        <f>(Table2[[#This Row],[1W Return vs Nifty]]-AVERAGE(Table2[1W Return vs Nifty]))/_xlfn.STDEV.P(Table2[1W Return vs Nifty])</f>
        <v>0.60648935547468108</v>
      </c>
      <c r="O426">
        <v>59.5</v>
      </c>
      <c r="P426">
        <v>61.094883633325601</v>
      </c>
      <c r="Q426">
        <v>57.862146490596501</v>
      </c>
      <c r="R426">
        <v>54.183448959264503</v>
      </c>
      <c r="S426" s="2">
        <f>(Table2[[#This Row],[Close Price]]-Table2[[#This Row],[20D EMA]])/Table2[[#This Row],[20D EMA]]</f>
        <v>5.5462184873949294E-3</v>
      </c>
      <c r="T426" s="2">
        <f>(Table2[[#This Row],[Close Price]]-Table2[[#This Row],[50D EMA]])/Table2[[#This Row],[50D EMA]]</f>
        <v>-2.0703593461558589E-2</v>
      </c>
      <c r="U426" s="2">
        <f>(Table2[[#This Row],[Close Price]]-Table2[[#This Row],[200D EMA]])/Table2[[#This Row],[200D EMA]]</f>
        <v>3.4009341663868341E-2</v>
      </c>
      <c r="V426">
        <v>0.57889633837223597</v>
      </c>
      <c r="W426">
        <v>59.55</v>
      </c>
      <c r="X426">
        <v>61.5</v>
      </c>
      <c r="Y426">
        <v>58.2</v>
      </c>
      <c r="Z426">
        <v>61.8</v>
      </c>
      <c r="AA426">
        <v>56.63</v>
      </c>
      <c r="AB426">
        <v>61.8</v>
      </c>
      <c r="AC426" s="2">
        <f>(Table2[[#This Row],[Close Price]]/Table2[[#This Row],[Day Low]])-1</f>
        <v>4.7019311502938255E-3</v>
      </c>
      <c r="AD426" s="2">
        <f>(Table2[[#This Row],[Day High]]/Table2[[#This Row],[Close Price]])-1</f>
        <v>2.7912418519137505E-2</v>
      </c>
      <c r="AE426" s="2">
        <f>(Table2[[#This Row],[Close Price]]/Table2[[#This Row],[Current Week Low]])-1</f>
        <v>2.8006872852233577E-2</v>
      </c>
      <c r="AF426" s="2">
        <f>(Table2[[#This Row],[Current Week High]]/Table2[[#This Row],[Close Price]])-1</f>
        <v>3.2926625438743029E-2</v>
      </c>
      <c r="AG426" s="2">
        <f>(Table2[[#This Row],[Close Price]]/Table2[[#This Row],[Current Month Low]])-1</f>
        <v>5.6507151686385315E-2</v>
      </c>
      <c r="AH426" s="2">
        <f>(Table2[[#This Row],[Current Month High]]/Table2[[#This Row],[Close Price]])-1</f>
        <v>3.2926625438743029E-2</v>
      </c>
      <c r="AI426">
        <v>39.979943172321498</v>
      </c>
      <c r="AJ426">
        <v>63.246930422919498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-7.0000000000000007E-2</v>
      </c>
      <c r="AM426" t="s">
        <v>10435</v>
      </c>
      <c r="AN426">
        <v>3.07</v>
      </c>
      <c r="AO426" t="s">
        <v>10436</v>
      </c>
      <c r="AP426">
        <v>9.2592637075035997E-2</v>
      </c>
      <c r="AQ426">
        <f>(Table2[[#This Row],[Sharpe Ratio]]-AVERAGE(Table2[Sharpe Ratio]))/_xlfn.STDEV.P(Table2[Sharpe Ratio])</f>
        <v>0.39356011700340654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399</v>
      </c>
      <c r="AT426">
        <f>_xlfn.RANK.AVG(Table2[[#This Row],[6M Return vs Nifty Z-Score]],Table2[6M Return vs Nifty Z-Score])</f>
        <v>623</v>
      </c>
      <c r="AU426">
        <f>_xlfn.RANK.AVG(Table2[[#This Row],[Sharpe Ratio Z-Score]],Table2[Sharpe Ratio Z-Score])</f>
        <v>242</v>
      </c>
      <c r="AV426">
        <f>(Table2[[#This Row],[Rank 1Y]]+Table2[[#This Row],[Rank 6M]]+Table2[[#This Row],[Rank Sharpe]])/3</f>
        <v>421.33333333333331</v>
      </c>
    </row>
    <row r="427" spans="1:48" x14ac:dyDescent="0.3">
      <c r="A427" t="s">
        <v>157</v>
      </c>
      <c r="B427" t="s">
        <v>158</v>
      </c>
      <c r="C427" t="s">
        <v>5630</v>
      </c>
      <c r="D427" t="s">
        <v>83</v>
      </c>
      <c r="E427">
        <v>175701.44054153899</v>
      </c>
      <c r="F427">
        <v>2619.3000000000002</v>
      </c>
      <c r="G427">
        <v>3.71329685220676</v>
      </c>
      <c r="H427">
        <f>(Table2[[#This Row],[1Y Return vs Nifty]]-AVERAGE(Table2[1Y Return vs Nifty]))/_xlfn.STDEV.P(Table2[1Y Return vs Nifty])</f>
        <v>-0.33888636236343139</v>
      </c>
      <c r="I427">
        <v>-7.83290394522309</v>
      </c>
      <c r="J427">
        <f>(Table2[[#This Row],[1M Return vs Nifty]]-AVERAGE(Table2[1M Return vs Nifty]))/_xlfn.STDEV.P(Table2[1M Return vs Nifty])</f>
        <v>-0.5217079736542739</v>
      </c>
      <c r="K427">
        <v>-0.46421382304040998</v>
      </c>
      <c r="L427">
        <f>(Table2[[#This Row],[6M Return vs Nifty]]-AVERAGE(Table2[6M Return vs Nifty]))/_xlfn.STDEV.P(Table2[6M Return vs Nifty])</f>
        <v>-0.41462188977998404</v>
      </c>
      <c r="M427">
        <v>-5.9250305081094803</v>
      </c>
      <c r="N427">
        <f>(Table2[[#This Row],[1W Return vs Nifty]]-AVERAGE(Table2[1W Return vs Nifty]))/_xlfn.STDEV.P(Table2[1W Return vs Nifty])</f>
        <v>-0.79816469511499388</v>
      </c>
      <c r="O427">
        <v>2703.24</v>
      </c>
      <c r="P427">
        <v>2679.5207762638101</v>
      </c>
      <c r="Q427">
        <v>2421.1076876980301</v>
      </c>
      <c r="R427">
        <v>29.413386449365301</v>
      </c>
      <c r="S427" s="2">
        <f>(Table2[[#This Row],[Close Price]]-Table2[[#This Row],[20D EMA]])/Table2[[#This Row],[20D EMA]]</f>
        <v>-3.1051626936564866E-2</v>
      </c>
      <c r="T427" s="2">
        <f>(Table2[[#This Row],[Close Price]]-Table2[[#This Row],[50D EMA]])/Table2[[#This Row],[50D EMA]]</f>
        <v>-2.2474457670665575E-2</v>
      </c>
      <c r="U427" s="2">
        <f>(Table2[[#This Row],[Close Price]]-Table2[[#This Row],[200D EMA]])/Table2[[#This Row],[200D EMA]]</f>
        <v>8.1860180490529844E-2</v>
      </c>
      <c r="V427">
        <v>0.815699344392117</v>
      </c>
      <c r="W427">
        <v>2610</v>
      </c>
      <c r="X427">
        <v>2695</v>
      </c>
      <c r="Y427">
        <v>2610</v>
      </c>
      <c r="Z427">
        <v>2705</v>
      </c>
      <c r="AA427">
        <v>2610</v>
      </c>
      <c r="AB427">
        <v>2819.05</v>
      </c>
      <c r="AC427" s="2">
        <f>(Table2[[#This Row],[Close Price]]/Table2[[#This Row],[Day Low]])-1</f>
        <v>3.5632183908047566E-3</v>
      </c>
      <c r="AD427" s="2">
        <f>(Table2[[#This Row],[Day High]]/Table2[[#This Row],[Close Price]])-1</f>
        <v>2.8900851372503977E-2</v>
      </c>
      <c r="AE427" s="2">
        <f>(Table2[[#This Row],[Close Price]]/Table2[[#This Row],[Current Week Low]])-1</f>
        <v>3.5632183908047566E-3</v>
      </c>
      <c r="AF427" s="2">
        <f>(Table2[[#This Row],[Current Week High]]/Table2[[#This Row],[Close Price]])-1</f>
        <v>3.2718665292253535E-2</v>
      </c>
      <c r="AG427" s="2">
        <f>(Table2[[#This Row],[Close Price]]/Table2[[#This Row],[Current Month Low]])-1</f>
        <v>3.5632183908047566E-3</v>
      </c>
      <c r="AH427" s="2">
        <f>(Table2[[#This Row],[Current Month High]]/Table2[[#This Row],[Close Price]])-1</f>
        <v>7.6260833046997378E-2</v>
      </c>
      <c r="AI427">
        <v>9.8671400755926992</v>
      </c>
      <c r="AJ427">
        <v>43.8535537714057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-0.08</v>
      </c>
      <c r="AM427" t="s">
        <v>10435</v>
      </c>
      <c r="AN427">
        <v>-2.73</v>
      </c>
      <c r="AO427" t="s">
        <v>10435</v>
      </c>
      <c r="AP427">
        <v>3.6760581485715003E-2</v>
      </c>
      <c r="AQ427">
        <f>(Table2[[#This Row],[Sharpe Ratio]]-AVERAGE(Table2[Sharpe Ratio]))/_xlfn.STDEV.P(Table2[Sharpe Ratio])</f>
        <v>-0.25447363923703054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-2.3278545601497136</v>
      </c>
      <c r="AS427">
        <f>_xlfn.RANK.AVG(Table2[[#This Row],[1Y Return vs Nifty Z-Score]],Table2[1Y Return vs Nifty Z-Score])</f>
        <v>411</v>
      </c>
      <c r="AT427">
        <f>_xlfn.RANK.AVG(Table2[[#This Row],[6M Return vs Nifty Z-Score]],Table2[6M Return vs Nifty Z-Score])</f>
        <v>458</v>
      </c>
      <c r="AU427">
        <f>_xlfn.RANK.AVG(Table2[[#This Row],[Sharpe Ratio Z-Score]],Table2[Sharpe Ratio Z-Score])</f>
        <v>397</v>
      </c>
      <c r="AV427">
        <f>(Table2[[#This Row],[Rank 1Y]]+Table2[[#This Row],[Rank 6M]]+Table2[[#This Row],[Rank Sharpe]])/3</f>
        <v>422</v>
      </c>
    </row>
    <row r="428" spans="1:48" x14ac:dyDescent="0.3">
      <c r="A428" t="s">
        <v>364</v>
      </c>
      <c r="B428" t="s">
        <v>365</v>
      </c>
      <c r="C428" t="s">
        <v>10404</v>
      </c>
      <c r="D428" t="s">
        <v>164</v>
      </c>
      <c r="E428">
        <v>70044.122985649999</v>
      </c>
      <c r="F428">
        <v>4617.25</v>
      </c>
      <c r="G428">
        <v>4.2241191136399703</v>
      </c>
      <c r="H428">
        <f>(Table2[[#This Row],[1Y Return vs Nifty]]-AVERAGE(Table2[1Y Return vs Nifty]))/_xlfn.STDEV.P(Table2[1Y Return vs Nifty])</f>
        <v>-0.33056846198347256</v>
      </c>
      <c r="I428">
        <v>0.77195985168878001</v>
      </c>
      <c r="J428">
        <f>(Table2[[#This Row],[1M Return vs Nifty]]-AVERAGE(Table2[1M Return vs Nifty]))/_xlfn.STDEV.P(Table2[1M Return vs Nifty])</f>
        <v>0.31690969974670535</v>
      </c>
      <c r="K428">
        <v>4.2495895127871997</v>
      </c>
      <c r="L428">
        <f>(Table2[[#This Row],[6M Return vs Nifty]]-AVERAGE(Table2[6M Return vs Nifty]))/_xlfn.STDEV.P(Table2[6M Return vs Nifty])</f>
        <v>-0.27273644652807388</v>
      </c>
      <c r="M428">
        <v>-1.8637233890104901</v>
      </c>
      <c r="N428">
        <f>(Table2[[#This Row],[1W Return vs Nifty]]-AVERAGE(Table2[1W Return vs Nifty]))/_xlfn.STDEV.P(Table2[1W Return vs Nifty])</f>
        <v>-1.1691748329275442E-2</v>
      </c>
      <c r="O428">
        <v>4597.3500000000004</v>
      </c>
      <c r="P428">
        <v>4402.8462830250201</v>
      </c>
      <c r="Q428">
        <v>3939.3949392060999</v>
      </c>
      <c r="R428">
        <v>47.173003945485902</v>
      </c>
      <c r="S428" s="2">
        <f>(Table2[[#This Row],[Close Price]]-Table2[[#This Row],[20D EMA]])/Table2[[#This Row],[20D EMA]]</f>
        <v>4.3285805953428898E-3</v>
      </c>
      <c r="T428" s="2">
        <f>(Table2[[#This Row],[Close Price]]-Table2[[#This Row],[50D EMA]])/Table2[[#This Row],[50D EMA]]</f>
        <v>4.8696616505010414E-2</v>
      </c>
      <c r="U428" s="2">
        <f>(Table2[[#This Row],[Close Price]]-Table2[[#This Row],[200D EMA]])/Table2[[#This Row],[200D EMA]]</f>
        <v>0.17207085637636199</v>
      </c>
      <c r="V428">
        <v>0.72860800309282003</v>
      </c>
      <c r="W428">
        <v>4585.8500000000004</v>
      </c>
      <c r="X428">
        <v>4765.95</v>
      </c>
      <c r="Y428">
        <v>4585.8500000000004</v>
      </c>
      <c r="Z428">
        <v>4765.95</v>
      </c>
      <c r="AA428">
        <v>4476.6000000000004</v>
      </c>
      <c r="AB428">
        <v>4804.05</v>
      </c>
      <c r="AC428" s="2">
        <f>(Table2[[#This Row],[Close Price]]/Table2[[#This Row],[Day Low]])-1</f>
        <v>6.8471493834294517E-3</v>
      </c>
      <c r="AD428" s="2">
        <f>(Table2[[#This Row],[Day High]]/Table2[[#This Row],[Close Price]])-1</f>
        <v>3.2205317017705237E-2</v>
      </c>
      <c r="AE428" s="2">
        <f>(Table2[[#This Row],[Close Price]]/Table2[[#This Row],[Current Week Low]])-1</f>
        <v>6.8471493834294517E-3</v>
      </c>
      <c r="AF428" s="2">
        <f>(Table2[[#This Row],[Current Week High]]/Table2[[#This Row],[Close Price]])-1</f>
        <v>3.2205317017705237E-2</v>
      </c>
      <c r="AG428" s="2">
        <f>(Table2[[#This Row],[Close Price]]/Table2[[#This Row],[Current Month Low]])-1</f>
        <v>3.1418934012420019E-2</v>
      </c>
      <c r="AH428" s="2">
        <f>(Table2[[#This Row],[Current Month High]]/Table2[[#This Row],[Close Price]])-1</f>
        <v>4.0456981969787309E-2</v>
      </c>
      <c r="AI428">
        <v>4.04569819697873</v>
      </c>
      <c r="AJ428">
        <v>43.392857142857103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0.19</v>
      </c>
      <c r="AM428" t="s">
        <v>10436</v>
      </c>
      <c r="AN428">
        <v>0.09</v>
      </c>
      <c r="AO428" t="s">
        <v>10436</v>
      </c>
      <c r="AP428">
        <v>2.2426753265482002E-2</v>
      </c>
      <c r="AQ428">
        <f>(Table2[[#This Row],[Sharpe Ratio]]-AVERAGE(Table2[Sharpe Ratio]))/_xlfn.STDEV.P(Table2[Sharpe Ratio])</f>
        <v>-0.42084409514837345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-0.71893105224248999</v>
      </c>
      <c r="AS428">
        <f>_xlfn.RANK.AVG(Table2[[#This Row],[1Y Return vs Nifty Z-Score]],Table2[1Y Return vs Nifty Z-Score])</f>
        <v>407</v>
      </c>
      <c r="AT428">
        <f>_xlfn.RANK.AVG(Table2[[#This Row],[6M Return vs Nifty Z-Score]],Table2[6M Return vs Nifty Z-Score])</f>
        <v>406</v>
      </c>
      <c r="AU428">
        <f>_xlfn.RANK.AVG(Table2[[#This Row],[Sharpe Ratio Z-Score]],Table2[Sharpe Ratio Z-Score])</f>
        <v>453</v>
      </c>
      <c r="AV428">
        <f>(Table2[[#This Row],[Rank 1Y]]+Table2[[#This Row],[Rank 6M]]+Table2[[#This Row],[Rank Sharpe]])/3</f>
        <v>422</v>
      </c>
    </row>
    <row r="429" spans="1:48" x14ac:dyDescent="0.3">
      <c r="A429" t="s">
        <v>418</v>
      </c>
      <c r="B429" t="s">
        <v>419</v>
      </c>
      <c r="C429" t="s">
        <v>10393</v>
      </c>
      <c r="D429" t="s">
        <v>233</v>
      </c>
      <c r="E429">
        <v>56972.699480775002</v>
      </c>
      <c r="F429">
        <v>2154.75</v>
      </c>
      <c r="G429">
        <v>4.6307394453180901</v>
      </c>
      <c r="H429">
        <f>(Table2[[#This Row],[1Y Return vs Nifty]]-AVERAGE(Table2[1Y Return vs Nifty]))/_xlfn.STDEV.P(Table2[1Y Return vs Nifty])</f>
        <v>-0.32394731864904752</v>
      </c>
      <c r="I429">
        <v>2.4492083784896601</v>
      </c>
      <c r="J429">
        <f>(Table2[[#This Row],[1M Return vs Nifty]]-AVERAGE(Table2[1M Return vs Nifty]))/_xlfn.STDEV.P(Table2[1M Return vs Nifty])</f>
        <v>0.48037193348546209</v>
      </c>
      <c r="K429">
        <v>8.4007951598211594</v>
      </c>
      <c r="L429">
        <f>(Table2[[#This Row],[6M Return vs Nifty]]-AVERAGE(Table2[6M Return vs Nifty]))/_xlfn.STDEV.P(Table2[6M Return vs Nifty])</f>
        <v>-0.14778518927418274</v>
      </c>
      <c r="M429">
        <v>-0.511547718595325</v>
      </c>
      <c r="N429">
        <f>(Table2[[#This Row],[1W Return vs Nifty]]-AVERAGE(Table2[1W Return vs Nifty]))/_xlfn.STDEV.P(Table2[1W Return vs Nifty])</f>
        <v>0.25015734431439984</v>
      </c>
      <c r="O429">
        <v>2076.08</v>
      </c>
      <c r="P429">
        <v>2039.2397121373399</v>
      </c>
      <c r="Q429">
        <v>1901.93298622061</v>
      </c>
      <c r="R429">
        <v>65.969465842241306</v>
      </c>
      <c r="S429" s="2">
        <f>(Table2[[#This Row],[Close Price]]-Table2[[#This Row],[20D EMA]])/Table2[[#This Row],[20D EMA]]</f>
        <v>3.7893530114446496E-2</v>
      </c>
      <c r="T429" s="2">
        <f>(Table2[[#This Row],[Close Price]]-Table2[[#This Row],[50D EMA]])/Table2[[#This Row],[50D EMA]]</f>
        <v>5.6643800714136279E-2</v>
      </c>
      <c r="U429" s="2">
        <f>(Table2[[#This Row],[Close Price]]-Table2[[#This Row],[200D EMA]])/Table2[[#This Row],[200D EMA]]</f>
        <v>0.13292635209075926</v>
      </c>
      <c r="V429">
        <v>1.0190040962</v>
      </c>
      <c r="W429">
        <v>2124.5</v>
      </c>
      <c r="X429">
        <v>2162</v>
      </c>
      <c r="Y429">
        <v>2074.6999999999998</v>
      </c>
      <c r="Z429">
        <v>2162.9</v>
      </c>
      <c r="AA429">
        <v>2003.05</v>
      </c>
      <c r="AB429">
        <v>2162.9</v>
      </c>
      <c r="AC429" s="2">
        <f>(Table2[[#This Row],[Close Price]]/Table2[[#This Row],[Day Low]])-1</f>
        <v>1.4238644386914467E-2</v>
      </c>
      <c r="AD429" s="2">
        <f>(Table2[[#This Row],[Day High]]/Table2[[#This Row],[Close Price]])-1</f>
        <v>3.3646594732568147E-3</v>
      </c>
      <c r="AE429" s="2">
        <f>(Table2[[#This Row],[Close Price]]/Table2[[#This Row],[Current Week Low]])-1</f>
        <v>3.8583891646985169E-2</v>
      </c>
      <c r="AF429" s="2">
        <f>(Table2[[#This Row],[Current Week High]]/Table2[[#This Row],[Close Price]])-1</f>
        <v>3.7823413389024285E-3</v>
      </c>
      <c r="AG429" s="2">
        <f>(Table2[[#This Row],[Close Price]]/Table2[[#This Row],[Current Month Low]])-1</f>
        <v>7.5734504880057951E-2</v>
      </c>
      <c r="AH429" s="2">
        <f>(Table2[[#This Row],[Current Month High]]/Table2[[#This Row],[Close Price]])-1</f>
        <v>3.7823413389024285E-3</v>
      </c>
      <c r="AI429">
        <v>1.2855319642649901</v>
      </c>
      <c r="AJ429">
        <v>40.365448504983398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-0.1</v>
      </c>
      <c r="AM429" t="s">
        <v>10435</v>
      </c>
      <c r="AN429">
        <v>7.21</v>
      </c>
      <c r="AO429" t="s">
        <v>10436</v>
      </c>
      <c r="AP429">
        <v>1.7378384829530001E-3</v>
      </c>
      <c r="AQ429">
        <f>(Table2[[#This Row],[Sharpe Ratio]]-AVERAGE(Table2[Sharpe Ratio]))/_xlfn.STDEV.P(Table2[Sharpe Ratio])</f>
        <v>-0.66097702626733712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-0.40218025639070543</v>
      </c>
      <c r="AS429">
        <f>_xlfn.RANK.AVG(Table2[[#This Row],[1Y Return vs Nifty Z-Score]],Table2[1Y Return vs Nifty Z-Score])</f>
        <v>402</v>
      </c>
      <c r="AT429">
        <f>_xlfn.RANK.AVG(Table2[[#This Row],[6M Return vs Nifty Z-Score]],Table2[6M Return vs Nifty Z-Score])</f>
        <v>362</v>
      </c>
      <c r="AU429">
        <f>_xlfn.RANK.AVG(Table2[[#This Row],[Sharpe Ratio Z-Score]],Table2[Sharpe Ratio Z-Score])</f>
        <v>503</v>
      </c>
      <c r="AV429">
        <f>(Table2[[#This Row],[Rank 1Y]]+Table2[[#This Row],[Rank 6M]]+Table2[[#This Row],[Rank Sharpe]])/3</f>
        <v>422.33333333333331</v>
      </c>
    </row>
    <row r="430" spans="1:48" x14ac:dyDescent="0.3">
      <c r="A430" t="s">
        <v>478</v>
      </c>
      <c r="B430" t="s">
        <v>479</v>
      </c>
      <c r="C430" t="s">
        <v>10399</v>
      </c>
      <c r="D430" t="s">
        <v>480</v>
      </c>
      <c r="E430">
        <v>46606.930314539997</v>
      </c>
      <c r="F430">
        <v>708.85</v>
      </c>
      <c r="G430">
        <v>-0.88414074257564501</v>
      </c>
      <c r="H430">
        <f>(Table2[[#This Row],[1Y Return vs Nifty]]-AVERAGE(Table2[1Y Return vs Nifty]))/_xlfn.STDEV.P(Table2[1Y Return vs Nifty])</f>
        <v>-0.41374807220588217</v>
      </c>
      <c r="I430">
        <v>3.5363146694295899</v>
      </c>
      <c r="J430">
        <f>(Table2[[#This Row],[1M Return vs Nifty]]-AVERAGE(Table2[1M Return vs Nifty]))/_xlfn.STDEV.P(Table2[1M Return vs Nifty])</f>
        <v>0.58631975206392617</v>
      </c>
      <c r="K430">
        <v>34.7844073180203</v>
      </c>
      <c r="L430">
        <f>(Table2[[#This Row],[6M Return vs Nifty]]-AVERAGE(Table2[6M Return vs Nifty]))/_xlfn.STDEV.P(Table2[6M Return vs Nifty])</f>
        <v>0.64636132871909024</v>
      </c>
      <c r="M430">
        <v>3.18887712979366</v>
      </c>
      <c r="N430">
        <f>(Table2[[#This Row],[1W Return vs Nifty]]-AVERAGE(Table2[1W Return vs Nifty]))/_xlfn.STDEV.P(Table2[1W Return vs Nifty])</f>
        <v>0.96674536623115492</v>
      </c>
      <c r="O430">
        <v>671.57</v>
      </c>
      <c r="P430">
        <v>635.87831630573999</v>
      </c>
      <c r="Q430">
        <v>557.72959208672398</v>
      </c>
      <c r="R430">
        <v>79.255893124784293</v>
      </c>
      <c r="S430" s="2">
        <f>(Table2[[#This Row],[Close Price]]-Table2[[#This Row],[20D EMA]])/Table2[[#This Row],[20D EMA]]</f>
        <v>5.5511711362925639E-2</v>
      </c>
      <c r="T430" s="2">
        <f>(Table2[[#This Row],[Close Price]]-Table2[[#This Row],[50D EMA]])/Table2[[#This Row],[50D EMA]]</f>
        <v>0.11475730784185781</v>
      </c>
      <c r="U430" s="2">
        <f>(Table2[[#This Row],[Close Price]]-Table2[[#This Row],[200D EMA]])/Table2[[#This Row],[200D EMA]]</f>
        <v>0.27095640980401414</v>
      </c>
      <c r="V430">
        <v>0.880179560887285</v>
      </c>
      <c r="W430">
        <v>699.95</v>
      </c>
      <c r="X430">
        <v>712.65</v>
      </c>
      <c r="Y430">
        <v>699.8</v>
      </c>
      <c r="Z430">
        <v>715.45</v>
      </c>
      <c r="AA430">
        <v>634.79999999999995</v>
      </c>
      <c r="AB430">
        <v>715.45</v>
      </c>
      <c r="AC430" s="2">
        <f>(Table2[[#This Row],[Close Price]]/Table2[[#This Row],[Day Low]])-1</f>
        <v>1.2715193942424374E-2</v>
      </c>
      <c r="AD430" s="2">
        <f>(Table2[[#This Row],[Day High]]/Table2[[#This Row],[Close Price]])-1</f>
        <v>5.3607956549339697E-3</v>
      </c>
      <c r="AE430" s="2">
        <f>(Table2[[#This Row],[Close Price]]/Table2[[#This Row],[Current Week Low]])-1</f>
        <v>1.2932266361817657E-2</v>
      </c>
      <c r="AF430" s="2">
        <f>(Table2[[#This Row],[Current Week High]]/Table2[[#This Row],[Close Price]])-1</f>
        <v>9.3108556112013741E-3</v>
      </c>
      <c r="AG430" s="2">
        <f>(Table2[[#This Row],[Close Price]]/Table2[[#This Row],[Current Month Low]])-1</f>
        <v>0.11665091367359803</v>
      </c>
      <c r="AH430" s="2">
        <f>(Table2[[#This Row],[Current Month High]]/Table2[[#This Row],[Close Price]])-1</f>
        <v>9.3108556112013741E-3</v>
      </c>
      <c r="AI430">
        <v>0.93108556112013696</v>
      </c>
      <c r="AJ430">
        <v>68.352927205794998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0.09</v>
      </c>
      <c r="AM430" t="s">
        <v>10436</v>
      </c>
      <c r="AN430">
        <v>9.4499999999999993</v>
      </c>
      <c r="AO430" t="s">
        <v>10436</v>
      </c>
      <c r="AP430">
        <v>-6.4988757834357994E-2</v>
      </c>
      <c r="AQ430">
        <f>(Table2[[#This Row],[Sharpe Ratio]]-AVERAGE(Table2[Sharpe Ratio]))/_xlfn.STDEV.P(Table2[Sharpe Ratio])</f>
        <v>-1.4354619775417639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0.3502163972665252</v>
      </c>
      <c r="AS430">
        <f>_xlfn.RANK.AVG(Table2[[#This Row],[1Y Return vs Nifty Z-Score]],Table2[1Y Return vs Nifty Z-Score])</f>
        <v>437</v>
      </c>
      <c r="AT430">
        <f>_xlfn.RANK.AVG(Table2[[#This Row],[6M Return vs Nifty Z-Score]],Table2[6M Return vs Nifty Z-Score])</f>
        <v>146</v>
      </c>
      <c r="AU430">
        <f>_xlfn.RANK.AVG(Table2[[#This Row],[Sharpe Ratio Z-Score]],Table2[Sharpe Ratio Z-Score])</f>
        <v>684</v>
      </c>
      <c r="AV430">
        <f>(Table2[[#This Row],[Rank 1Y]]+Table2[[#This Row],[Rank 6M]]+Table2[[#This Row],[Rank Sharpe]])/3</f>
        <v>422.33333333333331</v>
      </c>
    </row>
    <row r="431" spans="1:48" x14ac:dyDescent="0.3">
      <c r="A431" t="s">
        <v>476</v>
      </c>
      <c r="B431" t="s">
        <v>477</v>
      </c>
      <c r="C431" t="s">
        <v>10390</v>
      </c>
      <c r="D431" t="s">
        <v>21</v>
      </c>
      <c r="E431">
        <v>46672.305844399998</v>
      </c>
      <c r="F431">
        <v>6998</v>
      </c>
      <c r="G431">
        <v>0.54044434581170697</v>
      </c>
      <c r="H431">
        <f>(Table2[[#This Row],[1Y Return vs Nifty]]-AVERAGE(Table2[1Y Return vs Nifty]))/_xlfn.STDEV.P(Table2[1Y Return vs Nifty])</f>
        <v>-0.39055104705131155</v>
      </c>
      <c r="I431">
        <v>8.9398529928888308</v>
      </c>
      <c r="J431">
        <f>(Table2[[#This Row],[1M Return vs Nifty]]-AVERAGE(Table2[1M Return vs Nifty]))/_xlfn.STDEV.P(Table2[1M Return vs Nifty])</f>
        <v>1.1129408403115624</v>
      </c>
      <c r="K431">
        <v>8.7568215879697995</v>
      </c>
      <c r="L431">
        <f>(Table2[[#This Row],[6M Return vs Nifty]]-AVERAGE(Table2[6M Return vs Nifty]))/_xlfn.STDEV.P(Table2[6M Return vs Nifty])</f>
        <v>-0.13706879659328292</v>
      </c>
      <c r="M431">
        <v>-2.6901133389298502</v>
      </c>
      <c r="N431">
        <f>(Table2[[#This Row],[1W Return vs Nifty]]-AVERAGE(Table2[1W Return vs Nifty]))/_xlfn.STDEV.P(Table2[1W Return vs Nifty])</f>
        <v>-0.17172232962926109</v>
      </c>
      <c r="O431">
        <v>6707.37</v>
      </c>
      <c r="P431">
        <v>6346.9896806788602</v>
      </c>
      <c r="Q431">
        <v>5788.8105446983</v>
      </c>
      <c r="R431">
        <v>68.502300324766495</v>
      </c>
      <c r="S431" s="2">
        <f>(Table2[[#This Row],[Close Price]]-Table2[[#This Row],[20D EMA]])/Table2[[#This Row],[20D EMA]]</f>
        <v>4.3329948996402481E-2</v>
      </c>
      <c r="T431" s="2">
        <f>(Table2[[#This Row],[Close Price]]-Table2[[#This Row],[50D EMA]])/Table2[[#This Row],[50D EMA]]</f>
        <v>0.1025699350517156</v>
      </c>
      <c r="U431" s="2">
        <f>(Table2[[#This Row],[Close Price]]-Table2[[#This Row],[200D EMA]])/Table2[[#This Row],[200D EMA]]</f>
        <v>0.2088839228654909</v>
      </c>
      <c r="V431">
        <v>0.975185676706814</v>
      </c>
      <c r="W431">
        <v>6841.5</v>
      </c>
      <c r="X431">
        <v>7015.6</v>
      </c>
      <c r="Y431">
        <v>6841.5</v>
      </c>
      <c r="Z431">
        <v>7015.6</v>
      </c>
      <c r="AA431">
        <v>6222.7</v>
      </c>
      <c r="AB431">
        <v>7088.1</v>
      </c>
      <c r="AC431" s="2">
        <f>(Table2[[#This Row],[Close Price]]/Table2[[#This Row],[Day Low]])-1</f>
        <v>2.2875100489658795E-2</v>
      </c>
      <c r="AD431" s="2">
        <f>(Table2[[#This Row],[Day High]]/Table2[[#This Row],[Close Price]])-1</f>
        <v>2.515004286939071E-3</v>
      </c>
      <c r="AE431" s="2">
        <f>(Table2[[#This Row],[Close Price]]/Table2[[#This Row],[Current Week Low]])-1</f>
        <v>2.2875100489658795E-2</v>
      </c>
      <c r="AF431" s="2">
        <f>(Table2[[#This Row],[Current Week High]]/Table2[[#This Row],[Close Price]])-1</f>
        <v>2.515004286939071E-3</v>
      </c>
      <c r="AG431" s="2">
        <f>(Table2[[#This Row],[Close Price]]/Table2[[#This Row],[Current Month Low]])-1</f>
        <v>0.12459221881176985</v>
      </c>
      <c r="AH431" s="2">
        <f>(Table2[[#This Row],[Current Month High]]/Table2[[#This Row],[Close Price]])-1</f>
        <v>1.2875107173478284E-2</v>
      </c>
      <c r="AI431">
        <v>1.28751071734782</v>
      </c>
      <c r="AJ431">
        <v>63.228176570062303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0.06</v>
      </c>
      <c r="AM431" t="s">
        <v>10436</v>
      </c>
      <c r="AN431">
        <v>5.64</v>
      </c>
      <c r="AO431" t="s">
        <v>10436</v>
      </c>
      <c r="AP431">
        <v>9.8590878036389999E-3</v>
      </c>
      <c r="AQ431">
        <f>(Table2[[#This Row],[Sharpe Ratio]]-AVERAGE(Table2[Sharpe Ratio]))/_xlfn.STDEV.P(Table2[Sharpe Ratio])</f>
        <v>-0.56671498187189728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-0.15311631483419053</v>
      </c>
      <c r="AS431">
        <f>_xlfn.RANK.AVG(Table2[[#This Row],[1Y Return vs Nifty Z-Score]],Table2[1Y Return vs Nifty Z-Score])</f>
        <v>430</v>
      </c>
      <c r="AT431">
        <f>_xlfn.RANK.AVG(Table2[[#This Row],[6M Return vs Nifty Z-Score]],Table2[6M Return vs Nifty Z-Score])</f>
        <v>356</v>
      </c>
      <c r="AU431">
        <f>_xlfn.RANK.AVG(Table2[[#This Row],[Sharpe Ratio Z-Score]],Table2[Sharpe Ratio Z-Score])</f>
        <v>485</v>
      </c>
      <c r="AV431">
        <f>(Table2[[#This Row],[Rank 1Y]]+Table2[[#This Row],[Rank 6M]]+Table2[[#This Row],[Rank Sharpe]])/3</f>
        <v>423.66666666666669</v>
      </c>
    </row>
    <row r="432" spans="1:48" x14ac:dyDescent="0.3">
      <c r="A432" t="s">
        <v>986</v>
      </c>
      <c r="B432" t="s">
        <v>987</v>
      </c>
      <c r="C432" t="s">
        <v>10393</v>
      </c>
      <c r="D432" t="s">
        <v>182</v>
      </c>
      <c r="E432">
        <v>15411.274964669999</v>
      </c>
      <c r="F432">
        <v>474.45</v>
      </c>
      <c r="G432">
        <v>8.8950874659657302</v>
      </c>
      <c r="H432">
        <f>(Table2[[#This Row],[1Y Return vs Nifty]]-AVERAGE(Table2[1Y Return vs Nifty]))/_xlfn.STDEV.P(Table2[1Y Return vs Nifty])</f>
        <v>-0.25450942469019283</v>
      </c>
      <c r="I432">
        <v>-2.6732998105819301</v>
      </c>
      <c r="J432">
        <f>(Table2[[#This Row],[1M Return vs Nifty]]-AVERAGE(Table2[1M Return vs Nifty]))/_xlfn.STDEV.P(Table2[1M Return vs Nifty])</f>
        <v>-1.886036128233826E-2</v>
      </c>
      <c r="K432">
        <v>7.49348897167462</v>
      </c>
      <c r="L432">
        <f>(Table2[[#This Row],[6M Return vs Nifty]]-AVERAGE(Table2[6M Return vs Nifty]))/_xlfn.STDEV.P(Table2[6M Return vs Nifty])</f>
        <v>-0.17509509838556292</v>
      </c>
      <c r="M432">
        <v>-1.16853288446699</v>
      </c>
      <c r="N432">
        <f>(Table2[[#This Row],[1W Return vs Nifty]]-AVERAGE(Table2[1W Return vs Nifty]))/_xlfn.STDEV.P(Table2[1W Return vs Nifty])</f>
        <v>0.12293203378131615</v>
      </c>
      <c r="O432">
        <v>489.65</v>
      </c>
      <c r="P432">
        <v>481.477208472185</v>
      </c>
      <c r="Q432">
        <v>442.20850440234102</v>
      </c>
      <c r="R432">
        <v>39.67556482394</v>
      </c>
      <c r="S432" s="2">
        <f>(Table2[[#This Row],[Close Price]]-Table2[[#This Row],[20D EMA]])/Table2[[#This Row],[20D EMA]]</f>
        <v>-3.104258143571937E-2</v>
      </c>
      <c r="T432" s="2">
        <f>(Table2[[#This Row],[Close Price]]-Table2[[#This Row],[50D EMA]])/Table2[[#This Row],[50D EMA]]</f>
        <v>-1.4595100969542512E-2</v>
      </c>
      <c r="U432" s="2">
        <f>(Table2[[#This Row],[Close Price]]-Table2[[#This Row],[200D EMA]])/Table2[[#This Row],[200D EMA]]</f>
        <v>7.2910166305449928E-2</v>
      </c>
      <c r="V432">
        <v>2.8648344410553199</v>
      </c>
      <c r="W432">
        <v>469.75</v>
      </c>
      <c r="X432">
        <v>493.45</v>
      </c>
      <c r="Y432">
        <v>469.75</v>
      </c>
      <c r="Z432">
        <v>493.45</v>
      </c>
      <c r="AA432">
        <v>452.4</v>
      </c>
      <c r="AB432">
        <v>547</v>
      </c>
      <c r="AC432" s="2">
        <f>(Table2[[#This Row],[Close Price]]/Table2[[#This Row],[Day Low]])-1</f>
        <v>1.0005321979776438E-2</v>
      </c>
      <c r="AD432" s="2">
        <f>(Table2[[#This Row],[Day High]]/Table2[[#This Row],[Close Price]])-1</f>
        <v>4.0046369480451149E-2</v>
      </c>
      <c r="AE432" s="2">
        <f>(Table2[[#This Row],[Close Price]]/Table2[[#This Row],[Current Week Low]])-1</f>
        <v>1.0005321979776438E-2</v>
      </c>
      <c r="AF432" s="2">
        <f>(Table2[[#This Row],[Current Week High]]/Table2[[#This Row],[Close Price]])-1</f>
        <v>4.0046369480451149E-2</v>
      </c>
      <c r="AG432" s="2">
        <f>(Table2[[#This Row],[Close Price]]/Table2[[#This Row],[Current Month Low]])-1</f>
        <v>4.8740053050397858E-2</v>
      </c>
      <c r="AH432" s="2">
        <f>(Table2[[#This Row],[Current Month High]]/Table2[[#This Row],[Close Price]])-1</f>
        <v>0.15291390030561702</v>
      </c>
      <c r="AI432">
        <v>15.291390030561701</v>
      </c>
      <c r="AJ432">
        <v>85.115099492781894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-0.1</v>
      </c>
      <c r="AM432" t="s">
        <v>10435</v>
      </c>
      <c r="AN432">
        <v>-10.65</v>
      </c>
      <c r="AO432" t="s">
        <v>10435</v>
      </c>
      <c r="AQ432">
        <f>(Table2[[#This Row],[Sharpe Ratio]]-AVERAGE(Table2[Sharpe Ratio]))/_xlfn.STDEV.P(Table2[Sharpe Ratio])</f>
        <v>-0.68114784011182361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-1.0066806906886014</v>
      </c>
      <c r="AS432">
        <f>_xlfn.RANK.AVG(Table2[[#This Row],[1Y Return vs Nifty Z-Score]],Table2[1Y Return vs Nifty Z-Score])</f>
        <v>371</v>
      </c>
      <c r="AT432">
        <f>_xlfn.RANK.AVG(Table2[[#This Row],[6M Return vs Nifty Z-Score]],Table2[6M Return vs Nifty Z-Score])</f>
        <v>371</v>
      </c>
      <c r="AU432">
        <f>_xlfn.RANK.AVG(Table2[[#This Row],[Sharpe Ratio Z-Score]],Table2[Sharpe Ratio Z-Score])</f>
        <v>532</v>
      </c>
      <c r="AV432">
        <f>(Table2[[#This Row],[Rank 1Y]]+Table2[[#This Row],[Rank 6M]]+Table2[[#This Row],[Rank Sharpe]])/3</f>
        <v>424.66666666666669</v>
      </c>
    </row>
    <row r="433" spans="1:48" x14ac:dyDescent="0.3">
      <c r="A433" t="s">
        <v>1149</v>
      </c>
      <c r="B433" t="s">
        <v>1150</v>
      </c>
      <c r="C433" t="s">
        <v>10395</v>
      </c>
      <c r="D433" t="s">
        <v>276</v>
      </c>
      <c r="E433">
        <v>11250.355855095</v>
      </c>
      <c r="F433">
        <v>2195.5500000000002</v>
      </c>
      <c r="G433">
        <v>21.492448489086399</v>
      </c>
      <c r="H433">
        <f>(Table2[[#This Row],[1Y Return vs Nifty]]-AVERAGE(Table2[1Y Return vs Nifty]))/_xlfn.STDEV.P(Table2[1Y Return vs Nifty])</f>
        <v>-4.9382119261680013E-2</v>
      </c>
      <c r="I433">
        <v>0.153339739728062</v>
      </c>
      <c r="J433">
        <f>(Table2[[#This Row],[1M Return vs Nifty]]-AVERAGE(Table2[1M Return vs Nifty]))/_xlfn.STDEV.P(Table2[1M Return vs Nifty])</f>
        <v>0.25661987166160144</v>
      </c>
      <c r="K433">
        <v>15.3311494177974</v>
      </c>
      <c r="L433">
        <f>(Table2[[#This Row],[6M Return vs Nifty]]-AVERAGE(Table2[6M Return vs Nifty]))/_xlfn.STDEV.P(Table2[6M Return vs Nifty])</f>
        <v>6.0818419262463924E-2</v>
      </c>
      <c r="M433">
        <v>-0.68762614094826202</v>
      </c>
      <c r="N433">
        <f>(Table2[[#This Row],[1W Return vs Nifty]]-AVERAGE(Table2[1W Return vs Nifty]))/_xlfn.STDEV.P(Table2[1W Return vs Nifty])</f>
        <v>0.21605972213703123</v>
      </c>
      <c r="O433">
        <v>2142.83</v>
      </c>
      <c r="P433">
        <v>2096.3952137279298</v>
      </c>
      <c r="Q433">
        <v>1884.3563213027601</v>
      </c>
      <c r="R433">
        <v>65.119187366579496</v>
      </c>
      <c r="S433" s="2">
        <f>(Table2[[#This Row],[Close Price]]-Table2[[#This Row],[20D EMA]])/Table2[[#This Row],[20D EMA]]</f>
        <v>2.4602978304391974E-2</v>
      </c>
      <c r="T433" s="2">
        <f>(Table2[[#This Row],[Close Price]]-Table2[[#This Row],[50D EMA]])/Table2[[#This Row],[50D EMA]]</f>
        <v>4.7297754556378559E-2</v>
      </c>
      <c r="U433" s="2">
        <f>(Table2[[#This Row],[Close Price]]-Table2[[#This Row],[200D EMA]])/Table2[[#This Row],[200D EMA]]</f>
        <v>0.16514587776164044</v>
      </c>
      <c r="V433">
        <v>0.90335717717766795</v>
      </c>
      <c r="W433">
        <v>2170.6999999999998</v>
      </c>
      <c r="X433">
        <v>2218.8000000000002</v>
      </c>
      <c r="Y433">
        <v>2111.9499999999998</v>
      </c>
      <c r="Z433">
        <v>2218.8000000000002</v>
      </c>
      <c r="AA433">
        <v>2082.25</v>
      </c>
      <c r="AB433">
        <v>2218.8000000000002</v>
      </c>
      <c r="AC433" s="2">
        <f>(Table2[[#This Row],[Close Price]]/Table2[[#This Row],[Day Low]])-1</f>
        <v>1.1447920025798197E-2</v>
      </c>
      <c r="AD433" s="2">
        <f>(Table2[[#This Row],[Day High]]/Table2[[#This Row],[Close Price]])-1</f>
        <v>1.0589601694336315E-2</v>
      </c>
      <c r="AE433" s="2">
        <f>(Table2[[#This Row],[Close Price]]/Table2[[#This Row],[Current Week Low]])-1</f>
        <v>3.958427046094859E-2</v>
      </c>
      <c r="AF433" s="2">
        <f>(Table2[[#This Row],[Current Week High]]/Table2[[#This Row],[Close Price]])-1</f>
        <v>1.0589601694336315E-2</v>
      </c>
      <c r="AG433" s="2">
        <f>(Table2[[#This Row],[Close Price]]/Table2[[#This Row],[Current Month Low]])-1</f>
        <v>5.4412294393084482E-2</v>
      </c>
      <c r="AH433" s="2">
        <f>(Table2[[#This Row],[Current Month High]]/Table2[[#This Row],[Close Price]])-1</f>
        <v>1.0589601694336315E-2</v>
      </c>
      <c r="AI433">
        <v>1.0589601694336299</v>
      </c>
      <c r="AJ433">
        <v>61.431565015992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-0.05</v>
      </c>
      <c r="AM433" t="s">
        <v>10435</v>
      </c>
      <c r="AN433">
        <v>2.63</v>
      </c>
      <c r="AO433" t="s">
        <v>10436</v>
      </c>
      <c r="AP433">
        <v>-5.7827813741634003E-2</v>
      </c>
      <c r="AQ433">
        <f>(Table2[[#This Row],[Sharpe Ratio]]-AVERAGE(Table2[Sharpe Ratio]))/_xlfn.STDEV.P(Table2[Sharpe Ratio])</f>
        <v>-1.3523460426249185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-0.86823014882550198</v>
      </c>
      <c r="AS433">
        <f>_xlfn.RANK.AVG(Table2[[#This Row],[1Y Return vs Nifty Z-Score]],Table2[1Y Return vs Nifty Z-Score])</f>
        <v>310</v>
      </c>
      <c r="AT433">
        <f>_xlfn.RANK.AVG(Table2[[#This Row],[6M Return vs Nifty Z-Score]],Table2[6M Return vs Nifty Z-Score])</f>
        <v>296</v>
      </c>
      <c r="AU433">
        <f>_xlfn.RANK.AVG(Table2[[#This Row],[Sharpe Ratio Z-Score]],Table2[Sharpe Ratio Z-Score])</f>
        <v>673</v>
      </c>
      <c r="AV433">
        <f>(Table2[[#This Row],[Rank 1Y]]+Table2[[#This Row],[Rank 6M]]+Table2[[#This Row],[Rank Sharpe]])/3</f>
        <v>426.33333333333331</v>
      </c>
    </row>
    <row r="434" spans="1:48" x14ac:dyDescent="0.3">
      <c r="A434" t="s">
        <v>699</v>
      </c>
      <c r="B434" t="s">
        <v>700</v>
      </c>
      <c r="C434" t="s">
        <v>10400</v>
      </c>
      <c r="D434" t="s">
        <v>324</v>
      </c>
      <c r="E434">
        <v>26193.32366265</v>
      </c>
      <c r="F434">
        <v>2064.5500000000002</v>
      </c>
      <c r="G434">
        <v>-9.3392094081131205</v>
      </c>
      <c r="H434">
        <f>(Table2[[#This Row],[1Y Return vs Nifty]]-AVERAGE(Table2[1Y Return vs Nifty]))/_xlfn.STDEV.P(Table2[1Y Return vs Nifty])</f>
        <v>-0.5514249594040479</v>
      </c>
      <c r="I434">
        <v>-4.21436210986408</v>
      </c>
      <c r="J434">
        <f>(Table2[[#This Row],[1M Return vs Nifty]]-AVERAGE(Table2[1M Return vs Nifty]))/_xlfn.STDEV.P(Table2[1M Return vs Nifty])</f>
        <v>-0.16905008078188052</v>
      </c>
      <c r="K434">
        <v>51.4570821165563</v>
      </c>
      <c r="L434">
        <f>(Table2[[#This Row],[6M Return vs Nifty]]-AVERAGE(Table2[6M Return vs Nifty]))/_xlfn.STDEV.P(Table2[6M Return vs Nifty])</f>
        <v>1.1482087087328554</v>
      </c>
      <c r="M434">
        <v>-1.17373951437396</v>
      </c>
      <c r="N434">
        <f>(Table2[[#This Row],[1W Return vs Nifty]]-AVERAGE(Table2[1W Return vs Nifty]))/_xlfn.STDEV.P(Table2[1W Return vs Nifty])</f>
        <v>0.12192376884451774</v>
      </c>
      <c r="O434">
        <v>2087.71</v>
      </c>
      <c r="P434">
        <v>2046.3649432028101</v>
      </c>
      <c r="Q434">
        <v>1752.0123539367401</v>
      </c>
      <c r="R434">
        <v>44.991482929344997</v>
      </c>
      <c r="S434" s="2">
        <f>(Table2[[#This Row],[Close Price]]-Table2[[#This Row],[20D EMA]])/Table2[[#This Row],[20D EMA]]</f>
        <v>-1.109349478615318E-2</v>
      </c>
      <c r="T434" s="2">
        <f>(Table2[[#This Row],[Close Price]]-Table2[[#This Row],[50D EMA]])/Table2[[#This Row],[50D EMA]]</f>
        <v>8.8865169712731076E-3</v>
      </c>
      <c r="U434" s="2">
        <f>(Table2[[#This Row],[Close Price]]-Table2[[#This Row],[200D EMA]])/Table2[[#This Row],[200D EMA]]</f>
        <v>0.1783878095157227</v>
      </c>
      <c r="V434">
        <v>0.37346978756188298</v>
      </c>
      <c r="W434">
        <v>2022.2</v>
      </c>
      <c r="X434">
        <v>2097.8000000000002</v>
      </c>
      <c r="Y434">
        <v>2022.2</v>
      </c>
      <c r="Z434">
        <v>2100</v>
      </c>
      <c r="AA434">
        <v>1980.2</v>
      </c>
      <c r="AB434">
        <v>2280</v>
      </c>
      <c r="AC434" s="2">
        <f>(Table2[[#This Row],[Close Price]]/Table2[[#This Row],[Day Low]])-1</f>
        <v>2.0942537830086039E-2</v>
      </c>
      <c r="AD434" s="2">
        <f>(Table2[[#This Row],[Day High]]/Table2[[#This Row],[Close Price]])-1</f>
        <v>1.6105204523988226E-2</v>
      </c>
      <c r="AE434" s="2">
        <f>(Table2[[#This Row],[Close Price]]/Table2[[#This Row],[Current Week Low]])-1</f>
        <v>2.0942537830086039E-2</v>
      </c>
      <c r="AF434" s="2">
        <f>(Table2[[#This Row],[Current Week High]]/Table2[[#This Row],[Close Price]])-1</f>
        <v>1.7170812041364947E-2</v>
      </c>
      <c r="AG434" s="2">
        <f>(Table2[[#This Row],[Close Price]]/Table2[[#This Row],[Current Month Low]])-1</f>
        <v>4.2596707403292688E-2</v>
      </c>
      <c r="AH434" s="2">
        <f>(Table2[[#This Row],[Current Month High]]/Table2[[#This Row],[Close Price]])-1</f>
        <v>0.10435688164491053</v>
      </c>
      <c r="AI434">
        <v>10.435688164490999</v>
      </c>
      <c r="AJ434">
        <v>74.062052103532594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-0.12</v>
      </c>
      <c r="AM434" t="s">
        <v>10435</v>
      </c>
      <c r="AN434">
        <v>-7.19</v>
      </c>
      <c r="AO434" t="s">
        <v>10435</v>
      </c>
      <c r="AP434">
        <v>-7.3793944165872996E-2</v>
      </c>
      <c r="AQ434">
        <f>(Table2[[#This Row],[Sharpe Ratio]]-AVERAGE(Table2[Sharpe Ratio]))/_xlfn.STDEV.P(Table2[Sharpe Ratio])</f>
        <v>-1.5376623696387373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-0.98800493224729269</v>
      </c>
      <c r="AS434">
        <f>_xlfn.RANK.AVG(Table2[[#This Row],[1Y Return vs Nifty Z-Score]],Table2[1Y Return vs Nifty Z-Score])</f>
        <v>496</v>
      </c>
      <c r="AT434">
        <f>_xlfn.RANK.AVG(Table2[[#This Row],[6M Return vs Nifty Z-Score]],Table2[6M Return vs Nifty Z-Score])</f>
        <v>92</v>
      </c>
      <c r="AU434">
        <f>_xlfn.RANK.AVG(Table2[[#This Row],[Sharpe Ratio Z-Score]],Table2[Sharpe Ratio Z-Score])</f>
        <v>693</v>
      </c>
      <c r="AV434">
        <f>(Table2[[#This Row],[Rank 1Y]]+Table2[[#This Row],[Rank 6M]]+Table2[[#This Row],[Rank Sharpe]])/3</f>
        <v>427</v>
      </c>
    </row>
    <row r="435" spans="1:48" x14ac:dyDescent="0.3">
      <c r="A435" t="s">
        <v>550</v>
      </c>
      <c r="B435" t="s">
        <v>551</v>
      </c>
      <c r="C435" t="s">
        <v>10404</v>
      </c>
      <c r="D435" t="s">
        <v>273</v>
      </c>
      <c r="E435">
        <v>39033.642438584997</v>
      </c>
      <c r="F435">
        <v>2861.85</v>
      </c>
      <c r="G435">
        <v>2.00064861682299</v>
      </c>
      <c r="H435">
        <f>(Table2[[#This Row],[1Y Return vs Nifty]]-AVERAGE(Table2[1Y Return vs Nifty]))/_xlfn.STDEV.P(Table2[1Y Return vs Nifty])</f>
        <v>-0.36677402209044796</v>
      </c>
      <c r="I435">
        <v>-3.0950531091885201</v>
      </c>
      <c r="J435">
        <f>(Table2[[#This Row],[1M Return vs Nifty]]-AVERAGE(Table2[1M Return vs Nifty]))/_xlfn.STDEV.P(Table2[1M Return vs Nifty])</f>
        <v>-5.9963832339437355E-2</v>
      </c>
      <c r="K435">
        <v>16.3960619964468</v>
      </c>
      <c r="L435">
        <f>(Table2[[#This Row],[6M Return vs Nifty]]-AVERAGE(Table2[6M Return vs Nifty]))/_xlfn.STDEV.P(Table2[6M Return vs Nifty])</f>
        <v>9.2872279485649648E-2</v>
      </c>
      <c r="M435">
        <v>-4.6847411923196196</v>
      </c>
      <c r="N435">
        <f>(Table2[[#This Row],[1W Return vs Nifty]]-AVERAGE(Table2[1W Return vs Nifty]))/_xlfn.STDEV.P(Table2[1W Return vs Nifty])</f>
        <v>-0.55798241772236445</v>
      </c>
      <c r="O435">
        <v>2898.29</v>
      </c>
      <c r="P435">
        <v>2858.57636308877</v>
      </c>
      <c r="Q435">
        <v>2551.33501613526</v>
      </c>
      <c r="R435">
        <v>40.593478690066298</v>
      </c>
      <c r="S435" s="2">
        <f>(Table2[[#This Row],[Close Price]]-Table2[[#This Row],[20D EMA]])/Table2[[#This Row],[20D EMA]]</f>
        <v>-1.2572930935137635E-2</v>
      </c>
      <c r="T435" s="2">
        <f>(Table2[[#This Row],[Close Price]]-Table2[[#This Row],[50D EMA]])/Table2[[#This Row],[50D EMA]]</f>
        <v>1.1451983419091384E-3</v>
      </c>
      <c r="U435" s="2">
        <f>(Table2[[#This Row],[Close Price]]-Table2[[#This Row],[200D EMA]])/Table2[[#This Row],[200D EMA]]</f>
        <v>0.12170686401470915</v>
      </c>
      <c r="V435">
        <v>0.36602509533053901</v>
      </c>
      <c r="W435">
        <v>2844.95</v>
      </c>
      <c r="X435">
        <v>2905.1</v>
      </c>
      <c r="Y435">
        <v>2835</v>
      </c>
      <c r="Z435">
        <v>2905.1</v>
      </c>
      <c r="AA435">
        <v>2809.8</v>
      </c>
      <c r="AB435">
        <v>3023.8</v>
      </c>
      <c r="AC435" s="2">
        <f>(Table2[[#This Row],[Close Price]]/Table2[[#This Row],[Day Low]])-1</f>
        <v>5.9403504455262102E-3</v>
      </c>
      <c r="AD435" s="2">
        <f>(Table2[[#This Row],[Day High]]/Table2[[#This Row],[Close Price]])-1</f>
        <v>1.5112601988224394E-2</v>
      </c>
      <c r="AE435" s="2">
        <f>(Table2[[#This Row],[Close Price]]/Table2[[#This Row],[Current Week Low]])-1</f>
        <v>9.4708994708994076E-3</v>
      </c>
      <c r="AF435" s="2">
        <f>(Table2[[#This Row],[Current Week High]]/Table2[[#This Row],[Close Price]])-1</f>
        <v>1.5112601988224394E-2</v>
      </c>
      <c r="AG435" s="2">
        <f>(Table2[[#This Row],[Close Price]]/Table2[[#This Row],[Current Month Low]])-1</f>
        <v>1.8524450138799775E-2</v>
      </c>
      <c r="AH435" s="2">
        <f>(Table2[[#This Row],[Current Month High]]/Table2[[#This Row],[Close Price]])-1</f>
        <v>5.6589269179027735E-2</v>
      </c>
      <c r="AI435">
        <v>10.732568094065</v>
      </c>
      <c r="AJ435">
        <v>48.911205349012597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0.04</v>
      </c>
      <c r="AM435" t="s">
        <v>10436</v>
      </c>
      <c r="AN435">
        <v>-2.2999999999999998</v>
      </c>
      <c r="AO435" t="s">
        <v>10435</v>
      </c>
      <c r="AP435">
        <v>-6.3647790429249996E-3</v>
      </c>
      <c r="AQ435">
        <f>(Table2[[#This Row],[Sharpe Ratio]]-AVERAGE(Table2[Sharpe Ratio]))/_xlfn.STDEV.P(Table2[Sharpe Ratio])</f>
        <v>-0.75502281439480556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-1.6468708070614058</v>
      </c>
      <c r="AS435">
        <f>_xlfn.RANK.AVG(Table2[[#This Row],[1Y Return vs Nifty Z-Score]],Table2[1Y Return vs Nifty Z-Score])</f>
        <v>423</v>
      </c>
      <c r="AT435">
        <f>_xlfn.RANK.AVG(Table2[[#This Row],[6M Return vs Nifty Z-Score]],Table2[6M Return vs Nifty Z-Score])</f>
        <v>285</v>
      </c>
      <c r="AU435">
        <f>_xlfn.RANK.AVG(Table2[[#This Row],[Sharpe Ratio Z-Score]],Table2[Sharpe Ratio Z-Score])</f>
        <v>574</v>
      </c>
      <c r="AV435">
        <f>(Table2[[#This Row],[Rank 1Y]]+Table2[[#This Row],[Rank 6M]]+Table2[[#This Row],[Rank Sharpe]])/3</f>
        <v>427.33333333333331</v>
      </c>
    </row>
    <row r="436" spans="1:48" x14ac:dyDescent="0.3">
      <c r="A436" t="s">
        <v>1169</v>
      </c>
      <c r="B436" t="s">
        <v>1170</v>
      </c>
      <c r="C436" t="s">
        <v>10400</v>
      </c>
      <c r="D436" t="s">
        <v>473</v>
      </c>
      <c r="E436">
        <v>10858.171222485</v>
      </c>
      <c r="F436">
        <v>355.65</v>
      </c>
      <c r="G436">
        <v>-10.8183603743574</v>
      </c>
      <c r="H436">
        <f>(Table2[[#This Row],[1Y Return vs Nifty]]-AVERAGE(Table2[1Y Return vs Nifty]))/_xlfn.STDEV.P(Table2[1Y Return vs Nifty])</f>
        <v>-0.57551050013522143</v>
      </c>
      <c r="I436">
        <v>20.2145227749578</v>
      </c>
      <c r="J436">
        <f>(Table2[[#This Row],[1M Return vs Nifty]]-AVERAGE(Table2[1M Return vs Nifty]))/_xlfn.STDEV.P(Table2[1M Return vs Nifty])</f>
        <v>2.2117539725306079</v>
      </c>
      <c r="K436">
        <v>43.242216885381701</v>
      </c>
      <c r="L436">
        <f>(Table2[[#This Row],[6M Return vs Nifty]]-AVERAGE(Table2[6M Return vs Nifty]))/_xlfn.STDEV.P(Table2[6M Return vs Nifty])</f>
        <v>0.9009413300280813</v>
      </c>
      <c r="M436">
        <v>5.2890492894865</v>
      </c>
      <c r="N436">
        <f>(Table2[[#This Row],[1W Return vs Nifty]]-AVERAGE(Table2[1W Return vs Nifty]))/_xlfn.STDEV.P(Table2[1W Return vs Nifty])</f>
        <v>1.373444130632256</v>
      </c>
      <c r="O436">
        <v>319.87</v>
      </c>
      <c r="P436">
        <v>302.97476317813101</v>
      </c>
      <c r="Q436">
        <v>286.62788979201599</v>
      </c>
      <c r="R436">
        <v>89.127585751732497</v>
      </c>
      <c r="S436" s="2">
        <f>(Table2[[#This Row],[Close Price]]-Table2[[#This Row],[20D EMA]])/Table2[[#This Row],[20D EMA]]</f>
        <v>0.11185794228905484</v>
      </c>
      <c r="T436" s="2">
        <f>(Table2[[#This Row],[Close Price]]-Table2[[#This Row],[50D EMA]])/Table2[[#This Row],[50D EMA]]</f>
        <v>0.17386014686279028</v>
      </c>
      <c r="U436" s="2">
        <f>(Table2[[#This Row],[Close Price]]-Table2[[#This Row],[200D EMA]])/Table2[[#This Row],[200D EMA]]</f>
        <v>0.24080737662363585</v>
      </c>
      <c r="V436">
        <v>2.6203598520412998</v>
      </c>
      <c r="W436">
        <v>351.3</v>
      </c>
      <c r="X436">
        <v>358</v>
      </c>
      <c r="Y436">
        <v>347.85</v>
      </c>
      <c r="Z436">
        <v>359.95</v>
      </c>
      <c r="AA436">
        <v>272</v>
      </c>
      <c r="AB436">
        <v>360</v>
      </c>
      <c r="AC436" s="2">
        <f>(Table2[[#This Row],[Close Price]]/Table2[[#This Row],[Day Low]])-1</f>
        <v>1.2382578992314208E-2</v>
      </c>
      <c r="AD436" s="2">
        <f>(Table2[[#This Row],[Day High]]/Table2[[#This Row],[Close Price]])-1</f>
        <v>6.6076198509772421E-3</v>
      </c>
      <c r="AE436" s="2">
        <f>(Table2[[#This Row],[Close Price]]/Table2[[#This Row],[Current Week Low]])-1</f>
        <v>2.2423458387235806E-2</v>
      </c>
      <c r="AF436" s="2">
        <f>(Table2[[#This Row],[Current Week High]]/Table2[[#This Row],[Close Price]])-1</f>
        <v>1.2090538450724164E-2</v>
      </c>
      <c r="AG436" s="2">
        <f>(Table2[[#This Row],[Close Price]]/Table2[[#This Row],[Current Month Low]])-1</f>
        <v>0.3075367647058822</v>
      </c>
      <c r="AH436" s="2">
        <f>(Table2[[#This Row],[Current Month High]]/Table2[[#This Row],[Close Price]])-1</f>
        <v>1.2231126107127954E-2</v>
      </c>
      <c r="AI436">
        <v>1.2231126107127901</v>
      </c>
      <c r="AJ436">
        <v>66.971830985915403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0.05</v>
      </c>
      <c r="AM436" t="s">
        <v>10436</v>
      </c>
      <c r="AN436">
        <v>27.66</v>
      </c>
      <c r="AO436" t="s">
        <v>10436</v>
      </c>
      <c r="AP436">
        <v>-4.0397503543670998E-2</v>
      </c>
      <c r="AQ436">
        <f>(Table2[[#This Row],[Sharpe Ratio]]-AVERAGE(Table2[Sharpe Ratio]))/_xlfn.STDEV.P(Table2[Sharpe Ratio])</f>
        <v>-1.1500352147179762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2.7605937183377476</v>
      </c>
      <c r="AS436">
        <f>_xlfn.RANK.AVG(Table2[[#This Row],[1Y Return vs Nifty Z-Score]],Table2[1Y Return vs Nifty Z-Score])</f>
        <v>513</v>
      </c>
      <c r="AT436">
        <f>_xlfn.RANK.AVG(Table2[[#This Row],[6M Return vs Nifty Z-Score]],Table2[6M Return vs Nifty Z-Score])</f>
        <v>117</v>
      </c>
      <c r="AU436">
        <f>_xlfn.RANK.AVG(Table2[[#This Row],[Sharpe Ratio Z-Score]],Table2[Sharpe Ratio Z-Score])</f>
        <v>653</v>
      </c>
      <c r="AV436">
        <f>(Table2[[#This Row],[Rank 1Y]]+Table2[[#This Row],[Rank 6M]]+Table2[[#This Row],[Rank Sharpe]])/3</f>
        <v>427.66666666666669</v>
      </c>
    </row>
    <row r="437" spans="1:48" x14ac:dyDescent="0.3">
      <c r="A437" t="s">
        <v>1249</v>
      </c>
      <c r="B437" t="s">
        <v>1250</v>
      </c>
      <c r="C437" t="s">
        <v>10393</v>
      </c>
      <c r="D437" t="s">
        <v>228</v>
      </c>
      <c r="E437">
        <v>9668.7566872000007</v>
      </c>
      <c r="F437">
        <v>724.1</v>
      </c>
      <c r="G437">
        <v>-17.9704391836251</v>
      </c>
      <c r="H437">
        <f>(Table2[[#This Row],[1Y Return vs Nifty]]-AVERAGE(Table2[1Y Return vs Nifty]))/_xlfn.STDEV.P(Table2[1Y Return vs Nifty])</f>
        <v>-0.69197034054662343</v>
      </c>
      <c r="I437">
        <v>-3.0535517407144801</v>
      </c>
      <c r="J437">
        <f>(Table2[[#This Row],[1M Return vs Nifty]]-AVERAGE(Table2[1M Return vs Nifty]))/_xlfn.STDEV.P(Table2[1M Return vs Nifty])</f>
        <v>-5.5919168542998582E-2</v>
      </c>
      <c r="K437">
        <v>5.2614120116939898</v>
      </c>
      <c r="L437">
        <f>(Table2[[#This Row],[6M Return vs Nifty]]-AVERAGE(Table2[6M Return vs Nifty]))/_xlfn.STDEV.P(Table2[6M Return vs Nifty])</f>
        <v>-0.24228059728665877</v>
      </c>
      <c r="M437">
        <v>1.5619360688572399</v>
      </c>
      <c r="N437">
        <f>(Table2[[#This Row],[1W Return vs Nifty]]-AVERAGE(Table2[1W Return vs Nifty]))/_xlfn.STDEV.P(Table2[1W Return vs Nifty])</f>
        <v>0.65168790002179833</v>
      </c>
      <c r="O437">
        <v>734.18</v>
      </c>
      <c r="P437">
        <v>698.33478431357901</v>
      </c>
      <c r="Q437">
        <v>639.14767000931101</v>
      </c>
      <c r="R437">
        <v>42.176988988376003</v>
      </c>
      <c r="S437" s="2">
        <f>(Table2[[#This Row],[Close Price]]-Table2[[#This Row],[20D EMA]])/Table2[[#This Row],[20D EMA]]</f>
        <v>-1.3729603094608854E-2</v>
      </c>
      <c r="T437" s="2">
        <f>(Table2[[#This Row],[Close Price]]-Table2[[#This Row],[50D EMA]])/Table2[[#This Row],[50D EMA]]</f>
        <v>3.6895220265659071E-2</v>
      </c>
      <c r="U437" s="2">
        <f>(Table2[[#This Row],[Close Price]]-Table2[[#This Row],[200D EMA]])/Table2[[#This Row],[200D EMA]]</f>
        <v>0.13291502727288584</v>
      </c>
      <c r="V437">
        <v>0.74533900085524696</v>
      </c>
      <c r="W437">
        <v>721.5</v>
      </c>
      <c r="X437">
        <v>741.95</v>
      </c>
      <c r="Y437">
        <v>721.5</v>
      </c>
      <c r="Z437">
        <v>766</v>
      </c>
      <c r="AA437">
        <v>710</v>
      </c>
      <c r="AB437">
        <v>855</v>
      </c>
      <c r="AC437" s="2">
        <f>(Table2[[#This Row],[Close Price]]/Table2[[#This Row],[Day Low]])-1</f>
        <v>3.6036036036035668E-3</v>
      </c>
      <c r="AD437" s="2">
        <f>(Table2[[#This Row],[Day High]]/Table2[[#This Row],[Close Price]])-1</f>
        <v>2.4651291258113606E-2</v>
      </c>
      <c r="AE437" s="2">
        <f>(Table2[[#This Row],[Close Price]]/Table2[[#This Row],[Current Week Low]])-1</f>
        <v>3.6036036036035668E-3</v>
      </c>
      <c r="AF437" s="2">
        <f>(Table2[[#This Row],[Current Week High]]/Table2[[#This Row],[Close Price]])-1</f>
        <v>5.7864935782350413E-2</v>
      </c>
      <c r="AG437" s="2">
        <f>(Table2[[#This Row],[Close Price]]/Table2[[#This Row],[Current Month Low]])-1</f>
        <v>1.9859154929577461E-2</v>
      </c>
      <c r="AH437" s="2">
        <f>(Table2[[#This Row],[Current Month High]]/Table2[[#This Row],[Close Price]])-1</f>
        <v>0.18077613589283237</v>
      </c>
      <c r="AI437">
        <v>18.0776135892832</v>
      </c>
      <c r="AJ437">
        <v>31.2726613488034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0.08</v>
      </c>
      <c r="AM437" t="s">
        <v>10436</v>
      </c>
      <c r="AN437">
        <v>-4.67</v>
      </c>
      <c r="AO437" t="s">
        <v>10435</v>
      </c>
      <c r="AP437">
        <v>6.2384115082059002E-2</v>
      </c>
      <c r="AQ437">
        <f>(Table2[[#This Row],[Sharpe Ratio]]-AVERAGE(Table2[Sharpe Ratio]))/_xlfn.STDEV.P(Table2[Sharpe Ratio])</f>
        <v>4.2934624695273288E-2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-0.29554758165920914</v>
      </c>
      <c r="AS437">
        <f>_xlfn.RANK.AVG(Table2[[#This Row],[1Y Return vs Nifty Z-Score]],Table2[1Y Return vs Nifty Z-Score])</f>
        <v>560</v>
      </c>
      <c r="AT437">
        <f>_xlfn.RANK.AVG(Table2[[#This Row],[6M Return vs Nifty Z-Score]],Table2[6M Return vs Nifty Z-Score])</f>
        <v>390</v>
      </c>
      <c r="AU437">
        <f>_xlfn.RANK.AVG(Table2[[#This Row],[Sharpe Ratio Z-Score]],Table2[Sharpe Ratio Z-Score])</f>
        <v>333</v>
      </c>
      <c r="AV437">
        <f>(Table2[[#This Row],[Rank 1Y]]+Table2[[#This Row],[Rank 6M]]+Table2[[#This Row],[Rank Sharpe]])/3</f>
        <v>427.66666666666669</v>
      </c>
    </row>
    <row r="438" spans="1:48" x14ac:dyDescent="0.3">
      <c r="A438" t="s">
        <v>653</v>
      </c>
      <c r="B438" t="s">
        <v>654</v>
      </c>
      <c r="C438" t="s">
        <v>10397</v>
      </c>
      <c r="D438" t="s">
        <v>190</v>
      </c>
      <c r="E438">
        <v>29441.085920699999</v>
      </c>
      <c r="F438">
        <v>1401.1</v>
      </c>
      <c r="G438">
        <v>-17.683680824726601</v>
      </c>
      <c r="H438">
        <f>(Table2[[#This Row],[1Y Return vs Nifty]]-AVERAGE(Table2[1Y Return vs Nifty]))/_xlfn.STDEV.P(Table2[1Y Return vs Nifty])</f>
        <v>-0.68730095230237198</v>
      </c>
      <c r="I438">
        <v>-1.9800797412664599</v>
      </c>
      <c r="J438">
        <f>(Table2[[#This Row],[1M Return vs Nifty]]-AVERAGE(Table2[1M Return vs Nifty]))/_xlfn.STDEV.P(Table2[1M Return vs Nifty])</f>
        <v>4.8699871558632438E-2</v>
      </c>
      <c r="K438">
        <v>17.313561651324299</v>
      </c>
      <c r="L438">
        <f>(Table2[[#This Row],[6M Return vs Nifty]]-AVERAGE(Table2[6M Return vs Nifty]))/_xlfn.STDEV.P(Table2[6M Return vs Nifty])</f>
        <v>0.12048901186528184</v>
      </c>
      <c r="M438">
        <v>-1.8537600593861101</v>
      </c>
      <c r="N438">
        <f>(Table2[[#This Row],[1W Return vs Nifty]]-AVERAGE(Table2[1W Return vs Nifty]))/_xlfn.STDEV.P(Table2[1W Return vs Nifty])</f>
        <v>-9.7623475280816732E-3</v>
      </c>
      <c r="O438">
        <v>1382.82</v>
      </c>
      <c r="P438">
        <v>1363.52582852669</v>
      </c>
      <c r="Q438">
        <v>1266.0407265997501</v>
      </c>
      <c r="R438">
        <v>56.4880176702749</v>
      </c>
      <c r="S438" s="2">
        <f>(Table2[[#This Row],[Close Price]]-Table2[[#This Row],[20D EMA]])/Table2[[#This Row],[20D EMA]]</f>
        <v>1.3219363330006778E-2</v>
      </c>
      <c r="T438" s="2">
        <f>(Table2[[#This Row],[Close Price]]-Table2[[#This Row],[50D EMA]])/Table2[[#This Row],[50D EMA]]</f>
        <v>2.7556626128534243E-2</v>
      </c>
      <c r="U438" s="2">
        <f>(Table2[[#This Row],[Close Price]]-Table2[[#This Row],[200D EMA]])/Table2[[#This Row],[200D EMA]]</f>
        <v>0.10667845872777193</v>
      </c>
      <c r="V438">
        <v>0.60853389033999705</v>
      </c>
      <c r="W438">
        <v>1380</v>
      </c>
      <c r="X438">
        <v>1424.8</v>
      </c>
      <c r="Y438">
        <v>1380</v>
      </c>
      <c r="Z438">
        <v>1429.5</v>
      </c>
      <c r="AA438">
        <v>1323</v>
      </c>
      <c r="AB438">
        <v>1444.95</v>
      </c>
      <c r="AC438" s="2">
        <f>(Table2[[#This Row],[Close Price]]/Table2[[#This Row],[Day Low]])-1</f>
        <v>1.528985507246361E-2</v>
      </c>
      <c r="AD438" s="2">
        <f>(Table2[[#This Row],[Day High]]/Table2[[#This Row],[Close Price]])-1</f>
        <v>1.6915280850760217E-2</v>
      </c>
      <c r="AE438" s="2">
        <f>(Table2[[#This Row],[Close Price]]/Table2[[#This Row],[Current Week Low]])-1</f>
        <v>1.528985507246361E-2</v>
      </c>
      <c r="AF438" s="2">
        <f>(Table2[[#This Row],[Current Week High]]/Table2[[#This Row],[Close Price]])-1</f>
        <v>2.0269788023695723E-2</v>
      </c>
      <c r="AG438" s="2">
        <f>(Table2[[#This Row],[Close Price]]/Table2[[#This Row],[Current Month Low]])-1</f>
        <v>5.9032501889644706E-2</v>
      </c>
      <c r="AH438" s="2">
        <f>(Table2[[#This Row],[Current Month High]]/Table2[[#This Row],[Close Price]])-1</f>
        <v>3.129683819855833E-2</v>
      </c>
      <c r="AI438">
        <v>7.4834058953679303</v>
      </c>
      <c r="AJ438">
        <v>39.683963910074198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-0.06</v>
      </c>
      <c r="AM438" t="s">
        <v>10435</v>
      </c>
      <c r="AN438">
        <v>1.18</v>
      </c>
      <c r="AO438" t="s">
        <v>10436</v>
      </c>
      <c r="AP438">
        <v>2.0708671311851001E-2</v>
      </c>
      <c r="AQ438">
        <f>(Table2[[#This Row],[Sharpe Ratio]]-AVERAGE(Table2[Sharpe Ratio]))/_xlfn.STDEV.P(Table2[Sharpe Ratio])</f>
        <v>-0.44078559811093598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-0.96866001451747541</v>
      </c>
      <c r="AS438">
        <f>_xlfn.RANK.AVG(Table2[[#This Row],[1Y Return vs Nifty Z-Score]],Table2[1Y Return vs Nifty Z-Score])</f>
        <v>557</v>
      </c>
      <c r="AT438">
        <f>_xlfn.RANK.AVG(Table2[[#This Row],[6M Return vs Nifty Z-Score]],Table2[6M Return vs Nifty Z-Score])</f>
        <v>277</v>
      </c>
      <c r="AU438">
        <f>_xlfn.RANK.AVG(Table2[[#This Row],[Sharpe Ratio Z-Score]],Table2[Sharpe Ratio Z-Score])</f>
        <v>458</v>
      </c>
      <c r="AV438">
        <f>(Table2[[#This Row],[Rank 1Y]]+Table2[[#This Row],[Rank 6M]]+Table2[[#This Row],[Rank Sharpe]])/3</f>
        <v>430.66666666666669</v>
      </c>
    </row>
    <row r="439" spans="1:48" x14ac:dyDescent="0.3">
      <c r="A439" t="s">
        <v>555</v>
      </c>
      <c r="B439" t="s">
        <v>556</v>
      </c>
      <c r="C439" t="s">
        <v>10391</v>
      </c>
      <c r="D439" t="s">
        <v>40</v>
      </c>
      <c r="E439">
        <v>38579.68</v>
      </c>
      <c r="F439">
        <v>234.1</v>
      </c>
      <c r="G439">
        <v>35.305088937025701</v>
      </c>
      <c r="H439">
        <f>(Table2[[#This Row],[1Y Return vs Nifty]]-AVERAGE(Table2[1Y Return vs Nifty]))/_xlfn.STDEV.P(Table2[1Y Return vs Nifty])</f>
        <v>0.17553401283443631</v>
      </c>
      <c r="I439">
        <v>-14.4038991893279</v>
      </c>
      <c r="J439">
        <f>(Table2[[#This Row],[1M Return vs Nifty]]-AVERAGE(Table2[1M Return vs Nifty]))/_xlfn.STDEV.P(Table2[1M Return vs Nifty])</f>
        <v>-1.1621077375084923</v>
      </c>
      <c r="K439">
        <v>-13.7188201740588</v>
      </c>
      <c r="L439">
        <f>(Table2[[#This Row],[6M Return vs Nifty]]-AVERAGE(Table2[6M Return vs Nifty]))/_xlfn.STDEV.P(Table2[6M Return vs Nifty])</f>
        <v>-0.81358543646635462</v>
      </c>
      <c r="M439">
        <v>-3.9570017117784899</v>
      </c>
      <c r="N439">
        <f>(Table2[[#This Row],[1W Return vs Nifty]]-AVERAGE(Table2[1W Return vs Nifty]))/_xlfn.STDEV.P(Table2[1W Return vs Nifty])</f>
        <v>-0.41705551981259337</v>
      </c>
      <c r="O439">
        <v>245.52</v>
      </c>
      <c r="P439">
        <v>251.93441996422601</v>
      </c>
      <c r="Q439">
        <v>233.11856781648601</v>
      </c>
      <c r="R439">
        <v>33.633879742641199</v>
      </c>
      <c r="S439" s="2">
        <f>(Table2[[#This Row],[Close Price]]-Table2[[#This Row],[20D EMA]])/Table2[[#This Row],[20D EMA]]</f>
        <v>-4.6513522319973993E-2</v>
      </c>
      <c r="T439" s="2">
        <f>(Table2[[#This Row],[Close Price]]-Table2[[#This Row],[50D EMA]])/Table2[[#This Row],[50D EMA]]</f>
        <v>-7.0789930041152985E-2</v>
      </c>
      <c r="U439" s="2">
        <f>(Table2[[#This Row],[Close Price]]-Table2[[#This Row],[200D EMA]])/Table2[[#This Row],[200D EMA]]</f>
        <v>4.2100129247816254E-3</v>
      </c>
      <c r="V439">
        <v>0.25770497580285101</v>
      </c>
      <c r="W439">
        <v>233.05</v>
      </c>
      <c r="X439">
        <v>237.8</v>
      </c>
      <c r="Y439">
        <v>233.05</v>
      </c>
      <c r="Z439">
        <v>241.95</v>
      </c>
      <c r="AA439">
        <v>226.65</v>
      </c>
      <c r="AB439">
        <v>271.35000000000002</v>
      </c>
      <c r="AC439" s="2">
        <f>(Table2[[#This Row],[Close Price]]/Table2[[#This Row],[Day Low]])-1</f>
        <v>4.5054709289851225E-3</v>
      </c>
      <c r="AD439" s="2">
        <f>(Table2[[#This Row],[Day High]]/Table2[[#This Row],[Close Price]])-1</f>
        <v>1.5805211448099099E-2</v>
      </c>
      <c r="AE439" s="2">
        <f>(Table2[[#This Row],[Close Price]]/Table2[[#This Row],[Current Week Low]])-1</f>
        <v>4.5054709289851225E-3</v>
      </c>
      <c r="AF439" s="2">
        <f>(Table2[[#This Row],[Current Week High]]/Table2[[#This Row],[Close Price]])-1</f>
        <v>3.3532678342588662E-2</v>
      </c>
      <c r="AG439" s="2">
        <f>(Table2[[#This Row],[Close Price]]/Table2[[#This Row],[Current Month Low]])-1</f>
        <v>3.2870063975292352E-2</v>
      </c>
      <c r="AH439" s="2">
        <f>(Table2[[#This Row],[Current Month High]]/Table2[[#This Row],[Close Price]])-1</f>
        <v>0.15912003417343024</v>
      </c>
      <c r="AI439">
        <v>38.701409653993998</v>
      </c>
      <c r="AJ439">
        <v>79.938508839354299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-0.19</v>
      </c>
      <c r="AM439" t="s">
        <v>10435</v>
      </c>
      <c r="AN439">
        <v>-6.21</v>
      </c>
      <c r="AO439" t="s">
        <v>10435</v>
      </c>
      <c r="AP439">
        <v>2.8544124918052E-2</v>
      </c>
      <c r="AQ439">
        <f>(Table2[[#This Row],[Sharpe Ratio]]-AVERAGE(Table2[Sharpe Ratio]))/_xlfn.STDEV.P(Table2[Sharpe Ratio])</f>
        <v>-0.3498407389493236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256</v>
      </c>
      <c r="AT439">
        <f>_xlfn.RANK.AVG(Table2[[#This Row],[6M Return vs Nifty Z-Score]],Table2[6M Return vs Nifty Z-Score])</f>
        <v>606</v>
      </c>
      <c r="AU439">
        <f>_xlfn.RANK.AVG(Table2[[#This Row],[Sharpe Ratio Z-Score]],Table2[Sharpe Ratio Z-Score])</f>
        <v>434</v>
      </c>
      <c r="AV439">
        <f>(Table2[[#This Row],[Rank 1Y]]+Table2[[#This Row],[Rank 6M]]+Table2[[#This Row],[Rank Sharpe]])/3</f>
        <v>432</v>
      </c>
    </row>
    <row r="440" spans="1:48" x14ac:dyDescent="0.3">
      <c r="A440" t="s">
        <v>961</v>
      </c>
      <c r="B440" t="s">
        <v>962</v>
      </c>
      <c r="C440" t="s">
        <v>10390</v>
      </c>
      <c r="D440" t="s">
        <v>21</v>
      </c>
      <c r="E440">
        <v>16109.211216899999</v>
      </c>
      <c r="F440">
        <v>710.25</v>
      </c>
      <c r="G440">
        <v>3.9038484517406999</v>
      </c>
      <c r="H440">
        <f>(Table2[[#This Row],[1Y Return vs Nifty]]-AVERAGE(Table2[1Y Return vs Nifty]))/_xlfn.STDEV.P(Table2[1Y Return vs Nifty])</f>
        <v>-0.33578354296453106</v>
      </c>
      <c r="I440">
        <v>-12.5347869915439</v>
      </c>
      <c r="J440">
        <f>(Table2[[#This Row],[1M Return vs Nifty]]-AVERAGE(Table2[1M Return vs Nifty]))/_xlfn.STDEV.P(Table2[1M Return vs Nifty])</f>
        <v>-0.97994674581521923</v>
      </c>
      <c r="K440">
        <v>0.91134869038349398</v>
      </c>
      <c r="L440">
        <f>(Table2[[#This Row],[6M Return vs Nifty]]-AVERAGE(Table2[6M Return vs Nifty]))/_xlfn.STDEV.P(Table2[6M Return vs Nifty])</f>
        <v>-0.37321746896878027</v>
      </c>
      <c r="M440">
        <v>-9.4249672724790798</v>
      </c>
      <c r="N440">
        <f>(Table2[[#This Row],[1W Return vs Nifty]]-AVERAGE(Table2[1W Return vs Nifty]))/_xlfn.STDEV.P(Table2[1W Return vs Nifty])</f>
        <v>-1.4759281589251634</v>
      </c>
      <c r="O440">
        <v>755.95</v>
      </c>
      <c r="P440">
        <v>754.30241622676795</v>
      </c>
      <c r="Q440">
        <v>655.89341343641399</v>
      </c>
      <c r="R440">
        <v>24.6547611718794</v>
      </c>
      <c r="S440" s="2">
        <f>(Table2[[#This Row],[Close Price]]-Table2[[#This Row],[20D EMA]])/Table2[[#This Row],[20D EMA]]</f>
        <v>-6.0453733712547184E-2</v>
      </c>
      <c r="T440" s="2">
        <f>(Table2[[#This Row],[Close Price]]-Table2[[#This Row],[50D EMA]])/Table2[[#This Row],[50D EMA]]</f>
        <v>-5.8401531374021674E-2</v>
      </c>
      <c r="U440" s="2">
        <f>(Table2[[#This Row],[Close Price]]-Table2[[#This Row],[200D EMA]])/Table2[[#This Row],[200D EMA]]</f>
        <v>8.2874115595697531E-2</v>
      </c>
      <c r="V440">
        <v>0.66046656746847399</v>
      </c>
      <c r="W440">
        <v>691</v>
      </c>
      <c r="X440">
        <v>726.4</v>
      </c>
      <c r="Y440">
        <v>691</v>
      </c>
      <c r="Z440">
        <v>737.3</v>
      </c>
      <c r="AA440">
        <v>691</v>
      </c>
      <c r="AB440">
        <v>814.8</v>
      </c>
      <c r="AC440" s="2">
        <f>(Table2[[#This Row],[Close Price]]/Table2[[#This Row],[Day Low]])-1</f>
        <v>2.785817655571643E-2</v>
      </c>
      <c r="AD440" s="2">
        <f>(Table2[[#This Row],[Day High]]/Table2[[#This Row],[Close Price]])-1</f>
        <v>2.2738472368884155E-2</v>
      </c>
      <c r="AE440" s="2">
        <f>(Table2[[#This Row],[Close Price]]/Table2[[#This Row],[Current Week Low]])-1</f>
        <v>2.785817655571643E-2</v>
      </c>
      <c r="AF440" s="2">
        <f>(Table2[[#This Row],[Current Week High]]/Table2[[#This Row],[Close Price]])-1</f>
        <v>3.8085181274199131E-2</v>
      </c>
      <c r="AG440" s="2">
        <f>(Table2[[#This Row],[Close Price]]/Table2[[#This Row],[Current Month Low]])-1</f>
        <v>2.785817655571643E-2</v>
      </c>
      <c r="AH440" s="2">
        <f>(Table2[[#This Row],[Current Month High]]/Table2[[#This Row],[Close Price]])-1</f>
        <v>0.14720168954593449</v>
      </c>
      <c r="AI440">
        <v>18.1978176698345</v>
      </c>
      <c r="AJ440">
        <v>55.654174884944098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-0.14000000000000001</v>
      </c>
      <c r="AM440" t="s">
        <v>10435</v>
      </c>
      <c r="AN440">
        <v>-8.7799999999999994</v>
      </c>
      <c r="AO440" t="s">
        <v>10435</v>
      </c>
      <c r="AP440">
        <v>2.6146959124011999E-2</v>
      </c>
      <c r="AQ440">
        <f>(Table2[[#This Row],[Sharpe Ratio]]-AVERAGE(Table2[Sharpe Ratio]))/_xlfn.STDEV.P(Table2[Sharpe Ratio])</f>
        <v>-0.37766425963911099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-3.542540176312805</v>
      </c>
      <c r="AS440">
        <f>_xlfn.RANK.AVG(Table2[[#This Row],[1Y Return vs Nifty Z-Score]],Table2[1Y Return vs Nifty Z-Score])</f>
        <v>408</v>
      </c>
      <c r="AT440">
        <f>_xlfn.RANK.AVG(Table2[[#This Row],[6M Return vs Nifty Z-Score]],Table2[6M Return vs Nifty Z-Score])</f>
        <v>446</v>
      </c>
      <c r="AU440">
        <f>_xlfn.RANK.AVG(Table2[[#This Row],[Sharpe Ratio Z-Score]],Table2[Sharpe Ratio Z-Score])</f>
        <v>443</v>
      </c>
      <c r="AV440">
        <f>(Table2[[#This Row],[Rank 1Y]]+Table2[[#This Row],[Rank 6M]]+Table2[[#This Row],[Rank Sharpe]])/3</f>
        <v>432.33333333333331</v>
      </c>
    </row>
    <row r="441" spans="1:48" x14ac:dyDescent="0.3">
      <c r="A441" t="s">
        <v>1195</v>
      </c>
      <c r="B441" t="s">
        <v>1196</v>
      </c>
      <c r="C441" t="s">
        <v>10403</v>
      </c>
      <c r="D441" t="s">
        <v>130</v>
      </c>
      <c r="E441">
        <v>10502.769401955</v>
      </c>
      <c r="F441">
        <v>195.05</v>
      </c>
      <c r="G441">
        <v>-13.529814148520201</v>
      </c>
      <c r="H441">
        <f>(Table2[[#This Row],[1Y Return vs Nifty]]-AVERAGE(Table2[1Y Return vs Nifty]))/_xlfn.STDEV.P(Table2[1Y Return vs Nifty])</f>
        <v>-0.61966206532948498</v>
      </c>
      <c r="I441">
        <v>-8.7551341365100406</v>
      </c>
      <c r="J441">
        <f>(Table2[[#This Row],[1M Return vs Nifty]]-AVERAGE(Table2[1M Return vs Nifty]))/_xlfn.STDEV.P(Table2[1M Return vs Nifty])</f>
        <v>-0.61158720423951107</v>
      </c>
      <c r="K441">
        <v>-19.404184823548601</v>
      </c>
      <c r="L441">
        <f>(Table2[[#This Row],[6M Return vs Nifty]]-AVERAGE(Table2[6M Return vs Nifty]))/_xlfn.STDEV.P(Table2[6M Return vs Nifty])</f>
        <v>-0.98471486760117577</v>
      </c>
      <c r="M441">
        <v>2.76783586559467</v>
      </c>
      <c r="N441">
        <f>(Table2[[#This Row],[1W Return vs Nifty]]-AVERAGE(Table2[1W Return vs Nifty]))/_xlfn.STDEV.P(Table2[1W Return vs Nifty])</f>
        <v>0.88521064007963257</v>
      </c>
      <c r="O441">
        <v>193.84</v>
      </c>
      <c r="P441">
        <v>197.625604011749</v>
      </c>
      <c r="Q441">
        <v>197.48853147074399</v>
      </c>
      <c r="R441">
        <v>54.6449071661375</v>
      </c>
      <c r="S441" s="2">
        <f>(Table2[[#This Row],[Close Price]]-Table2[[#This Row],[20D EMA]])/Table2[[#This Row],[20D EMA]]</f>
        <v>6.2422616591003297E-3</v>
      </c>
      <c r="T441" s="2">
        <f>(Table2[[#This Row],[Close Price]]-Table2[[#This Row],[50D EMA]])/Table2[[#This Row],[50D EMA]]</f>
        <v>-1.3032744540509393E-2</v>
      </c>
      <c r="U441" s="2">
        <f>(Table2[[#This Row],[Close Price]]-Table2[[#This Row],[200D EMA]])/Table2[[#This Row],[200D EMA]]</f>
        <v>-1.2347711801711516E-2</v>
      </c>
      <c r="V441">
        <v>0.62877949943636202</v>
      </c>
      <c r="W441">
        <v>193.95</v>
      </c>
      <c r="X441">
        <v>199.9</v>
      </c>
      <c r="Y441">
        <v>193.95</v>
      </c>
      <c r="Z441">
        <v>201.9</v>
      </c>
      <c r="AA441">
        <v>178.6</v>
      </c>
      <c r="AB441">
        <v>201.9</v>
      </c>
      <c r="AC441" s="2">
        <f>(Table2[[#This Row],[Close Price]]/Table2[[#This Row],[Day Low]])-1</f>
        <v>5.6715648362981597E-3</v>
      </c>
      <c r="AD441" s="2">
        <f>(Table2[[#This Row],[Day High]]/Table2[[#This Row],[Close Price]])-1</f>
        <v>2.4865419123301757E-2</v>
      </c>
      <c r="AE441" s="2">
        <f>(Table2[[#This Row],[Close Price]]/Table2[[#This Row],[Current Week Low]])-1</f>
        <v>5.6715648362981597E-3</v>
      </c>
      <c r="AF441" s="2">
        <f>(Table2[[#This Row],[Current Week High]]/Table2[[#This Row],[Close Price]])-1</f>
        <v>3.5119200205075529E-2</v>
      </c>
      <c r="AG441" s="2">
        <f>(Table2[[#This Row],[Close Price]]/Table2[[#This Row],[Current Month Low]])-1</f>
        <v>9.2105263157894912E-2</v>
      </c>
      <c r="AH441" s="2">
        <f>(Table2[[#This Row],[Current Month High]]/Table2[[#This Row],[Close Price]])-1</f>
        <v>3.5119200205075529E-2</v>
      </c>
      <c r="AI441">
        <v>46.065111509869197</v>
      </c>
      <c r="AJ441">
        <v>43.895241608262602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-0.11</v>
      </c>
      <c r="AM441" t="s">
        <v>10435</v>
      </c>
      <c r="AN441">
        <v>4.0999999999999996</v>
      </c>
      <c r="AO441" t="s">
        <v>10436</v>
      </c>
      <c r="AP441">
        <v>0.15064292951380101</v>
      </c>
      <c r="AQ441">
        <f>(Table2[[#This Row],[Sharpe Ratio]]-AVERAGE(Table2[Sharpe Ratio]))/_xlfn.STDEV.P(Table2[Sharpe Ratio])</f>
        <v>1.0673405942377794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535</v>
      </c>
      <c r="AT441">
        <f>_xlfn.RANK.AVG(Table2[[#This Row],[6M Return vs Nifty Z-Score]],Table2[6M Return vs Nifty Z-Score])</f>
        <v>657</v>
      </c>
      <c r="AU441">
        <f>_xlfn.RANK.AVG(Table2[[#This Row],[Sharpe Ratio Z-Score]],Table2[Sharpe Ratio Z-Score])</f>
        <v>105</v>
      </c>
      <c r="AV441">
        <f>(Table2[[#This Row],[Rank 1Y]]+Table2[[#This Row],[Rank 6M]]+Table2[[#This Row],[Rank Sharpe]])/3</f>
        <v>432.33333333333331</v>
      </c>
    </row>
    <row r="442" spans="1:48" x14ac:dyDescent="0.3">
      <c r="A442" t="s">
        <v>1432</v>
      </c>
      <c r="B442" t="s">
        <v>1433</v>
      </c>
      <c r="C442" t="s">
        <v>10407</v>
      </c>
      <c r="D442" t="s">
        <v>1434</v>
      </c>
      <c r="E442">
        <v>7803.0374898</v>
      </c>
      <c r="F442">
        <v>1019.45</v>
      </c>
      <c r="G442">
        <v>-11.7163382105966</v>
      </c>
      <c r="H442">
        <f>(Table2[[#This Row],[1Y Return vs Nifty]]-AVERAGE(Table2[1Y Return vs Nifty]))/_xlfn.STDEV.P(Table2[1Y Return vs Nifty])</f>
        <v>-0.59013259229755599</v>
      </c>
      <c r="I442">
        <v>6.7518037715075501</v>
      </c>
      <c r="J442">
        <f>(Table2[[#This Row],[1M Return vs Nifty]]-AVERAGE(Table2[1M Return vs Nifty]))/_xlfn.STDEV.P(Table2[1M Return vs Nifty])</f>
        <v>0.89969670413126412</v>
      </c>
      <c r="K442">
        <v>33.9264233044089</v>
      </c>
      <c r="L442">
        <f>(Table2[[#This Row],[6M Return vs Nifty]]-AVERAGE(Table2[6M Return vs Nifty]))/_xlfn.STDEV.P(Table2[6M Return vs Nifty])</f>
        <v>0.6205360166724363</v>
      </c>
      <c r="M442">
        <v>-2.6715362282847499</v>
      </c>
      <c r="N442">
        <f>(Table2[[#This Row],[1W Return vs Nifty]]-AVERAGE(Table2[1W Return vs Nifty]))/_xlfn.STDEV.P(Table2[1W Return vs Nifty])</f>
        <v>-0.16812486838750756</v>
      </c>
      <c r="O442">
        <v>1001.57</v>
      </c>
      <c r="P442">
        <v>950.54641397024898</v>
      </c>
      <c r="Q442">
        <v>837.15742978498702</v>
      </c>
      <c r="R442">
        <v>51.3213439756329</v>
      </c>
      <c r="S442" s="2">
        <f>(Table2[[#This Row],[Close Price]]-Table2[[#This Row],[20D EMA]])/Table2[[#This Row],[20D EMA]]</f>
        <v>1.7851972403326772E-2</v>
      </c>
      <c r="T442" s="2">
        <f>(Table2[[#This Row],[Close Price]]-Table2[[#This Row],[50D EMA]])/Table2[[#This Row],[50D EMA]]</f>
        <v>7.2488397217716161E-2</v>
      </c>
      <c r="U442" s="2">
        <f>(Table2[[#This Row],[Close Price]]-Table2[[#This Row],[200D EMA]])/Table2[[#This Row],[200D EMA]]</f>
        <v>0.21775183941428139</v>
      </c>
      <c r="V442">
        <v>2.2628163793627301</v>
      </c>
      <c r="W442">
        <v>1012.25</v>
      </c>
      <c r="X442">
        <v>1051.2</v>
      </c>
      <c r="Y442">
        <v>1012.25</v>
      </c>
      <c r="Z442">
        <v>1057.9000000000001</v>
      </c>
      <c r="AA442">
        <v>911.1</v>
      </c>
      <c r="AB442">
        <v>1117</v>
      </c>
      <c r="AC442" s="2">
        <f>(Table2[[#This Row],[Close Price]]/Table2[[#This Row],[Day Low]])-1</f>
        <v>7.1128673746605475E-3</v>
      </c>
      <c r="AD442" s="2">
        <f>(Table2[[#This Row],[Day High]]/Table2[[#This Row],[Close Price]])-1</f>
        <v>3.1144244445534319E-2</v>
      </c>
      <c r="AE442" s="2">
        <f>(Table2[[#This Row],[Close Price]]/Table2[[#This Row],[Current Week Low]])-1</f>
        <v>7.1128673746605475E-3</v>
      </c>
      <c r="AF442" s="2">
        <f>(Table2[[#This Row],[Current Week High]]/Table2[[#This Row],[Close Price]])-1</f>
        <v>3.7716415714355911E-2</v>
      </c>
      <c r="AG442" s="2">
        <f>(Table2[[#This Row],[Close Price]]/Table2[[#This Row],[Current Month Low]])-1</f>
        <v>0.118922181977829</v>
      </c>
      <c r="AH442" s="2">
        <f>(Table2[[#This Row],[Current Month High]]/Table2[[#This Row],[Close Price]])-1</f>
        <v>9.5688851831870148E-2</v>
      </c>
      <c r="AI442">
        <v>9.5688851831870103</v>
      </c>
      <c r="AJ442">
        <v>72.349957734573096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-0.01</v>
      </c>
      <c r="AM442" t="s">
        <v>10435</v>
      </c>
      <c r="AN442">
        <v>10.82</v>
      </c>
      <c r="AO442" t="s">
        <v>10436</v>
      </c>
      <c r="AP442">
        <v>-2.2389840600298E-2</v>
      </c>
      <c r="AQ442">
        <f>(Table2[[#This Row],[Sharpe Ratio]]-AVERAGE(Table2[Sharpe Ratio]))/_xlfn.STDEV.P(Table2[Sharpe Ratio])</f>
        <v>-0.94102314566319167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-0.17904788554455481</v>
      </c>
      <c r="AS442">
        <f>_xlfn.RANK.AVG(Table2[[#This Row],[1Y Return vs Nifty Z-Score]],Table2[1Y Return vs Nifty Z-Score])</f>
        <v>523</v>
      </c>
      <c r="AT442">
        <f>_xlfn.RANK.AVG(Table2[[#This Row],[6M Return vs Nifty Z-Score]],Table2[6M Return vs Nifty Z-Score])</f>
        <v>152</v>
      </c>
      <c r="AU442">
        <f>_xlfn.RANK.AVG(Table2[[#This Row],[Sharpe Ratio Z-Score]],Table2[Sharpe Ratio Z-Score])</f>
        <v>623</v>
      </c>
      <c r="AV442">
        <f>(Table2[[#This Row],[Rank 1Y]]+Table2[[#This Row],[Rank 6M]]+Table2[[#This Row],[Rank Sharpe]])/3</f>
        <v>432.66666666666669</v>
      </c>
    </row>
    <row r="443" spans="1:48" x14ac:dyDescent="0.3">
      <c r="A443" t="s">
        <v>2046</v>
      </c>
      <c r="B443" t="s">
        <v>2047</v>
      </c>
      <c r="C443" t="s">
        <v>10402</v>
      </c>
      <c r="D443" t="s">
        <v>125</v>
      </c>
      <c r="E443">
        <v>3364.0852799999998</v>
      </c>
      <c r="F443">
        <v>584</v>
      </c>
      <c r="G443">
        <v>-22.6089450252449</v>
      </c>
      <c r="H443">
        <f>(Table2[[#This Row],[1Y Return vs Nifty]]-AVERAGE(Table2[1Y Return vs Nifty]))/_xlfn.STDEV.P(Table2[1Y Return vs Nifty])</f>
        <v>-0.76750077924402771</v>
      </c>
      <c r="I443">
        <v>-4.1394032785757799</v>
      </c>
      <c r="J443">
        <f>(Table2[[#This Row],[1M Return vs Nifty]]-AVERAGE(Table2[1M Return vs Nifty]))/_xlfn.STDEV.P(Table2[1M Return vs Nifty])</f>
        <v>-0.16174470068761213</v>
      </c>
      <c r="K443">
        <v>-6.7781038263962499</v>
      </c>
      <c r="L443">
        <f>(Table2[[#This Row],[6M Return vs Nifty]]-AVERAGE(Table2[6M Return vs Nifty]))/_xlfn.STDEV.P(Table2[6M Return vs Nifty])</f>
        <v>-0.60466992911182915</v>
      </c>
      <c r="M443">
        <v>-1.5141262146436301</v>
      </c>
      <c r="N443">
        <f>(Table2[[#This Row],[1W Return vs Nifty]]-AVERAGE(Table2[1W Return vs Nifty]))/_xlfn.STDEV.P(Table2[1W Return vs Nifty])</f>
        <v>5.6007815345501019E-2</v>
      </c>
      <c r="O443">
        <v>584.21</v>
      </c>
      <c r="P443">
        <v>585.51247150938696</v>
      </c>
      <c r="Q443">
        <v>567.98837210767101</v>
      </c>
      <c r="R443">
        <v>49.345734961574898</v>
      </c>
      <c r="S443" s="2">
        <f>(Table2[[#This Row],[Close Price]]-Table2[[#This Row],[20D EMA]])/Table2[[#This Row],[20D EMA]]</f>
        <v>-3.5945978329716434E-4</v>
      </c>
      <c r="T443" s="2">
        <f>(Table2[[#This Row],[Close Price]]-Table2[[#This Row],[50D EMA]])/Table2[[#This Row],[50D EMA]]</f>
        <v>-2.5831584859122977E-3</v>
      </c>
      <c r="U443" s="2">
        <f>(Table2[[#This Row],[Close Price]]-Table2[[#This Row],[200D EMA]])/Table2[[#This Row],[200D EMA]]</f>
        <v>2.8190062822789155E-2</v>
      </c>
      <c r="V443">
        <v>0.626984759170508</v>
      </c>
      <c r="W443">
        <v>582.1</v>
      </c>
      <c r="X443">
        <v>610.9</v>
      </c>
      <c r="Y443">
        <v>582.1</v>
      </c>
      <c r="Z443">
        <v>613.9</v>
      </c>
      <c r="AA443">
        <v>548.25</v>
      </c>
      <c r="AB443">
        <v>620.04999999999995</v>
      </c>
      <c r="AC443" s="2">
        <f>(Table2[[#This Row],[Close Price]]/Table2[[#This Row],[Day Low]])-1</f>
        <v>3.2640439786977282E-3</v>
      </c>
      <c r="AD443" s="2">
        <f>(Table2[[#This Row],[Day High]]/Table2[[#This Row],[Close Price]])-1</f>
        <v>4.6061643835616506E-2</v>
      </c>
      <c r="AE443" s="2">
        <f>(Table2[[#This Row],[Close Price]]/Table2[[#This Row],[Current Week Low]])-1</f>
        <v>3.2640439786977282E-3</v>
      </c>
      <c r="AF443" s="2">
        <f>(Table2[[#This Row],[Current Week High]]/Table2[[#This Row],[Close Price]])-1</f>
        <v>5.1198630136986223E-2</v>
      </c>
      <c r="AG443" s="2">
        <f>(Table2[[#This Row],[Close Price]]/Table2[[#This Row],[Current Month Low]])-1</f>
        <v>6.5207478340173264E-2</v>
      </c>
      <c r="AH443" s="2">
        <f>(Table2[[#This Row],[Current Month High]]/Table2[[#This Row],[Close Price]])-1</f>
        <v>6.1729452054794409E-2</v>
      </c>
      <c r="AI443">
        <v>18.484589041095798</v>
      </c>
      <c r="AJ443">
        <v>26.956521739130402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0</v>
      </c>
      <c r="AM443" t="s">
        <v>10437</v>
      </c>
      <c r="AN443">
        <v>4.0999999999999996</v>
      </c>
      <c r="AO443" t="s">
        <v>10436</v>
      </c>
      <c r="AP443">
        <v>0.11581274211776101</v>
      </c>
      <c r="AQ443">
        <f>(Table2[[#This Row],[Sharpe Ratio]]-AVERAGE(Table2[Sharpe Ratio]))/_xlfn.STDEV.P(Table2[Sharpe Ratio])</f>
        <v>0.66307216939527158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591</v>
      </c>
      <c r="AT443">
        <f>_xlfn.RANK.AVG(Table2[[#This Row],[6M Return vs Nifty Z-Score]],Table2[6M Return vs Nifty Z-Score])</f>
        <v>531</v>
      </c>
      <c r="AU443">
        <f>_xlfn.RANK.AVG(Table2[[#This Row],[Sharpe Ratio Z-Score]],Table2[Sharpe Ratio Z-Score])</f>
        <v>181</v>
      </c>
      <c r="AV443">
        <f>(Table2[[#This Row],[Rank 1Y]]+Table2[[#This Row],[Rank 6M]]+Table2[[#This Row],[Rank Sharpe]])/3</f>
        <v>434.33333333333331</v>
      </c>
    </row>
    <row r="444" spans="1:48" x14ac:dyDescent="0.3">
      <c r="A444" t="s">
        <v>1585</v>
      </c>
      <c r="B444" t="s">
        <v>1586</v>
      </c>
      <c r="C444" t="s">
        <v>10404</v>
      </c>
      <c r="D444" t="s">
        <v>388</v>
      </c>
      <c r="E444">
        <v>6242.4513690000003</v>
      </c>
      <c r="F444">
        <v>321</v>
      </c>
      <c r="G444">
        <v>17.487556418856698</v>
      </c>
      <c r="H444">
        <f>(Table2[[#This Row],[1Y Return vs Nifty]]-AVERAGE(Table2[1Y Return vs Nifty]))/_xlfn.STDEV.P(Table2[1Y Return vs Nifty])</f>
        <v>-0.11459519979421909</v>
      </c>
      <c r="I444">
        <v>-8.3121988634385797</v>
      </c>
      <c r="J444">
        <f>(Table2[[#This Row],[1M Return vs Nifty]]-AVERAGE(Table2[1M Return vs Nifty]))/_xlfn.STDEV.P(Table2[1M Return vs Nifty])</f>
        <v>-0.56841936835770157</v>
      </c>
      <c r="K444">
        <v>7.9714999427114499</v>
      </c>
      <c r="L444">
        <f>(Table2[[#This Row],[6M Return vs Nifty]]-AVERAGE(Table2[6M Return vs Nifty]))/_xlfn.STDEV.P(Table2[6M Return vs Nifty])</f>
        <v>-0.16070697192527034</v>
      </c>
      <c r="M444">
        <v>-2.51343335838247</v>
      </c>
      <c r="N444">
        <f>(Table2[[#This Row],[1W Return vs Nifty]]-AVERAGE(Table2[1W Return vs Nifty]))/_xlfn.STDEV.P(Table2[1W Return vs Nifty])</f>
        <v>-0.13750821558561083</v>
      </c>
      <c r="O444">
        <v>330.56</v>
      </c>
      <c r="P444">
        <v>331.263950704031</v>
      </c>
      <c r="Q444">
        <v>294.18429172627202</v>
      </c>
      <c r="R444">
        <v>35.106860703430598</v>
      </c>
      <c r="S444" s="2">
        <f>(Table2[[#This Row],[Close Price]]-Table2[[#This Row],[20D EMA]])/Table2[[#This Row],[20D EMA]]</f>
        <v>-2.8920619554695069E-2</v>
      </c>
      <c r="T444" s="2">
        <f>(Table2[[#This Row],[Close Price]]-Table2[[#This Row],[50D EMA]])/Table2[[#This Row],[50D EMA]]</f>
        <v>-3.0984206649160469E-2</v>
      </c>
      <c r="U444" s="2">
        <f>(Table2[[#This Row],[Close Price]]-Table2[[#This Row],[200D EMA]])/Table2[[#This Row],[200D EMA]]</f>
        <v>9.1152753657829683E-2</v>
      </c>
      <c r="V444">
        <v>0.29871131753887897</v>
      </c>
      <c r="W444">
        <v>319.89999999999998</v>
      </c>
      <c r="X444">
        <v>325.95</v>
      </c>
      <c r="Y444">
        <v>319.89999999999998</v>
      </c>
      <c r="Z444">
        <v>328.45</v>
      </c>
      <c r="AA444">
        <v>313.05</v>
      </c>
      <c r="AB444">
        <v>358.8</v>
      </c>
      <c r="AC444" s="2">
        <f>(Table2[[#This Row],[Close Price]]/Table2[[#This Row],[Day Low]])-1</f>
        <v>3.4385745545484347E-3</v>
      </c>
      <c r="AD444" s="2">
        <f>(Table2[[#This Row],[Day High]]/Table2[[#This Row],[Close Price]])-1</f>
        <v>1.5420560747663625E-2</v>
      </c>
      <c r="AE444" s="2">
        <f>(Table2[[#This Row],[Close Price]]/Table2[[#This Row],[Current Week Low]])-1</f>
        <v>3.4385745545484347E-3</v>
      </c>
      <c r="AF444" s="2">
        <f>(Table2[[#This Row],[Current Week High]]/Table2[[#This Row],[Close Price]])-1</f>
        <v>2.3208722741433041E-2</v>
      </c>
      <c r="AG444" s="2">
        <f>(Table2[[#This Row],[Close Price]]/Table2[[#This Row],[Current Month Low]])-1</f>
        <v>2.5395304264494545E-2</v>
      </c>
      <c r="AH444" s="2">
        <f>(Table2[[#This Row],[Current Month High]]/Table2[[#This Row],[Close Price]])-1</f>
        <v>0.11775700934579447</v>
      </c>
      <c r="AI444">
        <v>16.261682242990599</v>
      </c>
      <c r="AJ444">
        <v>56.509019990248603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-7.0000000000000007E-2</v>
      </c>
      <c r="AM444" t="s">
        <v>10435</v>
      </c>
      <c r="AN444">
        <v>-5.16</v>
      </c>
      <c r="AO444" t="s">
        <v>10435</v>
      </c>
      <c r="AP444">
        <v>-1.7613674731606001E-2</v>
      </c>
      <c r="AQ444">
        <f>(Table2[[#This Row],[Sharpe Ratio]]-AVERAGE(Table2[Sharpe Ratio]))/_xlfn.STDEV.P(Table2[Sharpe Ratio])</f>
        <v>-0.88558695088859252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328</v>
      </c>
      <c r="AT444">
        <f>_xlfn.RANK.AVG(Table2[[#This Row],[6M Return vs Nifty Z-Score]],Table2[6M Return vs Nifty Z-Score])</f>
        <v>365</v>
      </c>
      <c r="AU444">
        <f>_xlfn.RANK.AVG(Table2[[#This Row],[Sharpe Ratio Z-Score]],Table2[Sharpe Ratio Z-Score])</f>
        <v>611</v>
      </c>
      <c r="AV444">
        <f>(Table2[[#This Row],[Rank 1Y]]+Table2[[#This Row],[Rank 6M]]+Table2[[#This Row],[Rank Sharpe]])/3</f>
        <v>434.66666666666669</v>
      </c>
    </row>
    <row r="445" spans="1:48" x14ac:dyDescent="0.3">
      <c r="A445" t="s">
        <v>689</v>
      </c>
      <c r="B445" t="s">
        <v>690</v>
      </c>
      <c r="C445" t="s">
        <v>10402</v>
      </c>
      <c r="D445" t="s">
        <v>261</v>
      </c>
      <c r="E445">
        <v>26720.971811685002</v>
      </c>
      <c r="F445">
        <v>5404.95</v>
      </c>
      <c r="G445">
        <v>-25.9494396899794</v>
      </c>
      <c r="H445">
        <f>(Table2[[#This Row],[1Y Return vs Nifty]]-AVERAGE(Table2[1Y Return vs Nifty]))/_xlfn.STDEV.P(Table2[1Y Return vs Nifty])</f>
        <v>-0.82189524076002896</v>
      </c>
      <c r="I445">
        <v>-2.3729375737894198</v>
      </c>
      <c r="J445">
        <f>(Table2[[#This Row],[1M Return vs Nifty]]-AVERAGE(Table2[1M Return vs Nifty]))/_xlfn.STDEV.P(Table2[1M Return vs Nifty])</f>
        <v>1.0412511146723012E-2</v>
      </c>
      <c r="K445">
        <v>12.3075586354588</v>
      </c>
      <c r="L445">
        <f>(Table2[[#This Row],[6M Return vs Nifty]]-AVERAGE(Table2[6M Return vs Nifty]))/_xlfn.STDEV.P(Table2[6M Return vs Nifty])</f>
        <v>-3.0191639452508159E-2</v>
      </c>
      <c r="M445">
        <v>-3.4753316753364998</v>
      </c>
      <c r="N445">
        <f>(Table2[[#This Row],[1W Return vs Nifty]]-AVERAGE(Table2[1W Return vs Nifty]))/_xlfn.STDEV.P(Table2[1W Return vs Nifty])</f>
        <v>-0.32378001962757935</v>
      </c>
      <c r="O445">
        <v>5372.95</v>
      </c>
      <c r="P445">
        <v>5451.4971541448003</v>
      </c>
      <c r="Q445">
        <v>5271.0822194550001</v>
      </c>
      <c r="R445">
        <v>57.309541450496397</v>
      </c>
      <c r="S445" s="2">
        <f>(Table2[[#This Row],[Close Price]]-Table2[[#This Row],[20D EMA]])/Table2[[#This Row],[20D EMA]]</f>
        <v>5.9557598712066933E-3</v>
      </c>
      <c r="T445" s="2">
        <f>(Table2[[#This Row],[Close Price]]-Table2[[#This Row],[50D EMA]])/Table2[[#This Row],[50D EMA]]</f>
        <v>-8.5384166640187064E-3</v>
      </c>
      <c r="U445" s="2">
        <f>(Table2[[#This Row],[Close Price]]-Table2[[#This Row],[200D EMA]])/Table2[[#This Row],[200D EMA]]</f>
        <v>2.5396640570490077E-2</v>
      </c>
      <c r="V445">
        <v>1.28506224027093</v>
      </c>
      <c r="W445">
        <v>5355</v>
      </c>
      <c r="X445">
        <v>5490</v>
      </c>
      <c r="Y445">
        <v>5345</v>
      </c>
      <c r="Z445">
        <v>5490</v>
      </c>
      <c r="AA445">
        <v>5177.2</v>
      </c>
      <c r="AB445">
        <v>5580</v>
      </c>
      <c r="AC445" s="2">
        <f>(Table2[[#This Row],[Close Price]]/Table2[[#This Row],[Day Low]])-1</f>
        <v>9.3277310924368972E-3</v>
      </c>
      <c r="AD445" s="2">
        <f>(Table2[[#This Row],[Day High]]/Table2[[#This Row],[Close Price]])-1</f>
        <v>1.5735575722254591E-2</v>
      </c>
      <c r="AE445" s="2">
        <f>(Table2[[#This Row],[Close Price]]/Table2[[#This Row],[Current Week Low]])-1</f>
        <v>1.1216089803554707E-2</v>
      </c>
      <c r="AF445" s="2">
        <f>(Table2[[#This Row],[Current Week High]]/Table2[[#This Row],[Close Price]])-1</f>
        <v>1.5735575722254591E-2</v>
      </c>
      <c r="AG445" s="2">
        <f>(Table2[[#This Row],[Close Price]]/Table2[[#This Row],[Current Month Low]])-1</f>
        <v>4.3990960364675979E-2</v>
      </c>
      <c r="AH445" s="2">
        <f>(Table2[[#This Row],[Current Month High]]/Table2[[#This Row],[Close Price]])-1</f>
        <v>3.2386978602947369E-2</v>
      </c>
      <c r="AI445">
        <v>35.986456858990302</v>
      </c>
      <c r="AJ445">
        <v>34.301155423033897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-0.2</v>
      </c>
      <c r="AM445" t="s">
        <v>10435</v>
      </c>
      <c r="AN445">
        <v>2.78</v>
      </c>
      <c r="AO445" t="s">
        <v>10436</v>
      </c>
      <c r="AP445">
        <v>4.8570878859723998E-2</v>
      </c>
      <c r="AQ445">
        <f>(Table2[[#This Row],[Sharpe Ratio]]-AVERAGE(Table2[Sharpe Ratio]))/_xlfn.STDEV.P(Table2[Sharpe Ratio])</f>
        <v>-0.11739340300335872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610</v>
      </c>
      <c r="AT445">
        <f>_xlfn.RANK.AVG(Table2[[#This Row],[6M Return vs Nifty Z-Score]],Table2[6M Return vs Nifty Z-Score])</f>
        <v>326</v>
      </c>
      <c r="AU445">
        <f>_xlfn.RANK.AVG(Table2[[#This Row],[Sharpe Ratio Z-Score]],Table2[Sharpe Ratio Z-Score])</f>
        <v>370</v>
      </c>
      <c r="AV445">
        <f>(Table2[[#This Row],[Rank 1Y]]+Table2[[#This Row],[Rank 6M]]+Table2[[#This Row],[Rank Sharpe]])/3</f>
        <v>435.33333333333331</v>
      </c>
    </row>
    <row r="446" spans="1:48" x14ac:dyDescent="0.3">
      <c r="A446" t="s">
        <v>1469</v>
      </c>
      <c r="B446" t="s">
        <v>1470</v>
      </c>
      <c r="C446" t="s">
        <v>592</v>
      </c>
      <c r="D446" t="s">
        <v>592</v>
      </c>
      <c r="E446">
        <v>7361.5673516099996</v>
      </c>
      <c r="F446">
        <v>524.1</v>
      </c>
      <c r="G446">
        <v>-10.670307958797901</v>
      </c>
      <c r="H446">
        <f>(Table2[[#This Row],[1Y Return vs Nifty]]-AVERAGE(Table2[1Y Return vs Nifty]))/_xlfn.STDEV.P(Table2[1Y Return vs Nifty])</f>
        <v>-0.57309971004909432</v>
      </c>
      <c r="I446">
        <v>-15.1318745656591</v>
      </c>
      <c r="J446">
        <f>(Table2[[#This Row],[1M Return vs Nifty]]-AVERAGE(Table2[1M Return vs Nifty]))/_xlfn.STDEV.P(Table2[1M Return vs Nifty])</f>
        <v>-1.2330551726801178</v>
      </c>
      <c r="K446">
        <v>-4.4542235797232399</v>
      </c>
      <c r="L446">
        <f>(Table2[[#This Row],[6M Return vs Nifty]]-AVERAGE(Table2[6M Return vs Nifty]))/_xlfn.STDEV.P(Table2[6M Return vs Nifty])</f>
        <v>-0.53472115200493098</v>
      </c>
      <c r="M446">
        <v>-2.8569461467717199</v>
      </c>
      <c r="N446">
        <f>(Table2[[#This Row],[1W Return vs Nifty]]-AVERAGE(Table2[1W Return vs Nifty]))/_xlfn.STDEV.P(Table2[1W Return vs Nifty])</f>
        <v>-0.2040295366826001</v>
      </c>
      <c r="O446">
        <v>546.12</v>
      </c>
      <c r="P446">
        <v>544.62647579176405</v>
      </c>
      <c r="Q446">
        <v>512.25623276821705</v>
      </c>
      <c r="R446">
        <v>32.217342004978299</v>
      </c>
      <c r="S446" s="2">
        <f>(Table2[[#This Row],[Close Price]]-Table2[[#This Row],[20D EMA]])/Table2[[#This Row],[20D EMA]]</f>
        <v>-4.0320808613491507E-2</v>
      </c>
      <c r="T446" s="2">
        <f>(Table2[[#This Row],[Close Price]]-Table2[[#This Row],[50D EMA]])/Table2[[#This Row],[50D EMA]]</f>
        <v>-3.7689089135674432E-2</v>
      </c>
      <c r="U446" s="2">
        <f>(Table2[[#This Row],[Close Price]]-Table2[[#This Row],[200D EMA]])/Table2[[#This Row],[200D EMA]]</f>
        <v>2.3120786969793652E-2</v>
      </c>
      <c r="V446">
        <v>0.56921738264195698</v>
      </c>
      <c r="W446">
        <v>522.04999999999995</v>
      </c>
      <c r="X446">
        <v>534.4</v>
      </c>
      <c r="Y446">
        <v>522.04999999999995</v>
      </c>
      <c r="Z446">
        <v>547.9</v>
      </c>
      <c r="AA446">
        <v>518.79999999999995</v>
      </c>
      <c r="AB446">
        <v>565</v>
      </c>
      <c r="AC446" s="2">
        <f>(Table2[[#This Row],[Close Price]]/Table2[[#This Row],[Day Low]])-1</f>
        <v>3.9268269322862981E-3</v>
      </c>
      <c r="AD446" s="2">
        <f>(Table2[[#This Row],[Day High]]/Table2[[#This Row],[Close Price]])-1</f>
        <v>1.9652738027093886E-2</v>
      </c>
      <c r="AE446" s="2">
        <f>(Table2[[#This Row],[Close Price]]/Table2[[#This Row],[Current Week Low]])-1</f>
        <v>3.9268269322862981E-3</v>
      </c>
      <c r="AF446" s="2">
        <f>(Table2[[#This Row],[Current Week High]]/Table2[[#This Row],[Close Price]])-1</f>
        <v>4.5411181072314344E-2</v>
      </c>
      <c r="AG446" s="2">
        <f>(Table2[[#This Row],[Close Price]]/Table2[[#This Row],[Current Month Low]])-1</f>
        <v>1.0215882806476673E-2</v>
      </c>
      <c r="AH446" s="2">
        <f>(Table2[[#This Row],[Current Month High]]/Table2[[#This Row],[Close Price]])-1</f>
        <v>7.8038542262926835E-2</v>
      </c>
      <c r="AI446">
        <v>27.074985689753799</v>
      </c>
      <c r="AJ446">
        <v>32.784393210032903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-0.16</v>
      </c>
      <c r="AM446" t="s">
        <v>10435</v>
      </c>
      <c r="AN446">
        <v>-1.4</v>
      </c>
      <c r="AO446" t="s">
        <v>10435</v>
      </c>
      <c r="AP446">
        <v>7.5756465608298004E-2</v>
      </c>
      <c r="AQ446">
        <f>(Table2[[#This Row],[Sharpe Ratio]]-AVERAGE(Table2[Sharpe Ratio]))/_xlfn.STDEV.P(Table2[Sharpe Ratio])</f>
        <v>0.19814536250195977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-2.3467602089147834</v>
      </c>
      <c r="AS446">
        <f>_xlfn.RANK.AVG(Table2[[#This Row],[1Y Return vs Nifty Z-Score]],Table2[1Y Return vs Nifty Z-Score])</f>
        <v>510</v>
      </c>
      <c r="AT446">
        <f>_xlfn.RANK.AVG(Table2[[#This Row],[6M Return vs Nifty Z-Score]],Table2[6M Return vs Nifty Z-Score])</f>
        <v>501</v>
      </c>
      <c r="AU446">
        <f>_xlfn.RANK.AVG(Table2[[#This Row],[Sharpe Ratio Z-Score]],Table2[Sharpe Ratio Z-Score])</f>
        <v>295</v>
      </c>
      <c r="AV446">
        <f>(Table2[[#This Row],[Rank 1Y]]+Table2[[#This Row],[Rank 6M]]+Table2[[#This Row],[Rank Sharpe]])/3</f>
        <v>435.33333333333331</v>
      </c>
    </row>
    <row r="447" spans="1:48" x14ac:dyDescent="0.3">
      <c r="A447" t="s">
        <v>274</v>
      </c>
      <c r="B447" t="s">
        <v>275</v>
      </c>
      <c r="C447" t="s">
        <v>10395</v>
      </c>
      <c r="D447" t="s">
        <v>276</v>
      </c>
      <c r="E447">
        <v>102403.43271540001</v>
      </c>
      <c r="F447">
        <v>7122</v>
      </c>
      <c r="G447">
        <v>7.87838310374734</v>
      </c>
      <c r="H447">
        <f>(Table2[[#This Row],[1Y Return vs Nifty]]-AVERAGE(Table2[1Y Return vs Nifty]))/_xlfn.STDEV.P(Table2[1Y Return vs Nifty])</f>
        <v>-0.27106478305902126</v>
      </c>
      <c r="I447">
        <v>1.22241061323015</v>
      </c>
      <c r="J447">
        <f>(Table2[[#This Row],[1M Return vs Nifty]]-AVERAGE(Table2[1M Return vs Nifty]))/_xlfn.STDEV.P(Table2[1M Return vs Nifty])</f>
        <v>0.36080998434633982</v>
      </c>
      <c r="K447">
        <v>-4.74843429373795</v>
      </c>
      <c r="L447">
        <f>(Table2[[#This Row],[6M Return vs Nifty]]-AVERAGE(Table2[6M Return vs Nifty]))/_xlfn.STDEV.P(Table2[6M Return vs Nifty])</f>
        <v>-0.54357689217766114</v>
      </c>
      <c r="M447">
        <v>-0.60588812746895404</v>
      </c>
      <c r="N447">
        <f>(Table2[[#This Row],[1W Return vs Nifty]]-AVERAGE(Table2[1W Return vs Nifty]))/_xlfn.STDEV.P(Table2[1W Return vs Nifty])</f>
        <v>0.23188830501449256</v>
      </c>
      <c r="O447">
        <v>6967.21</v>
      </c>
      <c r="P447">
        <v>6765.9150183496704</v>
      </c>
      <c r="Q447">
        <v>6217.4728863965702</v>
      </c>
      <c r="R447">
        <v>69.0089238976107</v>
      </c>
      <c r="S447" s="2">
        <f>(Table2[[#This Row],[Close Price]]-Table2[[#This Row],[20D EMA]])/Table2[[#This Row],[20D EMA]]</f>
        <v>2.2216927579332323E-2</v>
      </c>
      <c r="T447" s="2">
        <f>(Table2[[#This Row],[Close Price]]-Table2[[#This Row],[50D EMA]])/Table2[[#This Row],[50D EMA]]</f>
        <v>5.2629242413568651E-2</v>
      </c>
      <c r="U447" s="2">
        <f>(Table2[[#This Row],[Close Price]]-Table2[[#This Row],[200D EMA]])/Table2[[#This Row],[200D EMA]]</f>
        <v>0.14548147296025637</v>
      </c>
      <c r="V447">
        <v>0.92812846146788297</v>
      </c>
      <c r="W447">
        <v>7076.2</v>
      </c>
      <c r="X447">
        <v>7200</v>
      </c>
      <c r="Y447">
        <v>7076.2</v>
      </c>
      <c r="Z447">
        <v>7200</v>
      </c>
      <c r="AA447">
        <v>6790.05</v>
      </c>
      <c r="AB447">
        <v>7200</v>
      </c>
      <c r="AC447" s="2">
        <f>(Table2[[#This Row],[Close Price]]/Table2[[#This Row],[Day Low]])-1</f>
        <v>6.4724004409146829E-3</v>
      </c>
      <c r="AD447" s="2">
        <f>(Table2[[#This Row],[Day High]]/Table2[[#This Row],[Close Price]])-1</f>
        <v>1.0951979780960297E-2</v>
      </c>
      <c r="AE447" s="2">
        <f>(Table2[[#This Row],[Close Price]]/Table2[[#This Row],[Current Week Low]])-1</f>
        <v>6.4724004409146829E-3</v>
      </c>
      <c r="AF447" s="2">
        <f>(Table2[[#This Row],[Current Week High]]/Table2[[#This Row],[Close Price]])-1</f>
        <v>1.0951979780960297E-2</v>
      </c>
      <c r="AG447" s="2">
        <f>(Table2[[#This Row],[Close Price]]/Table2[[#This Row],[Current Month Low]])-1</f>
        <v>4.8887710694324849E-2</v>
      </c>
      <c r="AH447" s="2">
        <f>(Table2[[#This Row],[Current Month High]]/Table2[[#This Row],[Close Price]])-1</f>
        <v>1.0951979780960297E-2</v>
      </c>
      <c r="AI447">
        <v>1.0951979780960199</v>
      </c>
      <c r="AJ447">
        <v>50.698264917477701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-0.01</v>
      </c>
      <c r="AM447" t="s">
        <v>10435</v>
      </c>
      <c r="AN447">
        <v>3.12</v>
      </c>
      <c r="AO447" t="s">
        <v>10436</v>
      </c>
      <c r="AP447">
        <v>3.1713213647773998E-2</v>
      </c>
      <c r="AQ447">
        <f>(Table2[[#This Row],[Sharpe Ratio]]-AVERAGE(Table2[Sharpe Ratio]))/_xlfn.STDEV.P(Table2[Sharpe Ratio])</f>
        <v>-0.31305763197423692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-0.53500101785008702</v>
      </c>
      <c r="AS447">
        <f>_xlfn.RANK.AVG(Table2[[#This Row],[1Y Return vs Nifty Z-Score]],Table2[1Y Return vs Nifty Z-Score])</f>
        <v>381</v>
      </c>
      <c r="AT447">
        <f>_xlfn.RANK.AVG(Table2[[#This Row],[6M Return vs Nifty Z-Score]],Table2[6M Return vs Nifty Z-Score])</f>
        <v>506</v>
      </c>
      <c r="AU447">
        <f>_xlfn.RANK.AVG(Table2[[#This Row],[Sharpe Ratio Z-Score]],Table2[Sharpe Ratio Z-Score])</f>
        <v>421</v>
      </c>
      <c r="AV447">
        <f>(Table2[[#This Row],[Rank 1Y]]+Table2[[#This Row],[Rank 6M]]+Table2[[#This Row],[Rank Sharpe]])/3</f>
        <v>436</v>
      </c>
    </row>
    <row r="448" spans="1:48" x14ac:dyDescent="0.3">
      <c r="A448" t="s">
        <v>2008</v>
      </c>
      <c r="B448" t="s">
        <v>2009</v>
      </c>
      <c r="C448" t="s">
        <v>10390</v>
      </c>
      <c r="D448" t="s">
        <v>284</v>
      </c>
      <c r="E448">
        <v>3480.5321199999998</v>
      </c>
      <c r="F448">
        <v>1300</v>
      </c>
      <c r="G448">
        <v>1.5180314256892</v>
      </c>
      <c r="H448">
        <f>(Table2[[#This Row],[1Y Return vs Nifty]]-AVERAGE(Table2[1Y Return vs Nifty]))/_xlfn.STDEV.P(Table2[1Y Return vs Nifty])</f>
        <v>-0.3746326492893553</v>
      </c>
      <c r="I448">
        <v>-13.917209041385</v>
      </c>
      <c r="J448">
        <f>(Table2[[#This Row],[1M Return vs Nifty]]-AVERAGE(Table2[1M Return vs Nifty]))/_xlfn.STDEV.P(Table2[1M Return vs Nifty])</f>
        <v>-1.1146756143316525</v>
      </c>
      <c r="K448">
        <v>-11.926523305995399</v>
      </c>
      <c r="L448">
        <f>(Table2[[#This Row],[6M Return vs Nifty]]-AVERAGE(Table2[6M Return vs Nifty]))/_xlfn.STDEV.P(Table2[6M Return vs Nifty])</f>
        <v>-0.75963731486540575</v>
      </c>
      <c r="M448">
        <v>-5.6363615351780503</v>
      </c>
      <c r="N448">
        <f>(Table2[[#This Row],[1W Return vs Nifty]]-AVERAGE(Table2[1W Return vs Nifty]))/_xlfn.STDEV.P(Table2[1W Return vs Nifty])</f>
        <v>-0.74226388999751347</v>
      </c>
      <c r="O448">
        <v>1322.37</v>
      </c>
      <c r="P448">
        <v>1343.2440477944999</v>
      </c>
      <c r="Q448">
        <v>1318.05777904715</v>
      </c>
      <c r="R448">
        <v>42.7543927465072</v>
      </c>
      <c r="S448" s="2">
        <f>(Table2[[#This Row],[Close Price]]-Table2[[#This Row],[20D EMA]])/Table2[[#This Row],[20D EMA]]</f>
        <v>-1.691659671650135E-2</v>
      </c>
      <c r="T448" s="2">
        <f>(Table2[[#This Row],[Close Price]]-Table2[[#This Row],[50D EMA]])/Table2[[#This Row],[50D EMA]]</f>
        <v>-3.219373863260605E-2</v>
      </c>
      <c r="U448" s="2">
        <f>(Table2[[#This Row],[Close Price]]-Table2[[#This Row],[200D EMA]])/Table2[[#This Row],[200D EMA]]</f>
        <v>-1.3700293973610422E-2</v>
      </c>
      <c r="V448">
        <v>0.31310091837940002</v>
      </c>
      <c r="W448">
        <v>1272</v>
      </c>
      <c r="X448">
        <v>1308</v>
      </c>
      <c r="Y448">
        <v>1256.0999999999999</v>
      </c>
      <c r="Z448">
        <v>1308</v>
      </c>
      <c r="AA448">
        <v>1247</v>
      </c>
      <c r="AB448">
        <v>1418.8</v>
      </c>
      <c r="AC448" s="2">
        <f>(Table2[[#This Row],[Close Price]]/Table2[[#This Row],[Day Low]])-1</f>
        <v>2.2012578616352307E-2</v>
      </c>
      <c r="AD448" s="2">
        <f>(Table2[[#This Row],[Day High]]/Table2[[#This Row],[Close Price]])-1</f>
        <v>6.1538461538461764E-3</v>
      </c>
      <c r="AE448" s="2">
        <f>(Table2[[#This Row],[Close Price]]/Table2[[#This Row],[Current Week Low]])-1</f>
        <v>3.494944670010347E-2</v>
      </c>
      <c r="AF448" s="2">
        <f>(Table2[[#This Row],[Current Week High]]/Table2[[#This Row],[Close Price]])-1</f>
        <v>6.1538461538461764E-3</v>
      </c>
      <c r="AG448" s="2">
        <f>(Table2[[#This Row],[Close Price]]/Table2[[#This Row],[Current Month Low]])-1</f>
        <v>4.2502004811547645E-2</v>
      </c>
      <c r="AH448" s="2">
        <f>(Table2[[#This Row],[Current Month High]]/Table2[[#This Row],[Close Price]])-1</f>
        <v>9.1384615384615397E-2</v>
      </c>
      <c r="AI448">
        <v>40.226923076923001</v>
      </c>
      <c r="AJ448">
        <v>34.478121444088103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-0.18</v>
      </c>
      <c r="AM448" t="s">
        <v>10435</v>
      </c>
      <c r="AN448">
        <v>-4.53</v>
      </c>
      <c r="AO448" t="s">
        <v>10435</v>
      </c>
      <c r="AP448">
        <v>7.1855234161625994E-2</v>
      </c>
      <c r="AQ448">
        <f>(Table2[[#This Row],[Sharpe Ratio]]-AVERAGE(Table2[Sharpe Ratio]))/_xlfn.STDEV.P(Table2[Sharpe Ratio])</f>
        <v>0.15286439188991352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425</v>
      </c>
      <c r="AT448">
        <f>_xlfn.RANK.AVG(Table2[[#This Row],[6M Return vs Nifty Z-Score]],Table2[6M Return vs Nifty Z-Score])</f>
        <v>575</v>
      </c>
      <c r="AU448">
        <f>_xlfn.RANK.AVG(Table2[[#This Row],[Sharpe Ratio Z-Score]],Table2[Sharpe Ratio Z-Score])</f>
        <v>309</v>
      </c>
      <c r="AV448">
        <f>(Table2[[#This Row],[Rank 1Y]]+Table2[[#This Row],[Rank 6M]]+Table2[[#This Row],[Rank Sharpe]])/3</f>
        <v>436.33333333333331</v>
      </c>
    </row>
    <row r="449" spans="1:48" x14ac:dyDescent="0.3">
      <c r="A449" t="s">
        <v>32</v>
      </c>
      <c r="B449" t="s">
        <v>33</v>
      </c>
      <c r="C449" t="s">
        <v>10391</v>
      </c>
      <c r="D449" t="s">
        <v>34</v>
      </c>
      <c r="E449">
        <v>712407.18754405004</v>
      </c>
      <c r="F449">
        <v>798.25</v>
      </c>
      <c r="G449">
        <v>2.5247122147632299</v>
      </c>
      <c r="H449">
        <f>(Table2[[#This Row],[1Y Return vs Nifty]]-AVERAGE(Table2[1Y Return vs Nifty]))/_xlfn.STDEV.P(Table2[1Y Return vs Nifty])</f>
        <v>-0.35824050832344922</v>
      </c>
      <c r="I449">
        <v>-6.4166412531104102</v>
      </c>
      <c r="J449">
        <f>(Table2[[#This Row],[1M Return vs Nifty]]-AVERAGE(Table2[1M Return vs Nifty]))/_xlfn.STDEV.P(Table2[1M Return vs Nifty])</f>
        <v>-0.38368104472015313</v>
      </c>
      <c r="K449">
        <v>-9.5303059922015692</v>
      </c>
      <c r="L449">
        <f>(Table2[[#This Row],[6M Return vs Nifty]]-AVERAGE(Table2[6M Return vs Nifty]))/_xlfn.STDEV.P(Table2[6M Return vs Nifty])</f>
        <v>-0.68751119260836713</v>
      </c>
      <c r="M449">
        <v>0.485560903908557</v>
      </c>
      <c r="N449">
        <f>(Table2[[#This Row],[1W Return vs Nifty]]-AVERAGE(Table2[1W Return vs Nifty]))/_xlfn.STDEV.P(Table2[1W Return vs Nifty])</f>
        <v>0.44324763116275151</v>
      </c>
      <c r="O449">
        <v>797.46</v>
      </c>
      <c r="P449">
        <v>810.95146759668398</v>
      </c>
      <c r="Q449">
        <v>766.18599585136599</v>
      </c>
      <c r="R449">
        <v>53.796652730691299</v>
      </c>
      <c r="S449" s="2">
        <f>(Table2[[#This Row],[Close Price]]-Table2[[#This Row],[20D EMA]])/Table2[[#This Row],[20D EMA]]</f>
        <v>9.9064529882371974E-4</v>
      </c>
      <c r="T449" s="2">
        <f>(Table2[[#This Row],[Close Price]]-Table2[[#This Row],[50D EMA]])/Table2[[#This Row],[50D EMA]]</f>
        <v>-1.5662426303174149E-2</v>
      </c>
      <c r="U449" s="2">
        <f>(Table2[[#This Row],[Close Price]]-Table2[[#This Row],[200D EMA]])/Table2[[#This Row],[200D EMA]]</f>
        <v>4.1848851743897152E-2</v>
      </c>
      <c r="V449">
        <v>0.98576501175231901</v>
      </c>
      <c r="W449">
        <v>796.5</v>
      </c>
      <c r="X449">
        <v>804.25</v>
      </c>
      <c r="Y449">
        <v>784.5</v>
      </c>
      <c r="Z449">
        <v>805</v>
      </c>
      <c r="AA449">
        <v>765.4</v>
      </c>
      <c r="AB449">
        <v>825.95</v>
      </c>
      <c r="AC449" s="2">
        <f>(Table2[[#This Row],[Close Price]]/Table2[[#This Row],[Day Low]])-1</f>
        <v>2.1971123666038039E-3</v>
      </c>
      <c r="AD449" s="2">
        <f>(Table2[[#This Row],[Day High]]/Table2[[#This Row],[Close Price]])-1</f>
        <v>7.516442217350372E-3</v>
      </c>
      <c r="AE449" s="2">
        <f>(Table2[[#This Row],[Close Price]]/Table2[[#This Row],[Current Week Low]])-1</f>
        <v>1.7527087316762335E-2</v>
      </c>
      <c r="AF449" s="2">
        <f>(Table2[[#This Row],[Current Week High]]/Table2[[#This Row],[Close Price]])-1</f>
        <v>8.4559974945193073E-3</v>
      </c>
      <c r="AG449" s="2">
        <f>(Table2[[#This Row],[Close Price]]/Table2[[#This Row],[Current Month Low]])-1</f>
        <v>4.2918735301803013E-2</v>
      </c>
      <c r="AH449" s="2">
        <f>(Table2[[#This Row],[Current Month High]]/Table2[[#This Row],[Close Price]])-1</f>
        <v>3.4700908236767969E-2</v>
      </c>
      <c r="AI449">
        <v>14.2499217037268</v>
      </c>
      <c r="AJ449">
        <v>46.953240058910097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-0.09</v>
      </c>
      <c r="AM449" t="s">
        <v>10435</v>
      </c>
      <c r="AN449">
        <v>2.0099999999999998</v>
      </c>
      <c r="AO449" t="s">
        <v>10436</v>
      </c>
      <c r="AP449">
        <v>6.4230336211186997E-2</v>
      </c>
      <c r="AQ449">
        <f>(Table2[[#This Row],[Sharpe Ratio]]-AVERAGE(Table2[Sharpe Ratio]))/_xlfn.STDEV.P(Table2[Sharpe Ratio])</f>
        <v>6.4363418611793774E-2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417</v>
      </c>
      <c r="AT449">
        <f>_xlfn.RANK.AVG(Table2[[#This Row],[6M Return vs Nifty Z-Score]],Table2[6M Return vs Nifty Z-Score])</f>
        <v>562</v>
      </c>
      <c r="AU449">
        <f>_xlfn.RANK.AVG(Table2[[#This Row],[Sharpe Ratio Z-Score]],Table2[Sharpe Ratio Z-Score])</f>
        <v>332</v>
      </c>
      <c r="AV449">
        <f>(Table2[[#This Row],[Rank 1Y]]+Table2[[#This Row],[Rank 6M]]+Table2[[#This Row],[Rank Sharpe]])/3</f>
        <v>437</v>
      </c>
    </row>
    <row r="450" spans="1:48" x14ac:dyDescent="0.3">
      <c r="A450" t="s">
        <v>207</v>
      </c>
      <c r="B450" t="s">
        <v>208</v>
      </c>
      <c r="C450" t="s">
        <v>10395</v>
      </c>
      <c r="D450" t="s">
        <v>54</v>
      </c>
      <c r="E450">
        <v>132241.97469959999</v>
      </c>
      <c r="F450">
        <v>1637.55</v>
      </c>
      <c r="G450">
        <v>7.0024112401533198</v>
      </c>
      <c r="H450">
        <f>(Table2[[#This Row],[1Y Return vs Nifty]]-AVERAGE(Table2[1Y Return vs Nifty]))/_xlfn.STDEV.P(Table2[1Y Return vs Nifty])</f>
        <v>-0.28532854414997083</v>
      </c>
      <c r="I450">
        <v>0.79770181602963597</v>
      </c>
      <c r="J450">
        <f>(Table2[[#This Row],[1M Return vs Nifty]]-AVERAGE(Table2[1M Return vs Nifty]))/_xlfn.STDEV.P(Table2[1M Return vs Nifty])</f>
        <v>0.31941847463888279</v>
      </c>
      <c r="K450">
        <v>-6.1669267985155898</v>
      </c>
      <c r="L450">
        <f>(Table2[[#This Row],[6M Return vs Nifty]]-AVERAGE(Table2[6M Return vs Nifty]))/_xlfn.STDEV.P(Table2[6M Return vs Nifty])</f>
        <v>-0.58627350539021716</v>
      </c>
      <c r="M450">
        <v>-2.5677783523564601</v>
      </c>
      <c r="N450">
        <f>(Table2[[#This Row],[1W Return vs Nifty]]-AVERAGE(Table2[1W Return vs Nifty]))/_xlfn.STDEV.P(Table2[1W Return vs Nifty])</f>
        <v>-0.14803213468367163</v>
      </c>
      <c r="O450">
        <v>1634.17</v>
      </c>
      <c r="P450">
        <v>1594.46849820081</v>
      </c>
      <c r="Q450">
        <v>1456.5490060357499</v>
      </c>
      <c r="R450">
        <v>47.679545398985901</v>
      </c>
      <c r="S450" s="2">
        <f>(Table2[[#This Row],[Close Price]]-Table2[[#This Row],[20D EMA]])/Table2[[#This Row],[20D EMA]]</f>
        <v>2.0683282645011726E-3</v>
      </c>
      <c r="T450" s="2">
        <f>(Table2[[#This Row],[Close Price]]-Table2[[#This Row],[50D EMA]])/Table2[[#This Row],[50D EMA]]</f>
        <v>2.7019349612615665E-2</v>
      </c>
      <c r="U450" s="2">
        <f>(Table2[[#This Row],[Close Price]]-Table2[[#This Row],[200D EMA]])/Table2[[#This Row],[200D EMA]]</f>
        <v>0.12426701279133445</v>
      </c>
      <c r="V450">
        <v>0.84937074884570096</v>
      </c>
      <c r="W450">
        <v>1624.95</v>
      </c>
      <c r="X450">
        <v>1659.6</v>
      </c>
      <c r="Y450">
        <v>1624.95</v>
      </c>
      <c r="Z450">
        <v>1664.85</v>
      </c>
      <c r="AA450">
        <v>1608.05</v>
      </c>
      <c r="AB450">
        <v>1683</v>
      </c>
      <c r="AC450" s="2">
        <f>(Table2[[#This Row],[Close Price]]/Table2[[#This Row],[Day Low]])-1</f>
        <v>7.7540847410688674E-3</v>
      </c>
      <c r="AD450" s="2">
        <f>(Table2[[#This Row],[Day High]]/Table2[[#This Row],[Close Price]])-1</f>
        <v>1.3465237702665611E-2</v>
      </c>
      <c r="AE450" s="2">
        <f>(Table2[[#This Row],[Close Price]]/Table2[[#This Row],[Current Week Low]])-1</f>
        <v>7.7540847410688674E-3</v>
      </c>
      <c r="AF450" s="2">
        <f>(Table2[[#This Row],[Current Week High]]/Table2[[#This Row],[Close Price]])-1</f>
        <v>1.6671246679490714E-2</v>
      </c>
      <c r="AG450" s="2">
        <f>(Table2[[#This Row],[Close Price]]/Table2[[#This Row],[Current Month Low]])-1</f>
        <v>1.8345200708933085E-2</v>
      </c>
      <c r="AH450" s="2">
        <f>(Table2[[#This Row],[Current Month High]]/Table2[[#This Row],[Close Price]])-1</f>
        <v>2.7754877713657589E-2</v>
      </c>
      <c r="AI450">
        <v>2.77548777136575</v>
      </c>
      <c r="AJ450">
        <v>44.659893992932801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-0.04</v>
      </c>
      <c r="AM450" t="s">
        <v>10435</v>
      </c>
      <c r="AN450">
        <v>1.64</v>
      </c>
      <c r="AO450" t="s">
        <v>10436</v>
      </c>
      <c r="AP450">
        <v>3.6535643699939002E-2</v>
      </c>
      <c r="AQ450">
        <f>(Table2[[#This Row],[Sharpe Ratio]]-AVERAGE(Table2[Sharpe Ratio]))/_xlfn.STDEV.P(Table2[Sharpe Ratio])</f>
        <v>-0.25708445620764392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-0.95730016579262067</v>
      </c>
      <c r="AS450">
        <f>_xlfn.RANK.AVG(Table2[[#This Row],[1Y Return vs Nifty Z-Score]],Table2[1Y Return vs Nifty Z-Score])</f>
        <v>388</v>
      </c>
      <c r="AT450">
        <f>_xlfn.RANK.AVG(Table2[[#This Row],[6M Return vs Nifty Z-Score]],Table2[6M Return vs Nifty Z-Score])</f>
        <v>525</v>
      </c>
      <c r="AU450">
        <f>_xlfn.RANK.AVG(Table2[[#This Row],[Sharpe Ratio Z-Score]],Table2[Sharpe Ratio Z-Score])</f>
        <v>398</v>
      </c>
      <c r="AV450">
        <f>(Table2[[#This Row],[Rank 1Y]]+Table2[[#This Row],[Rank 6M]]+Table2[[#This Row],[Rank Sharpe]])/3</f>
        <v>437</v>
      </c>
    </row>
    <row r="451" spans="1:48" x14ac:dyDescent="0.3">
      <c r="A451" t="s">
        <v>1474</v>
      </c>
      <c r="B451" t="s">
        <v>1475</v>
      </c>
      <c r="C451" t="s">
        <v>10391</v>
      </c>
      <c r="D451" t="s">
        <v>549</v>
      </c>
      <c r="E451">
        <v>7303.063296925</v>
      </c>
      <c r="F451">
        <v>337.15</v>
      </c>
      <c r="G451">
        <v>-5.2299020602261796</v>
      </c>
      <c r="H451">
        <f>(Table2[[#This Row],[1Y Return vs Nifty]]-AVERAGE(Table2[1Y Return vs Nifty]))/_xlfn.STDEV.P(Table2[1Y Return vs Nifty])</f>
        <v>-0.48451164780628103</v>
      </c>
      <c r="I451">
        <v>9.6715748584799197</v>
      </c>
      <c r="J451">
        <f>(Table2[[#This Row],[1M Return vs Nifty]]-AVERAGE(Table2[1M Return vs Nifty]))/_xlfn.STDEV.P(Table2[1M Return vs Nifty])</f>
        <v>1.1842534029483871</v>
      </c>
      <c r="K451">
        <v>-11.9891495813498</v>
      </c>
      <c r="L451">
        <f>(Table2[[#This Row],[6M Return vs Nifty]]-AVERAGE(Table2[6M Return vs Nifty]))/_xlfn.STDEV.P(Table2[6M Return vs Nifty])</f>
        <v>-0.76152236525992234</v>
      </c>
      <c r="M451">
        <v>7.0408762462607202</v>
      </c>
      <c r="N451">
        <f>(Table2[[#This Row],[1W Return vs Nifty]]-AVERAGE(Table2[1W Return vs Nifty]))/_xlfn.STDEV.P(Table2[1W Return vs Nifty])</f>
        <v>1.7126857758832899</v>
      </c>
      <c r="O451">
        <v>305.16000000000003</v>
      </c>
      <c r="P451">
        <v>301.924262594374</v>
      </c>
      <c r="Q451">
        <v>311.44423868001201</v>
      </c>
      <c r="R451">
        <v>86.138513643524306</v>
      </c>
      <c r="S451" s="2">
        <f>(Table2[[#This Row],[Close Price]]-Table2[[#This Row],[20D EMA]])/Table2[[#This Row],[20D EMA]]</f>
        <v>0.10483025298204204</v>
      </c>
      <c r="T451" s="2">
        <f>(Table2[[#This Row],[Close Price]]-Table2[[#This Row],[50D EMA]])/Table2[[#This Row],[50D EMA]]</f>
        <v>0.11667077399788396</v>
      </c>
      <c r="U451" s="2">
        <f>(Table2[[#This Row],[Close Price]]-Table2[[#This Row],[200D EMA]])/Table2[[#This Row],[200D EMA]]</f>
        <v>8.2537283171254652E-2</v>
      </c>
      <c r="V451">
        <v>1.2496755518910501</v>
      </c>
      <c r="W451">
        <v>323.45</v>
      </c>
      <c r="X451">
        <v>339.9</v>
      </c>
      <c r="Y451">
        <v>323.45</v>
      </c>
      <c r="Z451">
        <v>339.9</v>
      </c>
      <c r="AA451">
        <v>283.25</v>
      </c>
      <c r="AB451">
        <v>339.9</v>
      </c>
      <c r="AC451" s="2">
        <f>(Table2[[#This Row],[Close Price]]/Table2[[#This Row],[Day Low]])-1</f>
        <v>4.2355850981604437E-2</v>
      </c>
      <c r="AD451" s="2">
        <f>(Table2[[#This Row],[Day High]]/Table2[[#This Row],[Close Price]])-1</f>
        <v>8.1566068515497303E-3</v>
      </c>
      <c r="AE451" s="2">
        <f>(Table2[[#This Row],[Close Price]]/Table2[[#This Row],[Current Week Low]])-1</f>
        <v>4.2355850981604437E-2</v>
      </c>
      <c r="AF451" s="2">
        <f>(Table2[[#This Row],[Current Week High]]/Table2[[#This Row],[Close Price]])-1</f>
        <v>8.1566068515497303E-3</v>
      </c>
      <c r="AG451" s="2">
        <f>(Table2[[#This Row],[Close Price]]/Table2[[#This Row],[Current Month Low]])-1</f>
        <v>0.19029126213592229</v>
      </c>
      <c r="AH451" s="2">
        <f>(Table2[[#This Row],[Current Month High]]/Table2[[#This Row],[Close Price]])-1</f>
        <v>8.1566068515497303E-3</v>
      </c>
      <c r="AI451">
        <v>20.2076227198576</v>
      </c>
      <c r="AJ451">
        <v>32.449420546061603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0.05</v>
      </c>
      <c r="AM451" t="s">
        <v>10436</v>
      </c>
      <c r="AN451">
        <v>16.3</v>
      </c>
      <c r="AO451" t="s">
        <v>10436</v>
      </c>
      <c r="AP451">
        <v>8.7990599564498007E-2</v>
      </c>
      <c r="AQ451">
        <f>(Table2[[#This Row],[Sharpe Ratio]]-AVERAGE(Table2[Sharpe Ratio]))/_xlfn.STDEV.P(Table2[Sharpe Ratio])</f>
        <v>0.34014500228418876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475</v>
      </c>
      <c r="AT451">
        <f>_xlfn.RANK.AVG(Table2[[#This Row],[6M Return vs Nifty Z-Score]],Table2[6M Return vs Nifty Z-Score])</f>
        <v>576</v>
      </c>
      <c r="AU451">
        <f>_xlfn.RANK.AVG(Table2[[#This Row],[Sharpe Ratio Z-Score]],Table2[Sharpe Ratio Z-Score])</f>
        <v>260</v>
      </c>
      <c r="AV451">
        <f>(Table2[[#This Row],[Rank 1Y]]+Table2[[#This Row],[Rank 6M]]+Table2[[#This Row],[Rank Sharpe]])/3</f>
        <v>437</v>
      </c>
    </row>
    <row r="452" spans="1:48" x14ac:dyDescent="0.3">
      <c r="A452" t="s">
        <v>1116</v>
      </c>
      <c r="B452" t="s">
        <v>1117</v>
      </c>
      <c r="C452" t="s">
        <v>10399</v>
      </c>
      <c r="D452" t="s">
        <v>480</v>
      </c>
      <c r="E452">
        <v>12039.800643275001</v>
      </c>
      <c r="F452">
        <v>376.45</v>
      </c>
      <c r="G452">
        <v>-3.3024609776154699</v>
      </c>
      <c r="H452">
        <f>(Table2[[#This Row],[1Y Return vs Nifty]]-AVERAGE(Table2[1Y Return vs Nifty]))/_xlfn.STDEV.P(Table2[1Y Return vs Nifty])</f>
        <v>-0.4531264398311739</v>
      </c>
      <c r="I452">
        <v>-82.7943522181058</v>
      </c>
      <c r="J452">
        <f>(Table2[[#This Row],[1M Return vs Nifty]]-AVERAGE(Table2[1M Return vs Nifty]))/_xlfn.STDEV.P(Table2[1M Return vs Nifty])</f>
        <v>-7.827343115483421</v>
      </c>
      <c r="K452">
        <v>1.15362063333515</v>
      </c>
      <c r="L452">
        <f>(Table2[[#This Row],[6M Return vs Nifty]]-AVERAGE(Table2[6M Return vs Nifty]))/_xlfn.STDEV.P(Table2[6M Return vs Nifty])</f>
        <v>-0.36592508539564128</v>
      </c>
      <c r="M452">
        <v>5.7844831240386902</v>
      </c>
      <c r="N452">
        <f>(Table2[[#This Row],[1W Return vs Nifty]]-AVERAGE(Table2[1W Return vs Nifty]))/_xlfn.STDEV.P(Table2[1W Return vs Nifty])</f>
        <v>1.4693849931110465</v>
      </c>
      <c r="O452">
        <v>337.92</v>
      </c>
      <c r="P452">
        <v>327.08802934637498</v>
      </c>
      <c r="Q452">
        <v>304.13471669732297</v>
      </c>
      <c r="R452">
        <v>86.951284868053705</v>
      </c>
      <c r="S452" s="2">
        <f>(Table2[[#This Row],[Close Price]]-Table2[[#This Row],[20D EMA]])/Table2[[#This Row],[20D EMA]]</f>
        <v>0.11402107007575749</v>
      </c>
      <c r="T452" s="2">
        <f>(Table2[[#This Row],[Close Price]]-Table2[[#This Row],[50D EMA]])/Table2[[#This Row],[50D EMA]]</f>
        <v>0.15091341236873079</v>
      </c>
      <c r="U452" s="2">
        <f>(Table2[[#This Row],[Close Price]]-Table2[[#This Row],[200D EMA]])/Table2[[#This Row],[200D EMA]]</f>
        <v>0.23777385261362879</v>
      </c>
      <c r="V452">
        <v>1.48627757146922</v>
      </c>
      <c r="W452">
        <v>348</v>
      </c>
      <c r="X452">
        <v>401</v>
      </c>
      <c r="Y452">
        <v>347.95</v>
      </c>
      <c r="Z452">
        <v>401</v>
      </c>
      <c r="AA452">
        <v>317.05</v>
      </c>
      <c r="AB452">
        <v>401</v>
      </c>
      <c r="AC452" s="2">
        <f>(Table2[[#This Row],[Close Price]]/Table2[[#This Row],[Day Low]])-1</f>
        <v>8.1752873563218253E-2</v>
      </c>
      <c r="AD452" s="2">
        <f>(Table2[[#This Row],[Day High]]/Table2[[#This Row],[Close Price]])-1</f>
        <v>6.5214503918183064E-2</v>
      </c>
      <c r="AE452" s="2">
        <f>(Table2[[#This Row],[Close Price]]/Table2[[#This Row],[Current Week Low]])-1</f>
        <v>8.1908320160942738E-2</v>
      </c>
      <c r="AF452" s="2">
        <f>(Table2[[#This Row],[Current Week High]]/Table2[[#This Row],[Close Price]])-1</f>
        <v>6.5214503918183064E-2</v>
      </c>
      <c r="AG452" s="2">
        <f>(Table2[[#This Row],[Close Price]]/Table2[[#This Row],[Current Month Low]])-1</f>
        <v>0.18735215265730942</v>
      </c>
      <c r="AH452" s="2">
        <f>(Table2[[#This Row],[Current Month High]]/Table2[[#This Row],[Close Price]])-1</f>
        <v>6.5214503918183064E-2</v>
      </c>
      <c r="AI452">
        <v>6.5214503918183002</v>
      </c>
      <c r="AJ452">
        <v>55.173124484748499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0.04</v>
      </c>
      <c r="AM452" t="s">
        <v>10436</v>
      </c>
      <c r="AN452">
        <v>11.92</v>
      </c>
      <c r="AO452" t="s">
        <v>10436</v>
      </c>
      <c r="AP452">
        <v>3.4542834814999E-2</v>
      </c>
      <c r="AQ452">
        <f>(Table2[[#This Row],[Sharpe Ratio]]-AVERAGE(Table2[Sharpe Ratio]))/_xlfn.STDEV.P(Table2[Sharpe Ratio])</f>
        <v>-0.28021467080472201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-7.4572243184039122</v>
      </c>
      <c r="AS452">
        <f>_xlfn.RANK.AVG(Table2[[#This Row],[1Y Return vs Nifty Z-Score]],Table2[1Y Return vs Nifty Z-Score])</f>
        <v>458</v>
      </c>
      <c r="AT452">
        <f>_xlfn.RANK.AVG(Table2[[#This Row],[6M Return vs Nifty Z-Score]],Table2[6M Return vs Nifty Z-Score])</f>
        <v>444</v>
      </c>
      <c r="AU452">
        <f>_xlfn.RANK.AVG(Table2[[#This Row],[Sharpe Ratio Z-Score]],Table2[Sharpe Ratio Z-Score])</f>
        <v>410</v>
      </c>
      <c r="AV452">
        <f>(Table2[[#This Row],[Rank 1Y]]+Table2[[#This Row],[Rank 6M]]+Table2[[#This Row],[Rank Sharpe]])/3</f>
        <v>437.33333333333331</v>
      </c>
    </row>
    <row r="453" spans="1:48" x14ac:dyDescent="0.3">
      <c r="A453" t="s">
        <v>599</v>
      </c>
      <c r="B453" t="s">
        <v>600</v>
      </c>
      <c r="C453" t="s">
        <v>10400</v>
      </c>
      <c r="D453" t="s">
        <v>601</v>
      </c>
      <c r="E453">
        <v>33688.537928400001</v>
      </c>
      <c r="F453">
        <v>1238.8</v>
      </c>
      <c r="G453">
        <v>-15.8243980265304</v>
      </c>
      <c r="H453">
        <f>(Table2[[#This Row],[1Y Return vs Nifty]]-AVERAGE(Table2[1Y Return vs Nifty]))/_xlfn.STDEV.P(Table2[1Y Return vs Nifty])</f>
        <v>-0.65702558988927717</v>
      </c>
      <c r="I453">
        <v>-14.0696364937162</v>
      </c>
      <c r="J453">
        <f>(Table2[[#This Row],[1M Return vs Nifty]]-AVERAGE(Table2[1M Return vs Nifty]))/_xlfn.STDEV.P(Table2[1M Return vs Nifty])</f>
        <v>-1.1295309750268798</v>
      </c>
      <c r="K453">
        <v>-8.2684943105251296</v>
      </c>
      <c r="L453">
        <f>(Table2[[#This Row],[6M Return vs Nifty]]-AVERAGE(Table2[6M Return vs Nifty]))/_xlfn.STDEV.P(Table2[6M Return vs Nifty])</f>
        <v>-0.64953067093612249</v>
      </c>
      <c r="M453">
        <v>-4.6041294536273298</v>
      </c>
      <c r="N453">
        <f>(Table2[[#This Row],[1W Return vs Nifty]]-AVERAGE(Table2[1W Return vs Nifty]))/_xlfn.STDEV.P(Table2[1W Return vs Nifty])</f>
        <v>-0.54237193818568996</v>
      </c>
      <c r="O453">
        <v>1261.28</v>
      </c>
      <c r="P453">
        <v>1271.4510448042399</v>
      </c>
      <c r="Q453">
        <v>1200.6180343250601</v>
      </c>
      <c r="R453">
        <v>41.335218789582903</v>
      </c>
      <c r="S453" s="2">
        <f>(Table2[[#This Row],[Close Price]]-Table2[[#This Row],[20D EMA]])/Table2[[#This Row],[20D EMA]]</f>
        <v>-1.7823163770138286E-2</v>
      </c>
      <c r="T453" s="2">
        <f>(Table2[[#This Row],[Close Price]]-Table2[[#This Row],[50D EMA]])/Table2[[#This Row],[50D EMA]]</f>
        <v>-2.5680143122826345E-2</v>
      </c>
      <c r="U453" s="2">
        <f>(Table2[[#This Row],[Close Price]]-Table2[[#This Row],[200D EMA]])/Table2[[#This Row],[200D EMA]]</f>
        <v>3.1801925827646148E-2</v>
      </c>
      <c r="V453">
        <v>0.60350246559134701</v>
      </c>
      <c r="W453">
        <v>1227.5</v>
      </c>
      <c r="X453">
        <v>1250</v>
      </c>
      <c r="Y453">
        <v>1221.6500000000001</v>
      </c>
      <c r="Z453">
        <v>1252.2</v>
      </c>
      <c r="AA453">
        <v>1200</v>
      </c>
      <c r="AB453">
        <v>1318.4</v>
      </c>
      <c r="AC453" s="2">
        <f>(Table2[[#This Row],[Close Price]]/Table2[[#This Row],[Day Low]])-1</f>
        <v>9.205702647657743E-3</v>
      </c>
      <c r="AD453" s="2">
        <f>(Table2[[#This Row],[Day High]]/Table2[[#This Row],[Close Price]])-1</f>
        <v>9.0410074265419027E-3</v>
      </c>
      <c r="AE453" s="2">
        <f>(Table2[[#This Row],[Close Price]]/Table2[[#This Row],[Current Week Low]])-1</f>
        <v>1.40383907011008E-2</v>
      </c>
      <c r="AF453" s="2">
        <f>(Table2[[#This Row],[Current Week High]]/Table2[[#This Row],[Close Price]])-1</f>
        <v>1.0816919599612618E-2</v>
      </c>
      <c r="AG453" s="2">
        <f>(Table2[[#This Row],[Close Price]]/Table2[[#This Row],[Current Month Low]])-1</f>
        <v>3.2333333333333325E-2</v>
      </c>
      <c r="AH453" s="2">
        <f>(Table2[[#This Row],[Current Month High]]/Table2[[#This Row],[Close Price]])-1</f>
        <v>6.4255731352922396E-2</v>
      </c>
      <c r="AI453">
        <v>16.3383919922505</v>
      </c>
      <c r="AJ453">
        <v>25.124993687187501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-0.12</v>
      </c>
      <c r="AM453" t="s">
        <v>10435</v>
      </c>
      <c r="AN453">
        <v>0.36</v>
      </c>
      <c r="AO453" t="s">
        <v>10436</v>
      </c>
      <c r="AP453">
        <v>0.10355568399114599</v>
      </c>
      <c r="AQ453">
        <f>(Table2[[#This Row],[Sharpe Ratio]]-AVERAGE(Table2[Sharpe Ratio]))/_xlfn.STDEV.P(Table2[Sharpe Ratio])</f>
        <v>0.52080645242663182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548</v>
      </c>
      <c r="AT453">
        <f>_xlfn.RANK.AVG(Table2[[#This Row],[6M Return vs Nifty Z-Score]],Table2[6M Return vs Nifty Z-Score])</f>
        <v>552</v>
      </c>
      <c r="AU453">
        <f>_xlfn.RANK.AVG(Table2[[#This Row],[Sharpe Ratio Z-Score]],Table2[Sharpe Ratio Z-Score])</f>
        <v>215</v>
      </c>
      <c r="AV453">
        <f>(Table2[[#This Row],[Rank 1Y]]+Table2[[#This Row],[Rank 6M]]+Table2[[#This Row],[Rank Sharpe]])/3</f>
        <v>438.33333333333331</v>
      </c>
    </row>
    <row r="454" spans="1:48" x14ac:dyDescent="0.3">
      <c r="A454" t="s">
        <v>2096</v>
      </c>
      <c r="B454" t="s">
        <v>2097</v>
      </c>
      <c r="C454" t="s">
        <v>10397</v>
      </c>
      <c r="D454" t="s">
        <v>261</v>
      </c>
      <c r="E454">
        <v>3037.0696710000002</v>
      </c>
      <c r="F454">
        <v>313.35000000000002</v>
      </c>
      <c r="G454">
        <v>-17.696493245762198</v>
      </c>
      <c r="H454">
        <f>(Table2[[#This Row],[1Y Return vs Nifty]]-AVERAGE(Table2[1Y Return vs Nifty]))/_xlfn.STDEV.P(Table2[1Y Return vs Nifty])</f>
        <v>-0.6875095815063953</v>
      </c>
      <c r="I454">
        <v>-4.5960619151028199</v>
      </c>
      <c r="J454">
        <f>(Table2[[#This Row],[1M Return vs Nifty]]-AVERAGE(Table2[1M Return vs Nifty]))/_xlfn.STDEV.P(Table2[1M Return vs Nifty])</f>
        <v>-0.20624999587197146</v>
      </c>
      <c r="K454">
        <v>-1.0806083027810101</v>
      </c>
      <c r="L454">
        <f>(Table2[[#This Row],[6M Return vs Nifty]]-AVERAGE(Table2[6M Return vs Nifty]))/_xlfn.STDEV.P(Table2[6M Return vs Nifty])</f>
        <v>-0.43317535876145369</v>
      </c>
      <c r="M454">
        <v>-2.8254115561952799</v>
      </c>
      <c r="N454">
        <f>(Table2[[#This Row],[1W Return vs Nifty]]-AVERAGE(Table2[1W Return vs Nifty]))/_xlfn.STDEV.P(Table2[1W Return vs Nifty])</f>
        <v>-0.19792285682583613</v>
      </c>
      <c r="O454">
        <v>317.23</v>
      </c>
      <c r="P454">
        <v>319.754024318387</v>
      </c>
      <c r="Q454">
        <v>307.95232301177299</v>
      </c>
      <c r="R454">
        <v>40.629939793163402</v>
      </c>
      <c r="S454" s="2">
        <f>(Table2[[#This Row],[Close Price]]-Table2[[#This Row],[20D EMA]])/Table2[[#This Row],[20D EMA]]</f>
        <v>-1.2230873498723309E-2</v>
      </c>
      <c r="T454" s="2">
        <f>(Table2[[#This Row],[Close Price]]-Table2[[#This Row],[50D EMA]])/Table2[[#This Row],[50D EMA]]</f>
        <v>-2.0027970975621961E-2</v>
      </c>
      <c r="U454" s="2">
        <f>(Table2[[#This Row],[Close Price]]-Table2[[#This Row],[200D EMA]])/Table2[[#This Row],[200D EMA]]</f>
        <v>1.7527638484547754E-2</v>
      </c>
      <c r="V454">
        <v>0.98790208822317305</v>
      </c>
      <c r="W454">
        <v>311.10000000000002</v>
      </c>
      <c r="X454">
        <v>323.8</v>
      </c>
      <c r="Y454">
        <v>311.10000000000002</v>
      </c>
      <c r="Z454">
        <v>323.8</v>
      </c>
      <c r="AA454">
        <v>300.05</v>
      </c>
      <c r="AB454">
        <v>332.95</v>
      </c>
      <c r="AC454" s="2">
        <f>(Table2[[#This Row],[Close Price]]/Table2[[#This Row],[Day Low]])-1</f>
        <v>7.232401157184265E-3</v>
      </c>
      <c r="AD454" s="2">
        <f>(Table2[[#This Row],[Day High]]/Table2[[#This Row],[Close Price]])-1</f>
        <v>3.3349289931386528E-2</v>
      </c>
      <c r="AE454" s="2">
        <f>(Table2[[#This Row],[Close Price]]/Table2[[#This Row],[Current Week Low]])-1</f>
        <v>7.232401157184265E-3</v>
      </c>
      <c r="AF454" s="2">
        <f>(Table2[[#This Row],[Current Week High]]/Table2[[#This Row],[Close Price]])-1</f>
        <v>3.3349289931386528E-2</v>
      </c>
      <c r="AG454" s="2">
        <f>(Table2[[#This Row],[Close Price]]/Table2[[#This Row],[Current Month Low]])-1</f>
        <v>4.432594567572079E-2</v>
      </c>
      <c r="AH454" s="2">
        <f>(Table2[[#This Row],[Current Month High]]/Table2[[#This Row],[Close Price]])-1</f>
        <v>6.2549864368916408E-2</v>
      </c>
      <c r="AI454">
        <v>28.147438966012398</v>
      </c>
      <c r="AJ454">
        <v>27.819702223128701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-0.14000000000000001</v>
      </c>
      <c r="AM454" t="s">
        <v>10435</v>
      </c>
      <c r="AN454">
        <v>-3.12</v>
      </c>
      <c r="AO454" t="s">
        <v>10435</v>
      </c>
      <c r="AP454">
        <v>7.6617793439320001E-2</v>
      </c>
      <c r="AQ454">
        <f>(Table2[[#This Row],[Sharpe Ratio]]-AVERAGE(Table2[Sharpe Ratio]))/_xlfn.STDEV.P(Table2[Sharpe Ratio])</f>
        <v>0.20814265713494431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558</v>
      </c>
      <c r="AT454">
        <f>_xlfn.RANK.AVG(Table2[[#This Row],[6M Return vs Nifty Z-Score]],Table2[6M Return vs Nifty Z-Score])</f>
        <v>467</v>
      </c>
      <c r="AU454">
        <f>_xlfn.RANK.AVG(Table2[[#This Row],[Sharpe Ratio Z-Score]],Table2[Sharpe Ratio Z-Score])</f>
        <v>291</v>
      </c>
      <c r="AV454">
        <f>(Table2[[#This Row],[Rank 1Y]]+Table2[[#This Row],[Rank 6M]]+Table2[[#This Row],[Rank Sharpe]])/3</f>
        <v>438.66666666666669</v>
      </c>
    </row>
    <row r="455" spans="1:48" x14ac:dyDescent="0.3">
      <c r="A455" t="s">
        <v>312</v>
      </c>
      <c r="B455" t="s">
        <v>313</v>
      </c>
      <c r="C455" t="s">
        <v>10393</v>
      </c>
      <c r="D455" t="s">
        <v>182</v>
      </c>
      <c r="E455">
        <v>91292.309398729994</v>
      </c>
      <c r="F455">
        <v>705.1</v>
      </c>
      <c r="G455">
        <v>-10.028489726138</v>
      </c>
      <c r="H455">
        <f>(Table2[[#This Row],[1Y Return vs Nifty]]-AVERAGE(Table2[1Y Return vs Nifty]))/_xlfn.STDEV.P(Table2[1Y Return vs Nifty])</f>
        <v>-0.56264875572629747</v>
      </c>
      <c r="I455">
        <v>-1.7908118343525199</v>
      </c>
      <c r="J455">
        <f>(Table2[[#This Row],[1M Return vs Nifty]]-AVERAGE(Table2[1M Return vs Nifty]))/_xlfn.STDEV.P(Table2[1M Return vs Nifty])</f>
        <v>6.7145650073174926E-2</v>
      </c>
      <c r="K455">
        <v>24.6051591272299</v>
      </c>
      <c r="L455">
        <f>(Table2[[#This Row],[6M Return vs Nifty]]-AVERAGE(Table2[6M Return vs Nifty]))/_xlfn.STDEV.P(Table2[6M Return vs Nifty])</f>
        <v>0.33996603841410666</v>
      </c>
      <c r="M455">
        <v>-1.9602373381759099</v>
      </c>
      <c r="N455">
        <f>(Table2[[#This Row],[1W Return vs Nifty]]-AVERAGE(Table2[1W Return vs Nifty]))/_xlfn.STDEV.P(Table2[1W Return vs Nifty])</f>
        <v>-3.0381694147235312E-2</v>
      </c>
      <c r="O455">
        <v>684.08</v>
      </c>
      <c r="P455">
        <v>666.15119859316496</v>
      </c>
      <c r="Q455">
        <v>603.54237028604302</v>
      </c>
      <c r="R455">
        <v>69.484598221979098</v>
      </c>
      <c r="S455" s="2">
        <f>(Table2[[#This Row],[Close Price]]-Table2[[#This Row],[20D EMA]])/Table2[[#This Row],[20D EMA]]</f>
        <v>3.0727400304057975E-2</v>
      </c>
      <c r="T455" s="2">
        <f>(Table2[[#This Row],[Close Price]]-Table2[[#This Row],[50D EMA]])/Table2[[#This Row],[50D EMA]]</f>
        <v>5.8468410008254083E-2</v>
      </c>
      <c r="U455" s="2">
        <f>(Table2[[#This Row],[Close Price]]-Table2[[#This Row],[200D EMA]])/Table2[[#This Row],[200D EMA]]</f>
        <v>0.16826926279562568</v>
      </c>
      <c r="V455">
        <v>0.67261381047701496</v>
      </c>
      <c r="W455">
        <v>695.65</v>
      </c>
      <c r="X455">
        <v>709.7</v>
      </c>
      <c r="Y455">
        <v>695.65</v>
      </c>
      <c r="Z455">
        <v>710</v>
      </c>
      <c r="AA455">
        <v>633</v>
      </c>
      <c r="AB455">
        <v>710.5</v>
      </c>
      <c r="AC455" s="2">
        <f>(Table2[[#This Row],[Close Price]]/Table2[[#This Row],[Day Low]])-1</f>
        <v>1.3584417451304676E-2</v>
      </c>
      <c r="AD455" s="2">
        <f>(Table2[[#This Row],[Day High]]/Table2[[#This Row],[Close Price]])-1</f>
        <v>6.5238973195291816E-3</v>
      </c>
      <c r="AE455" s="2">
        <f>(Table2[[#This Row],[Close Price]]/Table2[[#This Row],[Current Week Low]])-1</f>
        <v>1.3584417451304676E-2</v>
      </c>
      <c r="AF455" s="2">
        <f>(Table2[[#This Row],[Current Week High]]/Table2[[#This Row],[Close Price]])-1</f>
        <v>6.9493688838462297E-3</v>
      </c>
      <c r="AG455" s="2">
        <f>(Table2[[#This Row],[Close Price]]/Table2[[#This Row],[Current Month Low]])-1</f>
        <v>0.11390205371248019</v>
      </c>
      <c r="AH455" s="2">
        <f>(Table2[[#This Row],[Current Month High]]/Table2[[#This Row],[Close Price]])-1</f>
        <v>7.6584881577081987E-3</v>
      </c>
      <c r="AI455">
        <v>0.76584881577081898</v>
      </c>
      <c r="AJ455">
        <v>44.992802796627601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</v>
      </c>
      <c r="AM455" t="s">
        <v>10437</v>
      </c>
      <c r="AN455">
        <v>5.99</v>
      </c>
      <c r="AO455" t="s">
        <v>10436</v>
      </c>
      <c r="AP455">
        <v>-1.5223225662284999E-2</v>
      </c>
      <c r="AQ455">
        <f>(Table2[[#This Row],[Sharpe Ratio]]-AVERAGE(Table2[Sharpe Ratio]))/_xlfn.STDEV.P(Table2[Sharpe Ratio])</f>
        <v>-0.85784139015036598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-1.0437601515366171</v>
      </c>
      <c r="AS455">
        <f>_xlfn.RANK.AVG(Table2[[#This Row],[1Y Return vs Nifty Z-Score]],Table2[1Y Return vs Nifty Z-Score])</f>
        <v>503</v>
      </c>
      <c r="AT455">
        <f>_xlfn.RANK.AVG(Table2[[#This Row],[6M Return vs Nifty Z-Score]],Table2[6M Return vs Nifty Z-Score])</f>
        <v>213</v>
      </c>
      <c r="AU455">
        <f>_xlfn.RANK.AVG(Table2[[#This Row],[Sharpe Ratio Z-Score]],Table2[Sharpe Ratio Z-Score])</f>
        <v>605</v>
      </c>
      <c r="AV455">
        <f>(Table2[[#This Row],[Rank 1Y]]+Table2[[#This Row],[Rank 6M]]+Table2[[#This Row],[Rank Sharpe]])/3</f>
        <v>440.33333333333331</v>
      </c>
    </row>
    <row r="456" spans="1:48" x14ac:dyDescent="0.3">
      <c r="A456" t="s">
        <v>622</v>
      </c>
      <c r="B456" t="s">
        <v>623</v>
      </c>
      <c r="C456" t="s">
        <v>10399</v>
      </c>
      <c r="D456" t="s">
        <v>592</v>
      </c>
      <c r="E456">
        <v>32174.42761853</v>
      </c>
      <c r="F456">
        <v>1324.55</v>
      </c>
      <c r="G456">
        <v>-32.513215524402298</v>
      </c>
      <c r="H456">
        <f>(Table2[[#This Row],[1Y Return vs Nifty]]-AVERAGE(Table2[1Y Return vs Nifty]))/_xlfn.STDEV.P(Table2[1Y Return vs Nifty])</f>
        <v>-0.92877553480580677</v>
      </c>
      <c r="I456">
        <v>9.7619680533079407</v>
      </c>
      <c r="J456">
        <f>(Table2[[#This Row],[1M Return vs Nifty]]-AVERAGE(Table2[1M Return vs Nifty]))/_xlfn.STDEV.P(Table2[1M Return vs Nifty])</f>
        <v>1.1930629939572723</v>
      </c>
      <c r="K456">
        <v>25.799955111412601</v>
      </c>
      <c r="L456">
        <f>(Table2[[#This Row],[6M Return vs Nifty]]-AVERAGE(Table2[6M Return vs Nifty]))/_xlfn.STDEV.P(Table2[6M Return vs Nifty])</f>
        <v>0.37592938812004029</v>
      </c>
      <c r="M456">
        <v>3.0634314254844699</v>
      </c>
      <c r="N456">
        <f>(Table2[[#This Row],[1W Return vs Nifty]]-AVERAGE(Table2[1W Return vs Nifty]))/_xlfn.STDEV.P(Table2[1W Return vs Nifty])</f>
        <v>0.94245278016552714</v>
      </c>
      <c r="O456">
        <v>1266.6199999999999</v>
      </c>
      <c r="P456">
        <v>1201.30279024071</v>
      </c>
      <c r="Q456">
        <v>1133.4482453312401</v>
      </c>
      <c r="R456">
        <v>64.202629005240794</v>
      </c>
      <c r="S456" s="2">
        <f>(Table2[[#This Row],[Close Price]]-Table2[[#This Row],[20D EMA]])/Table2[[#This Row],[20D EMA]]</f>
        <v>4.5735895532993377E-2</v>
      </c>
      <c r="T456" s="2">
        <f>(Table2[[#This Row],[Close Price]]-Table2[[#This Row],[50D EMA]])/Table2[[#This Row],[50D EMA]]</f>
        <v>0.10259462540213894</v>
      </c>
      <c r="U456" s="2">
        <f>(Table2[[#This Row],[Close Price]]-Table2[[#This Row],[200D EMA]])/Table2[[#This Row],[200D EMA]]</f>
        <v>0.16860210023344482</v>
      </c>
      <c r="V456">
        <v>1.59388006431971</v>
      </c>
      <c r="W456">
        <v>1307</v>
      </c>
      <c r="X456">
        <v>1376.8</v>
      </c>
      <c r="Y456">
        <v>1288.95</v>
      </c>
      <c r="Z456">
        <v>1376.8</v>
      </c>
      <c r="AA456">
        <v>1216</v>
      </c>
      <c r="AB456">
        <v>1376.8</v>
      </c>
      <c r="AC456" s="2">
        <f>(Table2[[#This Row],[Close Price]]/Table2[[#This Row],[Day Low]])-1</f>
        <v>1.3427697016067386E-2</v>
      </c>
      <c r="AD456" s="2">
        <f>(Table2[[#This Row],[Day High]]/Table2[[#This Row],[Close Price]])-1</f>
        <v>3.9447359480578204E-2</v>
      </c>
      <c r="AE456" s="2">
        <f>(Table2[[#This Row],[Close Price]]/Table2[[#This Row],[Current Week Low]])-1</f>
        <v>2.7619380115597947E-2</v>
      </c>
      <c r="AF456" s="2">
        <f>(Table2[[#This Row],[Current Week High]]/Table2[[#This Row],[Close Price]])-1</f>
        <v>3.9447359480578204E-2</v>
      </c>
      <c r="AG456" s="2">
        <f>(Table2[[#This Row],[Close Price]]/Table2[[#This Row],[Current Month Low]])-1</f>
        <v>8.9268092105263097E-2</v>
      </c>
      <c r="AH456" s="2">
        <f>(Table2[[#This Row],[Current Month High]]/Table2[[#This Row],[Close Price]])-1</f>
        <v>3.9447359480578204E-2</v>
      </c>
      <c r="AI456">
        <v>12.3324902797176</v>
      </c>
      <c r="AJ456">
        <v>49.489306472546701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0.05</v>
      </c>
      <c r="AM456" t="s">
        <v>10436</v>
      </c>
      <c r="AN456">
        <v>6.03</v>
      </c>
      <c r="AO456" t="s">
        <v>10436</v>
      </c>
      <c r="AP456">
        <v>1.7686773996087E-2</v>
      </c>
      <c r="AQ456">
        <f>(Table2[[#This Row],[Sharpe Ratio]]-AVERAGE(Table2[Sharpe Ratio]))/_xlfn.STDEV.P(Table2[Sharpe Ratio])</f>
        <v>-0.47586027784173213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1.1068093495953009</v>
      </c>
      <c r="AS456">
        <f>_xlfn.RANK.AVG(Table2[[#This Row],[1Y Return vs Nifty Z-Score]],Table2[1Y Return vs Nifty Z-Score])</f>
        <v>651</v>
      </c>
      <c r="AT456">
        <f>_xlfn.RANK.AVG(Table2[[#This Row],[6M Return vs Nifty Z-Score]],Table2[6M Return vs Nifty Z-Score])</f>
        <v>202</v>
      </c>
      <c r="AU456">
        <f>_xlfn.RANK.AVG(Table2[[#This Row],[Sharpe Ratio Z-Score]],Table2[Sharpe Ratio Z-Score])</f>
        <v>468</v>
      </c>
      <c r="AV456">
        <f>(Table2[[#This Row],[Rank 1Y]]+Table2[[#This Row],[Rank 6M]]+Table2[[#This Row],[Rank Sharpe]])/3</f>
        <v>440.33333333333331</v>
      </c>
    </row>
    <row r="457" spans="1:48" x14ac:dyDescent="0.3">
      <c r="A457" t="s">
        <v>234</v>
      </c>
      <c r="B457" t="s">
        <v>235</v>
      </c>
      <c r="C457" t="s">
        <v>10391</v>
      </c>
      <c r="D457" t="s">
        <v>34</v>
      </c>
      <c r="E457">
        <v>118731.78076191399</v>
      </c>
      <c r="F457">
        <v>107.83</v>
      </c>
      <c r="G457">
        <v>2.6018728608292201</v>
      </c>
      <c r="H457">
        <f>(Table2[[#This Row],[1Y Return vs Nifty]]-AVERAGE(Table2[1Y Return vs Nifty]))/_xlfn.STDEV.P(Table2[1Y Return vs Nifty])</f>
        <v>-0.3569840741080933</v>
      </c>
      <c r="I457">
        <v>-9.0525276025474106</v>
      </c>
      <c r="J457">
        <f>(Table2[[#This Row],[1M Return vs Nifty]]-AVERAGE(Table2[1M Return vs Nifty]))/_xlfn.STDEV.P(Table2[1M Return vs Nifty])</f>
        <v>-0.64057074453243446</v>
      </c>
      <c r="K457">
        <v>-30.399883533202001</v>
      </c>
      <c r="L457">
        <f>(Table2[[#This Row],[6M Return vs Nifty]]-AVERAGE(Table2[6M Return vs Nifty]))/_xlfn.STDEV.P(Table2[6M Return vs Nifty])</f>
        <v>-1.3156853120882737</v>
      </c>
      <c r="M457">
        <v>-1.56570756291322</v>
      </c>
      <c r="N457">
        <f>(Table2[[#This Row],[1W Return vs Nifty]]-AVERAGE(Table2[1W Return vs Nifty]))/_xlfn.STDEV.P(Table2[1W Return vs Nifty])</f>
        <v>4.6019076798251048E-2</v>
      </c>
      <c r="O457">
        <v>110.91</v>
      </c>
      <c r="P457">
        <v>114.522460529737</v>
      </c>
      <c r="Q457">
        <v>111.09536923767</v>
      </c>
      <c r="R457">
        <v>40.889580888782397</v>
      </c>
      <c r="S457" s="2">
        <f>(Table2[[#This Row],[Close Price]]-Table2[[#This Row],[20D EMA]])/Table2[[#This Row],[20D EMA]]</f>
        <v>-2.777026417816246E-2</v>
      </c>
      <c r="T457" s="2">
        <f>(Table2[[#This Row],[Close Price]]-Table2[[#This Row],[50D EMA]])/Table2[[#This Row],[50D EMA]]</f>
        <v>-5.8437973640980537E-2</v>
      </c>
      <c r="U457" s="2">
        <f>(Table2[[#This Row],[Close Price]]-Table2[[#This Row],[200D EMA]])/Table2[[#This Row],[200D EMA]]</f>
        <v>-2.9392487374377309E-2</v>
      </c>
      <c r="V457">
        <v>0.86553098127954697</v>
      </c>
      <c r="W457">
        <v>107.6</v>
      </c>
      <c r="X457">
        <v>111.24</v>
      </c>
      <c r="Y457">
        <v>107.6</v>
      </c>
      <c r="Z457">
        <v>111.9</v>
      </c>
      <c r="AA457">
        <v>105.6</v>
      </c>
      <c r="AB457">
        <v>117.49</v>
      </c>
      <c r="AC457" s="2">
        <f>(Table2[[#This Row],[Close Price]]/Table2[[#This Row],[Day Low]])-1</f>
        <v>2.1375464684014744E-3</v>
      </c>
      <c r="AD457" s="2">
        <f>(Table2[[#This Row],[Day High]]/Table2[[#This Row],[Close Price]])-1</f>
        <v>3.1623852360196603E-2</v>
      </c>
      <c r="AE457" s="2">
        <f>(Table2[[#This Row],[Close Price]]/Table2[[#This Row],[Current Week Low]])-1</f>
        <v>2.1375464684014744E-3</v>
      </c>
      <c r="AF457" s="2">
        <f>(Table2[[#This Row],[Current Week High]]/Table2[[#This Row],[Close Price]])-1</f>
        <v>3.7744597978299321E-2</v>
      </c>
      <c r="AG457" s="2">
        <f>(Table2[[#This Row],[Close Price]]/Table2[[#This Row],[Current Month Low]])-1</f>
        <v>2.1117424242424354E-2</v>
      </c>
      <c r="AH457" s="2">
        <f>(Table2[[#This Row],[Current Month High]]/Table2[[#This Row],[Close Price]])-1</f>
        <v>8.958545859222844E-2</v>
      </c>
      <c r="AI457">
        <v>32.523416488917697</v>
      </c>
      <c r="AJ457">
        <v>60.103934669636203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-0.14000000000000001</v>
      </c>
      <c r="AM457" t="s">
        <v>10435</v>
      </c>
      <c r="AN457">
        <v>-1.97</v>
      </c>
      <c r="AO457" t="s">
        <v>10435</v>
      </c>
      <c r="AP457">
        <v>0.111773690629848</v>
      </c>
      <c r="AQ457">
        <f>(Table2[[#This Row],[Sharpe Ratio]]-AVERAGE(Table2[Sharpe Ratio]))/_xlfn.STDEV.P(Table2[Sharpe Ratio])</f>
        <v>0.61619154356602257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415</v>
      </c>
      <c r="AT457">
        <f>_xlfn.RANK.AVG(Table2[[#This Row],[6M Return vs Nifty Z-Score]],Table2[6M Return vs Nifty Z-Score])</f>
        <v>715</v>
      </c>
      <c r="AU457">
        <f>_xlfn.RANK.AVG(Table2[[#This Row],[Sharpe Ratio Z-Score]],Table2[Sharpe Ratio Z-Score])</f>
        <v>192</v>
      </c>
      <c r="AV457">
        <f>(Table2[[#This Row],[Rank 1Y]]+Table2[[#This Row],[Rank 6M]]+Table2[[#This Row],[Rank Sharpe]])/3</f>
        <v>440.66666666666669</v>
      </c>
    </row>
    <row r="458" spans="1:48" x14ac:dyDescent="0.3">
      <c r="A458" t="s">
        <v>1301</v>
      </c>
      <c r="B458" t="s">
        <v>1302</v>
      </c>
      <c r="C458" t="s">
        <v>10391</v>
      </c>
      <c r="D458" t="s">
        <v>549</v>
      </c>
      <c r="E458">
        <v>9142.5701118399993</v>
      </c>
      <c r="F458">
        <v>276.8</v>
      </c>
      <c r="G458">
        <v>-22.420757852365998</v>
      </c>
      <c r="H458">
        <f>(Table2[[#This Row],[1Y Return vs Nifty]]-AVERAGE(Table2[1Y Return vs Nifty]))/_xlfn.STDEV.P(Table2[1Y Return vs Nifty])</f>
        <v>-0.76443646064444093</v>
      </c>
      <c r="I458">
        <v>-1.1779664960043601</v>
      </c>
      <c r="J458">
        <f>(Table2[[#This Row],[1M Return vs Nifty]]-AVERAGE(Table2[1M Return vs Nifty]))/_xlfn.STDEV.P(Table2[1M Return vs Nifty])</f>
        <v>0.12687267701166227</v>
      </c>
      <c r="K458">
        <v>12.8029146090099</v>
      </c>
      <c r="L458">
        <f>(Table2[[#This Row],[6M Return vs Nifty]]-AVERAGE(Table2[6M Return vs Nifty]))/_xlfn.STDEV.P(Table2[6M Return vs Nifty])</f>
        <v>-1.5281428553257866E-2</v>
      </c>
      <c r="M458">
        <v>-3.3230934690876102</v>
      </c>
      <c r="N458">
        <f>(Table2[[#This Row],[1W Return vs Nifty]]-AVERAGE(Table2[1W Return vs Nifty]))/_xlfn.STDEV.P(Table2[1W Return vs Nifty])</f>
        <v>-0.29429906013084994</v>
      </c>
      <c r="O458">
        <v>275.88</v>
      </c>
      <c r="P458">
        <v>263.32595408143101</v>
      </c>
      <c r="Q458">
        <v>236.62795022612099</v>
      </c>
      <c r="R458">
        <v>47.7435423311547</v>
      </c>
      <c r="S458" s="2">
        <f>(Table2[[#This Row],[Close Price]]-Table2[[#This Row],[20D EMA]])/Table2[[#This Row],[20D EMA]]</f>
        <v>3.3347832390895169E-3</v>
      </c>
      <c r="T458" s="2">
        <f>(Table2[[#This Row],[Close Price]]-Table2[[#This Row],[50D EMA]])/Table2[[#This Row],[50D EMA]]</f>
        <v>5.1168696855465622E-2</v>
      </c>
      <c r="U458" s="2">
        <f>(Table2[[#This Row],[Close Price]]-Table2[[#This Row],[200D EMA]])/Table2[[#This Row],[200D EMA]]</f>
        <v>0.16976882796597245</v>
      </c>
      <c r="V458">
        <v>0.65065467657269305</v>
      </c>
      <c r="W458">
        <v>275.05</v>
      </c>
      <c r="X458">
        <v>281</v>
      </c>
      <c r="Y458">
        <v>271.8</v>
      </c>
      <c r="Z458">
        <v>281.89999999999998</v>
      </c>
      <c r="AA458">
        <v>264.60000000000002</v>
      </c>
      <c r="AB458">
        <v>296.14999999999998</v>
      </c>
      <c r="AC458" s="2">
        <f>(Table2[[#This Row],[Close Price]]/Table2[[#This Row],[Day Low]])-1</f>
        <v>6.3624795491727948E-3</v>
      </c>
      <c r="AD458" s="2">
        <f>(Table2[[#This Row],[Day High]]/Table2[[#This Row],[Close Price]])-1</f>
        <v>1.5173410404624166E-2</v>
      </c>
      <c r="AE458" s="2">
        <f>(Table2[[#This Row],[Close Price]]/Table2[[#This Row],[Current Week Low]])-1</f>
        <v>1.8395879323031661E-2</v>
      </c>
      <c r="AF458" s="2">
        <f>(Table2[[#This Row],[Current Week High]]/Table2[[#This Row],[Close Price]])-1</f>
        <v>1.8424855491329328E-2</v>
      </c>
      <c r="AG458" s="2">
        <f>(Table2[[#This Row],[Close Price]]/Table2[[#This Row],[Current Month Low]])-1</f>
        <v>4.6107331821617414E-2</v>
      </c>
      <c r="AH458" s="2">
        <f>(Table2[[#This Row],[Current Month High]]/Table2[[#This Row],[Close Price]])-1</f>
        <v>6.9906069364161771E-2</v>
      </c>
      <c r="AI458">
        <v>6.99060693641617</v>
      </c>
      <c r="AJ458">
        <v>37.301587301587297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0.08</v>
      </c>
      <c r="AM458" t="s">
        <v>10436</v>
      </c>
      <c r="AN458">
        <v>-0.04</v>
      </c>
      <c r="AO458" t="s">
        <v>10435</v>
      </c>
      <c r="AP458">
        <v>3.3012152248763998E-2</v>
      </c>
      <c r="AQ458">
        <f>(Table2[[#This Row],[Sharpe Ratio]]-AVERAGE(Table2[Sharpe Ratio]))/_xlfn.STDEV.P(Table2[Sharpe Ratio])</f>
        <v>-0.29798105899406796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-1.2451253313109545</v>
      </c>
      <c r="AS458">
        <f>_xlfn.RANK.AVG(Table2[[#This Row],[1Y Return vs Nifty Z-Score]],Table2[1Y Return vs Nifty Z-Score])</f>
        <v>590</v>
      </c>
      <c r="AT458">
        <f>_xlfn.RANK.AVG(Table2[[#This Row],[6M Return vs Nifty Z-Score]],Table2[6M Return vs Nifty Z-Score])</f>
        <v>319</v>
      </c>
      <c r="AU458">
        <f>_xlfn.RANK.AVG(Table2[[#This Row],[Sharpe Ratio Z-Score]],Table2[Sharpe Ratio Z-Score])</f>
        <v>414</v>
      </c>
      <c r="AV458">
        <f>(Table2[[#This Row],[Rank 1Y]]+Table2[[#This Row],[Rank 6M]]+Table2[[#This Row],[Rank Sharpe]])/3</f>
        <v>441</v>
      </c>
    </row>
    <row r="459" spans="1:48" x14ac:dyDescent="0.3">
      <c r="A459" t="s">
        <v>1319</v>
      </c>
      <c r="B459" t="s">
        <v>1320</v>
      </c>
      <c r="C459" t="s">
        <v>10397</v>
      </c>
      <c r="D459" t="s">
        <v>190</v>
      </c>
      <c r="E459">
        <v>8990.7157079999997</v>
      </c>
      <c r="F459">
        <v>588.45000000000005</v>
      </c>
      <c r="G459">
        <v>-12.124168089693701</v>
      </c>
      <c r="H459">
        <f>(Table2[[#This Row],[1Y Return vs Nifty]]-AVERAGE(Table2[1Y Return vs Nifty]))/_xlfn.STDEV.P(Table2[1Y Return vs Nifty])</f>
        <v>-0.59677343112236114</v>
      </c>
      <c r="I459">
        <v>-6.3190207528053399</v>
      </c>
      <c r="J459">
        <f>(Table2[[#This Row],[1M Return vs Nifty]]-AVERAGE(Table2[1M Return vs Nifty]))/_xlfn.STDEV.P(Table2[1M Return vs Nifty])</f>
        <v>-0.37416709089424161</v>
      </c>
      <c r="K459">
        <v>-1.22644285895923</v>
      </c>
      <c r="L459">
        <f>(Table2[[#This Row],[6M Return vs Nifty]]-AVERAGE(Table2[6M Return vs Nifty]))/_xlfn.STDEV.P(Table2[6M Return vs Nifty])</f>
        <v>-0.43756497775287884</v>
      </c>
      <c r="M459">
        <v>-0.62190118932236205</v>
      </c>
      <c r="N459">
        <f>(Table2[[#This Row],[1W Return vs Nifty]]-AVERAGE(Table2[1W Return vs Nifty]))/_xlfn.STDEV.P(Table2[1W Return vs Nifty])</f>
        <v>0.22878737234094834</v>
      </c>
      <c r="O459">
        <v>568.29</v>
      </c>
      <c r="P459">
        <v>579.03893319208396</v>
      </c>
      <c r="Q459">
        <v>549.89283697518295</v>
      </c>
      <c r="R459">
        <v>65.114905190512502</v>
      </c>
      <c r="S459" s="2">
        <f>(Table2[[#This Row],[Close Price]]-Table2[[#This Row],[20D EMA]])/Table2[[#This Row],[20D EMA]]</f>
        <v>3.5474845589399923E-2</v>
      </c>
      <c r="T459" s="2">
        <f>(Table2[[#This Row],[Close Price]]-Table2[[#This Row],[50D EMA]])/Table2[[#This Row],[50D EMA]]</f>
        <v>1.6252908515210603E-2</v>
      </c>
      <c r="U459" s="2">
        <f>(Table2[[#This Row],[Close Price]]-Table2[[#This Row],[200D EMA]])/Table2[[#This Row],[200D EMA]]</f>
        <v>7.0117594615179926E-2</v>
      </c>
      <c r="V459">
        <v>0.66410982501027704</v>
      </c>
      <c r="W459">
        <v>562</v>
      </c>
      <c r="X459">
        <v>595.29999999999995</v>
      </c>
      <c r="Y459">
        <v>562</v>
      </c>
      <c r="Z459">
        <v>595.29999999999995</v>
      </c>
      <c r="AA459">
        <v>541</v>
      </c>
      <c r="AB459">
        <v>595.29999999999995</v>
      </c>
      <c r="AC459" s="2">
        <f>(Table2[[#This Row],[Close Price]]/Table2[[#This Row],[Day Low]])-1</f>
        <v>4.7064056939501775E-2</v>
      </c>
      <c r="AD459" s="2">
        <f>(Table2[[#This Row],[Day High]]/Table2[[#This Row],[Close Price]])-1</f>
        <v>1.1640751125838955E-2</v>
      </c>
      <c r="AE459" s="2">
        <f>(Table2[[#This Row],[Close Price]]/Table2[[#This Row],[Current Week Low]])-1</f>
        <v>4.7064056939501775E-2</v>
      </c>
      <c r="AF459" s="2">
        <f>(Table2[[#This Row],[Current Week High]]/Table2[[#This Row],[Close Price]])-1</f>
        <v>1.1640751125838955E-2</v>
      </c>
      <c r="AG459" s="2">
        <f>(Table2[[#This Row],[Close Price]]/Table2[[#This Row],[Current Month Low]])-1</f>
        <v>8.7707948243992639E-2</v>
      </c>
      <c r="AH459" s="2">
        <f>(Table2[[#This Row],[Current Month High]]/Table2[[#This Row],[Close Price]])-1</f>
        <v>1.1640751125838955E-2</v>
      </c>
      <c r="AI459">
        <v>20.2820970345823</v>
      </c>
      <c r="AJ459">
        <v>35.900692840646599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-0.17</v>
      </c>
      <c r="AM459" t="s">
        <v>10435</v>
      </c>
      <c r="AN459">
        <v>4.08</v>
      </c>
      <c r="AO459" t="s">
        <v>10436</v>
      </c>
      <c r="AP459">
        <v>6.488494371563E-2</v>
      </c>
      <c r="AQ459">
        <f>(Table2[[#This Row],[Sharpe Ratio]]-AVERAGE(Table2[Sharpe Ratio]))/_xlfn.STDEV.P(Table2[Sharpe Ratio])</f>
        <v>7.1961343414843948E-2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526</v>
      </c>
      <c r="AT459">
        <f>_xlfn.RANK.AVG(Table2[[#This Row],[6M Return vs Nifty Z-Score]],Table2[6M Return vs Nifty Z-Score])</f>
        <v>470</v>
      </c>
      <c r="AU459">
        <f>_xlfn.RANK.AVG(Table2[[#This Row],[Sharpe Ratio Z-Score]],Table2[Sharpe Ratio Z-Score])</f>
        <v>330</v>
      </c>
      <c r="AV459">
        <f>(Table2[[#This Row],[Rank 1Y]]+Table2[[#This Row],[Rank 6M]]+Table2[[#This Row],[Rank Sharpe]])/3</f>
        <v>442</v>
      </c>
    </row>
    <row r="460" spans="1:48" x14ac:dyDescent="0.3">
      <c r="A460" t="s">
        <v>1960</v>
      </c>
      <c r="B460" t="s">
        <v>1961</v>
      </c>
      <c r="C460" t="s">
        <v>10402</v>
      </c>
      <c r="D460" t="s">
        <v>512</v>
      </c>
      <c r="E460">
        <v>3624.93712</v>
      </c>
      <c r="F460">
        <v>837.4</v>
      </c>
      <c r="G460">
        <v>-5.9246866801679001</v>
      </c>
      <c r="H460">
        <f>(Table2[[#This Row],[1Y Return vs Nifty]]-AVERAGE(Table2[1Y Return vs Nifty]))/_xlfn.STDEV.P(Table2[1Y Return vs Nifty])</f>
        <v>-0.49582507263234138</v>
      </c>
      <c r="I460">
        <v>-6.6913151250997096</v>
      </c>
      <c r="J460">
        <f>(Table2[[#This Row],[1M Return vs Nifty]]-AVERAGE(Table2[1M Return vs Nifty]))/_xlfn.STDEV.P(Table2[1M Return vs Nifty])</f>
        <v>-0.41045036599103385</v>
      </c>
      <c r="K460">
        <v>-50.228006236741102</v>
      </c>
      <c r="L460">
        <f>(Table2[[#This Row],[6M Return vs Nifty]]-AVERAGE(Table2[6M Return vs Nifty]))/_xlfn.STDEV.P(Table2[6M Return vs Nifty])</f>
        <v>-1.9125116491698504</v>
      </c>
      <c r="M460">
        <v>-0.95169306371637297</v>
      </c>
      <c r="N460">
        <f>(Table2[[#This Row],[1W Return vs Nifty]]-AVERAGE(Table2[1W Return vs Nifty]))/_xlfn.STDEV.P(Table2[1W Return vs Nifty])</f>
        <v>0.1649231090201814</v>
      </c>
      <c r="O460">
        <v>830.91</v>
      </c>
      <c r="P460">
        <v>902.949780343577</v>
      </c>
      <c r="Q460">
        <v>958.42446518936504</v>
      </c>
      <c r="R460">
        <v>59.181762146144997</v>
      </c>
      <c r="S460" s="2">
        <f>(Table2[[#This Row],[Close Price]]-Table2[[#This Row],[20D EMA]])/Table2[[#This Row],[20D EMA]]</f>
        <v>7.8107135550180033E-3</v>
      </c>
      <c r="T460" s="2">
        <f>(Table2[[#This Row],[Close Price]]-Table2[[#This Row],[50D EMA]])/Table2[[#This Row],[50D EMA]]</f>
        <v>-7.2595156198648175E-2</v>
      </c>
      <c r="U460" s="2">
        <f>(Table2[[#This Row],[Close Price]]-Table2[[#This Row],[200D EMA]])/Table2[[#This Row],[200D EMA]]</f>
        <v>-0.12627439050760572</v>
      </c>
      <c r="V460">
        <v>0.64045549276422098</v>
      </c>
      <c r="W460">
        <v>815.65</v>
      </c>
      <c r="X460">
        <v>848</v>
      </c>
      <c r="Y460">
        <v>813.4</v>
      </c>
      <c r="Z460">
        <v>848</v>
      </c>
      <c r="AA460">
        <v>784.15</v>
      </c>
      <c r="AB460">
        <v>907.3</v>
      </c>
      <c r="AC460" s="2">
        <f>(Table2[[#This Row],[Close Price]]/Table2[[#This Row],[Day Low]])-1</f>
        <v>2.6665849322626167E-2</v>
      </c>
      <c r="AD460" s="2">
        <f>(Table2[[#This Row],[Day High]]/Table2[[#This Row],[Close Price]])-1</f>
        <v>1.2658227848101333E-2</v>
      </c>
      <c r="AE460" s="2">
        <f>(Table2[[#This Row],[Close Price]]/Table2[[#This Row],[Current Week Low]])-1</f>
        <v>2.9505778214900413E-2</v>
      </c>
      <c r="AF460" s="2">
        <f>(Table2[[#This Row],[Current Week High]]/Table2[[#This Row],[Close Price]])-1</f>
        <v>1.2658227848101333E-2</v>
      </c>
      <c r="AG460" s="2">
        <f>(Table2[[#This Row],[Close Price]]/Table2[[#This Row],[Current Month Low]])-1</f>
        <v>6.7907925779506551E-2</v>
      </c>
      <c r="AH460" s="2">
        <f>(Table2[[#This Row],[Current Month High]]/Table2[[#This Row],[Close Price]])-1</f>
        <v>8.3472653451158285E-2</v>
      </c>
      <c r="AI460">
        <v>78.5228086935753</v>
      </c>
      <c r="AJ460">
        <v>35.064516129032199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-0.28000000000000003</v>
      </c>
      <c r="AM460" t="s">
        <v>10435</v>
      </c>
      <c r="AN460">
        <v>2.35</v>
      </c>
      <c r="AO460" t="s">
        <v>10436</v>
      </c>
      <c r="AP460">
        <v>0.14834728462049199</v>
      </c>
      <c r="AQ460">
        <f>(Table2[[#This Row],[Sharpe Ratio]]-AVERAGE(Table2[Sharpe Ratio]))/_xlfn.STDEV.P(Table2[Sharpe Ratio])</f>
        <v>1.0406954104360608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480</v>
      </c>
      <c r="AT460">
        <f>_xlfn.RANK.AVG(Table2[[#This Row],[6M Return vs Nifty Z-Score]],Table2[6M Return vs Nifty Z-Score])</f>
        <v>738</v>
      </c>
      <c r="AU460">
        <f>_xlfn.RANK.AVG(Table2[[#This Row],[Sharpe Ratio Z-Score]],Table2[Sharpe Ratio Z-Score])</f>
        <v>108</v>
      </c>
      <c r="AV460">
        <f>(Table2[[#This Row],[Rank 1Y]]+Table2[[#This Row],[Rank 6M]]+Table2[[#This Row],[Rank Sharpe]])/3</f>
        <v>442</v>
      </c>
    </row>
    <row r="461" spans="1:48" x14ac:dyDescent="0.3">
      <c r="A461" t="s">
        <v>1933</v>
      </c>
      <c r="B461" t="s">
        <v>1934</v>
      </c>
      <c r="C461" t="s">
        <v>10390</v>
      </c>
      <c r="D461" t="s">
        <v>21</v>
      </c>
      <c r="E461">
        <v>3770.3447791499998</v>
      </c>
      <c r="F461">
        <v>638.70000000000005</v>
      </c>
      <c r="G461">
        <v>-21.576708654994398</v>
      </c>
      <c r="H461">
        <f>(Table2[[#This Row],[1Y Return vs Nifty]]-AVERAGE(Table2[1Y Return vs Nifty]))/_xlfn.STDEV.P(Table2[1Y Return vs Nifty])</f>
        <v>-0.75069250766983253</v>
      </c>
      <c r="I461">
        <v>6.7647708430755298</v>
      </c>
      <c r="J461">
        <f>(Table2[[#This Row],[1M Return vs Nifty]]-AVERAGE(Table2[1M Return vs Nifty]))/_xlfn.STDEV.P(Table2[1M Return vs Nifty])</f>
        <v>0.90096045631210231</v>
      </c>
      <c r="K461">
        <v>1.6547547386260899</v>
      </c>
      <c r="L461">
        <f>(Table2[[#This Row],[6M Return vs Nifty]]-AVERAGE(Table2[6M Return vs Nifty]))/_xlfn.STDEV.P(Table2[6M Return vs Nifty])</f>
        <v>-0.35084095277656785</v>
      </c>
      <c r="M461">
        <v>-5.7110036619674203</v>
      </c>
      <c r="N461">
        <f>(Table2[[#This Row],[1W Return vs Nifty]]-AVERAGE(Table2[1W Return vs Nifty]))/_xlfn.STDEV.P(Table2[1W Return vs Nifty])</f>
        <v>-0.75671835297922774</v>
      </c>
      <c r="O461">
        <v>634.66</v>
      </c>
      <c r="P461">
        <v>624.71035235931402</v>
      </c>
      <c r="Q461">
        <v>603.800130492368</v>
      </c>
      <c r="R461">
        <v>51.955780288399602</v>
      </c>
      <c r="S461" s="2">
        <f>(Table2[[#This Row],[Close Price]]-Table2[[#This Row],[20D EMA]])/Table2[[#This Row],[20D EMA]]</f>
        <v>6.3656130841711744E-3</v>
      </c>
      <c r="T461" s="2">
        <f>(Table2[[#This Row],[Close Price]]-Table2[[#This Row],[50D EMA]])/Table2[[#This Row],[50D EMA]]</f>
        <v>2.2393814329876222E-2</v>
      </c>
      <c r="U461" s="2">
        <f>(Table2[[#This Row],[Close Price]]-Table2[[#This Row],[200D EMA]])/Table2[[#This Row],[200D EMA]]</f>
        <v>5.7800367613655527E-2</v>
      </c>
      <c r="V461">
        <v>0.38501116766382898</v>
      </c>
      <c r="W461">
        <v>623</v>
      </c>
      <c r="X461">
        <v>644</v>
      </c>
      <c r="Y461">
        <v>623</v>
      </c>
      <c r="Z461">
        <v>644</v>
      </c>
      <c r="AA461">
        <v>615.1</v>
      </c>
      <c r="AB461">
        <v>709.4</v>
      </c>
      <c r="AC461" s="2">
        <f>(Table2[[#This Row],[Close Price]]/Table2[[#This Row],[Day Low]])-1</f>
        <v>2.5200642054574729E-2</v>
      </c>
      <c r="AD461" s="2">
        <f>(Table2[[#This Row],[Day High]]/Table2[[#This Row],[Close Price]])-1</f>
        <v>8.2981055268513959E-3</v>
      </c>
      <c r="AE461" s="2">
        <f>(Table2[[#This Row],[Close Price]]/Table2[[#This Row],[Current Week Low]])-1</f>
        <v>2.5200642054574729E-2</v>
      </c>
      <c r="AF461" s="2">
        <f>(Table2[[#This Row],[Current Week High]]/Table2[[#This Row],[Close Price]])-1</f>
        <v>8.2981055268513959E-3</v>
      </c>
      <c r="AG461" s="2">
        <f>(Table2[[#This Row],[Close Price]]/Table2[[#This Row],[Current Month Low]])-1</f>
        <v>3.8367745082100502E-2</v>
      </c>
      <c r="AH461" s="2">
        <f>(Table2[[#This Row],[Current Month High]]/Table2[[#This Row],[Close Price]])-1</f>
        <v>0.11069359636762166</v>
      </c>
      <c r="AI461">
        <v>23.923594801941402</v>
      </c>
      <c r="AJ461">
        <v>41.933333333333302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-0.16</v>
      </c>
      <c r="AM461" t="s">
        <v>10435</v>
      </c>
      <c r="AN461">
        <v>-0.57999999999999996</v>
      </c>
      <c r="AO461" t="s">
        <v>10435</v>
      </c>
      <c r="AP461">
        <v>7.2502343042738004E-2</v>
      </c>
      <c r="AQ461">
        <f>(Table2[[#This Row],[Sharpe Ratio]]-AVERAGE(Table2[Sharpe Ratio]))/_xlfn.STDEV.P(Table2[Sharpe Ratio])</f>
        <v>0.16037528136903512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-0.79691607574449064</v>
      </c>
      <c r="AS461">
        <f>_xlfn.RANK.AVG(Table2[[#This Row],[1Y Return vs Nifty Z-Score]],Table2[1Y Return vs Nifty Z-Score])</f>
        <v>584</v>
      </c>
      <c r="AT461">
        <f>_xlfn.RANK.AVG(Table2[[#This Row],[6M Return vs Nifty Z-Score]],Table2[6M Return vs Nifty Z-Score])</f>
        <v>437</v>
      </c>
      <c r="AU461">
        <f>_xlfn.RANK.AVG(Table2[[#This Row],[Sharpe Ratio Z-Score]],Table2[Sharpe Ratio Z-Score])</f>
        <v>307</v>
      </c>
      <c r="AV461">
        <f>(Table2[[#This Row],[Rank 1Y]]+Table2[[#This Row],[Rank 6M]]+Table2[[#This Row],[Rank Sharpe]])/3</f>
        <v>442.66666666666669</v>
      </c>
    </row>
    <row r="462" spans="1:48" x14ac:dyDescent="0.3">
      <c r="A462" t="s">
        <v>75</v>
      </c>
      <c r="B462" t="s">
        <v>76</v>
      </c>
      <c r="C462" t="s">
        <v>10399</v>
      </c>
      <c r="D462" t="s">
        <v>77</v>
      </c>
      <c r="E462">
        <v>350839.47994686</v>
      </c>
      <c r="F462">
        <v>5391.45</v>
      </c>
      <c r="G462">
        <v>15.2930465259677</v>
      </c>
      <c r="H462">
        <f>(Table2[[#This Row],[1Y Return vs Nifty]]-AVERAGE(Table2[1Y Return vs Nifty]))/_xlfn.STDEV.P(Table2[1Y Return vs Nifty])</f>
        <v>-0.15032918409762525</v>
      </c>
      <c r="I462">
        <v>3.1558207535815299</v>
      </c>
      <c r="J462">
        <f>(Table2[[#This Row],[1M Return vs Nifty]]-AVERAGE(Table2[1M Return vs Nifty]))/_xlfn.STDEV.P(Table2[1M Return vs Nifty])</f>
        <v>0.54923736122280165</v>
      </c>
      <c r="K462">
        <v>2.7839080626252102</v>
      </c>
      <c r="L462">
        <f>(Table2[[#This Row],[6M Return vs Nifty]]-AVERAGE(Table2[6M Return vs Nifty]))/_xlfn.STDEV.P(Table2[6M Return vs Nifty])</f>
        <v>-0.31685344662473247</v>
      </c>
      <c r="M462">
        <v>-0.82218840214286704</v>
      </c>
      <c r="N462">
        <f>(Table2[[#This Row],[1W Return vs Nifty]]-AVERAGE(Table2[1W Return vs Nifty]))/_xlfn.STDEV.P(Table2[1W Return vs Nifty])</f>
        <v>0.19000171298273977</v>
      </c>
      <c r="O462">
        <v>5221.6099999999997</v>
      </c>
      <c r="P462">
        <v>5086.7554276280498</v>
      </c>
      <c r="Q462">
        <v>4604.5993151786397</v>
      </c>
      <c r="R462">
        <v>70.034274992502006</v>
      </c>
      <c r="S462" s="2">
        <f>(Table2[[#This Row],[Close Price]]-Table2[[#This Row],[20D EMA]])/Table2[[#This Row],[20D EMA]]</f>
        <v>3.2526366388910731E-2</v>
      </c>
      <c r="T462" s="2">
        <f>(Table2[[#This Row],[Close Price]]-Table2[[#This Row],[50D EMA]])/Table2[[#This Row],[50D EMA]]</f>
        <v>5.9899591538653721E-2</v>
      </c>
      <c r="U462" s="2">
        <f>(Table2[[#This Row],[Close Price]]-Table2[[#This Row],[200D EMA]])/Table2[[#This Row],[200D EMA]]</f>
        <v>0.1708836385019602</v>
      </c>
      <c r="V462">
        <v>0.76275481188830796</v>
      </c>
      <c r="W462">
        <v>5231.1499999999996</v>
      </c>
      <c r="X462">
        <v>5484.85</v>
      </c>
      <c r="Y462">
        <v>5231.1499999999996</v>
      </c>
      <c r="Z462">
        <v>5484.85</v>
      </c>
      <c r="AA462">
        <v>4951</v>
      </c>
      <c r="AB462">
        <v>5484.85</v>
      </c>
      <c r="AC462" s="2">
        <f>(Table2[[#This Row],[Close Price]]/Table2[[#This Row],[Day Low]])-1</f>
        <v>3.0643357579117403E-2</v>
      </c>
      <c r="AD462" s="2">
        <f>(Table2[[#This Row],[Day High]]/Table2[[#This Row],[Close Price]])-1</f>
        <v>1.7323725528382905E-2</v>
      </c>
      <c r="AE462" s="2">
        <f>(Table2[[#This Row],[Close Price]]/Table2[[#This Row],[Current Week Low]])-1</f>
        <v>3.0643357579117403E-2</v>
      </c>
      <c r="AF462" s="2">
        <f>(Table2[[#This Row],[Current Week High]]/Table2[[#This Row],[Close Price]])-1</f>
        <v>1.7323725528382905E-2</v>
      </c>
      <c r="AG462" s="2">
        <f>(Table2[[#This Row],[Close Price]]/Table2[[#This Row],[Current Month Low]])-1</f>
        <v>8.8961825893758784E-2</v>
      </c>
      <c r="AH462" s="2">
        <f>(Table2[[#This Row],[Current Month High]]/Table2[[#This Row],[Close Price]])-1</f>
        <v>1.7323725528382905E-2</v>
      </c>
      <c r="AI462">
        <v>1.7323725528382901</v>
      </c>
      <c r="AJ462">
        <v>49.099834070796398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-0.04</v>
      </c>
      <c r="AM462" t="s">
        <v>10435</v>
      </c>
      <c r="AN462">
        <v>1.66</v>
      </c>
      <c r="AO462" t="s">
        <v>10436</v>
      </c>
      <c r="AP462">
        <v>-4.8527066565000001E-4</v>
      </c>
      <c r="AQ462">
        <f>(Table2[[#This Row],[Sharpe Ratio]]-AVERAGE(Table2[Sharpe Ratio]))/_xlfn.STDEV.P(Table2[Sharpe Ratio])</f>
        <v>-0.68678029925980133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-0.41472385577661769</v>
      </c>
      <c r="AS462">
        <f>_xlfn.RANK.AVG(Table2[[#This Row],[1Y Return vs Nifty Z-Score]],Table2[1Y Return vs Nifty Z-Score])</f>
        <v>343</v>
      </c>
      <c r="AT462">
        <f>_xlfn.RANK.AVG(Table2[[#This Row],[6M Return vs Nifty Z-Score]],Table2[6M Return vs Nifty Z-Score])</f>
        <v>426</v>
      </c>
      <c r="AU462">
        <f>_xlfn.RANK.AVG(Table2[[#This Row],[Sharpe Ratio Z-Score]],Table2[Sharpe Ratio Z-Score])</f>
        <v>560</v>
      </c>
      <c r="AV462">
        <f>(Table2[[#This Row],[Rank 1Y]]+Table2[[#This Row],[Rank 6M]]+Table2[[#This Row],[Rank Sharpe]])/3</f>
        <v>443</v>
      </c>
    </row>
    <row r="463" spans="1:48" x14ac:dyDescent="0.3">
      <c r="A463" t="s">
        <v>848</v>
      </c>
      <c r="B463" t="s">
        <v>849</v>
      </c>
      <c r="C463" t="s">
        <v>10401</v>
      </c>
      <c r="D463" t="s">
        <v>433</v>
      </c>
      <c r="E463">
        <v>19448.838382440001</v>
      </c>
      <c r="F463">
        <v>8196.6</v>
      </c>
      <c r="G463">
        <v>-9.8245327648644594</v>
      </c>
      <c r="H463">
        <f>(Table2[[#This Row],[1Y Return vs Nifty]]-AVERAGE(Table2[1Y Return vs Nifty]))/_xlfn.STDEV.P(Table2[1Y Return vs Nifty])</f>
        <v>-0.55932765205921642</v>
      </c>
      <c r="I463">
        <v>-3.9151159327931402</v>
      </c>
      <c r="J463">
        <f>(Table2[[#This Row],[1M Return vs Nifty]]-AVERAGE(Table2[1M Return vs Nifty]))/_xlfn.STDEV.P(Table2[1M Return vs Nifty])</f>
        <v>-0.13988597793118446</v>
      </c>
      <c r="K463">
        <v>20.302016627961802</v>
      </c>
      <c r="L463">
        <f>(Table2[[#This Row],[6M Return vs Nifty]]-AVERAGE(Table2[6M Return vs Nifty]))/_xlfn.STDEV.P(Table2[6M Return vs Nifty])</f>
        <v>0.21044148310560848</v>
      </c>
      <c r="M463">
        <v>-1.42862712028195</v>
      </c>
      <c r="N463">
        <f>(Table2[[#This Row],[1W Return vs Nifty]]-AVERAGE(Table2[1W Return vs Nifty]))/_xlfn.STDEV.P(Table2[1W Return vs Nifty])</f>
        <v>7.2564732298154092E-2</v>
      </c>
      <c r="O463">
        <v>8266.25</v>
      </c>
      <c r="P463">
        <v>8118.6876712002304</v>
      </c>
      <c r="Q463">
        <v>7430.1937171671398</v>
      </c>
      <c r="R463">
        <v>45.845099052301698</v>
      </c>
      <c r="S463" s="2">
        <f>(Table2[[#This Row],[Close Price]]-Table2[[#This Row],[20D EMA]])/Table2[[#This Row],[20D EMA]]</f>
        <v>-8.4258279147133991E-3</v>
      </c>
      <c r="T463" s="2">
        <f>(Table2[[#This Row],[Close Price]]-Table2[[#This Row],[50D EMA]])/Table2[[#This Row],[50D EMA]]</f>
        <v>9.5966653670089708E-3</v>
      </c>
      <c r="U463" s="2">
        <f>(Table2[[#This Row],[Close Price]]-Table2[[#This Row],[200D EMA]])/Table2[[#This Row],[200D EMA]]</f>
        <v>0.10314755065700537</v>
      </c>
      <c r="V463">
        <v>3.66187980442451</v>
      </c>
      <c r="W463">
        <v>8158.5</v>
      </c>
      <c r="X463">
        <v>8320.9500000000007</v>
      </c>
      <c r="Y463">
        <v>8158.5</v>
      </c>
      <c r="Z463">
        <v>8320.9500000000007</v>
      </c>
      <c r="AA463">
        <v>7958.1</v>
      </c>
      <c r="AB463">
        <v>9488.7000000000007</v>
      </c>
      <c r="AC463" s="2">
        <f>(Table2[[#This Row],[Close Price]]/Table2[[#This Row],[Day Low]])-1</f>
        <v>4.6699760985475791E-3</v>
      </c>
      <c r="AD463" s="2">
        <f>(Table2[[#This Row],[Day High]]/Table2[[#This Row],[Close Price]])-1</f>
        <v>1.5170924529683161E-2</v>
      </c>
      <c r="AE463" s="2">
        <f>(Table2[[#This Row],[Close Price]]/Table2[[#This Row],[Current Week Low]])-1</f>
        <v>4.6699760985475791E-3</v>
      </c>
      <c r="AF463" s="2">
        <f>(Table2[[#This Row],[Current Week High]]/Table2[[#This Row],[Close Price]])-1</f>
        <v>1.5170924529683161E-2</v>
      </c>
      <c r="AG463" s="2">
        <f>(Table2[[#This Row],[Close Price]]/Table2[[#This Row],[Current Month Low]])-1</f>
        <v>2.9969465073321544E-2</v>
      </c>
      <c r="AH463" s="2">
        <f>(Table2[[#This Row],[Current Month High]]/Table2[[#This Row],[Close Price]])-1</f>
        <v>0.15763853305028919</v>
      </c>
      <c r="AI463">
        <v>15.763853305028899</v>
      </c>
      <c r="AJ463">
        <v>49.393066744431799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-0.04</v>
      </c>
      <c r="AM463" t="s">
        <v>10435</v>
      </c>
      <c r="AN463">
        <v>0.23</v>
      </c>
      <c r="AO463" t="s">
        <v>10436</v>
      </c>
      <c r="AP463">
        <v>-6.807909366747E-3</v>
      </c>
      <c r="AQ463">
        <f>(Table2[[#This Row],[Sharpe Ratio]]-AVERAGE(Table2[Sharpe Ratio]))/_xlfn.STDEV.P(Table2[Sharpe Ratio])</f>
        <v>-0.76016615732243609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-1.1763735719090742</v>
      </c>
      <c r="AS463">
        <f>_xlfn.RANK.AVG(Table2[[#This Row],[1Y Return vs Nifty Z-Score]],Table2[1Y Return vs Nifty Z-Score])</f>
        <v>500</v>
      </c>
      <c r="AT463">
        <f>_xlfn.RANK.AVG(Table2[[#This Row],[6M Return vs Nifty Z-Score]],Table2[6M Return vs Nifty Z-Score])</f>
        <v>250</v>
      </c>
      <c r="AU463">
        <f>_xlfn.RANK.AVG(Table2[[#This Row],[Sharpe Ratio Z-Score]],Table2[Sharpe Ratio Z-Score])</f>
        <v>579</v>
      </c>
      <c r="AV463">
        <f>(Table2[[#This Row],[Rank 1Y]]+Table2[[#This Row],[Rank 6M]]+Table2[[#This Row],[Rank Sharpe]])/3</f>
        <v>443</v>
      </c>
    </row>
    <row r="464" spans="1:48" x14ac:dyDescent="0.3">
      <c r="A464" t="s">
        <v>297</v>
      </c>
      <c r="B464" t="s">
        <v>298</v>
      </c>
      <c r="C464" t="s">
        <v>10391</v>
      </c>
      <c r="D464" t="s">
        <v>34</v>
      </c>
      <c r="E464">
        <v>97175.855299999996</v>
      </c>
      <c r="F464">
        <v>127.3</v>
      </c>
      <c r="G464">
        <v>-7.1067255598266197</v>
      </c>
      <c r="H464">
        <f>(Table2[[#This Row],[1Y Return vs Nifty]]-AVERAGE(Table2[1Y Return vs Nifty]))/_xlfn.STDEV.P(Table2[1Y Return vs Nifty])</f>
        <v>-0.51507263169261719</v>
      </c>
      <c r="I464">
        <v>-4.5556334551714599</v>
      </c>
      <c r="J464">
        <f>(Table2[[#This Row],[1M Return vs Nifty]]-AVERAGE(Table2[1M Return vs Nifty]))/_xlfn.STDEV.P(Table2[1M Return vs Nifty])</f>
        <v>-0.20230989620194653</v>
      </c>
      <c r="K464">
        <v>-32.527972816515202</v>
      </c>
      <c r="L464">
        <f>(Table2[[#This Row],[6M Return vs Nifty]]-AVERAGE(Table2[6M Return vs Nifty]))/_xlfn.STDEV.P(Table2[6M Return vs Nifty])</f>
        <v>-1.3797407827413617</v>
      </c>
      <c r="M464">
        <v>1.4405277680020701</v>
      </c>
      <c r="N464">
        <f>(Table2[[#This Row],[1W Return vs Nifty]]-AVERAGE(Table2[1W Return vs Nifty]))/_xlfn.STDEV.P(Table2[1W Return vs Nifty])</f>
        <v>0.62817715795336893</v>
      </c>
      <c r="O464">
        <v>123.45</v>
      </c>
      <c r="P464">
        <v>126.729770082855</v>
      </c>
      <c r="Q464">
        <v>128.61664807365099</v>
      </c>
      <c r="R464">
        <v>70.2170393933106</v>
      </c>
      <c r="S464" s="2">
        <f>(Table2[[#This Row],[Close Price]]-Table2[[#This Row],[20D EMA]])/Table2[[#This Row],[20D EMA]]</f>
        <v>3.1186715269339766E-2</v>
      </c>
      <c r="T464" s="2">
        <f>(Table2[[#This Row],[Close Price]]-Table2[[#This Row],[50D EMA]])/Table2[[#This Row],[50D EMA]]</f>
        <v>4.4995735159322646E-3</v>
      </c>
      <c r="U464" s="2">
        <f>(Table2[[#This Row],[Close Price]]-Table2[[#This Row],[200D EMA]])/Table2[[#This Row],[200D EMA]]</f>
        <v>-1.0236995702897113E-2</v>
      </c>
      <c r="V464">
        <v>0.96897757659342598</v>
      </c>
      <c r="W464">
        <v>126.56</v>
      </c>
      <c r="X464">
        <v>128.5</v>
      </c>
      <c r="Y464">
        <v>122.52</v>
      </c>
      <c r="Z464">
        <v>128.5</v>
      </c>
      <c r="AA464">
        <v>117.11</v>
      </c>
      <c r="AB464">
        <v>128.5</v>
      </c>
      <c r="AC464" s="2">
        <f>(Table2[[#This Row],[Close Price]]/Table2[[#This Row],[Day Low]])-1</f>
        <v>5.8470290771175382E-3</v>
      </c>
      <c r="AD464" s="2">
        <f>(Table2[[#This Row],[Day High]]/Table2[[#This Row],[Close Price]])-1</f>
        <v>9.4265514532601014E-3</v>
      </c>
      <c r="AE464" s="2">
        <f>(Table2[[#This Row],[Close Price]]/Table2[[#This Row],[Current Week Low]])-1</f>
        <v>3.9014038524322503E-2</v>
      </c>
      <c r="AF464" s="2">
        <f>(Table2[[#This Row],[Current Week High]]/Table2[[#This Row],[Close Price]])-1</f>
        <v>9.4265514532601014E-3</v>
      </c>
      <c r="AG464" s="2">
        <f>(Table2[[#This Row],[Close Price]]/Table2[[#This Row],[Current Month Low]])-1</f>
        <v>8.7012210742037466E-2</v>
      </c>
      <c r="AH464" s="2">
        <f>(Table2[[#This Row],[Current Month High]]/Table2[[#This Row],[Close Price]])-1</f>
        <v>9.4265514532601014E-3</v>
      </c>
      <c r="AI464">
        <v>35.506677140612702</v>
      </c>
      <c r="AJ464">
        <v>39.506849315068401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-0.08</v>
      </c>
      <c r="AM464" t="s">
        <v>10435</v>
      </c>
      <c r="AN464">
        <v>5.03</v>
      </c>
      <c r="AO464" t="s">
        <v>10436</v>
      </c>
      <c r="AP464">
        <v>0.135858202660078</v>
      </c>
      <c r="AQ464">
        <f>(Table2[[#This Row],[Sharpe Ratio]]-AVERAGE(Table2[Sharpe Ratio]))/_xlfn.STDEV.P(Table2[Sharpe Ratio])</f>
        <v>0.89573662986861613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484</v>
      </c>
      <c r="AT464">
        <f>_xlfn.RANK.AVG(Table2[[#This Row],[6M Return vs Nifty Z-Score]],Table2[6M Return vs Nifty Z-Score])</f>
        <v>720</v>
      </c>
      <c r="AU464">
        <f>_xlfn.RANK.AVG(Table2[[#This Row],[Sharpe Ratio Z-Score]],Table2[Sharpe Ratio Z-Score])</f>
        <v>131</v>
      </c>
      <c r="AV464">
        <f>(Table2[[#This Row],[Rank 1Y]]+Table2[[#This Row],[Rank 6M]]+Table2[[#This Row],[Rank Sharpe]])/3</f>
        <v>445</v>
      </c>
    </row>
    <row r="465" spans="1:48" x14ac:dyDescent="0.3">
      <c r="A465" t="s">
        <v>61</v>
      </c>
      <c r="B465" t="s">
        <v>62</v>
      </c>
      <c r="C465" t="s">
        <v>10391</v>
      </c>
      <c r="D465" t="s">
        <v>24</v>
      </c>
      <c r="E465">
        <v>383400.44120742002</v>
      </c>
      <c r="F465">
        <v>1239.55</v>
      </c>
      <c r="G465">
        <v>-10.199761235391501</v>
      </c>
      <c r="H465">
        <f>(Table2[[#This Row],[1Y Return vs Nifty]]-AVERAGE(Table2[1Y Return vs Nifty]))/_xlfn.STDEV.P(Table2[1Y Return vs Nifty])</f>
        <v>-0.56543763056487395</v>
      </c>
      <c r="I465">
        <v>2.6019807992346702</v>
      </c>
      <c r="J465">
        <f>(Table2[[#This Row],[1M Return vs Nifty]]-AVERAGE(Table2[1M Return vs Nifty]))/_xlfn.STDEV.P(Table2[1M Return vs Nifty])</f>
        <v>0.49526091430709868</v>
      </c>
      <c r="K465">
        <v>1.7298619823891701</v>
      </c>
      <c r="L465">
        <f>(Table2[[#This Row],[6M Return vs Nifty]]-AVERAGE(Table2[6M Return vs Nifty]))/_xlfn.STDEV.P(Table2[6M Return vs Nifty])</f>
        <v>-0.34858022533133109</v>
      </c>
      <c r="M465">
        <v>-0.495029256739839</v>
      </c>
      <c r="N465">
        <f>(Table2[[#This Row],[1W Return vs Nifty]]-AVERAGE(Table2[1W Return vs Nifty]))/_xlfn.STDEV.P(Table2[1W Return vs Nifty])</f>
        <v>0.25335614780078419</v>
      </c>
      <c r="O465">
        <v>1212.1400000000001</v>
      </c>
      <c r="P465">
        <v>1199.6988167902</v>
      </c>
      <c r="Q465">
        <v>1139.23097951558</v>
      </c>
      <c r="R465">
        <v>70.748599618508294</v>
      </c>
      <c r="S465" s="2">
        <f>(Table2[[#This Row],[Close Price]]-Table2[[#This Row],[20D EMA]])/Table2[[#This Row],[20D EMA]]</f>
        <v>2.2612899500057626E-2</v>
      </c>
      <c r="T465" s="2">
        <f>(Table2[[#This Row],[Close Price]]-Table2[[#This Row],[50D EMA]])/Table2[[#This Row],[50D EMA]]</f>
        <v>3.3217656508507686E-2</v>
      </c>
      <c r="U465" s="2">
        <f>(Table2[[#This Row],[Close Price]]-Table2[[#This Row],[200D EMA]])/Table2[[#This Row],[200D EMA]]</f>
        <v>8.805854325263987E-2</v>
      </c>
      <c r="V465">
        <v>0.85840043399108701</v>
      </c>
      <c r="W465">
        <v>1235.3499999999999</v>
      </c>
      <c r="X465">
        <v>1247.0999999999999</v>
      </c>
      <c r="Y465">
        <v>1235.3499999999999</v>
      </c>
      <c r="Z465">
        <v>1252.45</v>
      </c>
      <c r="AA465">
        <v>1145</v>
      </c>
      <c r="AB465">
        <v>1261.7</v>
      </c>
      <c r="AC465" s="2">
        <f>(Table2[[#This Row],[Close Price]]/Table2[[#This Row],[Day Low]])-1</f>
        <v>3.3998461974340533E-3</v>
      </c>
      <c r="AD465" s="2">
        <f>(Table2[[#This Row],[Day High]]/Table2[[#This Row],[Close Price]])-1</f>
        <v>6.0909200919687656E-3</v>
      </c>
      <c r="AE465" s="2">
        <f>(Table2[[#This Row],[Close Price]]/Table2[[#This Row],[Current Week Low]])-1</f>
        <v>3.3998461974340533E-3</v>
      </c>
      <c r="AF465" s="2">
        <f>(Table2[[#This Row],[Current Week High]]/Table2[[#This Row],[Close Price]])-1</f>
        <v>1.0407002541244825E-2</v>
      </c>
      <c r="AG465" s="2">
        <f>(Table2[[#This Row],[Close Price]]/Table2[[#This Row],[Current Month Low]])-1</f>
        <v>8.257641921397374E-2</v>
      </c>
      <c r="AH465" s="2">
        <f>(Table2[[#This Row],[Current Month High]]/Table2[[#This Row],[Close Price]])-1</f>
        <v>1.7869388084385429E-2</v>
      </c>
      <c r="AI465">
        <v>8.0755112742527597</v>
      </c>
      <c r="AJ465">
        <v>30.2869455539205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-0.06</v>
      </c>
      <c r="AM465" t="s">
        <v>10435</v>
      </c>
      <c r="AN465">
        <v>6.97</v>
      </c>
      <c r="AO465" t="s">
        <v>10436</v>
      </c>
      <c r="AP465">
        <v>3.9207228954850001E-2</v>
      </c>
      <c r="AQ465">
        <f>(Table2[[#This Row],[Sharpe Ratio]]-AVERAGE(Table2[Sharpe Ratio]))/_xlfn.STDEV.P(Table2[Sharpe Ratio])</f>
        <v>-0.22607579264363067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-0.39147658643195282</v>
      </c>
      <c r="AS465">
        <f>_xlfn.RANK.AVG(Table2[[#This Row],[1Y Return vs Nifty Z-Score]],Table2[1Y Return vs Nifty Z-Score])</f>
        <v>507</v>
      </c>
      <c r="AT465">
        <f>_xlfn.RANK.AVG(Table2[[#This Row],[6M Return vs Nifty Z-Score]],Table2[6M Return vs Nifty Z-Score])</f>
        <v>435</v>
      </c>
      <c r="AU465">
        <f>_xlfn.RANK.AVG(Table2[[#This Row],[Sharpe Ratio Z-Score]],Table2[Sharpe Ratio Z-Score])</f>
        <v>394</v>
      </c>
      <c r="AV465">
        <f>(Table2[[#This Row],[Rank 1Y]]+Table2[[#This Row],[Rank 6M]]+Table2[[#This Row],[Rank Sharpe]])/3</f>
        <v>445.33333333333331</v>
      </c>
    </row>
    <row r="466" spans="1:48" x14ac:dyDescent="0.3">
      <c r="A466" t="s">
        <v>1756</v>
      </c>
      <c r="B466" t="s">
        <v>1757</v>
      </c>
      <c r="C466" t="s">
        <v>10395</v>
      </c>
      <c r="D466" t="s">
        <v>54</v>
      </c>
      <c r="E466">
        <v>4720.56921375</v>
      </c>
      <c r="F466">
        <v>382.85</v>
      </c>
      <c r="G466">
        <v>-2.3332605505678501</v>
      </c>
      <c r="H466">
        <f>(Table2[[#This Row],[1Y Return vs Nifty]]-AVERAGE(Table2[1Y Return vs Nifty]))/_xlfn.STDEV.P(Table2[1Y Return vs Nifty])</f>
        <v>-0.43734460491705529</v>
      </c>
      <c r="I466">
        <v>10.916524604984099</v>
      </c>
      <c r="J466">
        <f>(Table2[[#This Row],[1M Return vs Nifty]]-AVERAGE(Table2[1M Return vs Nifty]))/_xlfn.STDEV.P(Table2[1M Return vs Nifty])</f>
        <v>1.3055844181225216</v>
      </c>
      <c r="K466">
        <v>24.664729719044399</v>
      </c>
      <c r="L466">
        <f>(Table2[[#This Row],[6M Return vs Nifty]]-AVERAGE(Table2[6M Return vs Nifty]))/_xlfn.STDEV.P(Table2[6M Return vs Nifty])</f>
        <v>0.34175911275815857</v>
      </c>
      <c r="M466">
        <v>-3.6475317019743501</v>
      </c>
      <c r="N466">
        <f>(Table2[[#This Row],[1W Return vs Nifty]]-AVERAGE(Table2[1W Return vs Nifty]))/_xlfn.STDEV.P(Table2[1W Return vs Nifty])</f>
        <v>-0.35712658968862293</v>
      </c>
      <c r="O466">
        <v>369.17</v>
      </c>
      <c r="P466">
        <v>350.87639156830801</v>
      </c>
      <c r="Q466">
        <v>320.18058958218199</v>
      </c>
      <c r="R466">
        <v>56.722374970260603</v>
      </c>
      <c r="S466" s="2">
        <f>(Table2[[#This Row],[Close Price]]-Table2[[#This Row],[20D EMA]])/Table2[[#This Row],[20D EMA]]</f>
        <v>3.7056098816263525E-2</v>
      </c>
      <c r="T466" s="2">
        <f>(Table2[[#This Row],[Close Price]]-Table2[[#This Row],[50D EMA]])/Table2[[#This Row],[50D EMA]]</f>
        <v>9.1124992162567447E-2</v>
      </c>
      <c r="U466" s="2">
        <f>(Table2[[#This Row],[Close Price]]-Table2[[#This Row],[200D EMA]])/Table2[[#This Row],[200D EMA]]</f>
        <v>0.19573144799189154</v>
      </c>
      <c r="V466">
        <v>1.47202178489572</v>
      </c>
      <c r="W466">
        <v>378.35</v>
      </c>
      <c r="X466">
        <v>386.95</v>
      </c>
      <c r="Y466">
        <v>378</v>
      </c>
      <c r="Z466">
        <v>395.6</v>
      </c>
      <c r="AA466">
        <v>325.10000000000002</v>
      </c>
      <c r="AB466">
        <v>410.9</v>
      </c>
      <c r="AC466" s="2">
        <f>(Table2[[#This Row],[Close Price]]/Table2[[#This Row],[Day Low]])-1</f>
        <v>1.1893749174045176E-2</v>
      </c>
      <c r="AD466" s="2">
        <f>(Table2[[#This Row],[Day High]]/Table2[[#This Row],[Close Price]])-1</f>
        <v>1.0709155021548789E-2</v>
      </c>
      <c r="AE466" s="2">
        <f>(Table2[[#This Row],[Close Price]]/Table2[[#This Row],[Current Week Low]])-1</f>
        <v>1.2830687830687859E-2</v>
      </c>
      <c r="AF466" s="2">
        <f>(Table2[[#This Row],[Current Week High]]/Table2[[#This Row],[Close Price]])-1</f>
        <v>3.3302860127987444E-2</v>
      </c>
      <c r="AG466" s="2">
        <f>(Table2[[#This Row],[Close Price]]/Table2[[#This Row],[Current Month Low]])-1</f>
        <v>0.17763764995386033</v>
      </c>
      <c r="AH466" s="2">
        <f>(Table2[[#This Row],[Current Month High]]/Table2[[#This Row],[Close Price]])-1</f>
        <v>7.3266292281572332E-2</v>
      </c>
      <c r="AI466">
        <v>7.3266292281572296</v>
      </c>
      <c r="AJ466">
        <v>53.078768492602897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-0.08</v>
      </c>
      <c r="AM466" t="s">
        <v>10435</v>
      </c>
      <c r="AN466">
        <v>10.38</v>
      </c>
      <c r="AO466" t="s">
        <v>10436</v>
      </c>
      <c r="AP466">
        <v>-5.8420590938952001E-2</v>
      </c>
      <c r="AQ466">
        <f>(Table2[[#This Row],[Sharpe Ratio]]-AVERAGE(Table2[Sharpe Ratio]))/_xlfn.STDEV.P(Table2[Sharpe Ratio])</f>
        <v>-1.3592263129237097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-0.50635397664870774</v>
      </c>
      <c r="AS466">
        <f>_xlfn.RANK.AVG(Table2[[#This Row],[1Y Return vs Nifty Z-Score]],Table2[1Y Return vs Nifty Z-Score])</f>
        <v>449</v>
      </c>
      <c r="AT466">
        <f>_xlfn.RANK.AVG(Table2[[#This Row],[6M Return vs Nifty Z-Score]],Table2[6M Return vs Nifty Z-Score])</f>
        <v>212</v>
      </c>
      <c r="AU466">
        <f>_xlfn.RANK.AVG(Table2[[#This Row],[Sharpe Ratio Z-Score]],Table2[Sharpe Ratio Z-Score])</f>
        <v>675</v>
      </c>
      <c r="AV466">
        <f>(Table2[[#This Row],[Rank 1Y]]+Table2[[#This Row],[Rank 6M]]+Table2[[#This Row],[Rank Sharpe]])/3</f>
        <v>445.33333333333331</v>
      </c>
    </row>
    <row r="467" spans="1:48" x14ac:dyDescent="0.3">
      <c r="A467" t="s">
        <v>1760</v>
      </c>
      <c r="B467" t="s">
        <v>1761</v>
      </c>
      <c r="C467" t="s">
        <v>10402</v>
      </c>
      <c r="D467" t="s">
        <v>125</v>
      </c>
      <c r="E467">
        <v>4700.0770499099999</v>
      </c>
      <c r="F467">
        <v>239.14</v>
      </c>
      <c r="G467">
        <v>-29.412145958047699</v>
      </c>
      <c r="H467">
        <f>(Table2[[#This Row],[1Y Return vs Nifty]]-AVERAGE(Table2[1Y Return vs Nifty]))/_xlfn.STDEV.P(Table2[1Y Return vs Nifty])</f>
        <v>-0.87827971723534981</v>
      </c>
      <c r="I467">
        <v>-12.077607959990599</v>
      </c>
      <c r="J467">
        <f>(Table2[[#This Row],[1M Return vs Nifty]]-AVERAGE(Table2[1M Return vs Nifty]))/_xlfn.STDEV.P(Table2[1M Return vs Nifty])</f>
        <v>-0.93539073367862546</v>
      </c>
      <c r="K467">
        <v>4.9276111562042502</v>
      </c>
      <c r="L467">
        <f>(Table2[[#This Row],[6M Return vs Nifty]]-AVERAGE(Table2[6M Return vs Nifty]))/_xlfn.STDEV.P(Table2[6M Return vs Nifty])</f>
        <v>-0.25232800040571851</v>
      </c>
      <c r="M467">
        <v>-6.8943014524138899</v>
      </c>
      <c r="N467">
        <f>(Table2[[#This Row],[1W Return vs Nifty]]-AVERAGE(Table2[1W Return vs Nifty]))/_xlfn.STDEV.P(Table2[1W Return vs Nifty])</f>
        <v>-0.98586420993769563</v>
      </c>
      <c r="O467">
        <v>228.16</v>
      </c>
      <c r="P467">
        <v>225.053977613028</v>
      </c>
      <c r="Q467">
        <v>219.71235081367101</v>
      </c>
      <c r="R467">
        <v>64.315611154045897</v>
      </c>
      <c r="S467" s="2">
        <f>(Table2[[#This Row],[Close Price]]-Table2[[#This Row],[20D EMA]])/Table2[[#This Row],[20D EMA]]</f>
        <v>4.8124123422159847E-2</v>
      </c>
      <c r="T467" s="2">
        <f>(Table2[[#This Row],[Close Price]]-Table2[[#This Row],[50D EMA]])/Table2[[#This Row],[50D EMA]]</f>
        <v>6.2589528682725104E-2</v>
      </c>
      <c r="U467" s="2">
        <f>(Table2[[#This Row],[Close Price]]-Table2[[#This Row],[200D EMA]])/Table2[[#This Row],[200D EMA]]</f>
        <v>8.842310918972765E-2</v>
      </c>
      <c r="V467">
        <v>1.0223742330949901</v>
      </c>
      <c r="W467">
        <v>217.6</v>
      </c>
      <c r="X467">
        <v>242</v>
      </c>
      <c r="Y467">
        <v>217.6</v>
      </c>
      <c r="Z467">
        <v>242</v>
      </c>
      <c r="AA467">
        <v>214.15</v>
      </c>
      <c r="AB467">
        <v>247.4</v>
      </c>
      <c r="AC467" s="2">
        <f>(Table2[[#This Row],[Close Price]]/Table2[[#This Row],[Day Low]])-1</f>
        <v>9.8988970588235192E-2</v>
      </c>
      <c r="AD467" s="2">
        <f>(Table2[[#This Row],[Day High]]/Table2[[#This Row],[Close Price]])-1</f>
        <v>1.1959521619135272E-2</v>
      </c>
      <c r="AE467" s="2">
        <f>(Table2[[#This Row],[Close Price]]/Table2[[#This Row],[Current Week Low]])-1</f>
        <v>9.8988970588235192E-2</v>
      </c>
      <c r="AF467" s="2">
        <f>(Table2[[#This Row],[Current Week High]]/Table2[[#This Row],[Close Price]])-1</f>
        <v>1.1959521619135272E-2</v>
      </c>
      <c r="AG467" s="2">
        <f>(Table2[[#This Row],[Close Price]]/Table2[[#This Row],[Current Month Low]])-1</f>
        <v>0.11669390614055564</v>
      </c>
      <c r="AH467" s="2">
        <f>(Table2[[#This Row],[Current Month High]]/Table2[[#This Row],[Close Price]])-1</f>
        <v>3.4540436564355792E-2</v>
      </c>
      <c r="AI467">
        <v>16.249895458727099</v>
      </c>
      <c r="AJ467">
        <v>43.283403235470303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0.11</v>
      </c>
      <c r="AM467" t="s">
        <v>10436</v>
      </c>
      <c r="AN467">
        <v>1.58</v>
      </c>
      <c r="AO467" t="s">
        <v>10436</v>
      </c>
      <c r="AP467">
        <v>6.9645506478708E-2</v>
      </c>
      <c r="AQ467">
        <f>(Table2[[#This Row],[Sharpe Ratio]]-AVERAGE(Table2[Sharpe Ratio]))/_xlfn.STDEV.P(Table2[Sharpe Ratio])</f>
        <v>0.12721643543344874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-2.9246462258239405</v>
      </c>
      <c r="AS467">
        <f>_xlfn.RANK.AVG(Table2[[#This Row],[1Y Return vs Nifty Z-Score]],Table2[1Y Return vs Nifty Z-Score])</f>
        <v>626</v>
      </c>
      <c r="AT467">
        <f>_xlfn.RANK.AVG(Table2[[#This Row],[6M Return vs Nifty Z-Score]],Table2[6M Return vs Nifty Z-Score])</f>
        <v>393</v>
      </c>
      <c r="AU467">
        <f>_xlfn.RANK.AVG(Table2[[#This Row],[Sharpe Ratio Z-Score]],Table2[Sharpe Ratio Z-Score])</f>
        <v>317</v>
      </c>
      <c r="AV467">
        <f>(Table2[[#This Row],[Rank 1Y]]+Table2[[#This Row],[Rank 6M]]+Table2[[#This Row],[Rank Sharpe]])/3</f>
        <v>445.33333333333331</v>
      </c>
    </row>
    <row r="468" spans="1:48" x14ac:dyDescent="0.3">
      <c r="A468" t="s">
        <v>1257</v>
      </c>
      <c r="B468" t="s">
        <v>1258</v>
      </c>
      <c r="C468" t="s">
        <v>10394</v>
      </c>
      <c r="D468" t="s">
        <v>46</v>
      </c>
      <c r="E468">
        <v>9644.9406070000005</v>
      </c>
      <c r="F468">
        <v>342.95</v>
      </c>
      <c r="G468">
        <v>-7.7496253612291701</v>
      </c>
      <c r="H468">
        <f>(Table2[[#This Row],[1Y Return vs Nifty]]-AVERAGE(Table2[1Y Return vs Nifty]))/_xlfn.STDEV.P(Table2[1Y Return vs Nifty])</f>
        <v>-0.52554119758353601</v>
      </c>
      <c r="I468">
        <v>-9.1645816246820004</v>
      </c>
      <c r="J468">
        <f>(Table2[[#This Row],[1M Return vs Nifty]]-AVERAGE(Table2[1M Return vs Nifty]))/_xlfn.STDEV.P(Table2[1M Return vs Nifty])</f>
        <v>-0.65149136867659063</v>
      </c>
      <c r="K468">
        <v>19.102872954628999</v>
      </c>
      <c r="L468">
        <f>(Table2[[#This Row],[6M Return vs Nifty]]-AVERAGE(Table2[6M Return vs Nifty]))/_xlfn.STDEV.P(Table2[6M Return vs Nifty])</f>
        <v>0.17434726799052741</v>
      </c>
      <c r="M468">
        <v>-7.2572730048684102</v>
      </c>
      <c r="N468">
        <f>(Table2[[#This Row],[1W Return vs Nifty]]-AVERAGE(Table2[1W Return vs Nifty]))/_xlfn.STDEV.P(Table2[1W Return vs Nifty])</f>
        <v>-1.0561537246399537</v>
      </c>
      <c r="O468">
        <v>338.26</v>
      </c>
      <c r="P468">
        <v>342.41118064934</v>
      </c>
      <c r="Q468">
        <v>312.01520239197902</v>
      </c>
      <c r="R468">
        <v>56.351197901960198</v>
      </c>
      <c r="S468" s="2">
        <f>(Table2[[#This Row],[Close Price]]-Table2[[#This Row],[20D EMA]])/Table2[[#This Row],[20D EMA]]</f>
        <v>1.386507420327558E-2</v>
      </c>
      <c r="T468" s="2">
        <f>(Table2[[#This Row],[Close Price]]-Table2[[#This Row],[50D EMA]])/Table2[[#This Row],[50D EMA]]</f>
        <v>1.5736032615470917E-3</v>
      </c>
      <c r="U468" s="2">
        <f>(Table2[[#This Row],[Close Price]]-Table2[[#This Row],[200D EMA]])/Table2[[#This Row],[200D EMA]]</f>
        <v>9.914516142440441E-2</v>
      </c>
      <c r="V468">
        <v>0.59646759100035596</v>
      </c>
      <c r="W468">
        <v>324.2</v>
      </c>
      <c r="X468">
        <v>345.25</v>
      </c>
      <c r="Y468">
        <v>317</v>
      </c>
      <c r="Z468">
        <v>345.25</v>
      </c>
      <c r="AA468">
        <v>314.75</v>
      </c>
      <c r="AB468">
        <v>360.55</v>
      </c>
      <c r="AC468" s="2">
        <f>(Table2[[#This Row],[Close Price]]/Table2[[#This Row],[Day Low]])-1</f>
        <v>5.7834669956816853E-2</v>
      </c>
      <c r="AD468" s="2">
        <f>(Table2[[#This Row],[Day High]]/Table2[[#This Row],[Close Price]])-1</f>
        <v>6.7065169849833683E-3</v>
      </c>
      <c r="AE468" s="2">
        <f>(Table2[[#This Row],[Close Price]]/Table2[[#This Row],[Current Week Low]])-1</f>
        <v>8.1861198738170327E-2</v>
      </c>
      <c r="AF468" s="2">
        <f>(Table2[[#This Row],[Current Week High]]/Table2[[#This Row],[Close Price]])-1</f>
        <v>6.7065169849833683E-3</v>
      </c>
      <c r="AG468" s="2">
        <f>(Table2[[#This Row],[Close Price]]/Table2[[#This Row],[Current Month Low]])-1</f>
        <v>8.9594916600476582E-2</v>
      </c>
      <c r="AH468" s="2">
        <f>(Table2[[#This Row],[Current Month High]]/Table2[[#This Row],[Close Price]])-1</f>
        <v>5.1319434319871737E-2</v>
      </c>
      <c r="AI468">
        <v>21.125528502697101</v>
      </c>
      <c r="AJ468">
        <v>44.857444561774003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-7.0000000000000007E-2</v>
      </c>
      <c r="AM468" t="s">
        <v>10435</v>
      </c>
      <c r="AN468">
        <v>-1.17</v>
      </c>
      <c r="AO468" t="s">
        <v>10435</v>
      </c>
      <c r="AP468">
        <v>-9.3500045981480002E-3</v>
      </c>
      <c r="AQ468">
        <f>(Table2[[#This Row],[Sharpe Ratio]]-AVERAGE(Table2[Sharpe Ratio]))/_xlfn.STDEV.P(Table2[Sharpe Ratio])</f>
        <v>-0.78967185085525293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489</v>
      </c>
      <c r="AT468">
        <f>_xlfn.RANK.AVG(Table2[[#This Row],[6M Return vs Nifty Z-Score]],Table2[6M Return vs Nifty Z-Score])</f>
        <v>257</v>
      </c>
      <c r="AU468">
        <f>_xlfn.RANK.AVG(Table2[[#This Row],[Sharpe Ratio Z-Score]],Table2[Sharpe Ratio Z-Score])</f>
        <v>591</v>
      </c>
      <c r="AV468">
        <f>(Table2[[#This Row],[Rank 1Y]]+Table2[[#This Row],[Rank 6M]]+Table2[[#This Row],[Rank Sharpe]])/3</f>
        <v>445.66666666666669</v>
      </c>
    </row>
    <row r="469" spans="1:48" x14ac:dyDescent="0.3">
      <c r="A469" t="s">
        <v>886</v>
      </c>
      <c r="B469" t="s">
        <v>887</v>
      </c>
      <c r="C469" t="s">
        <v>10402</v>
      </c>
      <c r="D469" t="s">
        <v>438</v>
      </c>
      <c r="E469">
        <v>18023.85033075</v>
      </c>
      <c r="F469">
        <v>291.5</v>
      </c>
      <c r="G469">
        <v>5.0953778444693398E-2</v>
      </c>
      <c r="H469">
        <f>(Table2[[#This Row],[1Y Return vs Nifty]]-AVERAGE(Table2[1Y Return vs Nifty]))/_xlfn.STDEV.P(Table2[1Y Return vs Nifty])</f>
        <v>-0.39852159587756053</v>
      </c>
      <c r="I469">
        <v>-2.58704583117524</v>
      </c>
      <c r="J469">
        <f>(Table2[[#This Row],[1M Return vs Nifty]]-AVERAGE(Table2[1M Return vs Nifty]))/_xlfn.STDEV.P(Table2[1M Return vs Nifty])</f>
        <v>-1.0454172266589535E-2</v>
      </c>
      <c r="K469">
        <v>1.70648411232369</v>
      </c>
      <c r="L469">
        <f>(Table2[[#This Row],[6M Return vs Nifty]]-AVERAGE(Table2[6M Return vs Nifty]))/_xlfn.STDEV.P(Table2[6M Return vs Nifty])</f>
        <v>-0.3492838990360263</v>
      </c>
      <c r="M469">
        <v>-5.4680608815832796</v>
      </c>
      <c r="N469">
        <f>(Table2[[#This Row],[1W Return vs Nifty]]-AVERAGE(Table2[1W Return vs Nifty]))/_xlfn.STDEV.P(Table2[1W Return vs Nifty])</f>
        <v>-0.70967243431661264</v>
      </c>
      <c r="O469">
        <v>302.23</v>
      </c>
      <c r="P469">
        <v>303.89656877612703</v>
      </c>
      <c r="Q469">
        <v>275.98378527247701</v>
      </c>
      <c r="R469">
        <v>29.052570683225198</v>
      </c>
      <c r="S469" s="2">
        <f>(Table2[[#This Row],[Close Price]]-Table2[[#This Row],[20D EMA]])/Table2[[#This Row],[20D EMA]]</f>
        <v>-3.5502762796545732E-2</v>
      </c>
      <c r="T469" s="2">
        <f>(Table2[[#This Row],[Close Price]]-Table2[[#This Row],[50D EMA]])/Table2[[#This Row],[50D EMA]]</f>
        <v>-4.0792065623022108E-2</v>
      </c>
      <c r="U469" s="2">
        <f>(Table2[[#This Row],[Close Price]]-Table2[[#This Row],[200D EMA]])/Table2[[#This Row],[200D EMA]]</f>
        <v>5.6221472258610898E-2</v>
      </c>
      <c r="V469">
        <v>0.59545507924605201</v>
      </c>
      <c r="W469">
        <v>290.10000000000002</v>
      </c>
      <c r="X469">
        <v>296</v>
      </c>
      <c r="Y469">
        <v>290.10000000000002</v>
      </c>
      <c r="Z469">
        <v>298.5</v>
      </c>
      <c r="AA469">
        <v>290.10000000000002</v>
      </c>
      <c r="AB469">
        <v>316.2</v>
      </c>
      <c r="AC469" s="2">
        <f>(Table2[[#This Row],[Close Price]]/Table2[[#This Row],[Day Low]])-1</f>
        <v>4.8259220958288829E-3</v>
      </c>
      <c r="AD469" s="2">
        <f>(Table2[[#This Row],[Day High]]/Table2[[#This Row],[Close Price]])-1</f>
        <v>1.5437392795883298E-2</v>
      </c>
      <c r="AE469" s="2">
        <f>(Table2[[#This Row],[Close Price]]/Table2[[#This Row],[Current Week Low]])-1</f>
        <v>4.8259220958288829E-3</v>
      </c>
      <c r="AF469" s="2">
        <f>(Table2[[#This Row],[Current Week High]]/Table2[[#This Row],[Close Price]])-1</f>
        <v>2.4013722126929649E-2</v>
      </c>
      <c r="AG469" s="2">
        <f>(Table2[[#This Row],[Close Price]]/Table2[[#This Row],[Current Month Low]])-1</f>
        <v>4.8259220958288829E-3</v>
      </c>
      <c r="AH469" s="2">
        <f>(Table2[[#This Row],[Current Month High]]/Table2[[#This Row],[Close Price]])-1</f>
        <v>8.4734133790737465E-2</v>
      </c>
      <c r="AI469">
        <v>22.0926243567753</v>
      </c>
      <c r="AJ469">
        <v>56.8891280947255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-0.22</v>
      </c>
      <c r="AM469" t="s">
        <v>10435</v>
      </c>
      <c r="AN469">
        <v>-5.68</v>
      </c>
      <c r="AO469" t="s">
        <v>10435</v>
      </c>
      <c r="AP469">
        <v>1.6544589949727E-2</v>
      </c>
      <c r="AQ469">
        <f>(Table2[[#This Row],[Sharpe Ratio]]-AVERAGE(Table2[Sharpe Ratio]))/_xlfn.STDEV.P(Table2[Sharpe Ratio])</f>
        <v>-0.48911742573048278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434</v>
      </c>
      <c r="AT469">
        <f>_xlfn.RANK.AVG(Table2[[#This Row],[6M Return vs Nifty Z-Score]],Table2[6M Return vs Nifty Z-Score])</f>
        <v>436</v>
      </c>
      <c r="AU469">
        <f>_xlfn.RANK.AVG(Table2[[#This Row],[Sharpe Ratio Z-Score]],Table2[Sharpe Ratio Z-Score])</f>
        <v>469</v>
      </c>
      <c r="AV469">
        <f>(Table2[[#This Row],[Rank 1Y]]+Table2[[#This Row],[Rank 6M]]+Table2[[#This Row],[Rank Sharpe]])/3</f>
        <v>446.33333333333331</v>
      </c>
    </row>
    <row r="470" spans="1:48" x14ac:dyDescent="0.3">
      <c r="A470" t="s">
        <v>957</v>
      </c>
      <c r="B470" t="s">
        <v>958</v>
      </c>
      <c r="C470" t="s">
        <v>10404</v>
      </c>
      <c r="D470" t="s">
        <v>465</v>
      </c>
      <c r="E470">
        <v>16191.226725839901</v>
      </c>
      <c r="F470">
        <v>5280.9</v>
      </c>
      <c r="G470">
        <v>-24.899977167029999</v>
      </c>
      <c r="H470">
        <f>(Table2[[#This Row],[1Y Return vs Nifty]]-AVERAGE(Table2[1Y Return vs Nifty]))/_xlfn.STDEV.P(Table2[1Y Return vs Nifty])</f>
        <v>-0.80480646962092162</v>
      </c>
      <c r="I470">
        <v>-9.0296248153612808</v>
      </c>
      <c r="J470">
        <f>(Table2[[#This Row],[1M Return vs Nifty]]-AVERAGE(Table2[1M Return vs Nifty]))/_xlfn.STDEV.P(Table2[1M Return vs Nifty])</f>
        <v>-0.6383386717701296</v>
      </c>
      <c r="K470">
        <v>12.8998301137882</v>
      </c>
      <c r="L470">
        <f>(Table2[[#This Row],[6M Return vs Nifty]]-AVERAGE(Table2[6M Return vs Nifty]))/_xlfn.STDEV.P(Table2[6M Return vs Nifty])</f>
        <v>-1.2364272623366391E-2</v>
      </c>
      <c r="M470">
        <v>-1.0969541228181701</v>
      </c>
      <c r="N470">
        <f>(Table2[[#This Row],[1W Return vs Nifty]]-AVERAGE(Table2[1W Return vs Nifty]))/_xlfn.STDEV.P(Table2[1W Return vs Nifty])</f>
        <v>0.1367932754826601</v>
      </c>
      <c r="O470">
        <v>5325.68</v>
      </c>
      <c r="P470">
        <v>5267.7495715716695</v>
      </c>
      <c r="Q470">
        <v>4887.9085675108399</v>
      </c>
      <c r="R470">
        <v>45.445088221418402</v>
      </c>
      <c r="S470" s="2">
        <f>(Table2[[#This Row],[Close Price]]-Table2[[#This Row],[20D EMA]])/Table2[[#This Row],[20D EMA]]</f>
        <v>-8.4083159333644998E-3</v>
      </c>
      <c r="T470" s="2">
        <f>(Table2[[#This Row],[Close Price]]-Table2[[#This Row],[50D EMA]])/Table2[[#This Row],[50D EMA]]</f>
        <v>2.4964034925461665E-3</v>
      </c>
      <c r="U470" s="2">
        <f>(Table2[[#This Row],[Close Price]]-Table2[[#This Row],[200D EMA]])/Table2[[#This Row],[200D EMA]]</f>
        <v>8.040073316864231E-2</v>
      </c>
      <c r="V470">
        <v>0.76727273600776003</v>
      </c>
      <c r="W470">
        <v>5262.1</v>
      </c>
      <c r="X470">
        <v>5365.5</v>
      </c>
      <c r="Y470">
        <v>5255.05</v>
      </c>
      <c r="Z470">
        <v>5365.5</v>
      </c>
      <c r="AA470">
        <v>5181.6000000000004</v>
      </c>
      <c r="AB470">
        <v>5668</v>
      </c>
      <c r="AC470" s="2">
        <f>(Table2[[#This Row],[Close Price]]/Table2[[#This Row],[Day Low]])-1</f>
        <v>3.5727181163411892E-3</v>
      </c>
      <c r="AD470" s="2">
        <f>(Table2[[#This Row],[Day High]]/Table2[[#This Row],[Close Price]])-1</f>
        <v>1.6019996591490226E-2</v>
      </c>
      <c r="AE470" s="2">
        <f>(Table2[[#This Row],[Close Price]]/Table2[[#This Row],[Current Week Low]])-1</f>
        <v>4.9190778394114787E-3</v>
      </c>
      <c r="AF470" s="2">
        <f>(Table2[[#This Row],[Current Week High]]/Table2[[#This Row],[Close Price]])-1</f>
        <v>1.6019996591490226E-2</v>
      </c>
      <c r="AG470" s="2">
        <f>(Table2[[#This Row],[Close Price]]/Table2[[#This Row],[Current Month Low]])-1</f>
        <v>1.9163964798517785E-2</v>
      </c>
      <c r="AH470" s="2">
        <f>(Table2[[#This Row],[Current Month High]]/Table2[[#This Row],[Close Price]])-1</f>
        <v>7.3301899297468331E-2</v>
      </c>
      <c r="AI470">
        <v>12.837773864303401</v>
      </c>
      <c r="AJ470">
        <v>31.3330017408604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-0.03</v>
      </c>
      <c r="AM470" t="s">
        <v>10435</v>
      </c>
      <c r="AN470">
        <v>-2.63</v>
      </c>
      <c r="AO470" t="s">
        <v>10435</v>
      </c>
      <c r="AP470">
        <v>3.2966540967821999E-2</v>
      </c>
      <c r="AQ470">
        <f>(Table2[[#This Row],[Sharpe Ratio]]-AVERAGE(Table2[Sharpe Ratio]))/_xlfn.STDEV.P(Table2[Sharpe Ratio])</f>
        <v>-0.29851046185061325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-1.6172266003823708</v>
      </c>
      <c r="AS470">
        <f>_xlfn.RANK.AVG(Table2[[#This Row],[1Y Return vs Nifty Z-Score]],Table2[1Y Return vs Nifty Z-Score])</f>
        <v>607</v>
      </c>
      <c r="AT470">
        <f>_xlfn.RANK.AVG(Table2[[#This Row],[6M Return vs Nifty Z-Score]],Table2[6M Return vs Nifty Z-Score])</f>
        <v>318</v>
      </c>
      <c r="AU470">
        <f>_xlfn.RANK.AVG(Table2[[#This Row],[Sharpe Ratio Z-Score]],Table2[Sharpe Ratio Z-Score])</f>
        <v>415</v>
      </c>
      <c r="AV470">
        <f>(Table2[[#This Row],[Rank 1Y]]+Table2[[#This Row],[Rank 6M]]+Table2[[#This Row],[Rank Sharpe]])/3</f>
        <v>446.66666666666669</v>
      </c>
    </row>
    <row r="471" spans="1:48" x14ac:dyDescent="0.3">
      <c r="A471" t="s">
        <v>1750</v>
      </c>
      <c r="B471" t="s">
        <v>1751</v>
      </c>
      <c r="C471" t="s">
        <v>10394</v>
      </c>
      <c r="D471" t="s">
        <v>46</v>
      </c>
      <c r="E471">
        <v>4777.4941480859998</v>
      </c>
      <c r="F471">
        <v>59.18</v>
      </c>
      <c r="G471">
        <v>-18.910567412533101</v>
      </c>
      <c r="H471">
        <f>(Table2[[#This Row],[1Y Return vs Nifty]]-AVERAGE(Table2[1Y Return vs Nifty]))/_xlfn.STDEV.P(Table2[1Y Return vs Nifty])</f>
        <v>-0.70727878252897491</v>
      </c>
      <c r="I471">
        <v>5.4753646165388297</v>
      </c>
      <c r="J471">
        <f>(Table2[[#This Row],[1M Return vs Nifty]]-AVERAGE(Table2[1M Return vs Nifty]))/_xlfn.STDEV.P(Table2[1M Return vs Nifty])</f>
        <v>0.77529677641108985</v>
      </c>
      <c r="K471">
        <v>-11.9983794653724</v>
      </c>
      <c r="L471">
        <f>(Table2[[#This Row],[6M Return vs Nifty]]-AVERAGE(Table2[6M Return vs Nifty]))/_xlfn.STDEV.P(Table2[6M Return vs Nifty])</f>
        <v>-0.76180018469624811</v>
      </c>
      <c r="M471">
        <v>-4.8990825356092804</v>
      </c>
      <c r="N471">
        <f>(Table2[[#This Row],[1W Return vs Nifty]]-AVERAGE(Table2[1W Return vs Nifty]))/_xlfn.STDEV.P(Table2[1W Return vs Nifty])</f>
        <v>-0.59948966229450784</v>
      </c>
      <c r="O471">
        <v>58.42</v>
      </c>
      <c r="P471">
        <v>58.4399876889753</v>
      </c>
      <c r="Q471">
        <v>57.661210551617401</v>
      </c>
      <c r="R471">
        <v>52.399527708796903</v>
      </c>
      <c r="S471" s="2">
        <f>(Table2[[#This Row],[Close Price]]-Table2[[#This Row],[20D EMA]])/Table2[[#This Row],[20D EMA]]</f>
        <v>1.3009243409791134E-2</v>
      </c>
      <c r="T471" s="2">
        <f>(Table2[[#This Row],[Close Price]]-Table2[[#This Row],[50D EMA]])/Table2[[#This Row],[50D EMA]]</f>
        <v>1.2662773218966689E-2</v>
      </c>
      <c r="U471" s="2">
        <f>(Table2[[#This Row],[Close Price]]-Table2[[#This Row],[200D EMA]])/Table2[[#This Row],[200D EMA]]</f>
        <v>2.6339881418601198E-2</v>
      </c>
      <c r="V471">
        <v>1.0224358352965199</v>
      </c>
      <c r="W471">
        <v>58.91</v>
      </c>
      <c r="X471">
        <v>61</v>
      </c>
      <c r="Y471">
        <v>58.91</v>
      </c>
      <c r="Z471">
        <v>61.38</v>
      </c>
      <c r="AA471">
        <v>55.12</v>
      </c>
      <c r="AB471">
        <v>62.8</v>
      </c>
      <c r="AC471" s="2">
        <f>(Table2[[#This Row],[Close Price]]/Table2[[#This Row],[Day Low]])-1</f>
        <v>4.5832626039721269E-3</v>
      </c>
      <c r="AD471" s="2">
        <f>(Table2[[#This Row],[Day High]]/Table2[[#This Row],[Close Price]])-1</f>
        <v>3.0753632984116264E-2</v>
      </c>
      <c r="AE471" s="2">
        <f>(Table2[[#This Row],[Close Price]]/Table2[[#This Row],[Current Week Low]])-1</f>
        <v>4.5832626039721269E-3</v>
      </c>
      <c r="AF471" s="2">
        <f>(Table2[[#This Row],[Current Week High]]/Table2[[#This Row],[Close Price]])-1</f>
        <v>3.7174721189591198E-2</v>
      </c>
      <c r="AG471" s="2">
        <f>(Table2[[#This Row],[Close Price]]/Table2[[#This Row],[Current Month Low]])-1</f>
        <v>7.3657474600870909E-2</v>
      </c>
      <c r="AH471" s="2">
        <f>(Table2[[#This Row],[Current Month High]]/Table2[[#This Row],[Close Price]])-1</f>
        <v>6.1169313957418092E-2</v>
      </c>
      <c r="AI471">
        <v>33.491044271713399</v>
      </c>
      <c r="AJ471">
        <v>40.737217598097502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-0.17</v>
      </c>
      <c r="AM471" t="s">
        <v>10435</v>
      </c>
      <c r="AN471">
        <v>3.75</v>
      </c>
      <c r="AO471" t="s">
        <v>10436</v>
      </c>
      <c r="AP471">
        <v>0.10882844891127499</v>
      </c>
      <c r="AQ471">
        <f>(Table2[[#This Row],[Sharpe Ratio]]-AVERAGE(Table2[Sharpe Ratio]))/_xlfn.STDEV.P(Table2[Sharpe Ratio])</f>
        <v>0.58200659311458391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565</v>
      </c>
      <c r="AT471">
        <f>_xlfn.RANK.AVG(Table2[[#This Row],[6M Return vs Nifty Z-Score]],Table2[6M Return vs Nifty Z-Score])</f>
        <v>577</v>
      </c>
      <c r="AU471">
        <f>_xlfn.RANK.AVG(Table2[[#This Row],[Sharpe Ratio Z-Score]],Table2[Sharpe Ratio Z-Score])</f>
        <v>199</v>
      </c>
      <c r="AV471">
        <f>(Table2[[#This Row],[Rank 1Y]]+Table2[[#This Row],[Rank 6M]]+Table2[[#This Row],[Rank Sharpe]])/3</f>
        <v>447</v>
      </c>
    </row>
    <row r="472" spans="1:48" x14ac:dyDescent="0.3">
      <c r="A472" t="s">
        <v>1859</v>
      </c>
      <c r="B472" t="s">
        <v>1860</v>
      </c>
      <c r="C472" t="s">
        <v>10393</v>
      </c>
      <c r="D472" t="s">
        <v>1015</v>
      </c>
      <c r="E472">
        <v>4129.1185425449903</v>
      </c>
      <c r="F472">
        <v>510.15</v>
      </c>
      <c r="G472">
        <v>-20.681488250447899</v>
      </c>
      <c r="H472">
        <f>(Table2[[#This Row],[1Y Return vs Nifty]]-AVERAGE(Table2[1Y Return vs Nifty]))/_xlfn.STDEV.P(Table2[1Y Return vs Nifty])</f>
        <v>-0.73611531574747568</v>
      </c>
      <c r="I472">
        <v>14.682691302831101</v>
      </c>
      <c r="J472">
        <f>(Table2[[#This Row],[1M Return vs Nifty]]-AVERAGE(Table2[1M Return vs Nifty]))/_xlfn.STDEV.P(Table2[1M Return vs Nifty])</f>
        <v>1.6726296181781208</v>
      </c>
      <c r="K472">
        <v>26.471688774009198</v>
      </c>
      <c r="L472">
        <f>(Table2[[#This Row],[6M Return vs Nifty]]-AVERAGE(Table2[6M Return vs Nifty]))/_xlfn.STDEV.P(Table2[6M Return vs Nifty])</f>
        <v>0.39614856606926496</v>
      </c>
      <c r="M472">
        <v>4.0050544462243796</v>
      </c>
      <c r="N472">
        <f>(Table2[[#This Row],[1W Return vs Nifty]]-AVERAGE(Table2[1W Return vs Nifty]))/_xlfn.STDEV.P(Table2[1W Return vs Nifty])</f>
        <v>1.1247982689861022</v>
      </c>
      <c r="O472">
        <v>471.05</v>
      </c>
      <c r="P472">
        <v>443.79343724054002</v>
      </c>
      <c r="Q472">
        <v>411.61378407764499</v>
      </c>
      <c r="R472">
        <v>73.230654130848094</v>
      </c>
      <c r="S472" s="2">
        <f>(Table2[[#This Row],[Close Price]]-Table2[[#This Row],[20D EMA]])/Table2[[#This Row],[20D EMA]]</f>
        <v>8.3006050313130172E-2</v>
      </c>
      <c r="T472" s="2">
        <f>(Table2[[#This Row],[Close Price]]-Table2[[#This Row],[50D EMA]])/Table2[[#This Row],[50D EMA]]</f>
        <v>0.14952127992711642</v>
      </c>
      <c r="U472" s="2">
        <f>(Table2[[#This Row],[Close Price]]-Table2[[#This Row],[200D EMA]])/Table2[[#This Row],[200D EMA]]</f>
        <v>0.23938998093360145</v>
      </c>
      <c r="V472">
        <v>1.55964317530493</v>
      </c>
      <c r="W472">
        <v>504</v>
      </c>
      <c r="X472">
        <v>528</v>
      </c>
      <c r="Y472">
        <v>504</v>
      </c>
      <c r="Z472">
        <v>538.75</v>
      </c>
      <c r="AA472">
        <v>446.55</v>
      </c>
      <c r="AB472">
        <v>538.75</v>
      </c>
      <c r="AC472" s="2">
        <f>(Table2[[#This Row],[Close Price]]/Table2[[#This Row],[Day Low]])-1</f>
        <v>1.2202380952380798E-2</v>
      </c>
      <c r="AD472" s="2">
        <f>(Table2[[#This Row],[Day High]]/Table2[[#This Row],[Close Price]])-1</f>
        <v>3.4989708909144435E-2</v>
      </c>
      <c r="AE472" s="2">
        <f>(Table2[[#This Row],[Close Price]]/Table2[[#This Row],[Current Week Low]])-1</f>
        <v>1.2202380952380798E-2</v>
      </c>
      <c r="AF472" s="2">
        <f>(Table2[[#This Row],[Current Week High]]/Table2[[#This Row],[Close Price]])-1</f>
        <v>5.6061942565912126E-2</v>
      </c>
      <c r="AG472" s="2">
        <f>(Table2[[#This Row],[Close Price]]/Table2[[#This Row],[Current Month Low]])-1</f>
        <v>0.14242526032919045</v>
      </c>
      <c r="AH472" s="2">
        <f>(Table2[[#This Row],[Current Month High]]/Table2[[#This Row],[Close Price]])-1</f>
        <v>5.6061942565912126E-2</v>
      </c>
      <c r="AI472">
        <v>5.60619425659121</v>
      </c>
      <c r="AJ472">
        <v>50.909628753142997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0.11</v>
      </c>
      <c r="AM472" t="s">
        <v>10436</v>
      </c>
      <c r="AN472">
        <v>13.04</v>
      </c>
      <c r="AO472" t="s">
        <v>10436</v>
      </c>
      <c r="AP472">
        <v>-2.520143655952E-3</v>
      </c>
      <c r="AQ472">
        <f>(Table2[[#This Row],[Sharpe Ratio]]-AVERAGE(Table2[Sharpe Ratio]))/_xlfn.STDEV.P(Table2[Sharpe Ratio])</f>
        <v>-0.71039874521273583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1.7470623922732764</v>
      </c>
      <c r="AS472">
        <f>_xlfn.RANK.AVG(Table2[[#This Row],[1Y Return vs Nifty Z-Score]],Table2[1Y Return vs Nifty Z-Score])</f>
        <v>579</v>
      </c>
      <c r="AT472">
        <f>_xlfn.RANK.AVG(Table2[[#This Row],[6M Return vs Nifty Z-Score]],Table2[6M Return vs Nifty Z-Score])</f>
        <v>197</v>
      </c>
      <c r="AU472">
        <f>_xlfn.RANK.AVG(Table2[[#This Row],[Sharpe Ratio Z-Score]],Table2[Sharpe Ratio Z-Score])</f>
        <v>565</v>
      </c>
      <c r="AV472">
        <f>(Table2[[#This Row],[Rank 1Y]]+Table2[[#This Row],[Rank 6M]]+Table2[[#This Row],[Rank Sharpe]])/3</f>
        <v>447</v>
      </c>
    </row>
    <row r="473" spans="1:48" x14ac:dyDescent="0.3">
      <c r="A473" t="s">
        <v>761</v>
      </c>
      <c r="B473" t="s">
        <v>762</v>
      </c>
      <c r="C473" t="s">
        <v>10389</v>
      </c>
      <c r="D473" t="s">
        <v>187</v>
      </c>
      <c r="E473">
        <v>22734.897395920001</v>
      </c>
      <c r="F473">
        <v>402.95</v>
      </c>
      <c r="G473">
        <v>9.6605978657007103</v>
      </c>
      <c r="H473">
        <f>(Table2[[#This Row],[1Y Return vs Nifty]]-AVERAGE(Table2[1Y Return vs Nifty]))/_xlfn.STDEV.P(Table2[1Y Return vs Nifty])</f>
        <v>-0.24204434686262727</v>
      </c>
      <c r="I473">
        <v>10.5533848096687</v>
      </c>
      <c r="J473">
        <f>(Table2[[#This Row],[1M Return vs Nifty]]-AVERAGE(Table2[1M Return vs Nifty]))/_xlfn.STDEV.P(Table2[1M Return vs Nifty])</f>
        <v>1.2701933349567425</v>
      </c>
      <c r="K473">
        <v>-2.0188341861167798</v>
      </c>
      <c r="L473">
        <f>(Table2[[#This Row],[6M Return vs Nifty]]-AVERAGE(Table2[6M Return vs Nifty]))/_xlfn.STDEV.P(Table2[6M Return vs Nifty])</f>
        <v>-0.46141595045430556</v>
      </c>
      <c r="M473">
        <v>-4.9084498885917096</v>
      </c>
      <c r="N473">
        <f>(Table2[[#This Row],[1W Return vs Nifty]]-AVERAGE(Table2[1W Return vs Nifty]))/_xlfn.STDEV.P(Table2[1W Return vs Nifty])</f>
        <v>-0.60130365209819148</v>
      </c>
      <c r="O473">
        <v>406.81</v>
      </c>
      <c r="P473">
        <v>379.55496136430099</v>
      </c>
      <c r="Q473">
        <v>336.80351513615898</v>
      </c>
      <c r="R473">
        <v>38.598214526116998</v>
      </c>
      <c r="S473" s="2">
        <f>(Table2[[#This Row],[Close Price]]-Table2[[#This Row],[20D EMA]])/Table2[[#This Row],[20D EMA]]</f>
        <v>-9.4884589857673445E-3</v>
      </c>
      <c r="T473" s="2">
        <f>(Table2[[#This Row],[Close Price]]-Table2[[#This Row],[50D EMA]])/Table2[[#This Row],[50D EMA]]</f>
        <v>6.1638078847938392E-2</v>
      </c>
      <c r="U473" s="2">
        <f>(Table2[[#This Row],[Close Price]]-Table2[[#This Row],[200D EMA]])/Table2[[#This Row],[200D EMA]]</f>
        <v>0.19639487680851575</v>
      </c>
      <c r="V473">
        <v>0.51513312289008895</v>
      </c>
      <c r="W473">
        <v>401.05</v>
      </c>
      <c r="X473">
        <v>408.5</v>
      </c>
      <c r="Y473">
        <v>397.55</v>
      </c>
      <c r="Z473">
        <v>408.5</v>
      </c>
      <c r="AA473">
        <v>393.5</v>
      </c>
      <c r="AB473">
        <v>469.7</v>
      </c>
      <c r="AC473" s="2">
        <f>(Table2[[#This Row],[Close Price]]/Table2[[#This Row],[Day Low]])-1</f>
        <v>4.7375638947761978E-3</v>
      </c>
      <c r="AD473" s="2">
        <f>(Table2[[#This Row],[Day High]]/Table2[[#This Row],[Close Price]])-1</f>
        <v>1.3773421019977583E-2</v>
      </c>
      <c r="AE473" s="2">
        <f>(Table2[[#This Row],[Close Price]]/Table2[[#This Row],[Current Week Low]])-1</f>
        <v>1.3583197082128073E-2</v>
      </c>
      <c r="AF473" s="2">
        <f>(Table2[[#This Row],[Current Week High]]/Table2[[#This Row],[Close Price]])-1</f>
        <v>1.3773421019977583E-2</v>
      </c>
      <c r="AG473" s="2">
        <f>(Table2[[#This Row],[Close Price]]/Table2[[#This Row],[Current Month Low]])-1</f>
        <v>2.4015247776365989E-2</v>
      </c>
      <c r="AH473" s="2">
        <f>(Table2[[#This Row],[Current Month High]]/Table2[[#This Row],[Close Price]])-1</f>
        <v>0.1656533068618935</v>
      </c>
      <c r="AI473">
        <v>16.565330686189299</v>
      </c>
      <c r="AJ473">
        <v>58.330058939096197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0.26</v>
      </c>
      <c r="AM473" t="s">
        <v>10436</v>
      </c>
      <c r="AN473">
        <v>-9.73</v>
      </c>
      <c r="AO473" t="s">
        <v>10435</v>
      </c>
      <c r="AP473">
        <v>5.0424852465809997E-3</v>
      </c>
      <c r="AQ473">
        <f>(Table2[[#This Row],[Sharpe Ratio]]-AVERAGE(Table2[Sharpe Ratio]))/_xlfn.STDEV.P(Table2[Sharpe Ratio])</f>
        <v>-0.62262051883307989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-0.65719113329146173</v>
      </c>
      <c r="AS473">
        <f>_xlfn.RANK.AVG(Table2[[#This Row],[1Y Return vs Nifty Z-Score]],Table2[1Y Return vs Nifty Z-Score])</f>
        <v>370</v>
      </c>
      <c r="AT473">
        <f>_xlfn.RANK.AVG(Table2[[#This Row],[6M Return vs Nifty Z-Score]],Table2[6M Return vs Nifty Z-Score])</f>
        <v>481</v>
      </c>
      <c r="AU473">
        <f>_xlfn.RANK.AVG(Table2[[#This Row],[Sharpe Ratio Z-Score]],Table2[Sharpe Ratio Z-Score])</f>
        <v>493</v>
      </c>
      <c r="AV473">
        <f>(Table2[[#This Row],[Rank 1Y]]+Table2[[#This Row],[Rank 6M]]+Table2[[#This Row],[Rank Sharpe]])/3</f>
        <v>448</v>
      </c>
    </row>
    <row r="474" spans="1:48" x14ac:dyDescent="0.3">
      <c r="A474" t="s">
        <v>1427</v>
      </c>
      <c r="B474" t="s">
        <v>1428</v>
      </c>
      <c r="C474" t="s">
        <v>10402</v>
      </c>
      <c r="D474" t="s">
        <v>1429</v>
      </c>
      <c r="E474">
        <v>7830.4783634830001</v>
      </c>
      <c r="F474">
        <v>245.93</v>
      </c>
      <c r="G474">
        <v>-1.6589216853622</v>
      </c>
      <c r="H474">
        <f>(Table2[[#This Row],[1Y Return vs Nifty]]-AVERAGE(Table2[1Y Return vs Nifty]))/_xlfn.STDEV.P(Table2[1Y Return vs Nifty])</f>
        <v>-0.42636410557981475</v>
      </c>
      <c r="I474">
        <v>-5.5121417305783202</v>
      </c>
      <c r="J474">
        <f>(Table2[[#This Row],[1M Return vs Nifty]]-AVERAGE(Table2[1M Return vs Nifty]))/_xlfn.STDEV.P(Table2[1M Return vs Nifty])</f>
        <v>-0.29552981965946362</v>
      </c>
      <c r="K474">
        <v>18.892420644277198</v>
      </c>
      <c r="L474">
        <f>(Table2[[#This Row],[6M Return vs Nifty]]-AVERAGE(Table2[6M Return vs Nifty]))/_xlfn.STDEV.P(Table2[6M Return vs Nifty])</f>
        <v>0.16801265510782612</v>
      </c>
      <c r="M474">
        <v>-2.6899708770039501</v>
      </c>
      <c r="N474">
        <f>(Table2[[#This Row],[1W Return vs Nifty]]-AVERAGE(Table2[1W Return vs Nifty]))/_xlfn.STDEV.P(Table2[1W Return vs Nifty])</f>
        <v>-0.17169474184843544</v>
      </c>
      <c r="O474">
        <v>248.64</v>
      </c>
      <c r="P474">
        <v>238.88723895515699</v>
      </c>
      <c r="Q474">
        <v>212.040914853309</v>
      </c>
      <c r="R474">
        <v>42.899290811332698</v>
      </c>
      <c r="S474" s="2">
        <f>(Table2[[#This Row],[Close Price]]-Table2[[#This Row],[20D EMA]])/Table2[[#This Row],[20D EMA]]</f>
        <v>-1.0899292149292068E-2</v>
      </c>
      <c r="T474" s="2">
        <f>(Table2[[#This Row],[Close Price]]-Table2[[#This Row],[50D EMA]])/Table2[[#This Row],[50D EMA]]</f>
        <v>2.9481528924050478E-2</v>
      </c>
      <c r="U474" s="2">
        <f>(Table2[[#This Row],[Close Price]]-Table2[[#This Row],[200D EMA]])/Table2[[#This Row],[200D EMA]]</f>
        <v>0.15982333018198702</v>
      </c>
      <c r="V474">
        <v>0.78811198010565597</v>
      </c>
      <c r="W474">
        <v>244.01</v>
      </c>
      <c r="X474">
        <v>250.89</v>
      </c>
      <c r="Y474">
        <v>244.01</v>
      </c>
      <c r="Z474">
        <v>250.89</v>
      </c>
      <c r="AA474">
        <v>239.33</v>
      </c>
      <c r="AB474">
        <v>269</v>
      </c>
      <c r="AC474" s="2">
        <f>(Table2[[#This Row],[Close Price]]/Table2[[#This Row],[Day Low]])-1</f>
        <v>7.8685299782796925E-3</v>
      </c>
      <c r="AD474" s="2">
        <f>(Table2[[#This Row],[Day High]]/Table2[[#This Row],[Close Price]])-1</f>
        <v>2.0168340584719058E-2</v>
      </c>
      <c r="AE474" s="2">
        <f>(Table2[[#This Row],[Close Price]]/Table2[[#This Row],[Current Week Low]])-1</f>
        <v>7.8685299782796925E-3</v>
      </c>
      <c r="AF474" s="2">
        <f>(Table2[[#This Row],[Current Week High]]/Table2[[#This Row],[Close Price]])-1</f>
        <v>2.0168340584719058E-2</v>
      </c>
      <c r="AG474" s="2">
        <f>(Table2[[#This Row],[Close Price]]/Table2[[#This Row],[Current Month Low]])-1</f>
        <v>2.7576985751890604E-2</v>
      </c>
      <c r="AH474" s="2">
        <f>(Table2[[#This Row],[Current Month High]]/Table2[[#This Row],[Close Price]])-1</f>
        <v>9.3807180905135512E-2</v>
      </c>
      <c r="AI474">
        <v>9.3807180905135503</v>
      </c>
      <c r="AJ474">
        <v>45.005896226415103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-7.0000000000000007E-2</v>
      </c>
      <c r="AM474" t="s">
        <v>10435</v>
      </c>
      <c r="AN474">
        <v>-3.49</v>
      </c>
      <c r="AO474" t="s">
        <v>10435</v>
      </c>
      <c r="AP474">
        <v>-3.2229431914454001E-2</v>
      </c>
      <c r="AQ474">
        <f>(Table2[[#This Row],[Sharpe Ratio]]-AVERAGE(Table2[Sharpe Ratio]))/_xlfn.STDEV.P(Table2[Sharpe Ratio])</f>
        <v>-1.0552297112620928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-1.7808057232419805</v>
      </c>
      <c r="AS474">
        <f>_xlfn.RANK.AVG(Table2[[#This Row],[1Y Return vs Nifty Z-Score]],Table2[1Y Return vs Nifty Z-Score])</f>
        <v>445</v>
      </c>
      <c r="AT474">
        <f>_xlfn.RANK.AVG(Table2[[#This Row],[6M Return vs Nifty Z-Score]],Table2[6M Return vs Nifty Z-Score])</f>
        <v>259</v>
      </c>
      <c r="AU474">
        <f>_xlfn.RANK.AVG(Table2[[#This Row],[Sharpe Ratio Z-Score]],Table2[Sharpe Ratio Z-Score])</f>
        <v>641</v>
      </c>
      <c r="AV474">
        <f>(Table2[[#This Row],[Rank 1Y]]+Table2[[#This Row],[Rank 6M]]+Table2[[#This Row],[Rank Sharpe]])/3</f>
        <v>448.33333333333331</v>
      </c>
    </row>
    <row r="475" spans="1:48" x14ac:dyDescent="0.3">
      <c r="A475" t="s">
        <v>299</v>
      </c>
      <c r="B475" t="s">
        <v>300</v>
      </c>
      <c r="C475" t="s">
        <v>10391</v>
      </c>
      <c r="D475" t="s">
        <v>301</v>
      </c>
      <c r="E475">
        <v>96814.629183700003</v>
      </c>
      <c r="F475">
        <v>90.04</v>
      </c>
      <c r="G475">
        <v>-4.6743574673052199</v>
      </c>
      <c r="H475">
        <f>(Table2[[#This Row],[1Y Return vs Nifty]]-AVERAGE(Table2[1Y Return vs Nifty]))/_xlfn.STDEV.P(Table2[1Y Return vs Nifty])</f>
        <v>-0.47546551781269714</v>
      </c>
      <c r="I475">
        <v>-11.754096839462299</v>
      </c>
      <c r="J475">
        <f>(Table2[[#This Row],[1M Return vs Nifty]]-AVERAGE(Table2[1M Return vs Nifty]))/_xlfn.STDEV.P(Table2[1M Return vs Nifty])</f>
        <v>-0.9038618042708001</v>
      </c>
      <c r="K475">
        <v>-5.6131373106182796</v>
      </c>
      <c r="L475">
        <f>(Table2[[#This Row],[6M Return vs Nifty]]-AVERAGE(Table2[6M Return vs Nifty]))/_xlfn.STDEV.P(Table2[6M Return vs Nifty])</f>
        <v>-0.56960444616974748</v>
      </c>
      <c r="M475">
        <v>-3.5867047355212498</v>
      </c>
      <c r="N475">
        <f>(Table2[[#This Row],[1W Return vs Nifty]]-AVERAGE(Table2[1W Return vs Nifty]))/_xlfn.STDEV.P(Table2[1W Return vs Nifty])</f>
        <v>-0.34534743530617401</v>
      </c>
      <c r="O475">
        <v>91.42</v>
      </c>
      <c r="P475">
        <v>91.953789071682905</v>
      </c>
      <c r="Q475">
        <v>84.471119367377796</v>
      </c>
      <c r="R475">
        <v>46.486370367702698</v>
      </c>
      <c r="S475" s="2">
        <f>(Table2[[#This Row],[Close Price]]-Table2[[#This Row],[20D EMA]])/Table2[[#This Row],[20D EMA]]</f>
        <v>-1.5095165171734801E-2</v>
      </c>
      <c r="T475" s="2">
        <f>(Table2[[#This Row],[Close Price]]-Table2[[#This Row],[50D EMA]])/Table2[[#This Row],[50D EMA]]</f>
        <v>-2.0812509098358068E-2</v>
      </c>
      <c r="U475" s="2">
        <f>(Table2[[#This Row],[Close Price]]-Table2[[#This Row],[200D EMA]])/Table2[[#This Row],[200D EMA]]</f>
        <v>6.5926445326269428E-2</v>
      </c>
      <c r="V475">
        <v>0.70180885027358697</v>
      </c>
      <c r="W475">
        <v>89.75</v>
      </c>
      <c r="X475">
        <v>91.85</v>
      </c>
      <c r="Y475">
        <v>89.5</v>
      </c>
      <c r="Z475">
        <v>92.59</v>
      </c>
      <c r="AA475">
        <v>85.86</v>
      </c>
      <c r="AB475">
        <v>95.99</v>
      </c>
      <c r="AC475" s="2">
        <f>(Table2[[#This Row],[Close Price]]/Table2[[#This Row],[Day Low]])-1</f>
        <v>3.2311977715877571E-3</v>
      </c>
      <c r="AD475" s="2">
        <f>(Table2[[#This Row],[Day High]]/Table2[[#This Row],[Close Price]])-1</f>
        <v>2.010217681030646E-2</v>
      </c>
      <c r="AE475" s="2">
        <f>(Table2[[#This Row],[Close Price]]/Table2[[#This Row],[Current Week Low]])-1</f>
        <v>6.0335195530727415E-3</v>
      </c>
      <c r="AF475" s="2">
        <f>(Table2[[#This Row],[Current Week High]]/Table2[[#This Row],[Close Price]])-1</f>
        <v>2.8320746334962177E-2</v>
      </c>
      <c r="AG475" s="2">
        <f>(Table2[[#This Row],[Close Price]]/Table2[[#This Row],[Current Month Low]])-1</f>
        <v>4.868390402981615E-2</v>
      </c>
      <c r="AH475" s="2">
        <f>(Table2[[#This Row],[Current Month High]]/Table2[[#This Row],[Close Price]])-1</f>
        <v>6.6081741448245079E-2</v>
      </c>
      <c r="AI475">
        <v>19.835628609506799</v>
      </c>
      <c r="AJ475">
        <v>51.327731092436899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0.04</v>
      </c>
      <c r="AM475" t="s">
        <v>10436</v>
      </c>
      <c r="AN475">
        <v>1.94</v>
      </c>
      <c r="AO475" t="s">
        <v>10436</v>
      </c>
      <c r="AP475">
        <v>5.3681706508978001E-2</v>
      </c>
      <c r="AQ475">
        <f>(Table2[[#This Row],[Sharpe Ratio]]-AVERAGE(Table2[Sharpe Ratio]))/_xlfn.STDEV.P(Table2[Sharpe Ratio])</f>
        <v>-5.8072842366916032E-2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471</v>
      </c>
      <c r="AT475">
        <f>_xlfn.RANK.AVG(Table2[[#This Row],[6M Return vs Nifty Z-Score]],Table2[6M Return vs Nifty Z-Score])</f>
        <v>518</v>
      </c>
      <c r="AU475">
        <f>_xlfn.RANK.AVG(Table2[[#This Row],[Sharpe Ratio Z-Score]],Table2[Sharpe Ratio Z-Score])</f>
        <v>360</v>
      </c>
      <c r="AV475">
        <f>(Table2[[#This Row],[Rank 1Y]]+Table2[[#This Row],[Rank 6M]]+Table2[[#This Row],[Rank Sharpe]])/3</f>
        <v>449.66666666666669</v>
      </c>
    </row>
    <row r="476" spans="1:48" x14ac:dyDescent="0.3">
      <c r="A476" t="s">
        <v>444</v>
      </c>
      <c r="B476" t="s">
        <v>445</v>
      </c>
      <c r="C476" t="s">
        <v>10391</v>
      </c>
      <c r="D476" t="s">
        <v>34</v>
      </c>
      <c r="E476">
        <v>52441.555108711997</v>
      </c>
      <c r="F476">
        <v>60.41</v>
      </c>
      <c r="G476">
        <v>-11.0294987102431</v>
      </c>
      <c r="H476">
        <f>(Table2[[#This Row],[1Y Return vs Nifty]]-AVERAGE(Table2[1Y Return vs Nifty]))/_xlfn.STDEV.P(Table2[1Y Return vs Nifty])</f>
        <v>-0.57894854067668111</v>
      </c>
      <c r="I476">
        <v>-2.9699747370926599</v>
      </c>
      <c r="J476">
        <f>(Table2[[#This Row],[1M Return vs Nifty]]-AVERAGE(Table2[1M Return vs Nifty]))/_xlfn.STDEV.P(Table2[1M Return vs Nifty])</f>
        <v>-4.7773873744455721E-2</v>
      </c>
      <c r="K476">
        <v>-13.8642196031476</v>
      </c>
      <c r="L476">
        <f>(Table2[[#This Row],[6M Return vs Nifty]]-AVERAGE(Table2[6M Return vs Nifty]))/_xlfn.STDEV.P(Table2[6M Return vs Nifty])</f>
        <v>-0.81796195813581818</v>
      </c>
      <c r="M476">
        <v>6.6177096168522603E-2</v>
      </c>
      <c r="N476">
        <f>(Table2[[#This Row],[1W Return vs Nifty]]-AVERAGE(Table2[1W Return vs Nifty]))/_xlfn.STDEV.P(Table2[1W Return vs Nifty])</f>
        <v>0.36203387179045005</v>
      </c>
      <c r="O476">
        <v>59.86</v>
      </c>
      <c r="P476">
        <v>60.652646857761198</v>
      </c>
      <c r="Q476">
        <v>57.943243170423003</v>
      </c>
      <c r="R476">
        <v>55.079451188622798</v>
      </c>
      <c r="S476" s="2">
        <f>(Table2[[#This Row],[Close Price]]-Table2[[#This Row],[20D EMA]])/Table2[[#This Row],[20D EMA]]</f>
        <v>9.1881055796858863E-3</v>
      </c>
      <c r="T476" s="2">
        <f>(Table2[[#This Row],[Close Price]]-Table2[[#This Row],[50D EMA]])/Table2[[#This Row],[50D EMA]]</f>
        <v>-4.0005980007804375E-3</v>
      </c>
      <c r="U476" s="2">
        <f>(Table2[[#This Row],[Close Price]]-Table2[[#This Row],[200D EMA]])/Table2[[#This Row],[200D EMA]]</f>
        <v>4.2571949628738497E-2</v>
      </c>
      <c r="V476">
        <v>0.76784744913138103</v>
      </c>
      <c r="W476">
        <v>60.15</v>
      </c>
      <c r="X476">
        <v>61.82</v>
      </c>
      <c r="Y476">
        <v>59.17</v>
      </c>
      <c r="Z476">
        <v>61.82</v>
      </c>
      <c r="AA476">
        <v>57.25</v>
      </c>
      <c r="AB476">
        <v>61.82</v>
      </c>
      <c r="AC476" s="2">
        <f>(Table2[[#This Row],[Close Price]]/Table2[[#This Row],[Day Low]])-1</f>
        <v>4.3225270157938311E-3</v>
      </c>
      <c r="AD476" s="2">
        <f>(Table2[[#This Row],[Day High]]/Table2[[#This Row],[Close Price]])-1</f>
        <v>2.3340506538652495E-2</v>
      </c>
      <c r="AE476" s="2">
        <f>(Table2[[#This Row],[Close Price]]/Table2[[#This Row],[Current Week Low]])-1</f>
        <v>2.0956565827277229E-2</v>
      </c>
      <c r="AF476" s="2">
        <f>(Table2[[#This Row],[Current Week High]]/Table2[[#This Row],[Close Price]])-1</f>
        <v>2.3340506538652495E-2</v>
      </c>
      <c r="AG476" s="2">
        <f>(Table2[[#This Row],[Close Price]]/Table2[[#This Row],[Current Month Low]])-1</f>
        <v>5.5196506550218238E-2</v>
      </c>
      <c r="AH476" s="2">
        <f>(Table2[[#This Row],[Current Month High]]/Table2[[#This Row],[Close Price]])-1</f>
        <v>2.3340506538652495E-2</v>
      </c>
      <c r="AI476">
        <v>27.296805164707798</v>
      </c>
      <c r="AJ476">
        <v>47.882496940024403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-0.05</v>
      </c>
      <c r="AM476" t="s">
        <v>10435</v>
      </c>
      <c r="AN476">
        <v>2.06</v>
      </c>
      <c r="AO476" t="s">
        <v>10436</v>
      </c>
      <c r="AP476">
        <v>0.101815381055926</v>
      </c>
      <c r="AQ476">
        <f>(Table2[[#This Row],[Sharpe Ratio]]-AVERAGE(Table2[Sharpe Ratio]))/_xlfn.STDEV.P(Table2[Sharpe Ratio])</f>
        <v>0.50060703407810547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517</v>
      </c>
      <c r="AT476">
        <f>_xlfn.RANK.AVG(Table2[[#This Row],[6M Return vs Nifty Z-Score]],Table2[6M Return vs Nifty Z-Score])</f>
        <v>611</v>
      </c>
      <c r="AU476">
        <f>_xlfn.RANK.AVG(Table2[[#This Row],[Sharpe Ratio Z-Score]],Table2[Sharpe Ratio Z-Score])</f>
        <v>222</v>
      </c>
      <c r="AV476">
        <f>(Table2[[#This Row],[Rank 1Y]]+Table2[[#This Row],[Rank 6M]]+Table2[[#This Row],[Rank Sharpe]])/3</f>
        <v>450</v>
      </c>
    </row>
    <row r="477" spans="1:48" x14ac:dyDescent="0.3">
      <c r="A477" t="s">
        <v>2040</v>
      </c>
      <c r="B477" t="s">
        <v>2041</v>
      </c>
      <c r="C477" t="s">
        <v>10393</v>
      </c>
      <c r="D477" t="s">
        <v>535</v>
      </c>
      <c r="E477">
        <v>3374.8694817999999</v>
      </c>
      <c r="F477">
        <v>464.3</v>
      </c>
      <c r="G477">
        <v>-11.2050917984592</v>
      </c>
      <c r="H477">
        <f>(Table2[[#This Row],[1Y Return vs Nifty]]-AVERAGE(Table2[1Y Return vs Nifty]))/_xlfn.STDEV.P(Table2[1Y Return vs Nifty])</f>
        <v>-0.58180778532097865</v>
      </c>
      <c r="I477">
        <v>-12.915871614362</v>
      </c>
      <c r="J477">
        <f>(Table2[[#This Row],[1M Return vs Nifty]]-AVERAGE(Table2[1M Return vs Nifty]))/_xlfn.STDEV.P(Table2[1M Return vs Nifty])</f>
        <v>-1.0170867061096864</v>
      </c>
      <c r="K477">
        <v>21.972012175230201</v>
      </c>
      <c r="L477">
        <f>(Table2[[#This Row],[6M Return vs Nifty]]-AVERAGE(Table2[6M Return vs Nifty]))/_xlfn.STDEV.P(Table2[6M Return vs Nifty])</f>
        <v>0.26070833591466652</v>
      </c>
      <c r="M477">
        <v>-5.7678660803072503</v>
      </c>
      <c r="N477">
        <f>(Table2[[#This Row],[1W Return vs Nifty]]-AVERAGE(Table2[1W Return vs Nifty]))/_xlfn.STDEV.P(Table2[1W Return vs Nifty])</f>
        <v>-0.76772977181598145</v>
      </c>
      <c r="O477">
        <v>455.53</v>
      </c>
      <c r="P477">
        <v>437.73660168784102</v>
      </c>
      <c r="Q477">
        <v>385.36937951717601</v>
      </c>
      <c r="R477">
        <v>57.323773387900602</v>
      </c>
      <c r="S477" s="2">
        <f>(Table2[[#This Row],[Close Price]]-Table2[[#This Row],[20D EMA]])/Table2[[#This Row],[20D EMA]]</f>
        <v>1.9252299519241411E-2</v>
      </c>
      <c r="T477" s="2">
        <f>(Table2[[#This Row],[Close Price]]-Table2[[#This Row],[50D EMA]])/Table2[[#This Row],[50D EMA]]</f>
        <v>6.0683521116888239E-2</v>
      </c>
      <c r="U477" s="2">
        <f>(Table2[[#This Row],[Close Price]]-Table2[[#This Row],[200D EMA]])/Table2[[#This Row],[200D EMA]]</f>
        <v>0.2048180905854925</v>
      </c>
      <c r="V477">
        <v>0.53968666376821695</v>
      </c>
      <c r="W477">
        <v>450.05</v>
      </c>
      <c r="X477">
        <v>490</v>
      </c>
      <c r="Y477">
        <v>445.5</v>
      </c>
      <c r="Z477">
        <v>490</v>
      </c>
      <c r="AA477">
        <v>435.35</v>
      </c>
      <c r="AB477">
        <v>490</v>
      </c>
      <c r="AC477" s="2">
        <f>(Table2[[#This Row],[Close Price]]/Table2[[#This Row],[Day Low]])-1</f>
        <v>3.1663148539051278E-2</v>
      </c>
      <c r="AD477" s="2">
        <f>(Table2[[#This Row],[Day High]]/Table2[[#This Row],[Close Price]])-1</f>
        <v>5.5352143010984234E-2</v>
      </c>
      <c r="AE477" s="2">
        <f>(Table2[[#This Row],[Close Price]]/Table2[[#This Row],[Current Week Low]])-1</f>
        <v>4.2199775533108941E-2</v>
      </c>
      <c r="AF477" s="2">
        <f>(Table2[[#This Row],[Current Week High]]/Table2[[#This Row],[Close Price]])-1</f>
        <v>5.5352143010984234E-2</v>
      </c>
      <c r="AG477" s="2">
        <f>(Table2[[#This Row],[Close Price]]/Table2[[#This Row],[Current Month Low]])-1</f>
        <v>6.6498219823130755E-2</v>
      </c>
      <c r="AH477" s="2">
        <f>(Table2[[#This Row],[Current Month High]]/Table2[[#This Row],[Close Price]])-1</f>
        <v>5.5352143010984234E-2</v>
      </c>
      <c r="AI477">
        <v>8.7658841266422503</v>
      </c>
      <c r="AJ477">
        <v>57.363158786646302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0.22</v>
      </c>
      <c r="AM477" t="s">
        <v>10436</v>
      </c>
      <c r="AN477">
        <v>2.4700000000000002</v>
      </c>
      <c r="AO477" t="s">
        <v>10436</v>
      </c>
      <c r="AP477">
        <v>-1.1133840042232E-2</v>
      </c>
      <c r="AQ477">
        <f>(Table2[[#This Row],[Sharpe Ratio]]-AVERAGE(Table2[Sharpe Ratio]))/_xlfn.STDEV.P(Table2[Sharpe Ratio])</f>
        <v>-0.81037654408466864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-2.9162924714166487</v>
      </c>
      <c r="AS477">
        <f>_xlfn.RANK.AVG(Table2[[#This Row],[1Y Return vs Nifty Z-Score]],Table2[1Y Return vs Nifty Z-Score])</f>
        <v>520</v>
      </c>
      <c r="AT477">
        <f>_xlfn.RANK.AVG(Table2[[#This Row],[6M Return vs Nifty Z-Score]],Table2[6M Return vs Nifty Z-Score])</f>
        <v>233</v>
      </c>
      <c r="AU477">
        <f>_xlfn.RANK.AVG(Table2[[#This Row],[Sharpe Ratio Z-Score]],Table2[Sharpe Ratio Z-Score])</f>
        <v>597</v>
      </c>
      <c r="AV477">
        <f>(Table2[[#This Row],[Rank 1Y]]+Table2[[#This Row],[Rank 6M]]+Table2[[#This Row],[Rank Sharpe]])/3</f>
        <v>450</v>
      </c>
    </row>
    <row r="478" spans="1:48" x14ac:dyDescent="0.3">
      <c r="A478" t="s">
        <v>401</v>
      </c>
      <c r="B478" t="s">
        <v>402</v>
      </c>
      <c r="C478" t="s">
        <v>10397</v>
      </c>
      <c r="D478" t="s">
        <v>403</v>
      </c>
      <c r="E478">
        <v>60318.829623799997</v>
      </c>
      <c r="F478">
        <v>3120.2</v>
      </c>
      <c r="G478">
        <v>-10.0784682108967</v>
      </c>
      <c r="H478">
        <f>(Table2[[#This Row],[1Y Return vs Nifty]]-AVERAGE(Table2[1Y Return vs Nifty]))/_xlfn.STDEV.P(Table2[1Y Return vs Nifty])</f>
        <v>-0.56346257315116421</v>
      </c>
      <c r="I478">
        <v>3.2374840229808899</v>
      </c>
      <c r="J478">
        <f>(Table2[[#This Row],[1M Return vs Nifty]]-AVERAGE(Table2[1M Return vs Nifty]))/_xlfn.STDEV.P(Table2[1M Return vs Nifty])</f>
        <v>0.55719614623118108</v>
      </c>
      <c r="K478">
        <v>20.2774395849437</v>
      </c>
      <c r="L478">
        <f>(Table2[[#This Row],[6M Return vs Nifty]]-AVERAGE(Table2[6M Return vs Nifty]))/_xlfn.STDEV.P(Table2[6M Return vs Nifty])</f>
        <v>0.20970171430449186</v>
      </c>
      <c r="M478">
        <v>-1.31156478721057</v>
      </c>
      <c r="N478">
        <f>(Table2[[#This Row],[1W Return vs Nifty]]-AVERAGE(Table2[1W Return vs Nifty]))/_xlfn.STDEV.P(Table2[1W Return vs Nifty])</f>
        <v>9.5233876824383529E-2</v>
      </c>
      <c r="O478">
        <v>3038.74</v>
      </c>
      <c r="P478">
        <v>3019.3260362484298</v>
      </c>
      <c r="Q478">
        <v>2798.29000131372</v>
      </c>
      <c r="R478">
        <v>66.291946811586101</v>
      </c>
      <c r="S478" s="2">
        <f>(Table2[[#This Row],[Close Price]]-Table2[[#This Row],[20D EMA]])/Table2[[#This Row],[20D EMA]]</f>
        <v>2.6807163495396132E-2</v>
      </c>
      <c r="T478" s="2">
        <f>(Table2[[#This Row],[Close Price]]-Table2[[#This Row],[50D EMA]])/Table2[[#This Row],[50D EMA]]</f>
        <v>3.3409430628070849E-2</v>
      </c>
      <c r="U478" s="2">
        <f>(Table2[[#This Row],[Close Price]]-Table2[[#This Row],[200D EMA]])/Table2[[#This Row],[200D EMA]]</f>
        <v>0.11503811203812039</v>
      </c>
      <c r="V478">
        <v>0.63281838299937798</v>
      </c>
      <c r="W478">
        <v>3100.1</v>
      </c>
      <c r="X478">
        <v>3135.1</v>
      </c>
      <c r="Y478">
        <v>3068.55</v>
      </c>
      <c r="Z478">
        <v>3155.8</v>
      </c>
      <c r="AA478">
        <v>2834.85</v>
      </c>
      <c r="AB478">
        <v>3155.8</v>
      </c>
      <c r="AC478" s="2">
        <f>(Table2[[#This Row],[Close Price]]/Table2[[#This Row],[Day Low]])-1</f>
        <v>6.4836618173607086E-3</v>
      </c>
      <c r="AD478" s="2">
        <f>(Table2[[#This Row],[Day High]]/Table2[[#This Row],[Close Price]])-1</f>
        <v>4.7753349144286084E-3</v>
      </c>
      <c r="AE478" s="2">
        <f>(Table2[[#This Row],[Close Price]]/Table2[[#This Row],[Current Week Low]])-1</f>
        <v>1.6832054227566617E-2</v>
      </c>
      <c r="AF478" s="2">
        <f>(Table2[[#This Row],[Current Week High]]/Table2[[#This Row],[Close Price]])-1</f>
        <v>1.1409525030446899E-2</v>
      </c>
      <c r="AG478" s="2">
        <f>(Table2[[#This Row],[Close Price]]/Table2[[#This Row],[Current Month Low]])-1</f>
        <v>0.10065788313314639</v>
      </c>
      <c r="AH478" s="2">
        <f>(Table2[[#This Row],[Current Month High]]/Table2[[#This Row],[Close Price]])-1</f>
        <v>1.1409525030446899E-2</v>
      </c>
      <c r="AI478">
        <v>8.1661431959489903</v>
      </c>
      <c r="AJ478">
        <v>42.228097365302197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-7.0000000000000007E-2</v>
      </c>
      <c r="AM478" t="s">
        <v>10435</v>
      </c>
      <c r="AN478">
        <v>4.93</v>
      </c>
      <c r="AO478" t="s">
        <v>10436</v>
      </c>
      <c r="AP478">
        <v>-1.0414607865134E-2</v>
      </c>
      <c r="AQ478">
        <f>(Table2[[#This Row],[Sharpe Ratio]]-AVERAGE(Table2[Sharpe Ratio]))/_xlfn.STDEV.P(Table2[Sharpe Ratio])</f>
        <v>-0.80202853102274319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-0.50335936681385085</v>
      </c>
      <c r="AS478">
        <f>_xlfn.RANK.AVG(Table2[[#This Row],[1Y Return vs Nifty Z-Score]],Table2[1Y Return vs Nifty Z-Score])</f>
        <v>505</v>
      </c>
      <c r="AT478">
        <f>_xlfn.RANK.AVG(Table2[[#This Row],[6M Return vs Nifty Z-Score]],Table2[6M Return vs Nifty Z-Score])</f>
        <v>251</v>
      </c>
      <c r="AU478">
        <f>_xlfn.RANK.AVG(Table2[[#This Row],[Sharpe Ratio Z-Score]],Table2[Sharpe Ratio Z-Score])</f>
        <v>595</v>
      </c>
      <c r="AV478">
        <f>(Table2[[#This Row],[Rank 1Y]]+Table2[[#This Row],[Rank 6M]]+Table2[[#This Row],[Rank Sharpe]])/3</f>
        <v>450.33333333333331</v>
      </c>
    </row>
    <row r="479" spans="1:48" x14ac:dyDescent="0.3">
      <c r="A479" t="s">
        <v>701</v>
      </c>
      <c r="B479" t="s">
        <v>702</v>
      </c>
      <c r="C479" t="s">
        <v>10402</v>
      </c>
      <c r="D479" t="s">
        <v>261</v>
      </c>
      <c r="E479">
        <v>26172.547200000001</v>
      </c>
      <c r="F479">
        <v>2363.85</v>
      </c>
      <c r="G479">
        <v>-18.0496720204683</v>
      </c>
      <c r="H479">
        <f>(Table2[[#This Row],[1Y Return vs Nifty]]-AVERAGE(Table2[1Y Return vs Nifty]))/_xlfn.STDEV.P(Table2[1Y Return vs Nifty])</f>
        <v>-0.69326051698066171</v>
      </c>
      <c r="I479">
        <v>-9.8926116080022801</v>
      </c>
      <c r="J479">
        <f>(Table2[[#This Row],[1M Return vs Nifty]]-AVERAGE(Table2[1M Return vs Nifty]))/_xlfn.STDEV.P(Table2[1M Return vs Nifty])</f>
        <v>-0.72244412576698391</v>
      </c>
      <c r="K479">
        <v>4.7271283984082304</v>
      </c>
      <c r="L479">
        <f>(Table2[[#This Row],[6M Return vs Nifty]]-AVERAGE(Table2[6M Return vs Nifty]))/_xlfn.STDEV.P(Table2[6M Return vs Nifty])</f>
        <v>-0.25836252983507568</v>
      </c>
      <c r="M479">
        <v>-5.7789995719878604</v>
      </c>
      <c r="N479">
        <f>(Table2[[#This Row],[1W Return vs Nifty]]-AVERAGE(Table2[1W Return vs Nifty]))/_xlfn.STDEV.P(Table2[1W Return vs Nifty])</f>
        <v>-0.76988577473654018</v>
      </c>
      <c r="O479">
        <v>2421.46</v>
      </c>
      <c r="P479">
        <v>2467.1180018263599</v>
      </c>
      <c r="Q479">
        <v>2366.7282973766401</v>
      </c>
      <c r="R479">
        <v>34.850995143248603</v>
      </c>
      <c r="S479" s="2">
        <f>(Table2[[#This Row],[Close Price]]-Table2[[#This Row],[20D EMA]])/Table2[[#This Row],[20D EMA]]</f>
        <v>-2.3791431615636901E-2</v>
      </c>
      <c r="T479" s="2">
        <f>(Table2[[#This Row],[Close Price]]-Table2[[#This Row],[50D EMA]])/Table2[[#This Row],[50D EMA]]</f>
        <v>-4.1857747278367982E-2</v>
      </c>
      <c r="U479" s="2">
        <f>(Table2[[#This Row],[Close Price]]-Table2[[#This Row],[200D EMA]])/Table2[[#This Row],[200D EMA]]</f>
        <v>-1.2161503201827384E-3</v>
      </c>
      <c r="V479">
        <v>0.39296345878725902</v>
      </c>
      <c r="W479">
        <v>2340</v>
      </c>
      <c r="X479">
        <v>2375</v>
      </c>
      <c r="Y479">
        <v>2335.0500000000002</v>
      </c>
      <c r="Z479">
        <v>2379.9499999999998</v>
      </c>
      <c r="AA479">
        <v>2325.1999999999998</v>
      </c>
      <c r="AB479">
        <v>2539.4</v>
      </c>
      <c r="AC479" s="2">
        <f>(Table2[[#This Row],[Close Price]]/Table2[[#This Row],[Day Low]])-1</f>
        <v>1.0192307692307612E-2</v>
      </c>
      <c r="AD479" s="2">
        <f>(Table2[[#This Row],[Day High]]/Table2[[#This Row],[Close Price]])-1</f>
        <v>4.7168813588003289E-3</v>
      </c>
      <c r="AE479" s="2">
        <f>(Table2[[#This Row],[Close Price]]/Table2[[#This Row],[Current Week Low]])-1</f>
        <v>1.2333783002505205E-2</v>
      </c>
      <c r="AF479" s="2">
        <f>(Table2[[#This Row],[Current Week High]]/Table2[[#This Row],[Close Price]])-1</f>
        <v>6.8109228588955073E-3</v>
      </c>
      <c r="AG479" s="2">
        <f>(Table2[[#This Row],[Close Price]]/Table2[[#This Row],[Current Month Low]])-1</f>
        <v>1.6622226045071464E-2</v>
      </c>
      <c r="AH479" s="2">
        <f>(Table2[[#This Row],[Current Month High]]/Table2[[#This Row],[Close Price]])-1</f>
        <v>7.4264441483173682E-2</v>
      </c>
      <c r="AI479">
        <v>25.219451318823101</v>
      </c>
      <c r="AJ479">
        <v>26.0585537542662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-0.2</v>
      </c>
      <c r="AM479" t="s">
        <v>10435</v>
      </c>
      <c r="AN479">
        <v>-3.53</v>
      </c>
      <c r="AO479" t="s">
        <v>10435</v>
      </c>
      <c r="AP479">
        <v>3.9467705479898002E-2</v>
      </c>
      <c r="AQ479">
        <f>(Table2[[#This Row],[Sharpe Ratio]]-AVERAGE(Table2[Sharpe Ratio]))/_xlfn.STDEV.P(Table2[Sharpe Ratio])</f>
        <v>-0.22305248319966317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561</v>
      </c>
      <c r="AT479">
        <f>_xlfn.RANK.AVG(Table2[[#This Row],[6M Return vs Nifty Z-Score]],Table2[6M Return vs Nifty Z-Score])</f>
        <v>398</v>
      </c>
      <c r="AU479">
        <f>_xlfn.RANK.AVG(Table2[[#This Row],[Sharpe Ratio Z-Score]],Table2[Sharpe Ratio Z-Score])</f>
        <v>393</v>
      </c>
      <c r="AV479">
        <f>(Table2[[#This Row],[Rank 1Y]]+Table2[[#This Row],[Rank 6M]]+Table2[[#This Row],[Rank Sharpe]])/3</f>
        <v>450.66666666666669</v>
      </c>
    </row>
    <row r="480" spans="1:48" x14ac:dyDescent="0.3">
      <c r="A480" t="s">
        <v>123</v>
      </c>
      <c r="B480" t="s">
        <v>124</v>
      </c>
      <c r="C480" t="s">
        <v>10398</v>
      </c>
      <c r="D480" t="s">
        <v>125</v>
      </c>
      <c r="E480">
        <v>241205.61197832</v>
      </c>
      <c r="F480">
        <v>989.7</v>
      </c>
      <c r="G480">
        <v>-4.9486139814316896</v>
      </c>
      <c r="H480">
        <f>(Table2[[#This Row],[1Y Return vs Nifty]]-AVERAGE(Table2[1Y Return vs Nifty]))/_xlfn.STDEV.P(Table2[1Y Return vs Nifty])</f>
        <v>-0.4799313340765739</v>
      </c>
      <c r="I480">
        <v>6.8767866651712403E-2</v>
      </c>
      <c r="J480">
        <f>(Table2[[#This Row],[1M Return vs Nifty]]-AVERAGE(Table2[1M Return vs Nifty]))/_xlfn.STDEV.P(Table2[1M Return vs Nifty])</f>
        <v>0.24837761831415112</v>
      </c>
      <c r="K480">
        <v>3.0214695325134202</v>
      </c>
      <c r="L480">
        <f>(Table2[[#This Row],[6M Return vs Nifty]]-AVERAGE(Table2[6M Return vs Nifty]))/_xlfn.STDEV.P(Table2[6M Return vs Nifty])</f>
        <v>-0.30970284825367295</v>
      </c>
      <c r="M480">
        <v>-0.81846030061015596</v>
      </c>
      <c r="N480">
        <f>(Table2[[#This Row],[1W Return vs Nifty]]-AVERAGE(Table2[1W Return vs Nifty]))/_xlfn.STDEV.P(Table2[1W Return vs Nifty])</f>
        <v>0.19072366060018517</v>
      </c>
      <c r="O480">
        <v>953.54</v>
      </c>
      <c r="P480">
        <v>935.01920158493601</v>
      </c>
      <c r="Q480">
        <v>880.13010465196101</v>
      </c>
      <c r="R480">
        <v>72.071964054819205</v>
      </c>
      <c r="S480" s="2">
        <f>(Table2[[#This Row],[Close Price]]-Table2[[#This Row],[20D EMA]])/Table2[[#This Row],[20D EMA]]</f>
        <v>3.7921849109633664E-2</v>
      </c>
      <c r="T480" s="2">
        <f>(Table2[[#This Row],[Close Price]]-Table2[[#This Row],[50D EMA]])/Table2[[#This Row],[50D EMA]]</f>
        <v>5.8480936351227322E-2</v>
      </c>
      <c r="U480" s="2">
        <f>(Table2[[#This Row],[Close Price]]-Table2[[#This Row],[200D EMA]])/Table2[[#This Row],[200D EMA]]</f>
        <v>0.12449283892109042</v>
      </c>
      <c r="V480">
        <v>1.1959990478988101</v>
      </c>
      <c r="W480">
        <v>985.15</v>
      </c>
      <c r="X480">
        <v>1009.8</v>
      </c>
      <c r="Y480">
        <v>976.2</v>
      </c>
      <c r="Z480">
        <v>1009.8</v>
      </c>
      <c r="AA480">
        <v>911.7</v>
      </c>
      <c r="AB480">
        <v>1009.8</v>
      </c>
      <c r="AC480" s="2">
        <f>(Table2[[#This Row],[Close Price]]/Table2[[#This Row],[Day Low]])-1</f>
        <v>4.6185860021317193E-3</v>
      </c>
      <c r="AD480" s="2">
        <f>(Table2[[#This Row],[Day High]]/Table2[[#This Row],[Close Price]])-1</f>
        <v>2.0309184601394303E-2</v>
      </c>
      <c r="AE480" s="2">
        <f>(Table2[[#This Row],[Close Price]]/Table2[[#This Row],[Current Week Low]])-1</f>
        <v>1.3829133374308578E-2</v>
      </c>
      <c r="AF480" s="2">
        <f>(Table2[[#This Row],[Current Week High]]/Table2[[#This Row],[Close Price]])-1</f>
        <v>2.0309184601394303E-2</v>
      </c>
      <c r="AG480" s="2">
        <f>(Table2[[#This Row],[Close Price]]/Table2[[#This Row],[Current Month Low]])-1</f>
        <v>8.5554458703520853E-2</v>
      </c>
      <c r="AH480" s="2">
        <f>(Table2[[#This Row],[Current Month High]]/Table2[[#This Row],[Close Price]])-1</f>
        <v>2.0309184601394303E-2</v>
      </c>
      <c r="AI480">
        <v>2.0309184601394299</v>
      </c>
      <c r="AJ480">
        <v>36.8879668049792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0.06</v>
      </c>
      <c r="AM480" t="s">
        <v>10436</v>
      </c>
      <c r="AN480">
        <v>6.1</v>
      </c>
      <c r="AO480" t="s">
        <v>10436</v>
      </c>
      <c r="AP480">
        <v>1.8915870421507001E-2</v>
      </c>
      <c r="AQ480">
        <f>(Table2[[#This Row],[Sharpe Ratio]]-AVERAGE(Table2[Sharpe Ratio]))/_xlfn.STDEV.P(Table2[Sharpe Ratio])</f>
        <v>-0.46159435184385494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-0.81212725525976559</v>
      </c>
      <c r="AS480">
        <f>_xlfn.RANK.AVG(Table2[[#This Row],[1Y Return vs Nifty Z-Score]],Table2[1Y Return vs Nifty Z-Score])</f>
        <v>473</v>
      </c>
      <c r="AT480">
        <f>_xlfn.RANK.AVG(Table2[[#This Row],[6M Return vs Nifty Z-Score]],Table2[6M Return vs Nifty Z-Score])</f>
        <v>423</v>
      </c>
      <c r="AU480">
        <f>_xlfn.RANK.AVG(Table2[[#This Row],[Sharpe Ratio Z-Score]],Table2[Sharpe Ratio Z-Score])</f>
        <v>461</v>
      </c>
      <c r="AV480">
        <f>(Table2[[#This Row],[Rank 1Y]]+Table2[[#This Row],[Rank 6M]]+Table2[[#This Row],[Rank Sharpe]])/3</f>
        <v>452.33333333333331</v>
      </c>
    </row>
    <row r="481" spans="1:48" x14ac:dyDescent="0.3">
      <c r="A481" t="s">
        <v>47</v>
      </c>
      <c r="B481" t="s">
        <v>48</v>
      </c>
      <c r="C481" t="s">
        <v>10390</v>
      </c>
      <c r="D481" t="s">
        <v>21</v>
      </c>
      <c r="E481">
        <v>480501.01969243999</v>
      </c>
      <c r="F481">
        <v>1775.6</v>
      </c>
      <c r="G481">
        <v>8.6863357113802309</v>
      </c>
      <c r="H481">
        <f>(Table2[[#This Row],[1Y Return vs Nifty]]-AVERAGE(Table2[1Y Return vs Nifty]))/_xlfn.STDEV.P(Table2[1Y Return vs Nifty])</f>
        <v>-0.25790860368038027</v>
      </c>
      <c r="I481">
        <v>0.100369705357332</v>
      </c>
      <c r="J481">
        <f>(Table2[[#This Row],[1M Return vs Nifty]]-AVERAGE(Table2[1M Return vs Nifty]))/_xlfn.STDEV.P(Table2[1M Return vs Nifty])</f>
        <v>0.25145748815009328</v>
      </c>
      <c r="K481">
        <v>-3.73805442957334</v>
      </c>
      <c r="L481">
        <f>(Table2[[#This Row],[6M Return vs Nifty]]-AVERAGE(Table2[6M Return vs Nifty]))/_xlfn.STDEV.P(Table2[6M Return vs Nifty])</f>
        <v>-0.51316446623061407</v>
      </c>
      <c r="M481">
        <v>-5.52072560659348</v>
      </c>
      <c r="N481">
        <f>(Table2[[#This Row],[1W Return vs Nifty]]-AVERAGE(Table2[1W Return vs Nifty]))/_xlfn.STDEV.P(Table2[1W Return vs Nifty])</f>
        <v>-0.71987096898926772</v>
      </c>
      <c r="O481">
        <v>1756.35</v>
      </c>
      <c r="P481">
        <v>1686.6678234492899</v>
      </c>
      <c r="Q481">
        <v>1524.21737607874</v>
      </c>
      <c r="R481">
        <v>53.639485951759497</v>
      </c>
      <c r="S481" s="2">
        <f>(Table2[[#This Row],[Close Price]]-Table2[[#This Row],[20D EMA]])/Table2[[#This Row],[20D EMA]]</f>
        <v>1.0960230022489824E-2</v>
      </c>
      <c r="T481" s="2">
        <f>(Table2[[#This Row],[Close Price]]-Table2[[#This Row],[50D EMA]])/Table2[[#This Row],[50D EMA]]</f>
        <v>5.2726550725821532E-2</v>
      </c>
      <c r="U481" s="2">
        <f>(Table2[[#This Row],[Close Price]]-Table2[[#This Row],[200D EMA]])/Table2[[#This Row],[200D EMA]]</f>
        <v>0.16492570408033036</v>
      </c>
      <c r="V481">
        <v>0.78616136715260698</v>
      </c>
      <c r="W481">
        <v>1738.35</v>
      </c>
      <c r="X481">
        <v>1783.5</v>
      </c>
      <c r="Y481">
        <v>1732.5</v>
      </c>
      <c r="Z481">
        <v>1783.5</v>
      </c>
      <c r="AA481">
        <v>1721.4</v>
      </c>
      <c r="AB481">
        <v>1828</v>
      </c>
      <c r="AC481" s="2">
        <f>(Table2[[#This Row],[Close Price]]/Table2[[#This Row],[Day Low]])-1</f>
        <v>2.1428365979233144E-2</v>
      </c>
      <c r="AD481" s="2">
        <f>(Table2[[#This Row],[Day High]]/Table2[[#This Row],[Close Price]])-1</f>
        <v>4.4492002703311329E-3</v>
      </c>
      <c r="AE481" s="2">
        <f>(Table2[[#This Row],[Close Price]]/Table2[[#This Row],[Current Week Low]])-1</f>
        <v>2.487734487734472E-2</v>
      </c>
      <c r="AF481" s="2">
        <f>(Table2[[#This Row],[Current Week High]]/Table2[[#This Row],[Close Price]])-1</f>
        <v>4.4492002703311329E-3</v>
      </c>
      <c r="AG481" s="2">
        <f>(Table2[[#This Row],[Close Price]]/Table2[[#This Row],[Current Month Low]])-1</f>
        <v>3.148599976763089E-2</v>
      </c>
      <c r="AH481" s="2">
        <f>(Table2[[#This Row],[Current Month High]]/Table2[[#This Row],[Close Price]])-1</f>
        <v>2.9511151160171334E-2</v>
      </c>
      <c r="AI481">
        <v>2.9511151160171298</v>
      </c>
      <c r="AJ481">
        <v>46.919862645318702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0.04</v>
      </c>
      <c r="AM481" t="s">
        <v>10436</v>
      </c>
      <c r="AN481">
        <v>1.1100000000000001</v>
      </c>
      <c r="AO481" t="s">
        <v>10436</v>
      </c>
      <c r="AP481">
        <v>6.3523518860489998E-3</v>
      </c>
      <c r="AQ481">
        <f>(Table2[[#This Row],[Sharpe Ratio]]-AVERAGE(Table2[Sharpe Ratio]))/_xlfn.STDEV.P(Table2[Sharpe Ratio])</f>
        <v>-0.6074171058548401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-1.8469036566050088</v>
      </c>
      <c r="AS481">
        <f>_xlfn.RANK.AVG(Table2[[#This Row],[1Y Return vs Nifty Z-Score]],Table2[1Y Return vs Nifty Z-Score])</f>
        <v>373</v>
      </c>
      <c r="AT481">
        <f>_xlfn.RANK.AVG(Table2[[#This Row],[6M Return vs Nifty Z-Score]],Table2[6M Return vs Nifty Z-Score])</f>
        <v>496</v>
      </c>
      <c r="AU481">
        <f>_xlfn.RANK.AVG(Table2[[#This Row],[Sharpe Ratio Z-Score]],Table2[Sharpe Ratio Z-Score])</f>
        <v>491</v>
      </c>
      <c r="AV481">
        <f>(Table2[[#This Row],[Rank 1Y]]+Table2[[#This Row],[Rank 6M]]+Table2[[#This Row],[Rank Sharpe]])/3</f>
        <v>453.33333333333331</v>
      </c>
    </row>
    <row r="482" spans="1:48" x14ac:dyDescent="0.3">
      <c r="A482" t="s">
        <v>1329</v>
      </c>
      <c r="B482" t="s">
        <v>1330</v>
      </c>
      <c r="C482" t="s">
        <v>10404</v>
      </c>
      <c r="D482" t="s">
        <v>388</v>
      </c>
      <c r="E482">
        <v>8807.1503680599999</v>
      </c>
      <c r="F482">
        <v>221.02</v>
      </c>
      <c r="G482">
        <v>-6.2342671103567397</v>
      </c>
      <c r="H482">
        <f>(Table2[[#This Row],[1Y Return vs Nifty]]-AVERAGE(Table2[1Y Return vs Nifty]))/_xlfn.STDEV.P(Table2[1Y Return vs Nifty])</f>
        <v>-0.50086608077217998</v>
      </c>
      <c r="I482">
        <v>-12.1522112371586</v>
      </c>
      <c r="J482">
        <f>(Table2[[#This Row],[1M Return vs Nifty]]-AVERAGE(Table2[1M Return vs Nifty]))/_xlfn.STDEV.P(Table2[1M Return vs Nifty])</f>
        <v>-0.94266146197872591</v>
      </c>
      <c r="K482">
        <v>-5.3155319781109096</v>
      </c>
      <c r="L482">
        <f>(Table2[[#This Row],[6M Return vs Nifty]]-AVERAGE(Table2[6M Return vs Nifty]))/_xlfn.STDEV.P(Table2[6M Return vs Nifty])</f>
        <v>-0.56064652800714609</v>
      </c>
      <c r="M482">
        <v>-3.6646353447018698</v>
      </c>
      <c r="N482">
        <f>(Table2[[#This Row],[1W Return vs Nifty]]-AVERAGE(Table2[1W Return vs Nifty]))/_xlfn.STDEV.P(Table2[1W Return vs Nifty])</f>
        <v>-0.36043871356948487</v>
      </c>
      <c r="O482">
        <v>225.99</v>
      </c>
      <c r="P482">
        <v>230.13705185652901</v>
      </c>
      <c r="Q482">
        <v>225.087091285957</v>
      </c>
      <c r="R482">
        <v>41.1239975462967</v>
      </c>
      <c r="S482" s="2">
        <f>(Table2[[#This Row],[Close Price]]-Table2[[#This Row],[20D EMA]])/Table2[[#This Row],[20D EMA]]</f>
        <v>-2.1992123545289607E-2</v>
      </c>
      <c r="T482" s="2">
        <f>(Table2[[#This Row],[Close Price]]-Table2[[#This Row],[50D EMA]])/Table2[[#This Row],[50D EMA]]</f>
        <v>-3.9615749758594776E-2</v>
      </c>
      <c r="U482" s="2">
        <f>(Table2[[#This Row],[Close Price]]-Table2[[#This Row],[200D EMA]])/Table2[[#This Row],[200D EMA]]</f>
        <v>-1.8068967272716868E-2</v>
      </c>
      <c r="V482">
        <v>0.41509055968636299</v>
      </c>
      <c r="W482">
        <v>220.51</v>
      </c>
      <c r="X482">
        <v>224.74</v>
      </c>
      <c r="Y482">
        <v>218.58</v>
      </c>
      <c r="Z482">
        <v>224.74</v>
      </c>
      <c r="AA482">
        <v>215.75</v>
      </c>
      <c r="AB482">
        <v>244.25</v>
      </c>
      <c r="AC482" s="2">
        <f>(Table2[[#This Row],[Close Price]]/Table2[[#This Row],[Day Low]])-1</f>
        <v>2.3128202802595865E-3</v>
      </c>
      <c r="AD482" s="2">
        <f>(Table2[[#This Row],[Day High]]/Table2[[#This Row],[Close Price]])-1</f>
        <v>1.6831056013030476E-2</v>
      </c>
      <c r="AE482" s="2">
        <f>(Table2[[#This Row],[Close Price]]/Table2[[#This Row],[Current Week Low]])-1</f>
        <v>1.1162960929636645E-2</v>
      </c>
      <c r="AF482" s="2">
        <f>(Table2[[#This Row],[Current Week High]]/Table2[[#This Row],[Close Price]])-1</f>
        <v>1.6831056013030476E-2</v>
      </c>
      <c r="AG482" s="2">
        <f>(Table2[[#This Row],[Close Price]]/Table2[[#This Row],[Current Month Low]])-1</f>
        <v>2.4426419466975657E-2</v>
      </c>
      <c r="AH482" s="2">
        <f>(Table2[[#This Row],[Current Month High]]/Table2[[#This Row],[Close Price]])-1</f>
        <v>0.10510361053298345</v>
      </c>
      <c r="AI482">
        <v>45.801284951588002</v>
      </c>
      <c r="AJ482">
        <v>32.984356197352596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-0.11</v>
      </c>
      <c r="AM482" t="s">
        <v>10435</v>
      </c>
      <c r="AN482">
        <v>-4.75</v>
      </c>
      <c r="AO482" t="s">
        <v>10435</v>
      </c>
      <c r="AP482">
        <v>5.0085341659572999E-2</v>
      </c>
      <c r="AQ482">
        <f>(Table2[[#This Row],[Sharpe Ratio]]-AVERAGE(Table2[Sharpe Ratio]))/_xlfn.STDEV.P(Table2[Sharpe Ratio])</f>
        <v>-9.9815275053144498E-2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481</v>
      </c>
      <c r="AT482">
        <f>_xlfn.RANK.AVG(Table2[[#This Row],[6M Return vs Nifty Z-Score]],Table2[6M Return vs Nifty Z-Score])</f>
        <v>512</v>
      </c>
      <c r="AU482">
        <f>_xlfn.RANK.AVG(Table2[[#This Row],[Sharpe Ratio Z-Score]],Table2[Sharpe Ratio Z-Score])</f>
        <v>367</v>
      </c>
      <c r="AV482">
        <f>(Table2[[#This Row],[Rank 1Y]]+Table2[[#This Row],[Rank 6M]]+Table2[[#This Row],[Rank Sharpe]])/3</f>
        <v>453.33333333333331</v>
      </c>
    </row>
    <row r="483" spans="1:48" x14ac:dyDescent="0.3">
      <c r="A483" t="s">
        <v>807</v>
      </c>
      <c r="B483" t="s">
        <v>808</v>
      </c>
      <c r="C483" t="s">
        <v>10395</v>
      </c>
      <c r="D483" t="s">
        <v>276</v>
      </c>
      <c r="E483">
        <v>20958.2395462799</v>
      </c>
      <c r="F483">
        <v>420.9</v>
      </c>
      <c r="G483">
        <v>-3.78012399550096</v>
      </c>
      <c r="H483">
        <f>(Table2[[#This Row],[1Y Return vs Nifty]]-AVERAGE(Table2[1Y Return vs Nifty]))/_xlfn.STDEV.P(Table2[1Y Return vs Nifty])</f>
        <v>-0.46090439646684311</v>
      </c>
      <c r="I483">
        <v>0.83498196089885901</v>
      </c>
      <c r="J483">
        <f>(Table2[[#This Row],[1M Return vs Nifty]]-AVERAGE(Table2[1M Return vs Nifty]))/_xlfn.STDEV.P(Table2[1M Return vs Nifty])</f>
        <v>0.32305174404234499</v>
      </c>
      <c r="K483">
        <v>-21.122910297454499</v>
      </c>
      <c r="L483">
        <f>(Table2[[#This Row],[6M Return vs Nifty]]-AVERAGE(Table2[6M Return vs Nifty]))/_xlfn.STDEV.P(Table2[6M Return vs Nifty])</f>
        <v>-1.0364484908179095</v>
      </c>
      <c r="M483">
        <v>-0.49408828099090402</v>
      </c>
      <c r="N483">
        <f>(Table2[[#This Row],[1W Return vs Nifty]]-AVERAGE(Table2[1W Return vs Nifty]))/_xlfn.STDEV.P(Table2[1W Return vs Nifty])</f>
        <v>0.25353836794528856</v>
      </c>
      <c r="O483">
        <v>411.47</v>
      </c>
      <c r="P483">
        <v>395.18980152717199</v>
      </c>
      <c r="Q483">
        <v>379.171132502739</v>
      </c>
      <c r="R483">
        <v>63.366630675858602</v>
      </c>
      <c r="S483" s="2">
        <f>(Table2[[#This Row],[Close Price]]-Table2[[#This Row],[20D EMA]])/Table2[[#This Row],[20D EMA]]</f>
        <v>2.2917831190609157E-2</v>
      </c>
      <c r="T483" s="2">
        <f>(Table2[[#This Row],[Close Price]]-Table2[[#This Row],[50D EMA]])/Table2[[#This Row],[50D EMA]]</f>
        <v>6.505784909801178E-2</v>
      </c>
      <c r="U483" s="2">
        <f>(Table2[[#This Row],[Close Price]]-Table2[[#This Row],[200D EMA]])/Table2[[#This Row],[200D EMA]]</f>
        <v>0.11005285983093542</v>
      </c>
      <c r="V483">
        <v>0.58753832533775796</v>
      </c>
      <c r="W483">
        <v>418</v>
      </c>
      <c r="X483">
        <v>424.85</v>
      </c>
      <c r="Y483">
        <v>418</v>
      </c>
      <c r="Z483">
        <v>431.85</v>
      </c>
      <c r="AA483">
        <v>398.75</v>
      </c>
      <c r="AB483">
        <v>439</v>
      </c>
      <c r="AC483" s="2">
        <f>(Table2[[#This Row],[Close Price]]/Table2[[#This Row],[Day Low]])-1</f>
        <v>6.9377990430621317E-3</v>
      </c>
      <c r="AD483" s="2">
        <f>(Table2[[#This Row],[Day High]]/Table2[[#This Row],[Close Price]])-1</f>
        <v>9.384651936326982E-3</v>
      </c>
      <c r="AE483" s="2">
        <f>(Table2[[#This Row],[Close Price]]/Table2[[#This Row],[Current Week Low]])-1</f>
        <v>6.9377990430621317E-3</v>
      </c>
      <c r="AF483" s="2">
        <f>(Table2[[#This Row],[Current Week High]]/Table2[[#This Row],[Close Price]])-1</f>
        <v>2.6015680684248199E-2</v>
      </c>
      <c r="AG483" s="2">
        <f>(Table2[[#This Row],[Close Price]]/Table2[[#This Row],[Current Month Low]])-1</f>
        <v>5.5548589341692711E-2</v>
      </c>
      <c r="AH483" s="2">
        <f>(Table2[[#This Row],[Current Month High]]/Table2[[#This Row],[Close Price]])-1</f>
        <v>4.3003088619624652E-2</v>
      </c>
      <c r="AI483">
        <v>32.5730577334283</v>
      </c>
      <c r="AJ483">
        <v>35.294117647058798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0.09</v>
      </c>
      <c r="AM483" t="s">
        <v>10436</v>
      </c>
      <c r="AN483">
        <v>1.96</v>
      </c>
      <c r="AO483" t="s">
        <v>10436</v>
      </c>
      <c r="AP483">
        <v>9.8409304773102002E-2</v>
      </c>
      <c r="AQ483">
        <f>(Table2[[#This Row],[Sharpe Ratio]]-AVERAGE(Table2[Sharpe Ratio]))/_xlfn.STDEV.P(Table2[Sharpe Ratio])</f>
        <v>0.46107325040666786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-0.45968952489045117</v>
      </c>
      <c r="AS483">
        <f>_xlfn.RANK.AVG(Table2[[#This Row],[1Y Return vs Nifty Z-Score]],Table2[1Y Return vs Nifty Z-Score])</f>
        <v>464</v>
      </c>
      <c r="AT483">
        <f>_xlfn.RANK.AVG(Table2[[#This Row],[6M Return vs Nifty Z-Score]],Table2[6M Return vs Nifty Z-Score])</f>
        <v>672</v>
      </c>
      <c r="AU483">
        <f>_xlfn.RANK.AVG(Table2[[#This Row],[Sharpe Ratio Z-Score]],Table2[Sharpe Ratio Z-Score])</f>
        <v>226</v>
      </c>
      <c r="AV483">
        <f>(Table2[[#This Row],[Rank 1Y]]+Table2[[#This Row],[Rank 6M]]+Table2[[#This Row],[Rank Sharpe]])/3</f>
        <v>454</v>
      </c>
    </row>
    <row r="484" spans="1:48" x14ac:dyDescent="0.3">
      <c r="A484" t="s">
        <v>174</v>
      </c>
      <c r="B484" t="s">
        <v>175</v>
      </c>
      <c r="C484" t="s">
        <v>5630</v>
      </c>
      <c r="D484" t="s">
        <v>83</v>
      </c>
      <c r="E484">
        <v>152294.92464473899</v>
      </c>
      <c r="F484">
        <v>618.29999999999995</v>
      </c>
      <c r="G484">
        <v>14.355277832674799</v>
      </c>
      <c r="H484">
        <f>(Table2[[#This Row],[1Y Return vs Nifty]]-AVERAGE(Table2[1Y Return vs Nifty]))/_xlfn.STDEV.P(Table2[1Y Return vs Nifty])</f>
        <v>-0.16559920492320429</v>
      </c>
      <c r="I484">
        <v>-7.3646886998817296</v>
      </c>
      <c r="J484">
        <f>(Table2[[#This Row],[1M Return vs Nifty]]-AVERAGE(Table2[1M Return vs Nifty]))/_xlfn.STDEV.P(Table2[1M Return vs Nifty])</f>
        <v>-0.4760763879643346</v>
      </c>
      <c r="K484">
        <v>-13.487404797021</v>
      </c>
      <c r="L484">
        <f>(Table2[[#This Row],[6M Return vs Nifty]]-AVERAGE(Table2[6M Return vs Nifty]))/_xlfn.STDEV.P(Table2[6M Return vs Nifty])</f>
        <v>-0.80661983544164584</v>
      </c>
      <c r="M484">
        <v>-2.8283459222507501</v>
      </c>
      <c r="N484">
        <f>(Table2[[#This Row],[1W Return vs Nifty]]-AVERAGE(Table2[1W Return vs Nifty]))/_xlfn.STDEV.P(Table2[1W Return vs Nifty])</f>
        <v>-0.19849109740723439</v>
      </c>
      <c r="O484">
        <v>623.91</v>
      </c>
      <c r="P484">
        <v>633.28985029750402</v>
      </c>
      <c r="Q484">
        <v>599.00869652301799</v>
      </c>
      <c r="R484">
        <v>44.966035757991897</v>
      </c>
      <c r="S484" s="2">
        <f>(Table2[[#This Row],[Close Price]]-Table2[[#This Row],[20D EMA]])/Table2[[#This Row],[20D EMA]]</f>
        <v>-8.9916814925229821E-3</v>
      </c>
      <c r="T484" s="2">
        <f>(Table2[[#This Row],[Close Price]]-Table2[[#This Row],[50D EMA]])/Table2[[#This Row],[50D EMA]]</f>
        <v>-2.3669809788459738E-2</v>
      </c>
      <c r="U484" s="2">
        <f>(Table2[[#This Row],[Close Price]]-Table2[[#This Row],[200D EMA]])/Table2[[#This Row],[200D EMA]]</f>
        <v>3.2205381305746475E-2</v>
      </c>
      <c r="V484">
        <v>0.48064792825123998</v>
      </c>
      <c r="W484">
        <v>615.9</v>
      </c>
      <c r="X484">
        <v>623.9</v>
      </c>
      <c r="Y484">
        <v>615.9</v>
      </c>
      <c r="Z484">
        <v>624</v>
      </c>
      <c r="AA484">
        <v>598</v>
      </c>
      <c r="AB484">
        <v>636.75</v>
      </c>
      <c r="AC484" s="2">
        <f>(Table2[[#This Row],[Close Price]]/Table2[[#This Row],[Day Low]])-1</f>
        <v>3.8967364831952178E-3</v>
      </c>
      <c r="AD484" s="2">
        <f>(Table2[[#This Row],[Day High]]/Table2[[#This Row],[Close Price]])-1</f>
        <v>9.0570920265242716E-3</v>
      </c>
      <c r="AE484" s="2">
        <f>(Table2[[#This Row],[Close Price]]/Table2[[#This Row],[Current Week Low]])-1</f>
        <v>3.8967364831952178E-3</v>
      </c>
      <c r="AF484" s="2">
        <f>(Table2[[#This Row],[Current Week High]]/Table2[[#This Row],[Close Price]])-1</f>
        <v>9.2188258127123834E-3</v>
      </c>
      <c r="AG484" s="2">
        <f>(Table2[[#This Row],[Close Price]]/Table2[[#This Row],[Current Month Low]])-1</f>
        <v>3.3946488294314348E-2</v>
      </c>
      <c r="AH484" s="2">
        <f>(Table2[[#This Row],[Current Month High]]/Table2[[#This Row],[Close Price]])-1</f>
        <v>2.9839883551673996E-2</v>
      </c>
      <c r="AI484">
        <v>14.337700145560399</v>
      </c>
      <c r="AJ484">
        <v>53.025615641628399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-0.13</v>
      </c>
      <c r="AM484" t="s">
        <v>10435</v>
      </c>
      <c r="AN484">
        <v>-0.79</v>
      </c>
      <c r="AO484" t="s">
        <v>10435</v>
      </c>
      <c r="AP484">
        <v>3.1910699069996003E-2</v>
      </c>
      <c r="AQ484">
        <f>(Table2[[#This Row],[Sharpe Ratio]]-AVERAGE(Table2[Sharpe Ratio]))/_xlfn.STDEV.P(Table2[Sharpe Ratio])</f>
        <v>-0.31076545020492136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346</v>
      </c>
      <c r="AT484">
        <f>_xlfn.RANK.AVG(Table2[[#This Row],[6M Return vs Nifty Z-Score]],Table2[6M Return vs Nifty Z-Score])</f>
        <v>599</v>
      </c>
      <c r="AU484">
        <f>_xlfn.RANK.AVG(Table2[[#This Row],[Sharpe Ratio Z-Score]],Table2[Sharpe Ratio Z-Score])</f>
        <v>420</v>
      </c>
      <c r="AV484">
        <f>(Table2[[#This Row],[Rank 1Y]]+Table2[[#This Row],[Rank 6M]]+Table2[[#This Row],[Rank Sharpe]])/3</f>
        <v>455</v>
      </c>
    </row>
    <row r="485" spans="1:48" x14ac:dyDescent="0.3">
      <c r="A485" t="s">
        <v>943</v>
      </c>
      <c r="B485" t="s">
        <v>944</v>
      </c>
      <c r="C485" t="s">
        <v>10394</v>
      </c>
      <c r="D485" t="s">
        <v>46</v>
      </c>
      <c r="E485">
        <v>16410.727233810001</v>
      </c>
      <c r="F485">
        <v>1696.7</v>
      </c>
      <c r="G485">
        <v>4.4754249600124201</v>
      </c>
      <c r="H485">
        <f>(Table2[[#This Row],[1Y Return vs Nifty]]-AVERAGE(Table2[1Y Return vs Nifty]))/_xlfn.STDEV.P(Table2[1Y Return vs Nifty])</f>
        <v>-0.32647635959709181</v>
      </c>
      <c r="I485">
        <v>2.8147538200645199</v>
      </c>
      <c r="J485">
        <f>(Table2[[#This Row],[1M Return vs Nifty]]-AVERAGE(Table2[1M Return vs Nifty]))/_xlfn.STDEV.P(Table2[1M Return vs Nifty])</f>
        <v>0.51599746748239272</v>
      </c>
      <c r="K485">
        <v>15.773871622696699</v>
      </c>
      <c r="L485">
        <f>(Table2[[#This Row],[6M Return vs Nifty]]-AVERAGE(Table2[6M Return vs Nifty]))/_xlfn.STDEV.P(Table2[6M Return vs Nifty])</f>
        <v>7.4144354140180113E-2</v>
      </c>
      <c r="M485">
        <v>-0.13251849310685401</v>
      </c>
      <c r="N485">
        <f>(Table2[[#This Row],[1W Return vs Nifty]]-AVERAGE(Table2[1W Return vs Nifty]))/_xlfn.STDEV.P(Table2[1W Return vs Nifty])</f>
        <v>0.32355643065435624</v>
      </c>
      <c r="O485">
        <v>1634.99</v>
      </c>
      <c r="P485">
        <v>1627.4056585395099</v>
      </c>
      <c r="Q485">
        <v>1485.60702690837</v>
      </c>
      <c r="R485">
        <v>68.7829578305643</v>
      </c>
      <c r="S485" s="2">
        <f>(Table2[[#This Row],[Close Price]]-Table2[[#This Row],[20D EMA]])/Table2[[#This Row],[20D EMA]]</f>
        <v>3.7743350112233127E-2</v>
      </c>
      <c r="T485" s="2">
        <f>(Table2[[#This Row],[Close Price]]-Table2[[#This Row],[50D EMA]])/Table2[[#This Row],[50D EMA]]</f>
        <v>4.2579636550285377E-2</v>
      </c>
      <c r="U485" s="2">
        <f>(Table2[[#This Row],[Close Price]]-Table2[[#This Row],[200D EMA]])/Table2[[#This Row],[200D EMA]]</f>
        <v>0.14209206692494322</v>
      </c>
      <c r="V485">
        <v>2.14898184766919</v>
      </c>
      <c r="W485">
        <v>1683.9</v>
      </c>
      <c r="X485">
        <v>1774.95</v>
      </c>
      <c r="Y485">
        <v>1660.05</v>
      </c>
      <c r="Z485">
        <v>1774.95</v>
      </c>
      <c r="AA485">
        <v>1542.3</v>
      </c>
      <c r="AB485">
        <v>1774.95</v>
      </c>
      <c r="AC485" s="2">
        <f>(Table2[[#This Row],[Close Price]]/Table2[[#This Row],[Day Low]])-1</f>
        <v>7.6014015084031605E-3</v>
      </c>
      <c r="AD485" s="2">
        <f>(Table2[[#This Row],[Day High]]/Table2[[#This Row],[Close Price]])-1</f>
        <v>4.6118936759592222E-2</v>
      </c>
      <c r="AE485" s="2">
        <f>(Table2[[#This Row],[Close Price]]/Table2[[#This Row],[Current Week Low]])-1</f>
        <v>2.2077648263606475E-2</v>
      </c>
      <c r="AF485" s="2">
        <f>(Table2[[#This Row],[Current Week High]]/Table2[[#This Row],[Close Price]])-1</f>
        <v>4.6118936759592222E-2</v>
      </c>
      <c r="AG485" s="2">
        <f>(Table2[[#This Row],[Close Price]]/Table2[[#This Row],[Current Month Low]])-1</f>
        <v>0.10011022498865341</v>
      </c>
      <c r="AH485" s="2">
        <f>(Table2[[#This Row],[Current Month High]]/Table2[[#This Row],[Close Price]])-1</f>
        <v>4.6118936759592222E-2</v>
      </c>
      <c r="AI485">
        <v>9.6245653327046501</v>
      </c>
      <c r="AJ485">
        <v>65.539782428411101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-0.08</v>
      </c>
      <c r="AM485" t="s">
        <v>10435</v>
      </c>
      <c r="AN485">
        <v>4.07</v>
      </c>
      <c r="AO485" t="s">
        <v>10436</v>
      </c>
      <c r="AP485">
        <v>-5.460966981945E-2</v>
      </c>
      <c r="AQ485">
        <f>(Table2[[#This Row],[Sharpe Ratio]]-AVERAGE(Table2[Sharpe Ratio]))/_xlfn.STDEV.P(Table2[Sharpe Ratio])</f>
        <v>-1.3149935598620572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-0.72777166718221997</v>
      </c>
      <c r="AS485">
        <f>_xlfn.RANK.AVG(Table2[[#This Row],[1Y Return vs Nifty Z-Score]],Table2[1Y Return vs Nifty Z-Score])</f>
        <v>404</v>
      </c>
      <c r="AT485">
        <f>_xlfn.RANK.AVG(Table2[[#This Row],[6M Return vs Nifty Z-Score]],Table2[6M Return vs Nifty Z-Score])</f>
        <v>292</v>
      </c>
      <c r="AU485">
        <f>_xlfn.RANK.AVG(Table2[[#This Row],[Sharpe Ratio Z-Score]],Table2[Sharpe Ratio Z-Score])</f>
        <v>671</v>
      </c>
      <c r="AV485">
        <f>(Table2[[#This Row],[Rank 1Y]]+Table2[[#This Row],[Rank 6M]]+Table2[[#This Row],[Rank Sharpe]])/3</f>
        <v>455.66666666666669</v>
      </c>
    </row>
    <row r="486" spans="1:48" x14ac:dyDescent="0.3">
      <c r="A486" t="s">
        <v>580</v>
      </c>
      <c r="B486" t="s">
        <v>581</v>
      </c>
      <c r="C486" t="s">
        <v>10395</v>
      </c>
      <c r="D486" t="s">
        <v>195</v>
      </c>
      <c r="E486">
        <v>35844.297000600003</v>
      </c>
      <c r="F486">
        <v>894.3</v>
      </c>
      <c r="G486">
        <v>-15.7141828216644</v>
      </c>
      <c r="H486">
        <f>(Table2[[#This Row],[1Y Return vs Nifty]]-AVERAGE(Table2[1Y Return vs Nifty]))/_xlfn.STDEV.P(Table2[1Y Return vs Nifty])</f>
        <v>-0.65523091654857357</v>
      </c>
      <c r="I486">
        <v>1.51499843684556</v>
      </c>
      <c r="J486">
        <f>(Table2[[#This Row],[1M Return vs Nifty]]-AVERAGE(Table2[1M Return vs Nifty]))/_xlfn.STDEV.P(Table2[1M Return vs Nifty])</f>
        <v>0.38932517362729857</v>
      </c>
      <c r="K486">
        <v>9.4294404998004104</v>
      </c>
      <c r="L486">
        <f>(Table2[[#This Row],[6M Return vs Nifty]]-AVERAGE(Table2[6M Return vs Nifty]))/_xlfn.STDEV.P(Table2[6M Return vs Nifty])</f>
        <v>-0.1168229726490924</v>
      </c>
      <c r="M486">
        <v>-6.7086404467426703</v>
      </c>
      <c r="N486">
        <f>(Table2[[#This Row],[1W Return vs Nifty]]-AVERAGE(Table2[1W Return vs Nifty]))/_xlfn.STDEV.P(Table2[1W Return vs Nifty])</f>
        <v>-0.9499109185584812</v>
      </c>
      <c r="O486">
        <v>890.68</v>
      </c>
      <c r="P486">
        <v>846.726318412821</v>
      </c>
      <c r="Q486">
        <v>763.90288263899197</v>
      </c>
      <c r="R486">
        <v>47.2651852323173</v>
      </c>
      <c r="S486" s="2">
        <f>(Table2[[#This Row],[Close Price]]-Table2[[#This Row],[20D EMA]])/Table2[[#This Row],[20D EMA]]</f>
        <v>4.0643104145147583E-3</v>
      </c>
      <c r="T486" s="2">
        <f>(Table2[[#This Row],[Close Price]]-Table2[[#This Row],[50D EMA]])/Table2[[#This Row],[50D EMA]]</f>
        <v>5.6185429167189806E-2</v>
      </c>
      <c r="U486" s="2">
        <f>(Table2[[#This Row],[Close Price]]-Table2[[#This Row],[200D EMA]])/Table2[[#This Row],[200D EMA]]</f>
        <v>0.17069855386660654</v>
      </c>
      <c r="V486">
        <v>0.74208627628392898</v>
      </c>
      <c r="W486">
        <v>877.95</v>
      </c>
      <c r="X486">
        <v>899</v>
      </c>
      <c r="Y486">
        <v>877.95</v>
      </c>
      <c r="Z486">
        <v>917.4</v>
      </c>
      <c r="AA486">
        <v>854.05</v>
      </c>
      <c r="AB486">
        <v>945.25</v>
      </c>
      <c r="AC486" s="2">
        <f>(Table2[[#This Row],[Close Price]]/Table2[[#This Row],[Day Low]])-1</f>
        <v>1.8622928412779682E-2</v>
      </c>
      <c r="AD486" s="2">
        <f>(Table2[[#This Row],[Day High]]/Table2[[#This Row],[Close Price]])-1</f>
        <v>5.2555071005255805E-3</v>
      </c>
      <c r="AE486" s="2">
        <f>(Table2[[#This Row],[Close Price]]/Table2[[#This Row],[Current Week Low]])-1</f>
        <v>1.8622928412779682E-2</v>
      </c>
      <c r="AF486" s="2">
        <f>(Table2[[#This Row],[Current Week High]]/Table2[[#This Row],[Close Price]])-1</f>
        <v>2.583025830258312E-2</v>
      </c>
      <c r="AG486" s="2">
        <f>(Table2[[#This Row],[Close Price]]/Table2[[#This Row],[Current Month Low]])-1</f>
        <v>4.7128388267665855E-2</v>
      </c>
      <c r="AH486" s="2">
        <f>(Table2[[#This Row],[Current Month High]]/Table2[[#This Row],[Close Price]])-1</f>
        <v>5.697193335569728E-2</v>
      </c>
      <c r="AI486">
        <v>5.69719333556972</v>
      </c>
      <c r="AJ486">
        <v>47.173537398173202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0.08</v>
      </c>
      <c r="AM486" t="s">
        <v>10436</v>
      </c>
      <c r="AN486">
        <v>-0.59</v>
      </c>
      <c r="AO486" t="s">
        <v>10435</v>
      </c>
      <c r="AP486">
        <v>1.5392331924343999E-2</v>
      </c>
      <c r="AQ486">
        <f>(Table2[[#This Row],[Sharpe Ratio]]-AVERAGE(Table2[Sharpe Ratio]))/_xlfn.STDEV.P(Table2[Sharpe Ratio])</f>
        <v>-0.50249150068555126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-1.8351311348143997</v>
      </c>
      <c r="AS486">
        <f>_xlfn.RANK.AVG(Table2[[#This Row],[1Y Return vs Nifty Z-Score]],Table2[1Y Return vs Nifty Z-Score])</f>
        <v>547</v>
      </c>
      <c r="AT486">
        <f>_xlfn.RANK.AVG(Table2[[#This Row],[6M Return vs Nifty Z-Score]],Table2[6M Return vs Nifty Z-Score])</f>
        <v>352</v>
      </c>
      <c r="AU486">
        <f>_xlfn.RANK.AVG(Table2[[#This Row],[Sharpe Ratio Z-Score]],Table2[Sharpe Ratio Z-Score])</f>
        <v>472</v>
      </c>
      <c r="AV486">
        <f>(Table2[[#This Row],[Rank 1Y]]+Table2[[#This Row],[Rank 6M]]+Table2[[#This Row],[Rank Sharpe]])/3</f>
        <v>457</v>
      </c>
    </row>
    <row r="487" spans="1:48" x14ac:dyDescent="0.3">
      <c r="A487" t="s">
        <v>247</v>
      </c>
      <c r="B487" t="s">
        <v>248</v>
      </c>
      <c r="C487" t="s">
        <v>10391</v>
      </c>
      <c r="D487" t="s">
        <v>40</v>
      </c>
      <c r="E487">
        <v>112034.646696839</v>
      </c>
      <c r="F487">
        <v>775.7</v>
      </c>
      <c r="G487">
        <v>2.4011070356897699</v>
      </c>
      <c r="H487">
        <f>(Table2[[#This Row],[1Y Return vs Nifty]]-AVERAGE(Table2[1Y Return vs Nifty]))/_xlfn.STDEV.P(Table2[1Y Return vs Nifty])</f>
        <v>-0.36025321537168042</v>
      </c>
      <c r="I487">
        <v>3.9437881457134498</v>
      </c>
      <c r="J487">
        <f>(Table2[[#This Row],[1M Return vs Nifty]]-AVERAGE(Table2[1M Return vs Nifty]))/_xlfn.STDEV.P(Table2[1M Return vs Nifty])</f>
        <v>0.62603153213607732</v>
      </c>
      <c r="K487">
        <v>11.910244664175901</v>
      </c>
      <c r="L487">
        <f>(Table2[[#This Row],[6M Return vs Nifty]]-AVERAGE(Table2[6M Return vs Nifty]))/_xlfn.STDEV.P(Table2[6M Return vs Nifty])</f>
        <v>-4.2150786856300609E-2</v>
      </c>
      <c r="M487">
        <v>4.0729771600855704</v>
      </c>
      <c r="N487">
        <f>(Table2[[#This Row],[1W Return vs Nifty]]-AVERAGE(Table2[1W Return vs Nifty]))/_xlfn.STDEV.P(Table2[1W Return vs Nifty])</f>
        <v>1.1379515162923401</v>
      </c>
      <c r="O487">
        <v>755.37</v>
      </c>
      <c r="P487">
        <v>724.62678754593605</v>
      </c>
      <c r="Q487">
        <v>631.31248158564404</v>
      </c>
      <c r="R487">
        <v>62.826986768151798</v>
      </c>
      <c r="S487" s="2">
        <f>(Table2[[#This Row],[Close Price]]-Table2[[#This Row],[20D EMA]])/Table2[[#This Row],[20D EMA]]</f>
        <v>2.6913962693779263E-2</v>
      </c>
      <c r="T487" s="2">
        <f>(Table2[[#This Row],[Close Price]]-Table2[[#This Row],[50D EMA]])/Table2[[#This Row],[50D EMA]]</f>
        <v>7.0482092757061271E-2</v>
      </c>
      <c r="U487" s="2">
        <f>(Table2[[#This Row],[Close Price]]-Table2[[#This Row],[200D EMA]])/Table2[[#This Row],[200D EMA]]</f>
        <v>0.22871006454949735</v>
      </c>
      <c r="V487">
        <v>0.643615962315644</v>
      </c>
      <c r="W487">
        <v>767.2</v>
      </c>
      <c r="X487">
        <v>795</v>
      </c>
      <c r="Y487">
        <v>766</v>
      </c>
      <c r="Z487">
        <v>795</v>
      </c>
      <c r="AA487">
        <v>740.35</v>
      </c>
      <c r="AB487">
        <v>795</v>
      </c>
      <c r="AC487" s="2">
        <f>(Table2[[#This Row],[Close Price]]/Table2[[#This Row],[Day Low]])-1</f>
        <v>1.1079249217935239E-2</v>
      </c>
      <c r="AD487" s="2">
        <f>(Table2[[#This Row],[Day High]]/Table2[[#This Row],[Close Price]])-1</f>
        <v>2.4880752868376987E-2</v>
      </c>
      <c r="AE487" s="2">
        <f>(Table2[[#This Row],[Close Price]]/Table2[[#This Row],[Current Week Low]])-1</f>
        <v>1.2663185378590125E-2</v>
      </c>
      <c r="AF487" s="2">
        <f>(Table2[[#This Row],[Current Week High]]/Table2[[#This Row],[Close Price]])-1</f>
        <v>2.4880752868376987E-2</v>
      </c>
      <c r="AG487" s="2">
        <f>(Table2[[#This Row],[Close Price]]/Table2[[#This Row],[Current Month Low]])-1</f>
        <v>4.7747686904842324E-2</v>
      </c>
      <c r="AH487" s="2">
        <f>(Table2[[#This Row],[Current Month High]]/Table2[[#This Row],[Close Price]])-1</f>
        <v>2.4880752868376987E-2</v>
      </c>
      <c r="AI487">
        <v>2.4880752868376899</v>
      </c>
      <c r="AJ487">
        <v>67.3751213723163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0.15</v>
      </c>
      <c r="AM487" t="s">
        <v>10436</v>
      </c>
      <c r="AN487">
        <v>3.34</v>
      </c>
      <c r="AO487" t="s">
        <v>10436</v>
      </c>
      <c r="AP487">
        <v>-2.3785194340870001E-2</v>
      </c>
      <c r="AQ487">
        <f>(Table2[[#This Row],[Sharpe Ratio]]-AVERAGE(Table2[Sharpe Ratio]))/_xlfn.STDEV.P(Table2[Sharpe Ratio])</f>
        <v>-0.95721879377685293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0.40436025242358342</v>
      </c>
      <c r="AS487">
        <f>_xlfn.RANK.AVG(Table2[[#This Row],[1Y Return vs Nifty Z-Score]],Table2[1Y Return vs Nifty Z-Score])</f>
        <v>420</v>
      </c>
      <c r="AT487">
        <f>_xlfn.RANK.AVG(Table2[[#This Row],[6M Return vs Nifty Z-Score]],Table2[6M Return vs Nifty Z-Score])</f>
        <v>329</v>
      </c>
      <c r="AU487">
        <f>_xlfn.RANK.AVG(Table2[[#This Row],[Sharpe Ratio Z-Score]],Table2[Sharpe Ratio Z-Score])</f>
        <v>627</v>
      </c>
      <c r="AV487">
        <f>(Table2[[#This Row],[Rank 1Y]]+Table2[[#This Row],[Rank 6M]]+Table2[[#This Row],[Rank Sharpe]])/3</f>
        <v>458.66666666666669</v>
      </c>
    </row>
    <row r="488" spans="1:48" x14ac:dyDescent="0.3">
      <c r="A488" t="s">
        <v>531</v>
      </c>
      <c r="B488" t="s">
        <v>532</v>
      </c>
      <c r="C488" t="s">
        <v>10391</v>
      </c>
      <c r="D488" t="s">
        <v>51</v>
      </c>
      <c r="E488">
        <v>40563.036336719997</v>
      </c>
      <c r="F488">
        <v>328.6</v>
      </c>
      <c r="G488">
        <v>-22.352664321705898</v>
      </c>
      <c r="H488">
        <f>(Table2[[#This Row],[1Y Return vs Nifty]]-AVERAGE(Table2[1Y Return vs Nifty]))/_xlfn.STDEV.P(Table2[1Y Return vs Nifty])</f>
        <v>-0.76332766949081876</v>
      </c>
      <c r="I488">
        <v>3.0690116176831599</v>
      </c>
      <c r="J488">
        <f>(Table2[[#This Row],[1M Return vs Nifty]]-AVERAGE(Table2[1M Return vs Nifty]))/_xlfn.STDEV.P(Table2[1M Return vs Nifty])</f>
        <v>0.54077706745229859</v>
      </c>
      <c r="K488">
        <v>2.59805724860554</v>
      </c>
      <c r="L488">
        <f>(Table2[[#This Row],[6M Return vs Nifty]]-AVERAGE(Table2[6M Return vs Nifty]))/_xlfn.STDEV.P(Table2[6M Return vs Nifty])</f>
        <v>-0.32244755466175762</v>
      </c>
      <c r="M488">
        <v>-2.0379247431526801</v>
      </c>
      <c r="N488">
        <f>(Table2[[#This Row],[1W Return vs Nifty]]-AVERAGE(Table2[1W Return vs Nifty]))/_xlfn.STDEV.P(Table2[1W Return vs Nifty])</f>
        <v>-4.5425875867176474E-2</v>
      </c>
      <c r="O488">
        <v>323.39999999999998</v>
      </c>
      <c r="P488">
        <v>313.20092948564098</v>
      </c>
      <c r="Q488">
        <v>292.88309586993898</v>
      </c>
      <c r="R488">
        <v>55.473047493721602</v>
      </c>
      <c r="S488" s="2">
        <f>(Table2[[#This Row],[Close Price]]-Table2[[#This Row],[20D EMA]])/Table2[[#This Row],[20D EMA]]</f>
        <v>1.6079158936301935E-2</v>
      </c>
      <c r="T488" s="2">
        <f>(Table2[[#This Row],[Close Price]]-Table2[[#This Row],[50D EMA]])/Table2[[#This Row],[50D EMA]]</f>
        <v>4.916674589583242E-2</v>
      </c>
      <c r="U488" s="2">
        <f>(Table2[[#This Row],[Close Price]]-Table2[[#This Row],[200D EMA]])/Table2[[#This Row],[200D EMA]]</f>
        <v>0.12194935328709409</v>
      </c>
      <c r="V488">
        <v>0.96044089288148204</v>
      </c>
      <c r="W488">
        <v>327.14999999999998</v>
      </c>
      <c r="X488">
        <v>333</v>
      </c>
      <c r="Y488">
        <v>320.5</v>
      </c>
      <c r="Z488">
        <v>333</v>
      </c>
      <c r="AA488">
        <v>314.85000000000002</v>
      </c>
      <c r="AB488">
        <v>336.85</v>
      </c>
      <c r="AC488" s="2">
        <f>(Table2[[#This Row],[Close Price]]/Table2[[#This Row],[Day Low]])-1</f>
        <v>4.4322176371696109E-3</v>
      </c>
      <c r="AD488" s="2">
        <f>(Table2[[#This Row],[Day High]]/Table2[[#This Row],[Close Price]])-1</f>
        <v>1.3390139987827121E-2</v>
      </c>
      <c r="AE488" s="2">
        <f>(Table2[[#This Row],[Close Price]]/Table2[[#This Row],[Current Week Low]])-1</f>
        <v>2.5273010920436878E-2</v>
      </c>
      <c r="AF488" s="2">
        <f>(Table2[[#This Row],[Current Week High]]/Table2[[#This Row],[Close Price]])-1</f>
        <v>1.3390139987827121E-2</v>
      </c>
      <c r="AG488" s="2">
        <f>(Table2[[#This Row],[Close Price]]/Table2[[#This Row],[Current Month Low]])-1</f>
        <v>4.367158964586304E-2</v>
      </c>
      <c r="AH488" s="2">
        <f>(Table2[[#This Row],[Current Month High]]/Table2[[#This Row],[Close Price]])-1</f>
        <v>2.510651247717588E-2</v>
      </c>
      <c r="AI488">
        <v>2.51065124771758</v>
      </c>
      <c r="AJ488">
        <v>38.445333895091601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0.04</v>
      </c>
      <c r="AM488" t="s">
        <v>10436</v>
      </c>
      <c r="AN488">
        <v>0.43</v>
      </c>
      <c r="AO488" t="s">
        <v>10436</v>
      </c>
      <c r="AP488">
        <v>5.4469254084130003E-2</v>
      </c>
      <c r="AQ488">
        <f>(Table2[[#This Row],[Sharpe Ratio]]-AVERAGE(Table2[Sharpe Ratio]))/_xlfn.STDEV.P(Table2[Sharpe Ratio])</f>
        <v>-4.8931903385593341E-2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-0.63935593595304774</v>
      </c>
      <c r="AS488">
        <f>_xlfn.RANK.AVG(Table2[[#This Row],[1Y Return vs Nifty Z-Score]],Table2[1Y Return vs Nifty Z-Score])</f>
        <v>589</v>
      </c>
      <c r="AT488">
        <f>_xlfn.RANK.AVG(Table2[[#This Row],[6M Return vs Nifty Z-Score]],Table2[6M Return vs Nifty Z-Score])</f>
        <v>428</v>
      </c>
      <c r="AU488">
        <f>_xlfn.RANK.AVG(Table2[[#This Row],[Sharpe Ratio Z-Score]],Table2[Sharpe Ratio Z-Score])</f>
        <v>359</v>
      </c>
      <c r="AV488">
        <f>(Table2[[#This Row],[Rank 1Y]]+Table2[[#This Row],[Rank 6M]]+Table2[[#This Row],[Rank Sharpe]])/3</f>
        <v>458.66666666666669</v>
      </c>
    </row>
    <row r="489" spans="1:48" x14ac:dyDescent="0.3">
      <c r="A489" t="s">
        <v>226</v>
      </c>
      <c r="B489" t="s">
        <v>227</v>
      </c>
      <c r="C489" t="s">
        <v>10393</v>
      </c>
      <c r="D489" t="s">
        <v>228</v>
      </c>
      <c r="E489">
        <v>119881.08077225499</v>
      </c>
      <c r="F489">
        <v>1211.6500000000001</v>
      </c>
      <c r="G489">
        <v>4.3608509376325904</v>
      </c>
      <c r="H489">
        <f>(Table2[[#This Row],[1Y Return vs Nifty]]-AVERAGE(Table2[1Y Return vs Nifty]))/_xlfn.STDEV.P(Table2[1Y Return vs Nifty])</f>
        <v>-0.32834200911207717</v>
      </c>
      <c r="I489">
        <v>-3.91113793794579</v>
      </c>
      <c r="J489">
        <f>(Table2[[#This Row],[1M Return vs Nifty]]-AVERAGE(Table2[1M Return vs Nifty]))/_xlfn.STDEV.P(Table2[1M Return vs Nifty])</f>
        <v>-0.13949828826375668</v>
      </c>
      <c r="K489">
        <v>-7.1334908670506403</v>
      </c>
      <c r="L489">
        <f>(Table2[[#This Row],[6M Return vs Nifty]]-AVERAGE(Table2[6M Return vs Nifty]))/_xlfn.STDEV.P(Table2[6M Return vs Nifty])</f>
        <v>-0.61536707623419196</v>
      </c>
      <c r="M489">
        <v>-2.8679006476905098</v>
      </c>
      <c r="N489">
        <f>(Table2[[#This Row],[1W Return vs Nifty]]-AVERAGE(Table2[1W Return vs Nifty]))/_xlfn.STDEV.P(Table2[1W Return vs Nifty])</f>
        <v>-0.20615087800585341</v>
      </c>
      <c r="O489">
        <v>1205.46</v>
      </c>
      <c r="P489">
        <v>1187.4165010674801</v>
      </c>
      <c r="Q489">
        <v>1104.68424289058</v>
      </c>
      <c r="R489">
        <v>53.101555045781502</v>
      </c>
      <c r="S489" s="2">
        <f>(Table2[[#This Row],[Close Price]]-Table2[[#This Row],[20D EMA]])/Table2[[#This Row],[20D EMA]]</f>
        <v>5.1349692233670589E-3</v>
      </c>
      <c r="T489" s="2">
        <f>(Table2[[#This Row],[Close Price]]-Table2[[#This Row],[50D EMA]])/Table2[[#This Row],[50D EMA]]</f>
        <v>2.0408592023720584E-2</v>
      </c>
      <c r="U489" s="2">
        <f>(Table2[[#This Row],[Close Price]]-Table2[[#This Row],[200D EMA]])/Table2[[#This Row],[200D EMA]]</f>
        <v>9.6829259399525233E-2</v>
      </c>
      <c r="V489">
        <v>1.27496312335872</v>
      </c>
      <c r="W489">
        <v>1210.05</v>
      </c>
      <c r="X489">
        <v>1227.9000000000001</v>
      </c>
      <c r="Y489">
        <v>1210.05</v>
      </c>
      <c r="Z489">
        <v>1233.6500000000001</v>
      </c>
      <c r="AA489">
        <v>1168.75</v>
      </c>
      <c r="AB489">
        <v>1234.3</v>
      </c>
      <c r="AC489" s="2">
        <f>(Table2[[#This Row],[Close Price]]/Table2[[#This Row],[Day Low]])-1</f>
        <v>1.322259410768245E-3</v>
      </c>
      <c r="AD489" s="2">
        <f>(Table2[[#This Row],[Day High]]/Table2[[#This Row],[Close Price]])-1</f>
        <v>1.3411463706515914E-2</v>
      </c>
      <c r="AE489" s="2">
        <f>(Table2[[#This Row],[Close Price]]/Table2[[#This Row],[Current Week Low]])-1</f>
        <v>1.322259410768245E-3</v>
      </c>
      <c r="AF489" s="2">
        <f>(Table2[[#This Row],[Current Week High]]/Table2[[#This Row],[Close Price]])-1</f>
        <v>1.8157058556513839E-2</v>
      </c>
      <c r="AG489" s="2">
        <f>(Table2[[#This Row],[Close Price]]/Table2[[#This Row],[Current Month Low]])-1</f>
        <v>3.6705882352941144E-2</v>
      </c>
      <c r="AH489" s="2">
        <f>(Table2[[#This Row],[Current Month High]]/Table2[[#This Row],[Close Price]])-1</f>
        <v>1.8693517104774404E-2</v>
      </c>
      <c r="AI489">
        <v>3.4473980789126299</v>
      </c>
      <c r="AJ489">
        <v>43.474901629095697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-0.05</v>
      </c>
      <c r="AM489" t="s">
        <v>10435</v>
      </c>
      <c r="AN489">
        <v>3.22</v>
      </c>
      <c r="AO489" t="s">
        <v>10436</v>
      </c>
      <c r="AP489">
        <v>2.6490842184187999E-2</v>
      </c>
      <c r="AQ489">
        <f>(Table2[[#This Row],[Sharpe Ratio]]-AVERAGE(Table2[Sharpe Ratio]))/_xlfn.STDEV.P(Table2[Sharpe Ratio])</f>
        <v>-0.37367286385686554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-1.6630311154727448</v>
      </c>
      <c r="AS489">
        <f>_xlfn.RANK.AVG(Table2[[#This Row],[1Y Return vs Nifty Z-Score]],Table2[1Y Return vs Nifty Z-Score])</f>
        <v>405</v>
      </c>
      <c r="AT489">
        <f>_xlfn.RANK.AVG(Table2[[#This Row],[6M Return vs Nifty Z-Score]],Table2[6M Return vs Nifty Z-Score])</f>
        <v>535</v>
      </c>
      <c r="AU489">
        <f>_xlfn.RANK.AVG(Table2[[#This Row],[Sharpe Ratio Z-Score]],Table2[Sharpe Ratio Z-Score])</f>
        <v>441</v>
      </c>
      <c r="AV489">
        <f>(Table2[[#This Row],[Rank 1Y]]+Table2[[#This Row],[Rank 6M]]+Table2[[#This Row],[Rank Sharpe]])/3</f>
        <v>460.33333333333331</v>
      </c>
    </row>
    <row r="490" spans="1:48" x14ac:dyDescent="0.3">
      <c r="A490" t="s">
        <v>951</v>
      </c>
      <c r="B490" t="s">
        <v>952</v>
      </c>
      <c r="C490" t="s">
        <v>592</v>
      </c>
      <c r="D490" t="s">
        <v>592</v>
      </c>
      <c r="E490">
        <v>16262.94702924</v>
      </c>
      <c r="F490">
        <v>171.3</v>
      </c>
      <c r="G490">
        <v>8.1014816819137803</v>
      </c>
      <c r="H490">
        <f>(Table2[[#This Row],[1Y Return vs Nifty]]-AVERAGE(Table2[1Y Return vs Nifty]))/_xlfn.STDEV.P(Table2[1Y Return vs Nifty])</f>
        <v>-0.26743198964298576</v>
      </c>
      <c r="I490">
        <v>-15.852879750950001</v>
      </c>
      <c r="J490">
        <f>(Table2[[#This Row],[1M Return vs Nifty]]-AVERAGE(Table2[1M Return vs Nifty]))/_xlfn.STDEV.P(Table2[1M Return vs Nifty])</f>
        <v>-1.303323303038636</v>
      </c>
      <c r="K490">
        <v>4.4836956288778396</v>
      </c>
      <c r="L490">
        <f>(Table2[[#This Row],[6M Return vs Nifty]]-AVERAGE(Table2[6M Return vs Nifty]))/_xlfn.STDEV.P(Table2[6M Return vs Nifty])</f>
        <v>-0.26568985427908443</v>
      </c>
      <c r="M490">
        <v>-5.0564335499159503</v>
      </c>
      <c r="N490">
        <f>(Table2[[#This Row],[1W Return vs Nifty]]-AVERAGE(Table2[1W Return vs Nifty]))/_xlfn.STDEV.P(Table2[1W Return vs Nifty])</f>
        <v>-0.62996071810792376</v>
      </c>
      <c r="O490">
        <v>180.58</v>
      </c>
      <c r="P490">
        <v>178.38611085187301</v>
      </c>
      <c r="Q490">
        <v>157.46833492544201</v>
      </c>
      <c r="R490">
        <v>29.475876530057501</v>
      </c>
      <c r="S490" s="2">
        <f>(Table2[[#This Row],[Close Price]]-Table2[[#This Row],[20D EMA]])/Table2[[#This Row],[20D EMA]]</f>
        <v>-5.1389965666186734E-2</v>
      </c>
      <c r="T490" s="2">
        <f>(Table2[[#This Row],[Close Price]]-Table2[[#This Row],[50D EMA]])/Table2[[#This Row],[50D EMA]]</f>
        <v>-3.9723444936568611E-2</v>
      </c>
      <c r="U490" s="2">
        <f>(Table2[[#This Row],[Close Price]]-Table2[[#This Row],[200D EMA]])/Table2[[#This Row],[200D EMA]]</f>
        <v>8.7837755324630881E-2</v>
      </c>
      <c r="V490">
        <v>0.68006511382573998</v>
      </c>
      <c r="W490">
        <v>170.89</v>
      </c>
      <c r="X490">
        <v>173.85</v>
      </c>
      <c r="Y490">
        <v>170.89</v>
      </c>
      <c r="Z490">
        <v>175.3</v>
      </c>
      <c r="AA490">
        <v>170.1</v>
      </c>
      <c r="AB490">
        <v>194.18</v>
      </c>
      <c r="AC490" s="2">
        <f>(Table2[[#This Row],[Close Price]]/Table2[[#This Row],[Day Low]])-1</f>
        <v>2.3992041664229191E-3</v>
      </c>
      <c r="AD490" s="2">
        <f>(Table2[[#This Row],[Day High]]/Table2[[#This Row],[Close Price]])-1</f>
        <v>1.4886164623467479E-2</v>
      </c>
      <c r="AE490" s="2">
        <f>(Table2[[#This Row],[Close Price]]/Table2[[#This Row],[Current Week Low]])-1</f>
        <v>2.3992041664229191E-3</v>
      </c>
      <c r="AF490" s="2">
        <f>(Table2[[#This Row],[Current Week High]]/Table2[[#This Row],[Close Price]])-1</f>
        <v>2.3350846468184416E-2</v>
      </c>
      <c r="AG490" s="2">
        <f>(Table2[[#This Row],[Close Price]]/Table2[[#This Row],[Current Month Low]])-1</f>
        <v>7.0546737213403876E-3</v>
      </c>
      <c r="AH490" s="2">
        <f>(Table2[[#This Row],[Current Month High]]/Table2[[#This Row],[Close Price]])-1</f>
        <v>0.13356684179801515</v>
      </c>
      <c r="AI490">
        <v>24.314068884996999</v>
      </c>
      <c r="AJ490">
        <v>48.119325551232102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-0.02</v>
      </c>
      <c r="AM490" t="s">
        <v>10435</v>
      </c>
      <c r="AN490">
        <v>-6.97</v>
      </c>
      <c r="AO490" t="s">
        <v>10435</v>
      </c>
      <c r="AP490">
        <v>-1.5247492389199001E-2</v>
      </c>
      <c r="AQ490">
        <f>(Table2[[#This Row],[Sharpe Ratio]]-AVERAGE(Table2[Sharpe Ratio]))/_xlfn.STDEV.P(Table2[Sharpe Ratio])</f>
        <v>-0.85812305017573587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-3.324528915244366</v>
      </c>
      <c r="AS490">
        <f>_xlfn.RANK.AVG(Table2[[#This Row],[1Y Return vs Nifty Z-Score]],Table2[1Y Return vs Nifty Z-Score])</f>
        <v>378</v>
      </c>
      <c r="AT490">
        <f>_xlfn.RANK.AVG(Table2[[#This Row],[6M Return vs Nifty Z-Score]],Table2[6M Return vs Nifty Z-Score])</f>
        <v>402</v>
      </c>
      <c r="AU490">
        <f>_xlfn.RANK.AVG(Table2[[#This Row],[Sharpe Ratio Z-Score]],Table2[Sharpe Ratio Z-Score])</f>
        <v>606</v>
      </c>
      <c r="AV490">
        <f>(Table2[[#This Row],[Rank 1Y]]+Table2[[#This Row],[Rank 6M]]+Table2[[#This Row],[Rank Sharpe]])/3</f>
        <v>462</v>
      </c>
    </row>
    <row r="491" spans="1:48" x14ac:dyDescent="0.3">
      <c r="A491" t="s">
        <v>170</v>
      </c>
      <c r="B491" t="s">
        <v>171</v>
      </c>
      <c r="C491" t="s">
        <v>10390</v>
      </c>
      <c r="D491" t="s">
        <v>21</v>
      </c>
      <c r="E491">
        <v>160165.60450307999</v>
      </c>
      <c r="F491">
        <v>1637.1</v>
      </c>
      <c r="G491">
        <v>-5.8654285267039104</v>
      </c>
      <c r="H491">
        <f>(Table2[[#This Row],[1Y Return vs Nifty]]-AVERAGE(Table2[1Y Return vs Nifty]))/_xlfn.STDEV.P(Table2[1Y Return vs Nifty])</f>
        <v>-0.49486015106484577</v>
      </c>
      <c r="I491">
        <v>-5.1961456145341298</v>
      </c>
      <c r="J491">
        <f>(Table2[[#This Row],[1M Return vs Nifty]]-AVERAGE(Table2[1M Return vs Nifty]))/_xlfn.STDEV.P(Table2[1M Return vs Nifty])</f>
        <v>-0.26473329180090199</v>
      </c>
      <c r="K491">
        <v>13.119172451286101</v>
      </c>
      <c r="L491">
        <f>(Table2[[#This Row],[6M Return vs Nifty]]-AVERAGE(Table2[6M Return vs Nifty]))/_xlfn.STDEV.P(Table2[6M Return vs Nifty])</f>
        <v>-5.762069993643041E-3</v>
      </c>
      <c r="M491">
        <v>-4.9958107999880399</v>
      </c>
      <c r="N491">
        <f>(Table2[[#This Row],[1W Return vs Nifty]]-AVERAGE(Table2[1W Return vs Nifty]))/_xlfn.STDEV.P(Table2[1W Return vs Nifty])</f>
        <v>-0.6182211102969698</v>
      </c>
      <c r="O491">
        <v>1616.86</v>
      </c>
      <c r="P491">
        <v>1568.6535695503501</v>
      </c>
      <c r="Q491">
        <v>1400.8416803062501</v>
      </c>
      <c r="R491">
        <v>55.758816576016699</v>
      </c>
      <c r="S491" s="2">
        <f>(Table2[[#This Row],[Close Price]]-Table2[[#This Row],[20D EMA]])/Table2[[#This Row],[20D EMA]]</f>
        <v>1.2518090620090799E-2</v>
      </c>
      <c r="T491" s="2">
        <f>(Table2[[#This Row],[Close Price]]-Table2[[#This Row],[50D EMA]])/Table2[[#This Row],[50D EMA]]</f>
        <v>4.3633872881996369E-2</v>
      </c>
      <c r="U491" s="2">
        <f>(Table2[[#This Row],[Close Price]]-Table2[[#This Row],[200D EMA]])/Table2[[#This Row],[200D EMA]]</f>
        <v>0.16865454748755004</v>
      </c>
      <c r="V491">
        <v>1.01137705297383</v>
      </c>
      <c r="W491">
        <v>1598.1</v>
      </c>
      <c r="X491">
        <v>1643.5</v>
      </c>
      <c r="Y491">
        <v>1594.5</v>
      </c>
      <c r="Z491">
        <v>1643.5</v>
      </c>
      <c r="AA491">
        <v>1574.75</v>
      </c>
      <c r="AB491">
        <v>1672</v>
      </c>
      <c r="AC491" s="2">
        <f>(Table2[[#This Row],[Close Price]]/Table2[[#This Row],[Day Low]])-1</f>
        <v>2.4403979725924563E-2</v>
      </c>
      <c r="AD491" s="2">
        <f>(Table2[[#This Row],[Day High]]/Table2[[#This Row],[Close Price]])-1</f>
        <v>3.9093519027548762E-3</v>
      </c>
      <c r="AE491" s="2">
        <f>(Table2[[#This Row],[Close Price]]/Table2[[#This Row],[Current Week Low]])-1</f>
        <v>2.6716839134524939E-2</v>
      </c>
      <c r="AF491" s="2">
        <f>(Table2[[#This Row],[Current Week High]]/Table2[[#This Row],[Close Price]])-1</f>
        <v>3.9093519027548762E-3</v>
      </c>
      <c r="AG491" s="2">
        <f>(Table2[[#This Row],[Close Price]]/Table2[[#This Row],[Current Month Low]])-1</f>
        <v>3.9593586283537041E-2</v>
      </c>
      <c r="AH491" s="2">
        <f>(Table2[[#This Row],[Current Month High]]/Table2[[#This Row],[Close Price]])-1</f>
        <v>2.1318184594710132E-2</v>
      </c>
      <c r="AI491">
        <v>2.1318184594710101</v>
      </c>
      <c r="AJ491">
        <v>49.0779948094522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</v>
      </c>
      <c r="AM491" t="s">
        <v>10437</v>
      </c>
      <c r="AN491">
        <v>0.85</v>
      </c>
      <c r="AO491" t="s">
        <v>10436</v>
      </c>
      <c r="AP491">
        <v>-1.0306378130102999E-2</v>
      </c>
      <c r="AQ491">
        <f>(Table2[[#This Row],[Sharpe Ratio]]-AVERAGE(Table2[Sharpe Ratio]))/_xlfn.STDEV.P(Table2[Sharpe Ratio])</f>
        <v>-0.80077232576594681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-2.1843489489223074</v>
      </c>
      <c r="AS491">
        <f>_xlfn.RANK.AVG(Table2[[#This Row],[1Y Return vs Nifty Z-Score]],Table2[1Y Return vs Nifty Z-Score])</f>
        <v>479</v>
      </c>
      <c r="AT491">
        <f>_xlfn.RANK.AVG(Table2[[#This Row],[6M Return vs Nifty Z-Score]],Table2[6M Return vs Nifty Z-Score])</f>
        <v>314</v>
      </c>
      <c r="AU491">
        <f>_xlfn.RANK.AVG(Table2[[#This Row],[Sharpe Ratio Z-Score]],Table2[Sharpe Ratio Z-Score])</f>
        <v>594</v>
      </c>
      <c r="AV491">
        <f>(Table2[[#This Row],[Rank 1Y]]+Table2[[#This Row],[Rank 6M]]+Table2[[#This Row],[Rank Sharpe]])/3</f>
        <v>462.33333333333331</v>
      </c>
    </row>
    <row r="492" spans="1:48" x14ac:dyDescent="0.3">
      <c r="A492" t="s">
        <v>1437</v>
      </c>
      <c r="B492" t="s">
        <v>1438</v>
      </c>
      <c r="C492" t="s">
        <v>10391</v>
      </c>
      <c r="D492" t="s">
        <v>21</v>
      </c>
      <c r="E492">
        <v>7785.59996176799</v>
      </c>
      <c r="F492">
        <v>28.11</v>
      </c>
      <c r="G492">
        <v>39.142465307747898</v>
      </c>
      <c r="H492">
        <f>(Table2[[#This Row],[1Y Return vs Nifty]]-AVERAGE(Table2[1Y Return vs Nifty]))/_xlfn.STDEV.P(Table2[1Y Return vs Nifty])</f>
        <v>0.2380193757129461</v>
      </c>
      <c r="I492">
        <v>-10.522870492165399</v>
      </c>
      <c r="J492">
        <f>(Table2[[#This Row],[1M Return vs Nifty]]-AVERAGE(Table2[1M Return vs Nifty]))/_xlfn.STDEV.P(Table2[1M Return vs Nifty])</f>
        <v>-0.78386825188352482</v>
      </c>
      <c r="K492">
        <v>-32.513736481445299</v>
      </c>
      <c r="L492">
        <f>(Table2[[#This Row],[6M Return vs Nifty]]-AVERAGE(Table2[6M Return vs Nifty]))/_xlfn.STDEV.P(Table2[6M Return vs Nifty])</f>
        <v>-1.3793122691679756</v>
      </c>
      <c r="M492">
        <v>-0.62445677327329996</v>
      </c>
      <c r="N492">
        <f>(Table2[[#This Row],[1W Return vs Nifty]]-AVERAGE(Table2[1W Return vs Nifty]))/_xlfn.STDEV.P(Table2[1W Return vs Nifty])</f>
        <v>0.2282924829908668</v>
      </c>
      <c r="O492">
        <v>29.04</v>
      </c>
      <c r="P492">
        <v>29.016937952342602</v>
      </c>
      <c r="Q492">
        <v>27.978477939916001</v>
      </c>
      <c r="R492">
        <v>45.275788156522999</v>
      </c>
      <c r="S492" s="2">
        <f>(Table2[[#This Row],[Close Price]]-Table2[[#This Row],[20D EMA]])/Table2[[#This Row],[20D EMA]]</f>
        <v>-3.2024793388429743E-2</v>
      </c>
      <c r="T492" s="2">
        <f>(Table2[[#This Row],[Close Price]]-Table2[[#This Row],[50D EMA]])/Table2[[#This Row],[50D EMA]]</f>
        <v>-3.1255467197543602E-2</v>
      </c>
      <c r="U492" s="2">
        <f>(Table2[[#This Row],[Close Price]]-Table2[[#This Row],[200D EMA]])/Table2[[#This Row],[200D EMA]]</f>
        <v>4.7008297008308752E-3</v>
      </c>
      <c r="V492">
        <v>0.498007609470762</v>
      </c>
      <c r="W492">
        <v>27.8</v>
      </c>
      <c r="X492">
        <v>28.5</v>
      </c>
      <c r="Y492">
        <v>27.8</v>
      </c>
      <c r="Z492">
        <v>28.75</v>
      </c>
      <c r="AA492">
        <v>26.8</v>
      </c>
      <c r="AB492">
        <v>31.64</v>
      </c>
      <c r="AC492" s="2">
        <f>(Table2[[#This Row],[Close Price]]/Table2[[#This Row],[Day Low]])-1</f>
        <v>1.1151079136690667E-2</v>
      </c>
      <c r="AD492" s="2">
        <f>(Table2[[#This Row],[Day High]]/Table2[[#This Row],[Close Price]])-1</f>
        <v>1.3874066168623189E-2</v>
      </c>
      <c r="AE492" s="2">
        <f>(Table2[[#This Row],[Close Price]]/Table2[[#This Row],[Current Week Low]])-1</f>
        <v>1.1151079136690667E-2</v>
      </c>
      <c r="AF492" s="2">
        <f>(Table2[[#This Row],[Current Week High]]/Table2[[#This Row],[Close Price]])-1</f>
        <v>2.2767698327997188E-2</v>
      </c>
      <c r="AG492" s="2">
        <f>(Table2[[#This Row],[Close Price]]/Table2[[#This Row],[Current Month Low]])-1</f>
        <v>4.8880597014925309E-2</v>
      </c>
      <c r="AH492" s="2">
        <f>(Table2[[#This Row],[Current Month High]]/Table2[[#This Row],[Close Price]])-1</f>
        <v>0.12557808609035925</v>
      </c>
      <c r="AI492">
        <v>44.086778001029401</v>
      </c>
      <c r="AJ492">
        <v>72.997734856911705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-0.15</v>
      </c>
      <c r="AM492" t="s">
        <v>10435</v>
      </c>
      <c r="AN492">
        <v>-6.61</v>
      </c>
      <c r="AO492" t="s">
        <v>10435</v>
      </c>
      <c r="AP492">
        <v>2.9903177347878E-2</v>
      </c>
      <c r="AQ492">
        <f>(Table2[[#This Row],[Sharpe Ratio]]-AVERAGE(Table2[Sharpe Ratio]))/_xlfn.STDEV.P(Table2[Sharpe Ratio])</f>
        <v>-0.33406643435437888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-2.0309350967020663</v>
      </c>
      <c r="AS492">
        <f>_xlfn.RANK.AVG(Table2[[#This Row],[1Y Return vs Nifty Z-Score]],Table2[1Y Return vs Nifty Z-Score])</f>
        <v>239</v>
      </c>
      <c r="AT492">
        <f>_xlfn.RANK.AVG(Table2[[#This Row],[6M Return vs Nifty Z-Score]],Table2[6M Return vs Nifty Z-Score])</f>
        <v>719</v>
      </c>
      <c r="AU492">
        <f>_xlfn.RANK.AVG(Table2[[#This Row],[Sharpe Ratio Z-Score]],Table2[Sharpe Ratio Z-Score])</f>
        <v>430</v>
      </c>
      <c r="AV492">
        <f>(Table2[[#This Row],[Rank 1Y]]+Table2[[#This Row],[Rank 6M]]+Table2[[#This Row],[Rank Sharpe]])/3</f>
        <v>462.66666666666669</v>
      </c>
    </row>
    <row r="493" spans="1:48" x14ac:dyDescent="0.3">
      <c r="A493" t="s">
        <v>219</v>
      </c>
      <c r="B493" t="s">
        <v>220</v>
      </c>
      <c r="C493" t="s">
        <v>10391</v>
      </c>
      <c r="D493" t="s">
        <v>34</v>
      </c>
      <c r="E493">
        <v>125974.382680439</v>
      </c>
      <c r="F493">
        <v>243.6</v>
      </c>
      <c r="G493">
        <v>-19.797980770960599</v>
      </c>
      <c r="H493">
        <f>(Table2[[#This Row],[1Y Return vs Nifty]]-AVERAGE(Table2[1Y Return vs Nifty]))/_xlfn.STDEV.P(Table2[1Y Return vs Nifty])</f>
        <v>-0.72172884954550354</v>
      </c>
      <c r="I493">
        <v>-7.6406493611638</v>
      </c>
      <c r="J493">
        <f>(Table2[[#This Row],[1M Return vs Nifty]]-AVERAGE(Table2[1M Return vs Nifty]))/_xlfn.STDEV.P(Table2[1M Return vs Nifty])</f>
        <v>-0.50297111787250814</v>
      </c>
      <c r="K493">
        <v>-24.257572000864901</v>
      </c>
      <c r="L493">
        <f>(Table2[[#This Row],[6M Return vs Nifty]]-AVERAGE(Table2[6M Return vs Nifty]))/_xlfn.STDEV.P(Table2[6M Return vs Nifty])</f>
        <v>-1.1308017833816275</v>
      </c>
      <c r="M493">
        <v>0.13447179815527499</v>
      </c>
      <c r="N493">
        <f>(Table2[[#This Row],[1W Return vs Nifty]]-AVERAGE(Table2[1W Return vs Nifty]))/_xlfn.STDEV.P(Table2[1W Return vs Nifty])</f>
        <v>0.37525915467260001</v>
      </c>
      <c r="O493">
        <v>241.52</v>
      </c>
      <c r="P493">
        <v>247.17236694733</v>
      </c>
      <c r="Q493">
        <v>245.722598111754</v>
      </c>
      <c r="R493">
        <v>59.364175790077397</v>
      </c>
      <c r="S493" s="2">
        <f>(Table2[[#This Row],[Close Price]]-Table2[[#This Row],[20D EMA]])/Table2[[#This Row],[20D EMA]]</f>
        <v>8.612123219609075E-3</v>
      </c>
      <c r="T493" s="2">
        <f>(Table2[[#This Row],[Close Price]]-Table2[[#This Row],[50D EMA]])/Table2[[#This Row],[50D EMA]]</f>
        <v>-1.4452938212511623E-2</v>
      </c>
      <c r="U493" s="2">
        <f>(Table2[[#This Row],[Close Price]]-Table2[[#This Row],[200D EMA]])/Table2[[#This Row],[200D EMA]]</f>
        <v>-8.638188461562047E-3</v>
      </c>
      <c r="V493">
        <v>0.75679705663478603</v>
      </c>
      <c r="W493">
        <v>241.9</v>
      </c>
      <c r="X493">
        <v>247.1</v>
      </c>
      <c r="Y493">
        <v>236</v>
      </c>
      <c r="Z493">
        <v>247.1</v>
      </c>
      <c r="AA493">
        <v>231</v>
      </c>
      <c r="AB493">
        <v>255.95</v>
      </c>
      <c r="AC493" s="2">
        <f>(Table2[[#This Row],[Close Price]]/Table2[[#This Row],[Day Low]])-1</f>
        <v>7.0276973956180377E-3</v>
      </c>
      <c r="AD493" s="2">
        <f>(Table2[[#This Row],[Day High]]/Table2[[#This Row],[Close Price]])-1</f>
        <v>1.4367816091954033E-2</v>
      </c>
      <c r="AE493" s="2">
        <f>(Table2[[#This Row],[Close Price]]/Table2[[#This Row],[Current Week Low]])-1</f>
        <v>3.2203389830508522E-2</v>
      </c>
      <c r="AF493" s="2">
        <f>(Table2[[#This Row],[Current Week High]]/Table2[[#This Row],[Close Price]])-1</f>
        <v>1.4367816091954033E-2</v>
      </c>
      <c r="AG493" s="2">
        <f>(Table2[[#This Row],[Close Price]]/Table2[[#This Row],[Current Month Low]])-1</f>
        <v>5.4545454545454453E-2</v>
      </c>
      <c r="AH493" s="2">
        <f>(Table2[[#This Row],[Current Month High]]/Table2[[#This Row],[Close Price]])-1</f>
        <v>5.0697865353037663E-2</v>
      </c>
      <c r="AI493">
        <v>23.029556650246299</v>
      </c>
      <c r="AJ493">
        <v>29.677934522225101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-0.13</v>
      </c>
      <c r="AM493" t="s">
        <v>10435</v>
      </c>
      <c r="AN493">
        <v>3.29</v>
      </c>
      <c r="AO493" t="s">
        <v>10436</v>
      </c>
      <c r="AP493">
        <v>0.13612478721065599</v>
      </c>
      <c r="AQ493">
        <f>(Table2[[#This Row],[Sharpe Ratio]]-AVERAGE(Table2[Sharpe Ratio]))/_xlfn.STDEV.P(Table2[Sharpe Ratio])</f>
        <v>0.8988308341898299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571</v>
      </c>
      <c r="AT493">
        <f>_xlfn.RANK.AVG(Table2[[#This Row],[6M Return vs Nifty Z-Score]],Table2[6M Return vs Nifty Z-Score])</f>
        <v>688</v>
      </c>
      <c r="AU493">
        <f>_xlfn.RANK.AVG(Table2[[#This Row],[Sharpe Ratio Z-Score]],Table2[Sharpe Ratio Z-Score])</f>
        <v>130</v>
      </c>
      <c r="AV493">
        <f>(Table2[[#This Row],[Rank 1Y]]+Table2[[#This Row],[Rank 6M]]+Table2[[#This Row],[Rank Sharpe]])/3</f>
        <v>463</v>
      </c>
    </row>
    <row r="494" spans="1:48" x14ac:dyDescent="0.3">
      <c r="A494" t="s">
        <v>1650</v>
      </c>
      <c r="B494" t="s">
        <v>1651</v>
      </c>
      <c r="C494" t="s">
        <v>10401</v>
      </c>
      <c r="D494" t="s">
        <v>130</v>
      </c>
      <c r="E494">
        <v>5578.3050000000003</v>
      </c>
      <c r="F494">
        <v>195.73</v>
      </c>
      <c r="G494">
        <v>30.5146655369572</v>
      </c>
      <c r="H494">
        <f>(Table2[[#This Row],[1Y Return vs Nifty]]-AVERAGE(Table2[1Y Return vs Nifty]))/_xlfn.STDEV.P(Table2[1Y Return vs Nifty])</f>
        <v>9.7529846555940519E-2</v>
      </c>
      <c r="I494">
        <v>-4.1281681271701096</v>
      </c>
      <c r="J494">
        <f>(Table2[[#This Row],[1M Return vs Nifty]]-AVERAGE(Table2[1M Return vs Nifty]))/_xlfn.STDEV.P(Table2[1M Return vs Nifty])</f>
        <v>-0.16064973895962845</v>
      </c>
      <c r="K494">
        <v>-19.651818010023302</v>
      </c>
      <c r="L494">
        <f>(Table2[[#This Row],[6M Return vs Nifty]]-AVERAGE(Table2[6M Return vs Nifty]))/_xlfn.STDEV.P(Table2[6M Return vs Nifty])</f>
        <v>-0.99216862456209853</v>
      </c>
      <c r="M494">
        <v>2.7078887154875</v>
      </c>
      <c r="N494">
        <f>(Table2[[#This Row],[1W Return vs Nifty]]-AVERAGE(Table2[1W Return vs Nifty]))/_xlfn.STDEV.P(Table2[1W Return vs Nifty])</f>
        <v>0.87360186231090009</v>
      </c>
      <c r="O494">
        <v>195.53</v>
      </c>
      <c r="P494">
        <v>199.36329014277899</v>
      </c>
      <c r="Q494">
        <v>188.72239365082001</v>
      </c>
      <c r="R494">
        <v>52.572548610664299</v>
      </c>
      <c r="S494" s="2">
        <f>(Table2[[#This Row],[Close Price]]-Table2[[#This Row],[20D EMA]])/Table2[[#This Row],[20D EMA]]</f>
        <v>1.0228609420548694E-3</v>
      </c>
      <c r="T494" s="2">
        <f>(Table2[[#This Row],[Close Price]]-Table2[[#This Row],[50D EMA]])/Table2[[#This Row],[50D EMA]]</f>
        <v>-1.822446920983764E-2</v>
      </c>
      <c r="U494" s="2">
        <f>(Table2[[#This Row],[Close Price]]-Table2[[#This Row],[200D EMA]])/Table2[[#This Row],[200D EMA]]</f>
        <v>3.7131822109811037E-2</v>
      </c>
      <c r="V494">
        <v>0.527707998354079</v>
      </c>
      <c r="W494">
        <v>195.11</v>
      </c>
      <c r="X494">
        <v>200.2</v>
      </c>
      <c r="Y494">
        <v>187.31</v>
      </c>
      <c r="Z494">
        <v>203.8</v>
      </c>
      <c r="AA494">
        <v>183.33</v>
      </c>
      <c r="AB494">
        <v>212.9</v>
      </c>
      <c r="AC494" s="2">
        <f>(Table2[[#This Row],[Close Price]]/Table2[[#This Row],[Day Low]])-1</f>
        <v>3.1776946337962464E-3</v>
      </c>
      <c r="AD494" s="2">
        <f>(Table2[[#This Row],[Day High]]/Table2[[#This Row],[Close Price]])-1</f>
        <v>2.2837582383896216E-2</v>
      </c>
      <c r="AE494" s="2">
        <f>(Table2[[#This Row],[Close Price]]/Table2[[#This Row],[Current Week Low]])-1</f>
        <v>4.495221824782436E-2</v>
      </c>
      <c r="AF494" s="2">
        <f>(Table2[[#This Row],[Current Week High]]/Table2[[#This Row],[Close Price]])-1</f>
        <v>4.1230266183007291E-2</v>
      </c>
      <c r="AG494" s="2">
        <f>(Table2[[#This Row],[Close Price]]/Table2[[#This Row],[Current Month Low]])-1</f>
        <v>6.7637593410789121E-2</v>
      </c>
      <c r="AH494" s="2">
        <f>(Table2[[#This Row],[Current Month High]]/Table2[[#This Row],[Close Price]])-1</f>
        <v>8.7722883564093523E-2</v>
      </c>
      <c r="AI494">
        <v>35.365043682623998</v>
      </c>
      <c r="AJ494">
        <v>78.585766423357597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-0.03</v>
      </c>
      <c r="AM494" t="s">
        <v>10435</v>
      </c>
      <c r="AN494">
        <v>-0.21</v>
      </c>
      <c r="AO494" t="s">
        <v>10435</v>
      </c>
      <c r="AP494">
        <v>2.1213912816671999E-2</v>
      </c>
      <c r="AQ494">
        <f>(Table2[[#This Row],[Sharpe Ratio]]-AVERAGE(Table2[Sharpe Ratio]))/_xlfn.STDEV.P(Table2[Sharpe Ratio])</f>
        <v>-0.43492134062082938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271</v>
      </c>
      <c r="AT494">
        <f>_xlfn.RANK.AVG(Table2[[#This Row],[6M Return vs Nifty Z-Score]],Table2[6M Return vs Nifty Z-Score])</f>
        <v>661</v>
      </c>
      <c r="AU494">
        <f>_xlfn.RANK.AVG(Table2[[#This Row],[Sharpe Ratio Z-Score]],Table2[Sharpe Ratio Z-Score])</f>
        <v>457</v>
      </c>
      <c r="AV494">
        <f>(Table2[[#This Row],[Rank 1Y]]+Table2[[#This Row],[Rank 6M]]+Table2[[#This Row],[Rank Sharpe]])/3</f>
        <v>463</v>
      </c>
    </row>
    <row r="495" spans="1:48" x14ac:dyDescent="0.3">
      <c r="A495" t="s">
        <v>1802</v>
      </c>
      <c r="B495" t="s">
        <v>1803</v>
      </c>
      <c r="C495" t="s">
        <v>10397</v>
      </c>
      <c r="D495" t="s">
        <v>190</v>
      </c>
      <c r="E495">
        <v>4501.7816710320003</v>
      </c>
      <c r="F495">
        <v>177.04</v>
      </c>
      <c r="G495">
        <v>-9.8791232365951398</v>
      </c>
      <c r="H495">
        <f>(Table2[[#This Row],[1Y Return vs Nifty]]-AVERAGE(Table2[1Y Return vs Nifty]))/_xlfn.STDEV.P(Table2[1Y Return vs Nifty])</f>
        <v>-0.56021656810660403</v>
      </c>
      <c r="I495">
        <v>-5.0294978105277997</v>
      </c>
      <c r="J495">
        <f>(Table2[[#This Row],[1M Return vs Nifty]]-AVERAGE(Table2[1M Return vs Nifty]))/_xlfn.STDEV.P(Table2[1M Return vs Nifty])</f>
        <v>-0.24849203604467188</v>
      </c>
      <c r="K495">
        <v>-5.1664302914228104</v>
      </c>
      <c r="L495">
        <f>(Table2[[#This Row],[6M Return vs Nifty]]-AVERAGE(Table2[6M Return vs Nifty]))/_xlfn.STDEV.P(Table2[6M Return vs Nifty])</f>
        <v>-0.55615856841312672</v>
      </c>
      <c r="M495">
        <v>2.0590342362704801</v>
      </c>
      <c r="N495">
        <f>(Table2[[#This Row],[1W Return vs Nifty]]-AVERAGE(Table2[1W Return vs Nifty]))/_xlfn.STDEV.P(Table2[1W Return vs Nifty])</f>
        <v>0.74795106089646901</v>
      </c>
      <c r="O495">
        <v>171.98</v>
      </c>
      <c r="P495">
        <v>177.89237071063599</v>
      </c>
      <c r="Q495">
        <v>171.27768990612799</v>
      </c>
      <c r="R495">
        <v>68.1396723394341</v>
      </c>
      <c r="S495" s="2">
        <f>(Table2[[#This Row],[Close Price]]-Table2[[#This Row],[20D EMA]])/Table2[[#This Row],[20D EMA]]</f>
        <v>2.9422025816955476E-2</v>
      </c>
      <c r="T495" s="2">
        <f>(Table2[[#This Row],[Close Price]]-Table2[[#This Row],[50D EMA]])/Table2[[#This Row],[50D EMA]]</f>
        <v>-4.7914967192296386E-3</v>
      </c>
      <c r="U495" s="2">
        <f>(Table2[[#This Row],[Close Price]]-Table2[[#This Row],[200D EMA]])/Table2[[#This Row],[200D EMA]]</f>
        <v>3.3643086248011329E-2</v>
      </c>
      <c r="V495">
        <v>1.0970607869572799</v>
      </c>
      <c r="W495">
        <v>175</v>
      </c>
      <c r="X495">
        <v>186.59</v>
      </c>
      <c r="Y495">
        <v>169.09</v>
      </c>
      <c r="Z495">
        <v>186.59</v>
      </c>
      <c r="AA495">
        <v>162.12</v>
      </c>
      <c r="AB495">
        <v>186.59</v>
      </c>
      <c r="AC495" s="2">
        <f>(Table2[[#This Row],[Close Price]]/Table2[[#This Row],[Day Low]])-1</f>
        <v>1.165714285714281E-2</v>
      </c>
      <c r="AD495" s="2">
        <f>(Table2[[#This Row],[Day High]]/Table2[[#This Row],[Close Price]])-1</f>
        <v>5.3942611839132404E-2</v>
      </c>
      <c r="AE495" s="2">
        <f>(Table2[[#This Row],[Close Price]]/Table2[[#This Row],[Current Week Low]])-1</f>
        <v>4.7016381808504315E-2</v>
      </c>
      <c r="AF495" s="2">
        <f>(Table2[[#This Row],[Current Week High]]/Table2[[#This Row],[Close Price]])-1</f>
        <v>5.3942611839132404E-2</v>
      </c>
      <c r="AG495" s="2">
        <f>(Table2[[#This Row],[Close Price]]/Table2[[#This Row],[Current Month Low]])-1</f>
        <v>9.2030594621268058E-2</v>
      </c>
      <c r="AH495" s="2">
        <f>(Table2[[#This Row],[Current Month High]]/Table2[[#This Row],[Close Price]])-1</f>
        <v>5.3942611839132404E-2</v>
      </c>
      <c r="AI495">
        <v>27.485314053321201</v>
      </c>
      <c r="AJ495">
        <v>40.452201507338302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-0.24</v>
      </c>
      <c r="AM495" t="s">
        <v>10435</v>
      </c>
      <c r="AN495">
        <v>6.65</v>
      </c>
      <c r="AO495" t="s">
        <v>10436</v>
      </c>
      <c r="AP495">
        <v>4.4474174327127997E-2</v>
      </c>
      <c r="AQ495">
        <f>(Table2[[#This Row],[Sharpe Ratio]]-AVERAGE(Table2[Sharpe Ratio]))/_xlfn.STDEV.P(Table2[Sharpe Ratio])</f>
        <v>-0.16494319851855727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501</v>
      </c>
      <c r="AT495">
        <f>_xlfn.RANK.AVG(Table2[[#This Row],[6M Return vs Nifty Z-Score]],Table2[6M Return vs Nifty Z-Score])</f>
        <v>509</v>
      </c>
      <c r="AU495">
        <f>_xlfn.RANK.AVG(Table2[[#This Row],[Sharpe Ratio Z-Score]],Table2[Sharpe Ratio Z-Score])</f>
        <v>380</v>
      </c>
      <c r="AV495">
        <f>(Table2[[#This Row],[Rank 1Y]]+Table2[[#This Row],[Rank 6M]]+Table2[[#This Row],[Rank Sharpe]])/3</f>
        <v>463.33333333333331</v>
      </c>
    </row>
    <row r="496" spans="1:48" x14ac:dyDescent="0.3">
      <c r="A496" t="s">
        <v>408</v>
      </c>
      <c r="B496" t="s">
        <v>409</v>
      </c>
      <c r="C496" t="s">
        <v>10391</v>
      </c>
      <c r="D496" t="s">
        <v>34</v>
      </c>
      <c r="E496">
        <v>59038.521473088003</v>
      </c>
      <c r="F496">
        <v>49.38</v>
      </c>
      <c r="G496">
        <v>-15.3872345592996</v>
      </c>
      <c r="H496">
        <f>(Table2[[#This Row],[1Y Return vs Nifty]]-AVERAGE(Table2[1Y Return vs Nifty]))/_xlfn.STDEV.P(Table2[1Y Return vs Nifty])</f>
        <v>-0.64990710182655875</v>
      </c>
      <c r="I496">
        <v>-7.2706023506650803</v>
      </c>
      <c r="J496">
        <f>(Table2[[#This Row],[1M Return vs Nifty]]-AVERAGE(Table2[1M Return vs Nifty]))/_xlfn.STDEV.P(Table2[1M Return vs Nifty])</f>
        <v>-0.46690686743024146</v>
      </c>
      <c r="K496">
        <v>-19.515551277037201</v>
      </c>
      <c r="L496">
        <f>(Table2[[#This Row],[6M Return vs Nifty]]-AVERAGE(Table2[6M Return vs Nifty]))/_xlfn.STDEV.P(Table2[6M Return vs Nifty])</f>
        <v>-0.98806699697333777</v>
      </c>
      <c r="M496">
        <v>-1.4271641489459599E-2</v>
      </c>
      <c r="N496">
        <f>(Table2[[#This Row],[1W Return vs Nifty]]-AVERAGE(Table2[1W Return vs Nifty]))/_xlfn.STDEV.P(Table2[1W Return vs Nifty])</f>
        <v>0.34645495743710725</v>
      </c>
      <c r="O496">
        <v>49.61</v>
      </c>
      <c r="P496">
        <v>51.255113642166499</v>
      </c>
      <c r="Q496">
        <v>49.737754491149701</v>
      </c>
      <c r="R496">
        <v>51.159338386991699</v>
      </c>
      <c r="S496" s="2">
        <f>(Table2[[#This Row],[Close Price]]-Table2[[#This Row],[20D EMA]])/Table2[[#This Row],[20D EMA]]</f>
        <v>-4.6361620640999173E-3</v>
      </c>
      <c r="T496" s="2">
        <f>(Table2[[#This Row],[Close Price]]-Table2[[#This Row],[50D EMA]])/Table2[[#This Row],[50D EMA]]</f>
        <v>-3.6583932976082222E-2</v>
      </c>
      <c r="U496" s="2">
        <f>(Table2[[#This Row],[Close Price]]-Table2[[#This Row],[200D EMA]])/Table2[[#This Row],[200D EMA]]</f>
        <v>-7.1928154941807267E-3</v>
      </c>
      <c r="V496">
        <v>0.53923739477164701</v>
      </c>
      <c r="W496">
        <v>49.21</v>
      </c>
      <c r="X496">
        <v>50.39</v>
      </c>
      <c r="Y496">
        <v>48</v>
      </c>
      <c r="Z496">
        <v>50.64</v>
      </c>
      <c r="AA496">
        <v>47.01</v>
      </c>
      <c r="AB496">
        <v>51.39</v>
      </c>
      <c r="AC496" s="2">
        <f>(Table2[[#This Row],[Close Price]]/Table2[[#This Row],[Day Low]])-1</f>
        <v>3.4545824019509563E-3</v>
      </c>
      <c r="AD496" s="2">
        <f>(Table2[[#This Row],[Day High]]/Table2[[#This Row],[Close Price]])-1</f>
        <v>2.0453624949372085E-2</v>
      </c>
      <c r="AE496" s="2">
        <f>(Table2[[#This Row],[Close Price]]/Table2[[#This Row],[Current Week Low]])-1</f>
        <v>2.8750000000000053E-2</v>
      </c>
      <c r="AF496" s="2">
        <f>(Table2[[#This Row],[Current Week High]]/Table2[[#This Row],[Close Price]])-1</f>
        <v>2.5516403402187082E-2</v>
      </c>
      <c r="AG496" s="2">
        <f>(Table2[[#This Row],[Close Price]]/Table2[[#This Row],[Current Month Low]])-1</f>
        <v>5.0414805360561754E-2</v>
      </c>
      <c r="AH496" s="2">
        <f>(Table2[[#This Row],[Current Month High]]/Table2[[#This Row],[Close Price]])-1</f>
        <v>4.0704738760631853E-2</v>
      </c>
      <c r="AI496">
        <v>43.074119076549202</v>
      </c>
      <c r="AJ496">
        <v>42.100719424460401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-0.12</v>
      </c>
      <c r="AM496" t="s">
        <v>10435</v>
      </c>
      <c r="AN496">
        <v>0.71</v>
      </c>
      <c r="AO496" t="s">
        <v>10436</v>
      </c>
      <c r="AP496">
        <v>0.113859835454295</v>
      </c>
      <c r="AQ496">
        <f>(Table2[[#This Row],[Sharpe Ratio]]-AVERAGE(Table2[Sharpe Ratio]))/_xlfn.STDEV.P(Table2[Sharpe Ratio])</f>
        <v>0.64040509351288333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544</v>
      </c>
      <c r="AT496">
        <f>_xlfn.RANK.AVG(Table2[[#This Row],[6M Return vs Nifty Z-Score]],Table2[6M Return vs Nifty Z-Score])</f>
        <v>660</v>
      </c>
      <c r="AU496">
        <f>_xlfn.RANK.AVG(Table2[[#This Row],[Sharpe Ratio Z-Score]],Table2[Sharpe Ratio Z-Score])</f>
        <v>187</v>
      </c>
      <c r="AV496">
        <f>(Table2[[#This Row],[Rank 1Y]]+Table2[[#This Row],[Rank 6M]]+Table2[[#This Row],[Rank Sharpe]])/3</f>
        <v>463.66666666666669</v>
      </c>
    </row>
    <row r="497" spans="1:48" x14ac:dyDescent="0.3">
      <c r="A497" t="s">
        <v>725</v>
      </c>
      <c r="B497" t="s">
        <v>726</v>
      </c>
      <c r="C497" t="s">
        <v>10400</v>
      </c>
      <c r="D497" t="s">
        <v>727</v>
      </c>
      <c r="E497">
        <v>24653.981131500001</v>
      </c>
      <c r="F497">
        <v>1548.05</v>
      </c>
      <c r="G497">
        <v>-19.288602905691299</v>
      </c>
      <c r="H497">
        <f>(Table2[[#This Row],[1Y Return vs Nifty]]-AVERAGE(Table2[1Y Return vs Nifty]))/_xlfn.STDEV.P(Table2[1Y Return vs Nifty])</f>
        <v>-0.71343446878148098</v>
      </c>
      <c r="I497">
        <v>8.2831254306325999</v>
      </c>
      <c r="J497">
        <f>(Table2[[#This Row],[1M Return vs Nifty]]-AVERAGE(Table2[1M Return vs Nifty]))/_xlfn.STDEV.P(Table2[1M Return vs Nifty])</f>
        <v>1.0489371148237436</v>
      </c>
      <c r="K497">
        <v>17.729525837814801</v>
      </c>
      <c r="L497">
        <f>(Table2[[#This Row],[6M Return vs Nifty]]-AVERAGE(Table2[6M Return vs Nifty]))/_xlfn.STDEV.P(Table2[6M Return vs Nifty])</f>
        <v>0.13300953059981299</v>
      </c>
      <c r="M497">
        <v>0.81804438753773001</v>
      </c>
      <c r="N497">
        <f>(Table2[[#This Row],[1W Return vs Nifty]]-AVERAGE(Table2[1W Return vs Nifty]))/_xlfn.STDEV.P(Table2[1W Return vs Nifty])</f>
        <v>0.50763312515746051</v>
      </c>
      <c r="O497">
        <v>1457.41</v>
      </c>
      <c r="P497">
        <v>1421.3191747952501</v>
      </c>
      <c r="Q497">
        <v>1342.5952082875301</v>
      </c>
      <c r="R497">
        <v>86.349554264230306</v>
      </c>
      <c r="S497" s="2">
        <f>(Table2[[#This Row],[Close Price]]-Table2[[#This Row],[20D EMA]])/Table2[[#This Row],[20D EMA]]</f>
        <v>6.2192519606699463E-2</v>
      </c>
      <c r="T497" s="2">
        <f>(Table2[[#This Row],[Close Price]]-Table2[[#This Row],[50D EMA]])/Table2[[#This Row],[50D EMA]]</f>
        <v>8.9164226763496821E-2</v>
      </c>
      <c r="U497" s="2">
        <f>(Table2[[#This Row],[Close Price]]-Table2[[#This Row],[200D EMA]])/Table2[[#This Row],[200D EMA]]</f>
        <v>0.15302809845010981</v>
      </c>
      <c r="V497">
        <v>0.96554203737614097</v>
      </c>
      <c r="W497">
        <v>1503.7</v>
      </c>
      <c r="X497">
        <v>1578.7</v>
      </c>
      <c r="Y497">
        <v>1488</v>
      </c>
      <c r="Z497">
        <v>1578.7</v>
      </c>
      <c r="AA497">
        <v>1347.65</v>
      </c>
      <c r="AB497">
        <v>1578.7</v>
      </c>
      <c r="AC497" s="2">
        <f>(Table2[[#This Row],[Close Price]]/Table2[[#This Row],[Day Low]])-1</f>
        <v>2.9493915009642713E-2</v>
      </c>
      <c r="AD497" s="2">
        <f>(Table2[[#This Row],[Day High]]/Table2[[#This Row],[Close Price]])-1</f>
        <v>1.9799102096185628E-2</v>
      </c>
      <c r="AE497" s="2">
        <f>(Table2[[#This Row],[Close Price]]/Table2[[#This Row],[Current Week Low]])-1</f>
        <v>4.0356182795698858E-2</v>
      </c>
      <c r="AF497" s="2">
        <f>(Table2[[#This Row],[Current Week High]]/Table2[[#This Row],[Close Price]])-1</f>
        <v>1.9799102096185628E-2</v>
      </c>
      <c r="AG497" s="2">
        <f>(Table2[[#This Row],[Close Price]]/Table2[[#This Row],[Current Month Low]])-1</f>
        <v>0.14870329833413698</v>
      </c>
      <c r="AH497" s="2">
        <f>(Table2[[#This Row],[Current Month High]]/Table2[[#This Row],[Close Price]])-1</f>
        <v>1.9799102096185628E-2</v>
      </c>
      <c r="AI497">
        <v>1.9799102096185599</v>
      </c>
      <c r="AJ497">
        <v>39.420002701850699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0.01</v>
      </c>
      <c r="AM497" t="s">
        <v>10436</v>
      </c>
      <c r="AN497">
        <v>7.62</v>
      </c>
      <c r="AO497" t="s">
        <v>10436</v>
      </c>
      <c r="AP497">
        <v>-4.2994634577200001E-4</v>
      </c>
      <c r="AQ497">
        <f>(Table2[[#This Row],[Sharpe Ratio]]-AVERAGE(Table2[Sharpe Ratio]))/_xlfn.STDEV.P(Table2[Sharpe Ratio])</f>
        <v>-0.68613815871090766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0.29000714308862841</v>
      </c>
      <c r="AS497">
        <f>_xlfn.RANK.AVG(Table2[[#This Row],[1Y Return vs Nifty Z-Score]],Table2[1Y Return vs Nifty Z-Score])</f>
        <v>566</v>
      </c>
      <c r="AT497">
        <f>_xlfn.RANK.AVG(Table2[[#This Row],[6M Return vs Nifty Z-Score]],Table2[6M Return vs Nifty Z-Score])</f>
        <v>268</v>
      </c>
      <c r="AU497">
        <f>_xlfn.RANK.AVG(Table2[[#This Row],[Sharpe Ratio Z-Score]],Table2[Sharpe Ratio Z-Score])</f>
        <v>559</v>
      </c>
      <c r="AV497">
        <f>(Table2[[#This Row],[Rank 1Y]]+Table2[[#This Row],[Rank 6M]]+Table2[[#This Row],[Rank Sharpe]])/3</f>
        <v>464.33333333333331</v>
      </c>
    </row>
    <row r="498" spans="1:48" x14ac:dyDescent="0.3">
      <c r="A498" t="s">
        <v>1067</v>
      </c>
      <c r="B498" t="s">
        <v>1068</v>
      </c>
      <c r="C498" t="s">
        <v>10393</v>
      </c>
      <c r="D498" t="s">
        <v>116</v>
      </c>
      <c r="E498">
        <v>12894.417660159999</v>
      </c>
      <c r="F498">
        <v>2026.4</v>
      </c>
      <c r="G498">
        <v>0.59463447878091802</v>
      </c>
      <c r="H498">
        <f>(Table2[[#This Row],[1Y Return vs Nifty]]-AVERAGE(Table2[1Y Return vs Nifty]))/_xlfn.STDEV.P(Table2[1Y Return vs Nifty])</f>
        <v>-0.38966864986221889</v>
      </c>
      <c r="I498">
        <v>-13.6217950262052</v>
      </c>
      <c r="J498">
        <f>(Table2[[#This Row],[1M Return vs Nifty]]-AVERAGE(Table2[1M Return vs Nifty]))/_xlfn.STDEV.P(Table2[1M Return vs Nifty])</f>
        <v>-1.0858849884778146</v>
      </c>
      <c r="K498">
        <v>18.527820858234001</v>
      </c>
      <c r="L498">
        <f>(Table2[[#This Row],[6M Return vs Nifty]]-AVERAGE(Table2[6M Return vs Nifty]))/_xlfn.STDEV.P(Table2[6M Return vs Nifty])</f>
        <v>0.15703820442187955</v>
      </c>
      <c r="M498">
        <v>-8.0846233494094495</v>
      </c>
      <c r="N498">
        <f>(Table2[[#This Row],[1W Return vs Nifty]]-AVERAGE(Table2[1W Return vs Nifty]))/_xlfn.STDEV.P(Table2[1W Return vs Nifty])</f>
        <v>-1.2163702865530865</v>
      </c>
      <c r="O498">
        <v>2174.86</v>
      </c>
      <c r="P498">
        <v>2171.46348354154</v>
      </c>
      <c r="Q498">
        <v>1901.51627258555</v>
      </c>
      <c r="R498">
        <v>15.5320211238535</v>
      </c>
      <c r="S498" s="2">
        <f>(Table2[[#This Row],[Close Price]]-Table2[[#This Row],[20D EMA]])/Table2[[#This Row],[20D EMA]]</f>
        <v>-6.8261865131548707E-2</v>
      </c>
      <c r="T498" s="2">
        <f>(Table2[[#This Row],[Close Price]]-Table2[[#This Row],[50D EMA]])/Table2[[#This Row],[50D EMA]]</f>
        <v>-6.680447755213878E-2</v>
      </c>
      <c r="U498" s="2">
        <f>(Table2[[#This Row],[Close Price]]-Table2[[#This Row],[200D EMA]])/Table2[[#This Row],[200D EMA]]</f>
        <v>6.5675865736684866E-2</v>
      </c>
      <c r="V498">
        <v>0.56285040714319401</v>
      </c>
      <c r="W498">
        <v>2018.9</v>
      </c>
      <c r="X498">
        <v>2094.15</v>
      </c>
      <c r="Y498">
        <v>2018.9</v>
      </c>
      <c r="Z498">
        <v>2124.35</v>
      </c>
      <c r="AA498">
        <v>2018.9</v>
      </c>
      <c r="AB498">
        <v>2321</v>
      </c>
      <c r="AC498" s="2">
        <f>(Table2[[#This Row],[Close Price]]/Table2[[#This Row],[Day Low]])-1</f>
        <v>3.714894249343681E-3</v>
      </c>
      <c r="AD498" s="2">
        <f>(Table2[[#This Row],[Day High]]/Table2[[#This Row],[Close Price]])-1</f>
        <v>3.3433675483616199E-2</v>
      </c>
      <c r="AE498" s="2">
        <f>(Table2[[#This Row],[Close Price]]/Table2[[#This Row],[Current Week Low]])-1</f>
        <v>3.714894249343681E-3</v>
      </c>
      <c r="AF498" s="2">
        <f>(Table2[[#This Row],[Current Week High]]/Table2[[#This Row],[Close Price]])-1</f>
        <v>4.8336952230556562E-2</v>
      </c>
      <c r="AG498" s="2">
        <f>(Table2[[#This Row],[Close Price]]/Table2[[#This Row],[Current Month Low]])-1</f>
        <v>3.714894249343681E-3</v>
      </c>
      <c r="AH498" s="2">
        <f>(Table2[[#This Row],[Current Month High]]/Table2[[#This Row],[Close Price]])-1</f>
        <v>0.14538097118041837</v>
      </c>
      <c r="AI498">
        <v>22.581918673509598</v>
      </c>
      <c r="AJ498">
        <v>40.707565184182101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-0.16</v>
      </c>
      <c r="AM498" t="s">
        <v>10435</v>
      </c>
      <c r="AN498">
        <v>-10.09</v>
      </c>
      <c r="AO498" t="s">
        <v>10435</v>
      </c>
      <c r="AP498">
        <v>-8.1305779574595005E-2</v>
      </c>
      <c r="AQ498">
        <f>(Table2[[#This Row],[Sharpe Ratio]]-AVERAGE(Table2[Sharpe Ratio]))/_xlfn.STDEV.P(Table2[Sharpe Ratio])</f>
        <v>-1.6248510440443622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-4.1597367645156025</v>
      </c>
      <c r="AS498">
        <f>_xlfn.RANK.AVG(Table2[[#This Row],[1Y Return vs Nifty Z-Score]],Table2[1Y Return vs Nifty Z-Score])</f>
        <v>429</v>
      </c>
      <c r="AT498">
        <f>_xlfn.RANK.AVG(Table2[[#This Row],[6M Return vs Nifty Z-Score]],Table2[6M Return vs Nifty Z-Score])</f>
        <v>263</v>
      </c>
      <c r="AU498">
        <f>_xlfn.RANK.AVG(Table2[[#This Row],[Sharpe Ratio Z-Score]],Table2[Sharpe Ratio Z-Score])</f>
        <v>703</v>
      </c>
      <c r="AV498">
        <f>(Table2[[#This Row],[Rank 1Y]]+Table2[[#This Row],[Rank 6M]]+Table2[[#This Row],[Rank Sharpe]])/3</f>
        <v>465</v>
      </c>
    </row>
    <row r="499" spans="1:48" x14ac:dyDescent="0.3">
      <c r="A499" t="s">
        <v>659</v>
      </c>
      <c r="B499" t="s">
        <v>660</v>
      </c>
      <c r="C499" t="s">
        <v>10391</v>
      </c>
      <c r="D499" t="s">
        <v>549</v>
      </c>
      <c r="E499">
        <v>28917.609399000001</v>
      </c>
      <c r="F499">
        <v>892.5</v>
      </c>
      <c r="G499">
        <v>13.013348230188599</v>
      </c>
      <c r="H499">
        <f>(Table2[[#This Row],[1Y Return vs Nifty]]-AVERAGE(Table2[1Y Return vs Nifty]))/_xlfn.STDEV.P(Table2[1Y Return vs Nifty])</f>
        <v>-0.18745032143304607</v>
      </c>
      <c r="I499">
        <v>6.3619984013507196</v>
      </c>
      <c r="J499">
        <f>(Table2[[#This Row],[1M Return vs Nifty]]-AVERAGE(Table2[1M Return vs Nifty]))/_xlfn.STDEV.P(Table2[1M Return vs Nifty])</f>
        <v>0.86170683231976064</v>
      </c>
      <c r="K499">
        <v>3.5321269960539001</v>
      </c>
      <c r="L499">
        <f>(Table2[[#This Row],[6M Return vs Nifty]]-AVERAGE(Table2[6M Return vs Nifty]))/_xlfn.STDEV.P(Table2[6M Return vs Nifty])</f>
        <v>-0.29433206262635608</v>
      </c>
      <c r="M499">
        <v>1.9778714903199801</v>
      </c>
      <c r="N499">
        <f>(Table2[[#This Row],[1W Return vs Nifty]]-AVERAGE(Table2[1W Return vs Nifty]))/_xlfn.STDEV.P(Table2[1W Return vs Nifty])</f>
        <v>0.73223387869256029</v>
      </c>
      <c r="O499">
        <v>852.64</v>
      </c>
      <c r="P499">
        <v>817.82053268835898</v>
      </c>
      <c r="Q499">
        <v>753.17540697021195</v>
      </c>
      <c r="R499">
        <v>78.987056466338004</v>
      </c>
      <c r="S499" s="2">
        <f>(Table2[[#This Row],[Close Price]]-Table2[[#This Row],[20D EMA]])/Table2[[#This Row],[20D EMA]]</f>
        <v>4.6748920998311141E-2</v>
      </c>
      <c r="T499" s="2">
        <f>(Table2[[#This Row],[Close Price]]-Table2[[#This Row],[50D EMA]])/Table2[[#This Row],[50D EMA]]</f>
        <v>9.1315226662447457E-2</v>
      </c>
      <c r="U499" s="2">
        <f>(Table2[[#This Row],[Close Price]]-Table2[[#This Row],[200D EMA]])/Table2[[#This Row],[200D EMA]]</f>
        <v>0.18498292926245044</v>
      </c>
      <c r="V499">
        <v>0.67741500590655801</v>
      </c>
      <c r="W499">
        <v>890.8</v>
      </c>
      <c r="X499">
        <v>900.35</v>
      </c>
      <c r="Y499">
        <v>889.15</v>
      </c>
      <c r="Z499">
        <v>907.2</v>
      </c>
      <c r="AA499">
        <v>810</v>
      </c>
      <c r="AB499">
        <v>922.45</v>
      </c>
      <c r="AC499" s="2">
        <f>(Table2[[#This Row],[Close Price]]/Table2[[#This Row],[Day Low]])-1</f>
        <v>1.9083969465649719E-3</v>
      </c>
      <c r="AD499" s="2">
        <f>(Table2[[#This Row],[Day High]]/Table2[[#This Row],[Close Price]])-1</f>
        <v>8.7955182072829707E-3</v>
      </c>
      <c r="AE499" s="2">
        <f>(Table2[[#This Row],[Close Price]]/Table2[[#This Row],[Current Week Low]])-1</f>
        <v>3.7676432547939509E-3</v>
      </c>
      <c r="AF499" s="2">
        <f>(Table2[[#This Row],[Current Week High]]/Table2[[#This Row],[Close Price]])-1</f>
        <v>1.6470588235294237E-2</v>
      </c>
      <c r="AG499" s="2">
        <f>(Table2[[#This Row],[Close Price]]/Table2[[#This Row],[Current Month Low]])-1</f>
        <v>0.10185185185185186</v>
      </c>
      <c r="AH499" s="2">
        <f>(Table2[[#This Row],[Current Month High]]/Table2[[#This Row],[Close Price]])-1</f>
        <v>3.3557422969187733E-2</v>
      </c>
      <c r="AI499">
        <v>3.3557422969187698</v>
      </c>
      <c r="AJ499">
        <v>46.828987414658201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0.09</v>
      </c>
      <c r="AM499" t="s">
        <v>10436</v>
      </c>
      <c r="AN499">
        <v>7.04</v>
      </c>
      <c r="AO499" t="s">
        <v>10436</v>
      </c>
      <c r="AP499">
        <v>-2.2159864087133E-2</v>
      </c>
      <c r="AQ499">
        <f>(Table2[[#This Row],[Sharpe Ratio]]-AVERAGE(Table2[Sharpe Ratio]))/_xlfn.STDEV.P(Table2[Sharpe Ratio])</f>
        <v>-0.93835384498815266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0.17380448196476628</v>
      </c>
      <c r="AS499">
        <f>_xlfn.RANK.AVG(Table2[[#This Row],[1Y Return vs Nifty Z-Score]],Table2[1Y Return vs Nifty Z-Score])</f>
        <v>357</v>
      </c>
      <c r="AT499">
        <f>_xlfn.RANK.AVG(Table2[[#This Row],[6M Return vs Nifty Z-Score]],Table2[6M Return vs Nifty Z-Score])</f>
        <v>417</v>
      </c>
      <c r="AU499">
        <f>_xlfn.RANK.AVG(Table2[[#This Row],[Sharpe Ratio Z-Score]],Table2[Sharpe Ratio Z-Score])</f>
        <v>621</v>
      </c>
      <c r="AV499">
        <f>(Table2[[#This Row],[Rank 1Y]]+Table2[[#This Row],[Rank 6M]]+Table2[[#This Row],[Rank Sharpe]])/3</f>
        <v>465</v>
      </c>
    </row>
    <row r="500" spans="1:48" x14ac:dyDescent="0.3">
      <c r="A500" t="s">
        <v>910</v>
      </c>
      <c r="B500" t="s">
        <v>911</v>
      </c>
      <c r="C500" t="s">
        <v>10391</v>
      </c>
      <c r="D500" t="s">
        <v>51</v>
      </c>
      <c r="E500">
        <v>17324.826033172001</v>
      </c>
      <c r="F500">
        <v>204.68</v>
      </c>
      <c r="G500">
        <v>13.933977073232599</v>
      </c>
      <c r="H500">
        <f>(Table2[[#This Row],[1Y Return vs Nifty]]-AVERAGE(Table2[1Y Return vs Nifty]))/_xlfn.STDEV.P(Table2[1Y Return vs Nifty])</f>
        <v>-0.17245939487892217</v>
      </c>
      <c r="I500">
        <v>-7.8548073352518202</v>
      </c>
      <c r="J500">
        <f>(Table2[[#This Row],[1M Return vs Nifty]]-AVERAGE(Table2[1M Return vs Nifty]))/_xlfn.STDEV.P(Table2[1M Return vs Nifty])</f>
        <v>-0.52384264660424895</v>
      </c>
      <c r="K500">
        <v>-0.60148684409490005</v>
      </c>
      <c r="L500">
        <f>(Table2[[#This Row],[6M Return vs Nifty]]-AVERAGE(Table2[6M Return vs Nifty]))/_xlfn.STDEV.P(Table2[6M Return vs Nifty])</f>
        <v>-0.41875380663167117</v>
      </c>
      <c r="M500">
        <v>-4.2548887974223</v>
      </c>
      <c r="N500">
        <f>(Table2[[#This Row],[1W Return vs Nifty]]-AVERAGE(Table2[1W Return vs Nifty]))/_xlfn.STDEV.P(Table2[1W Return vs Nifty])</f>
        <v>-0.47474141432521333</v>
      </c>
      <c r="O500">
        <v>208.44</v>
      </c>
      <c r="P500">
        <v>207.044534534382</v>
      </c>
      <c r="Q500">
        <v>187.916255676525</v>
      </c>
      <c r="R500">
        <v>40.363013115001401</v>
      </c>
      <c r="S500" s="2">
        <f>(Table2[[#This Row],[Close Price]]-Table2[[#This Row],[20D EMA]])/Table2[[#This Row],[20D EMA]]</f>
        <v>-1.8038764152753746E-2</v>
      </c>
      <c r="T500" s="2">
        <f>(Table2[[#This Row],[Close Price]]-Table2[[#This Row],[50D EMA]])/Table2[[#This Row],[50D EMA]]</f>
        <v>-1.1420415128076379E-2</v>
      </c>
      <c r="U500" s="2">
        <f>(Table2[[#This Row],[Close Price]]-Table2[[#This Row],[200D EMA]])/Table2[[#This Row],[200D EMA]]</f>
        <v>8.920859061991826E-2</v>
      </c>
      <c r="V500">
        <v>0.64309602041062697</v>
      </c>
      <c r="W500">
        <v>203.5</v>
      </c>
      <c r="X500">
        <v>210.8</v>
      </c>
      <c r="Y500">
        <v>203.23</v>
      </c>
      <c r="Z500">
        <v>210.8</v>
      </c>
      <c r="AA500">
        <v>199</v>
      </c>
      <c r="AB500">
        <v>218.35</v>
      </c>
      <c r="AC500" s="2">
        <f>(Table2[[#This Row],[Close Price]]/Table2[[#This Row],[Day Low]])-1</f>
        <v>5.7985257985257999E-3</v>
      </c>
      <c r="AD500" s="2">
        <f>(Table2[[#This Row],[Day High]]/Table2[[#This Row],[Close Price]])-1</f>
        <v>2.9900332225913706E-2</v>
      </c>
      <c r="AE500" s="2">
        <f>(Table2[[#This Row],[Close Price]]/Table2[[#This Row],[Current Week Low]])-1</f>
        <v>7.1347734094375781E-3</v>
      </c>
      <c r="AF500" s="2">
        <f>(Table2[[#This Row],[Current Week High]]/Table2[[#This Row],[Close Price]])-1</f>
        <v>2.9900332225913706E-2</v>
      </c>
      <c r="AG500" s="2">
        <f>(Table2[[#This Row],[Close Price]]/Table2[[#This Row],[Current Month Low]])-1</f>
        <v>2.8542713567839328E-2</v>
      </c>
      <c r="AH500" s="2">
        <f>(Table2[[#This Row],[Current Month High]]/Table2[[#This Row],[Close Price]])-1</f>
        <v>6.6787179988274215E-2</v>
      </c>
      <c r="AI500">
        <v>12.5659566152042</v>
      </c>
      <c r="AJ500">
        <v>63.286796968488197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-7.0000000000000007E-2</v>
      </c>
      <c r="AM500" t="s">
        <v>10435</v>
      </c>
      <c r="AN500">
        <v>-0.26</v>
      </c>
      <c r="AO500" t="s">
        <v>10435</v>
      </c>
      <c r="AP500">
        <v>-7.9375935137969995E-3</v>
      </c>
      <c r="AQ500">
        <f>(Table2[[#This Row],[Sharpe Ratio]]-AVERAGE(Table2[Sharpe Ratio]))/_xlfn.STDEV.P(Table2[Sharpe Ratio])</f>
        <v>-0.77327822087536957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-2.3630754833154253</v>
      </c>
      <c r="AS500">
        <f>_xlfn.RANK.AVG(Table2[[#This Row],[1Y Return vs Nifty Z-Score]],Table2[1Y Return vs Nifty Z-Score])</f>
        <v>350</v>
      </c>
      <c r="AT500">
        <f>_xlfn.RANK.AVG(Table2[[#This Row],[6M Return vs Nifty Z-Score]],Table2[6M Return vs Nifty Z-Score])</f>
        <v>462</v>
      </c>
      <c r="AU500">
        <f>_xlfn.RANK.AVG(Table2[[#This Row],[Sharpe Ratio Z-Score]],Table2[Sharpe Ratio Z-Score])</f>
        <v>587</v>
      </c>
      <c r="AV500">
        <f>(Table2[[#This Row],[Rank 1Y]]+Table2[[#This Row],[Rank 6M]]+Table2[[#This Row],[Rank Sharpe]])/3</f>
        <v>466.33333333333331</v>
      </c>
    </row>
    <row r="501" spans="1:48" x14ac:dyDescent="0.3">
      <c r="A501" t="s">
        <v>1339</v>
      </c>
      <c r="B501" t="s">
        <v>1340</v>
      </c>
      <c r="C501" t="s">
        <v>10390</v>
      </c>
      <c r="D501" t="s">
        <v>284</v>
      </c>
      <c r="E501">
        <v>8668.0112492000007</v>
      </c>
      <c r="F501">
        <v>735.4</v>
      </c>
      <c r="G501">
        <v>1.71388668750481</v>
      </c>
      <c r="H501">
        <f>(Table2[[#This Row],[1Y Return vs Nifty]]-AVERAGE(Table2[1Y Return vs Nifty]))/_xlfn.STDEV.P(Table2[1Y Return vs Nifty])</f>
        <v>-0.37144346847311166</v>
      </c>
      <c r="I501">
        <v>-3.7540726991254498</v>
      </c>
      <c r="J501">
        <f>(Table2[[#This Row],[1M Return vs Nifty]]-AVERAGE(Table2[1M Return vs Nifty]))/_xlfn.STDEV.P(Table2[1M Return vs Nifty])</f>
        <v>-0.12419093555482086</v>
      </c>
      <c r="K501">
        <v>-21.919144514016001</v>
      </c>
      <c r="L501">
        <f>(Table2[[#This Row],[6M Return vs Nifty]]-AVERAGE(Table2[6M Return vs Nifty]))/_xlfn.STDEV.P(Table2[6M Return vs Nifty])</f>
        <v>-1.0604151344601036</v>
      </c>
      <c r="M501">
        <v>-0.27477143234451601</v>
      </c>
      <c r="N501">
        <f>(Table2[[#This Row],[1W Return vs Nifty]]-AVERAGE(Table2[1W Return vs Nifty]))/_xlfn.STDEV.P(Table2[1W Return vs Nifty])</f>
        <v>0.29600912013823</v>
      </c>
      <c r="O501">
        <v>747.07</v>
      </c>
      <c r="P501">
        <v>753.13692640538602</v>
      </c>
      <c r="Q501">
        <v>719.19317270207102</v>
      </c>
      <c r="R501">
        <v>43.5374427894889</v>
      </c>
      <c r="S501" s="2">
        <f>(Table2[[#This Row],[Close Price]]-Table2[[#This Row],[20D EMA]])/Table2[[#This Row],[20D EMA]]</f>
        <v>-1.5621026142128678E-2</v>
      </c>
      <c r="T501" s="2">
        <f>(Table2[[#This Row],[Close Price]]-Table2[[#This Row],[50D EMA]])/Table2[[#This Row],[50D EMA]]</f>
        <v>-2.3550732653678044E-2</v>
      </c>
      <c r="U501" s="2">
        <f>(Table2[[#This Row],[Close Price]]-Table2[[#This Row],[200D EMA]])/Table2[[#This Row],[200D EMA]]</f>
        <v>2.2534734634699741E-2</v>
      </c>
      <c r="V501">
        <v>1.2347436501395299</v>
      </c>
      <c r="W501">
        <v>731</v>
      </c>
      <c r="X501">
        <v>751.1</v>
      </c>
      <c r="Y501">
        <v>731</v>
      </c>
      <c r="Z501">
        <v>765</v>
      </c>
      <c r="AA501">
        <v>711.55</v>
      </c>
      <c r="AB501">
        <v>779.05</v>
      </c>
      <c r="AC501" s="2">
        <f>(Table2[[#This Row],[Close Price]]/Table2[[#This Row],[Day Low]])-1</f>
        <v>6.0191518467851424E-3</v>
      </c>
      <c r="AD501" s="2">
        <f>(Table2[[#This Row],[Day High]]/Table2[[#This Row],[Close Price]])-1</f>
        <v>2.1348925754691495E-2</v>
      </c>
      <c r="AE501" s="2">
        <f>(Table2[[#This Row],[Close Price]]/Table2[[#This Row],[Current Week Low]])-1</f>
        <v>6.0191518467851424E-3</v>
      </c>
      <c r="AF501" s="2">
        <f>(Table2[[#This Row],[Current Week High]]/Table2[[#This Row],[Close Price]])-1</f>
        <v>4.0250203970628284E-2</v>
      </c>
      <c r="AG501" s="2">
        <f>(Table2[[#This Row],[Close Price]]/Table2[[#This Row],[Current Month Low]])-1</f>
        <v>3.3518375377696641E-2</v>
      </c>
      <c r="AH501" s="2">
        <f>(Table2[[#This Row],[Current Month High]]/Table2[[#This Row],[Close Price]])-1</f>
        <v>5.9355452814794596E-2</v>
      </c>
      <c r="AI501">
        <v>25.333152026108198</v>
      </c>
      <c r="AJ501">
        <v>36.286137879911003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-0.18</v>
      </c>
      <c r="AM501" t="s">
        <v>10435</v>
      </c>
      <c r="AN501">
        <v>-0.76</v>
      </c>
      <c r="AO501" t="s">
        <v>10435</v>
      </c>
      <c r="AP501">
        <v>7.5666857314552999E-2</v>
      </c>
      <c r="AQ501">
        <f>(Table2[[#This Row],[Sharpe Ratio]]-AVERAGE(Table2[Sharpe Ratio]))/_xlfn.STDEV.P(Table2[Sharpe Ratio])</f>
        <v>0.19710529334145802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424</v>
      </c>
      <c r="AT501">
        <f>_xlfn.RANK.AVG(Table2[[#This Row],[6M Return vs Nifty Z-Score]],Table2[6M Return vs Nifty Z-Score])</f>
        <v>679</v>
      </c>
      <c r="AU501">
        <f>_xlfn.RANK.AVG(Table2[[#This Row],[Sharpe Ratio Z-Score]],Table2[Sharpe Ratio Z-Score])</f>
        <v>297</v>
      </c>
      <c r="AV501">
        <f>(Table2[[#This Row],[Rank 1Y]]+Table2[[#This Row],[Rank 6M]]+Table2[[#This Row],[Rank Sharpe]])/3</f>
        <v>466.66666666666669</v>
      </c>
    </row>
    <row r="502" spans="1:48" x14ac:dyDescent="0.3">
      <c r="A502" t="s">
        <v>38</v>
      </c>
      <c r="B502" t="s">
        <v>39</v>
      </c>
      <c r="C502" t="s">
        <v>10391</v>
      </c>
      <c r="D502" t="s">
        <v>40</v>
      </c>
      <c r="E502">
        <v>650336.26361681998</v>
      </c>
      <c r="F502">
        <v>1028.2</v>
      </c>
      <c r="G502">
        <v>27.154599333520899</v>
      </c>
      <c r="H502">
        <f>(Table2[[#This Row],[1Y Return vs Nifty]]-AVERAGE(Table2[1Y Return vs Nifty]))/_xlfn.STDEV.P(Table2[1Y Return vs Nifty])</f>
        <v>4.281669472141765E-2</v>
      </c>
      <c r="I502">
        <v>-7.80522757578757</v>
      </c>
      <c r="J502">
        <f>(Table2[[#This Row],[1M Return vs Nifty]]-AVERAGE(Table2[1M Return vs Nifty]))/_xlfn.STDEV.P(Table2[1M Return vs Nifty])</f>
        <v>-0.51901067441840087</v>
      </c>
      <c r="K502">
        <v>-2.8255827112169101</v>
      </c>
      <c r="L502">
        <f>(Table2[[#This Row],[6M Return vs Nifty]]-AVERAGE(Table2[6M Return vs Nifty]))/_xlfn.STDEV.P(Table2[6M Return vs Nifty])</f>
        <v>-0.48569907470063345</v>
      </c>
      <c r="M502">
        <v>-1.78045579980043</v>
      </c>
      <c r="N502">
        <f>(Table2[[#This Row],[1W Return vs Nifty]]-AVERAGE(Table2[1W Return vs Nifty]))/_xlfn.STDEV.P(Table2[1W Return vs Nifty])</f>
        <v>4.4330371984704171E-3</v>
      </c>
      <c r="O502">
        <v>1037.24</v>
      </c>
      <c r="P502">
        <v>1051.01518410218</v>
      </c>
      <c r="Q502">
        <v>967.72336906729402</v>
      </c>
      <c r="R502">
        <v>48.510765231080299</v>
      </c>
      <c r="S502" s="2">
        <f>(Table2[[#This Row],[Close Price]]-Table2[[#This Row],[20D EMA]])/Table2[[#This Row],[20D EMA]]</f>
        <v>-8.7154371215918819E-3</v>
      </c>
      <c r="T502" s="2">
        <f>(Table2[[#This Row],[Close Price]]-Table2[[#This Row],[50D EMA]])/Table2[[#This Row],[50D EMA]]</f>
        <v>-2.1707758791010823E-2</v>
      </c>
      <c r="U502" s="2">
        <f>(Table2[[#This Row],[Close Price]]-Table2[[#This Row],[200D EMA]])/Table2[[#This Row],[200D EMA]]</f>
        <v>6.2493717591003611E-2</v>
      </c>
      <c r="V502">
        <v>0.33038100950956301</v>
      </c>
      <c r="W502">
        <v>1025.25</v>
      </c>
      <c r="X502">
        <v>1043.45</v>
      </c>
      <c r="Y502">
        <v>1012.15</v>
      </c>
      <c r="Z502">
        <v>1043.45</v>
      </c>
      <c r="AA502">
        <v>991</v>
      </c>
      <c r="AB502">
        <v>1079.95</v>
      </c>
      <c r="AC502" s="2">
        <f>(Table2[[#This Row],[Close Price]]/Table2[[#This Row],[Day Low]])-1</f>
        <v>2.8773469885394753E-3</v>
      </c>
      <c r="AD502" s="2">
        <f>(Table2[[#This Row],[Day High]]/Table2[[#This Row],[Close Price]])-1</f>
        <v>1.4831744796732105E-2</v>
      </c>
      <c r="AE502" s="2">
        <f>(Table2[[#This Row],[Close Price]]/Table2[[#This Row],[Current Week Low]])-1</f>
        <v>1.5857333399199813E-2</v>
      </c>
      <c r="AF502" s="2">
        <f>(Table2[[#This Row],[Current Week High]]/Table2[[#This Row],[Close Price]])-1</f>
        <v>1.4831744796732105E-2</v>
      </c>
      <c r="AG502" s="2">
        <f>(Table2[[#This Row],[Close Price]]/Table2[[#This Row],[Current Month Low]])-1</f>
        <v>3.7537840565085911E-2</v>
      </c>
      <c r="AH502" s="2">
        <f>(Table2[[#This Row],[Current Month High]]/Table2[[#This Row],[Close Price]])-1</f>
        <v>5.0330674965959998E-2</v>
      </c>
      <c r="AI502">
        <v>18.848473059716</v>
      </c>
      <c r="AJ502">
        <v>72.126893780865501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-0.04</v>
      </c>
      <c r="AM502" t="s">
        <v>10435</v>
      </c>
      <c r="AN502">
        <v>-1.03</v>
      </c>
      <c r="AO502" t="s">
        <v>10435</v>
      </c>
      <c r="AP502">
        <v>-2.7346538585165999E-2</v>
      </c>
      <c r="AQ502">
        <f>(Table2[[#This Row],[Sharpe Ratio]]-AVERAGE(Table2[Sharpe Ratio]))/_xlfn.STDEV.P(Table2[Sharpe Ratio])</f>
        <v>-0.99855474789024257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288</v>
      </c>
      <c r="AT502">
        <f>_xlfn.RANK.AVG(Table2[[#This Row],[6M Return vs Nifty Z-Score]],Table2[6M Return vs Nifty Z-Score])</f>
        <v>487</v>
      </c>
      <c r="AU502">
        <f>_xlfn.RANK.AVG(Table2[[#This Row],[Sharpe Ratio Z-Score]],Table2[Sharpe Ratio Z-Score])</f>
        <v>630</v>
      </c>
      <c r="AV502">
        <f>(Table2[[#This Row],[Rank 1Y]]+Table2[[#This Row],[Rank 6M]]+Table2[[#This Row],[Rank Sharpe]])/3</f>
        <v>468.33333333333331</v>
      </c>
    </row>
    <row r="503" spans="1:48" x14ac:dyDescent="0.3">
      <c r="A503" t="s">
        <v>743</v>
      </c>
      <c r="B503" t="s">
        <v>744</v>
      </c>
      <c r="C503" t="s">
        <v>10391</v>
      </c>
      <c r="D503" t="s">
        <v>549</v>
      </c>
      <c r="E503">
        <v>23436.880078260001</v>
      </c>
      <c r="F503">
        <v>2600.1999999999998</v>
      </c>
      <c r="G503">
        <v>7.5938433823186999</v>
      </c>
      <c r="H503">
        <f>(Table2[[#This Row],[1Y Return vs Nifty]]-AVERAGE(Table2[1Y Return vs Nifty]))/_xlfn.STDEV.P(Table2[1Y Return vs Nifty])</f>
        <v>-0.27569804444106089</v>
      </c>
      <c r="I503">
        <v>-4.8601730197551003</v>
      </c>
      <c r="J503">
        <f>(Table2[[#This Row],[1M Return vs Nifty]]-AVERAGE(Table2[1M Return vs Nifty]))/_xlfn.STDEV.P(Table2[1M Return vs Nifty])</f>
        <v>-0.23198988500099474</v>
      </c>
      <c r="K503">
        <v>-21.871045133335301</v>
      </c>
      <c r="L503">
        <f>(Table2[[#This Row],[6M Return vs Nifty]]-AVERAGE(Table2[6M Return vs Nifty]))/_xlfn.STDEV.P(Table2[6M Return vs Nifty])</f>
        <v>-1.0589673434807572</v>
      </c>
      <c r="M503">
        <v>-0.91615750633593795</v>
      </c>
      <c r="N503">
        <f>(Table2[[#This Row],[1W Return vs Nifty]]-AVERAGE(Table2[1W Return vs Nifty]))/_xlfn.STDEV.P(Table2[1W Return vs Nifty])</f>
        <v>0.17180457690948103</v>
      </c>
      <c r="O503">
        <v>2520.59</v>
      </c>
      <c r="P503">
        <v>2462.4077543067001</v>
      </c>
      <c r="Q503">
        <v>2504.4686594651398</v>
      </c>
      <c r="R503">
        <v>59.233398561615097</v>
      </c>
      <c r="S503" s="2">
        <f>(Table2[[#This Row],[Close Price]]-Table2[[#This Row],[20D EMA]])/Table2[[#This Row],[20D EMA]]</f>
        <v>3.1583875203821193E-2</v>
      </c>
      <c r="T503" s="2">
        <f>(Table2[[#This Row],[Close Price]]-Table2[[#This Row],[50D EMA]])/Table2[[#This Row],[50D EMA]]</f>
        <v>5.5958338115327952E-2</v>
      </c>
      <c r="U503" s="2">
        <f>(Table2[[#This Row],[Close Price]]-Table2[[#This Row],[200D EMA]])/Table2[[#This Row],[200D EMA]]</f>
        <v>3.8224211819565999E-2</v>
      </c>
      <c r="V503">
        <v>0.769992003632608</v>
      </c>
      <c r="W503">
        <v>2585.0500000000002</v>
      </c>
      <c r="X503">
        <v>2645</v>
      </c>
      <c r="Y503">
        <v>2581.3000000000002</v>
      </c>
      <c r="Z503">
        <v>2647.65</v>
      </c>
      <c r="AA503">
        <v>2315.15</v>
      </c>
      <c r="AB503">
        <v>2694</v>
      </c>
      <c r="AC503" s="2">
        <f>(Table2[[#This Row],[Close Price]]/Table2[[#This Row],[Day Low]])-1</f>
        <v>5.8606216514185405E-3</v>
      </c>
      <c r="AD503" s="2">
        <f>(Table2[[#This Row],[Day High]]/Table2[[#This Row],[Close Price]])-1</f>
        <v>1.7229443888931772E-2</v>
      </c>
      <c r="AE503" s="2">
        <f>(Table2[[#This Row],[Close Price]]/Table2[[#This Row],[Current Week Low]])-1</f>
        <v>7.3218920698872036E-3</v>
      </c>
      <c r="AF503" s="2">
        <f>(Table2[[#This Row],[Current Week High]]/Table2[[#This Row],[Close Price]])-1</f>
        <v>1.8248596261826178E-2</v>
      </c>
      <c r="AG503" s="2">
        <f>(Table2[[#This Row],[Close Price]]/Table2[[#This Row],[Current Month Low]])-1</f>
        <v>0.12312377167786082</v>
      </c>
      <c r="AH503" s="2">
        <f>(Table2[[#This Row],[Current Month High]]/Table2[[#This Row],[Close Price]])-1</f>
        <v>3.607414814245069E-2</v>
      </c>
      <c r="AI503">
        <v>49.8346281055303</v>
      </c>
      <c r="AJ503">
        <v>42.550916915654703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0.05</v>
      </c>
      <c r="AM503" t="s">
        <v>10436</v>
      </c>
      <c r="AN503">
        <v>7.7</v>
      </c>
      <c r="AO503" t="s">
        <v>10436</v>
      </c>
      <c r="AP503">
        <v>5.8432640997850997E-2</v>
      </c>
      <c r="AQ503">
        <f>(Table2[[#This Row],[Sharpe Ratio]]-AVERAGE(Table2[Sharpe Ratio]))/_xlfn.STDEV.P(Table2[Sharpe Ratio])</f>
        <v>-2.9295041899586958E-3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384</v>
      </c>
      <c r="AT503">
        <f>_xlfn.RANK.AVG(Table2[[#This Row],[6M Return vs Nifty Z-Score]],Table2[6M Return vs Nifty Z-Score])</f>
        <v>678</v>
      </c>
      <c r="AU503">
        <f>_xlfn.RANK.AVG(Table2[[#This Row],[Sharpe Ratio Z-Score]],Table2[Sharpe Ratio Z-Score])</f>
        <v>347</v>
      </c>
      <c r="AV503">
        <f>(Table2[[#This Row],[Rank 1Y]]+Table2[[#This Row],[Rank 6M]]+Table2[[#This Row],[Rank Sharpe]])/3</f>
        <v>469.66666666666669</v>
      </c>
    </row>
    <row r="504" spans="1:48" x14ac:dyDescent="0.3">
      <c r="A504" t="s">
        <v>1502</v>
      </c>
      <c r="B504" t="s">
        <v>1503</v>
      </c>
      <c r="C504" t="s">
        <v>10394</v>
      </c>
      <c r="D504" t="s">
        <v>46</v>
      </c>
      <c r="E504">
        <v>7065.247936195</v>
      </c>
      <c r="F504">
        <v>189.83</v>
      </c>
      <c r="G504">
        <v>-6.92024566647867</v>
      </c>
      <c r="H504">
        <f>(Table2[[#This Row],[1Y Return vs Nifty]]-AVERAGE(Table2[1Y Return vs Nifty]))/_xlfn.STDEV.P(Table2[1Y Return vs Nifty])</f>
        <v>-0.51203611333223553</v>
      </c>
      <c r="I504">
        <v>-9.4566089386444396</v>
      </c>
      <c r="J504">
        <f>(Table2[[#This Row],[1M Return vs Nifty]]-AVERAGE(Table2[1M Return vs Nifty]))/_xlfn.STDEV.P(Table2[1M Return vs Nifty])</f>
        <v>-0.67995193149138011</v>
      </c>
      <c r="K504">
        <v>-26.523409229472001</v>
      </c>
      <c r="L504">
        <f>(Table2[[#This Row],[6M Return vs Nifty]]-AVERAGE(Table2[6M Return vs Nifty]))/_xlfn.STDEV.P(Table2[6M Return vs Nifty])</f>
        <v>-1.1990034661022653</v>
      </c>
      <c r="M504">
        <v>-2.59999359576498</v>
      </c>
      <c r="N504">
        <f>(Table2[[#This Row],[1W Return vs Nifty]]-AVERAGE(Table2[1W Return vs Nifty]))/_xlfn.STDEV.P(Table2[1W Return vs Nifty])</f>
        <v>-0.15427062309932704</v>
      </c>
      <c r="O504">
        <v>191.47</v>
      </c>
      <c r="P504">
        <v>193.49061611064101</v>
      </c>
      <c r="Q504">
        <v>190.33482390979401</v>
      </c>
      <c r="R504">
        <v>45.067640476843202</v>
      </c>
      <c r="S504" s="2">
        <f>(Table2[[#This Row],[Close Price]]-Table2[[#This Row],[20D EMA]])/Table2[[#This Row],[20D EMA]]</f>
        <v>-8.5653104925052827E-3</v>
      </c>
      <c r="T504" s="2">
        <f>(Table2[[#This Row],[Close Price]]-Table2[[#This Row],[50D EMA]])/Table2[[#This Row],[50D EMA]]</f>
        <v>-1.8918830195609086E-2</v>
      </c>
      <c r="U504" s="2">
        <f>(Table2[[#This Row],[Close Price]]-Table2[[#This Row],[200D EMA]])/Table2[[#This Row],[200D EMA]]</f>
        <v>-2.652293991315279E-3</v>
      </c>
      <c r="V504">
        <v>0.58830837170886896</v>
      </c>
      <c r="W504">
        <v>188.5</v>
      </c>
      <c r="X504">
        <v>192.55</v>
      </c>
      <c r="Y504">
        <v>188.5</v>
      </c>
      <c r="Z504">
        <v>192.55</v>
      </c>
      <c r="AA504">
        <v>184.31</v>
      </c>
      <c r="AB504">
        <v>199.9</v>
      </c>
      <c r="AC504" s="2">
        <f>(Table2[[#This Row],[Close Price]]/Table2[[#This Row],[Day Low]])-1</f>
        <v>7.0557029177720221E-3</v>
      </c>
      <c r="AD504" s="2">
        <f>(Table2[[#This Row],[Day High]]/Table2[[#This Row],[Close Price]])-1</f>
        <v>1.432860980877626E-2</v>
      </c>
      <c r="AE504" s="2">
        <f>(Table2[[#This Row],[Close Price]]/Table2[[#This Row],[Current Week Low]])-1</f>
        <v>7.0557029177720221E-3</v>
      </c>
      <c r="AF504" s="2">
        <f>(Table2[[#This Row],[Current Week High]]/Table2[[#This Row],[Close Price]])-1</f>
        <v>1.432860980877626E-2</v>
      </c>
      <c r="AG504" s="2">
        <f>(Table2[[#This Row],[Close Price]]/Table2[[#This Row],[Current Month Low]])-1</f>
        <v>2.9949541533286439E-2</v>
      </c>
      <c r="AH504" s="2">
        <f>(Table2[[#This Row],[Current Month High]]/Table2[[#This Row],[Close Price]])-1</f>
        <v>5.3047463519991567E-2</v>
      </c>
      <c r="AI504">
        <v>31.328030342938401</v>
      </c>
      <c r="AJ504">
        <v>38.360058309037903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-0.06</v>
      </c>
      <c r="AM504" t="s">
        <v>10435</v>
      </c>
      <c r="AN504">
        <v>-1.33</v>
      </c>
      <c r="AO504" t="s">
        <v>10435</v>
      </c>
      <c r="AP504">
        <v>9.7223039637145001E-2</v>
      </c>
      <c r="AQ504">
        <f>(Table2[[#This Row],[Sharpe Ratio]]-AVERAGE(Table2[Sharpe Ratio]))/_xlfn.STDEV.P(Table2[Sharpe Ratio])</f>
        <v>0.44730446034803484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482</v>
      </c>
      <c r="AT504">
        <f>_xlfn.RANK.AVG(Table2[[#This Row],[6M Return vs Nifty Z-Score]],Table2[6M Return vs Nifty Z-Score])</f>
        <v>701</v>
      </c>
      <c r="AU504">
        <f>_xlfn.RANK.AVG(Table2[[#This Row],[Sharpe Ratio Z-Score]],Table2[Sharpe Ratio Z-Score])</f>
        <v>229</v>
      </c>
      <c r="AV504">
        <f>(Table2[[#This Row],[Rank 1Y]]+Table2[[#This Row],[Rank 6M]]+Table2[[#This Row],[Rank Sharpe]])/3</f>
        <v>470.66666666666669</v>
      </c>
    </row>
    <row r="505" spans="1:48" x14ac:dyDescent="0.3">
      <c r="A505" t="s">
        <v>1855</v>
      </c>
      <c r="B505" t="s">
        <v>1856</v>
      </c>
      <c r="C505" t="s">
        <v>10402</v>
      </c>
      <c r="D505" t="s">
        <v>138</v>
      </c>
      <c r="E505">
        <v>4145.8109803950001</v>
      </c>
      <c r="F505">
        <v>629.65</v>
      </c>
      <c r="G505">
        <v>-19.6624163048978</v>
      </c>
      <c r="H505">
        <f>(Table2[[#This Row],[1Y Return vs Nifty]]-AVERAGE(Table2[1Y Return vs Nifty]))/_xlfn.STDEV.P(Table2[1Y Return vs Nifty])</f>
        <v>-0.71952140517804597</v>
      </c>
      <c r="I505">
        <v>4.3378830856557702</v>
      </c>
      <c r="J505">
        <f>(Table2[[#This Row],[1M Return vs Nifty]]-AVERAGE(Table2[1M Return vs Nifty]))/_xlfn.STDEV.P(Table2[1M Return vs Nifty])</f>
        <v>0.66443945926121506</v>
      </c>
      <c r="K505">
        <v>13.251693123934899</v>
      </c>
      <c r="L505">
        <f>(Table2[[#This Row],[6M Return vs Nifty]]-AVERAGE(Table2[6M Return vs Nifty]))/_xlfn.STDEV.P(Table2[6M Return vs Nifty])</f>
        <v>-1.7731987915068958E-3</v>
      </c>
      <c r="M505">
        <v>5.4895048794407098</v>
      </c>
      <c r="N505">
        <f>(Table2[[#This Row],[1W Return vs Nifty]]-AVERAGE(Table2[1W Return vs Nifty]))/_xlfn.STDEV.P(Table2[1W Return vs Nifty])</f>
        <v>1.4122623962565342</v>
      </c>
      <c r="O505">
        <v>551.74</v>
      </c>
      <c r="P505">
        <v>531.11725216453999</v>
      </c>
      <c r="Q505">
        <v>517.15807380914805</v>
      </c>
      <c r="R505">
        <v>76.924344140469302</v>
      </c>
      <c r="S505" s="2">
        <f>(Table2[[#This Row],[Close Price]]-Table2[[#This Row],[20D EMA]])/Table2[[#This Row],[20D EMA]]</f>
        <v>0.14120781527531079</v>
      </c>
      <c r="T505" s="2">
        <f>(Table2[[#This Row],[Close Price]]-Table2[[#This Row],[50D EMA]])/Table2[[#This Row],[50D EMA]]</f>
        <v>0.18551976504979839</v>
      </c>
      <c r="U505" s="2">
        <f>(Table2[[#This Row],[Close Price]]-Table2[[#This Row],[200D EMA]])/Table2[[#This Row],[200D EMA]]</f>
        <v>0.2175194237272334</v>
      </c>
      <c r="V505">
        <v>3.0194083077723</v>
      </c>
      <c r="W505">
        <v>562.04999999999995</v>
      </c>
      <c r="X505">
        <v>667</v>
      </c>
      <c r="Y505">
        <v>562.04999999999995</v>
      </c>
      <c r="Z505">
        <v>667</v>
      </c>
      <c r="AA505">
        <v>489.85</v>
      </c>
      <c r="AB505">
        <v>667</v>
      </c>
      <c r="AC505" s="2">
        <f>(Table2[[#This Row],[Close Price]]/Table2[[#This Row],[Day Low]])-1</f>
        <v>0.12027399697535812</v>
      </c>
      <c r="AD505" s="2">
        <f>(Table2[[#This Row],[Day High]]/Table2[[#This Row],[Close Price]])-1</f>
        <v>5.9318669101882104E-2</v>
      </c>
      <c r="AE505" s="2">
        <f>(Table2[[#This Row],[Close Price]]/Table2[[#This Row],[Current Week Low]])-1</f>
        <v>0.12027399697535812</v>
      </c>
      <c r="AF505" s="2">
        <f>(Table2[[#This Row],[Current Week High]]/Table2[[#This Row],[Close Price]])-1</f>
        <v>5.9318669101882104E-2</v>
      </c>
      <c r="AG505" s="2">
        <f>(Table2[[#This Row],[Close Price]]/Table2[[#This Row],[Current Month Low]])-1</f>
        <v>0.28539348780238849</v>
      </c>
      <c r="AH505" s="2">
        <f>(Table2[[#This Row],[Current Month High]]/Table2[[#This Row],[Close Price]])-1</f>
        <v>5.9318669101882104E-2</v>
      </c>
      <c r="AI505">
        <v>5.9318669101882104</v>
      </c>
      <c r="AJ505">
        <v>48.152941176470499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0.01</v>
      </c>
      <c r="AM505" t="s">
        <v>10436</v>
      </c>
      <c r="AN505">
        <v>25.23</v>
      </c>
      <c r="AO505" t="s">
        <v>10436</v>
      </c>
      <c r="AQ505">
        <f>(Table2[[#This Row],[Sharpe Ratio]]-AVERAGE(Table2[Sharpe Ratio]))/_xlfn.STDEV.P(Table2[Sharpe Ratio])</f>
        <v>-0.68114784011182361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0.6742594114363728</v>
      </c>
      <c r="AS505">
        <f>_xlfn.RANK.AVG(Table2[[#This Row],[1Y Return vs Nifty Z-Score]],Table2[1Y Return vs Nifty Z-Score])</f>
        <v>570</v>
      </c>
      <c r="AT505">
        <f>_xlfn.RANK.AVG(Table2[[#This Row],[6M Return vs Nifty Z-Score]],Table2[6M Return vs Nifty Z-Score])</f>
        <v>312</v>
      </c>
      <c r="AU505">
        <f>_xlfn.RANK.AVG(Table2[[#This Row],[Sharpe Ratio Z-Score]],Table2[Sharpe Ratio Z-Score])</f>
        <v>532</v>
      </c>
      <c r="AV505">
        <f>(Table2[[#This Row],[Rank 1Y]]+Table2[[#This Row],[Rank 6M]]+Table2[[#This Row],[Rank Sharpe]])/3</f>
        <v>471.33333333333331</v>
      </c>
    </row>
    <row r="506" spans="1:48" x14ac:dyDescent="0.3">
      <c r="A506" t="s">
        <v>854</v>
      </c>
      <c r="B506" t="s">
        <v>855</v>
      </c>
      <c r="C506" t="s">
        <v>10402</v>
      </c>
      <c r="D506" t="s">
        <v>554</v>
      </c>
      <c r="E506">
        <v>19154.613946725</v>
      </c>
      <c r="F506">
        <v>1694.25</v>
      </c>
      <c r="G506">
        <v>11.639808933203801</v>
      </c>
      <c r="H506">
        <f>(Table2[[#This Row],[1Y Return vs Nifty]]-AVERAGE(Table2[1Y Return vs Nifty]))/_xlfn.STDEV.P(Table2[1Y Return vs Nifty])</f>
        <v>-0.2098161498294501</v>
      </c>
      <c r="I506">
        <v>-0.94659638117284095</v>
      </c>
      <c r="J506">
        <f>(Table2[[#This Row],[1M Return vs Nifty]]-AVERAGE(Table2[1M Return vs Nifty]))/_xlfn.STDEV.P(Table2[1M Return vs Nifty])</f>
        <v>0.14942167627230835</v>
      </c>
      <c r="K506">
        <v>-5.8537724368670299</v>
      </c>
      <c r="L506">
        <f>(Table2[[#This Row],[6M Return vs Nifty]]-AVERAGE(Table2[6M Return vs Nifty]))/_xlfn.STDEV.P(Table2[6M Return vs Nifty])</f>
        <v>-0.57684756157303119</v>
      </c>
      <c r="M506">
        <v>0.85556743980176098</v>
      </c>
      <c r="N506">
        <f>(Table2[[#This Row],[1W Return vs Nifty]]-AVERAGE(Table2[1W Return vs Nifty]))/_xlfn.STDEV.P(Table2[1W Return vs Nifty])</f>
        <v>0.51489947183380691</v>
      </c>
      <c r="O506">
        <v>1656.43</v>
      </c>
      <c r="P506">
        <v>1664.9086605151699</v>
      </c>
      <c r="Q506">
        <v>1606.7008088619</v>
      </c>
      <c r="R506">
        <v>62.522212624402698</v>
      </c>
      <c r="S506" s="2">
        <f>(Table2[[#This Row],[Close Price]]-Table2[[#This Row],[20D EMA]])/Table2[[#This Row],[20D EMA]]</f>
        <v>2.2832235590999884E-2</v>
      </c>
      <c r="T506" s="2">
        <f>(Table2[[#This Row],[Close Price]]-Table2[[#This Row],[50D EMA]])/Table2[[#This Row],[50D EMA]]</f>
        <v>1.7623392910786496E-2</v>
      </c>
      <c r="U506" s="2">
        <f>(Table2[[#This Row],[Close Price]]-Table2[[#This Row],[200D EMA]])/Table2[[#This Row],[200D EMA]]</f>
        <v>5.4490039872523079E-2</v>
      </c>
      <c r="V506">
        <v>2.09929369092155</v>
      </c>
      <c r="W506">
        <v>1689.7</v>
      </c>
      <c r="X506">
        <v>1735.05</v>
      </c>
      <c r="Y506">
        <v>1689.7</v>
      </c>
      <c r="Z506">
        <v>1735.05</v>
      </c>
      <c r="AA506">
        <v>1519</v>
      </c>
      <c r="AB506">
        <v>1760</v>
      </c>
      <c r="AC506" s="2">
        <f>(Table2[[#This Row],[Close Price]]/Table2[[#This Row],[Day Low]])-1</f>
        <v>2.6927857016039169E-3</v>
      </c>
      <c r="AD506" s="2">
        <f>(Table2[[#This Row],[Day High]]/Table2[[#This Row],[Close Price]])-1</f>
        <v>2.4081451969898193E-2</v>
      </c>
      <c r="AE506" s="2">
        <f>(Table2[[#This Row],[Close Price]]/Table2[[#This Row],[Current Week Low]])-1</f>
        <v>2.6927857016039169E-3</v>
      </c>
      <c r="AF506" s="2">
        <f>(Table2[[#This Row],[Current Week High]]/Table2[[#This Row],[Close Price]])-1</f>
        <v>2.4081451969898193E-2</v>
      </c>
      <c r="AG506" s="2">
        <f>(Table2[[#This Row],[Close Price]]/Table2[[#This Row],[Current Month Low]])-1</f>
        <v>0.11537195523370647</v>
      </c>
      <c r="AH506" s="2">
        <f>(Table2[[#This Row],[Current Month High]]/Table2[[#This Row],[Close Price]])-1</f>
        <v>3.8807732034823683E-2</v>
      </c>
      <c r="AI506">
        <v>12.2591117013427</v>
      </c>
      <c r="AJ506">
        <v>45.491627307857399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-0.19</v>
      </c>
      <c r="AM506" t="s">
        <v>10435</v>
      </c>
      <c r="AN506">
        <v>7.57</v>
      </c>
      <c r="AO506" t="s">
        <v>10436</v>
      </c>
      <c r="AQ506">
        <f>(Table2[[#This Row],[Sharpe Ratio]]-AVERAGE(Table2[Sharpe Ratio]))/_xlfn.STDEV.P(Table2[Sharpe Ratio])</f>
        <v>-0.68114784011182361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363</v>
      </c>
      <c r="AT506">
        <f>_xlfn.RANK.AVG(Table2[[#This Row],[6M Return vs Nifty Z-Score]],Table2[6M Return vs Nifty Z-Score])</f>
        <v>520</v>
      </c>
      <c r="AU506">
        <f>_xlfn.RANK.AVG(Table2[[#This Row],[Sharpe Ratio Z-Score]],Table2[Sharpe Ratio Z-Score])</f>
        <v>532</v>
      </c>
      <c r="AV506">
        <f>(Table2[[#This Row],[Rank 1Y]]+Table2[[#This Row],[Rank 6M]]+Table2[[#This Row],[Rank Sharpe]])/3</f>
        <v>471.66666666666669</v>
      </c>
    </row>
    <row r="507" spans="1:48" x14ac:dyDescent="0.3">
      <c r="A507" t="s">
        <v>1361</v>
      </c>
      <c r="B507" t="s">
        <v>1362</v>
      </c>
      <c r="C507" t="s">
        <v>5630</v>
      </c>
      <c r="D507" t="s">
        <v>83</v>
      </c>
      <c r="E507">
        <v>8437.670385292</v>
      </c>
      <c r="F507">
        <v>208.76</v>
      </c>
      <c r="G507">
        <v>4.6395499984852497</v>
      </c>
      <c r="H507">
        <f>(Table2[[#This Row],[1Y Return vs Nifty]]-AVERAGE(Table2[1Y Return vs Nifty]))/_xlfn.STDEV.P(Table2[1Y Return vs Nifty])</f>
        <v>-0.32380385328140454</v>
      </c>
      <c r="I507">
        <v>-11.2624047709224</v>
      </c>
      <c r="J507">
        <f>(Table2[[#This Row],[1M Return vs Nifty]]-AVERAGE(Table2[1M Return vs Nifty]))/_xlfn.STDEV.P(Table2[1M Return vs Nifty])</f>
        <v>-0.85594220109281283</v>
      </c>
      <c r="K507">
        <v>-24.5505211820923</v>
      </c>
      <c r="L507">
        <f>(Table2[[#This Row],[6M Return vs Nifty]]-AVERAGE(Table2[6M Return vs Nifty]))/_xlfn.STDEV.P(Table2[6M Return vs Nifty])</f>
        <v>-1.1396195514274037</v>
      </c>
      <c r="M507">
        <v>-1.0896370650431799</v>
      </c>
      <c r="N507">
        <f>(Table2[[#This Row],[1W Return vs Nifty]]-AVERAGE(Table2[1W Return vs Nifty]))/_xlfn.STDEV.P(Table2[1W Return vs Nifty])</f>
        <v>0.1382102252038559</v>
      </c>
      <c r="O507">
        <v>214.08</v>
      </c>
      <c r="P507">
        <v>214.274234779361</v>
      </c>
      <c r="Q507">
        <v>202.94216509566101</v>
      </c>
      <c r="R507">
        <v>37.3953142211125</v>
      </c>
      <c r="S507" s="2">
        <f>(Table2[[#This Row],[Close Price]]-Table2[[#This Row],[20D EMA]])/Table2[[#This Row],[20D EMA]]</f>
        <v>-2.4850523168908917E-2</v>
      </c>
      <c r="T507" s="2">
        <f>(Table2[[#This Row],[Close Price]]-Table2[[#This Row],[50D EMA]])/Table2[[#This Row],[50D EMA]]</f>
        <v>-2.573447425930156E-2</v>
      </c>
      <c r="U507" s="2">
        <f>(Table2[[#This Row],[Close Price]]-Table2[[#This Row],[200D EMA]])/Table2[[#This Row],[200D EMA]]</f>
        <v>2.8667452629159755E-2</v>
      </c>
      <c r="V507">
        <v>1.0906541838519801</v>
      </c>
      <c r="W507">
        <v>206.51</v>
      </c>
      <c r="X507">
        <v>211.7</v>
      </c>
      <c r="Y507">
        <v>206.51</v>
      </c>
      <c r="Z507">
        <v>216.99</v>
      </c>
      <c r="AA507">
        <v>205.25</v>
      </c>
      <c r="AB507">
        <v>230</v>
      </c>
      <c r="AC507" s="2">
        <f>(Table2[[#This Row],[Close Price]]/Table2[[#This Row],[Day Low]])-1</f>
        <v>1.0895356157086811E-2</v>
      </c>
      <c r="AD507" s="2">
        <f>(Table2[[#This Row],[Day High]]/Table2[[#This Row],[Close Price]])-1</f>
        <v>1.408315769304469E-2</v>
      </c>
      <c r="AE507" s="2">
        <f>(Table2[[#This Row],[Close Price]]/Table2[[#This Row],[Current Week Low]])-1</f>
        <v>1.0895356157086811E-2</v>
      </c>
      <c r="AF507" s="2">
        <f>(Table2[[#This Row],[Current Week High]]/Table2[[#This Row],[Close Price]])-1</f>
        <v>3.9423261161142031E-2</v>
      </c>
      <c r="AG507" s="2">
        <f>(Table2[[#This Row],[Close Price]]/Table2[[#This Row],[Current Month Low]])-1</f>
        <v>1.710109622411693E-2</v>
      </c>
      <c r="AH507" s="2">
        <f>(Table2[[#This Row],[Current Month High]]/Table2[[#This Row],[Close Price]])-1</f>
        <v>0.10174362904771028</v>
      </c>
      <c r="AI507">
        <v>22.628856102701601</v>
      </c>
      <c r="AJ507">
        <v>42.013605442176797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-0.04</v>
      </c>
      <c r="AM507" t="s">
        <v>10435</v>
      </c>
      <c r="AN507">
        <v>-5.04</v>
      </c>
      <c r="AO507" t="s">
        <v>10435</v>
      </c>
      <c r="AP507">
        <v>6.5928507028360006E-2</v>
      </c>
      <c r="AQ507">
        <f>(Table2[[#This Row],[Sharpe Ratio]]-AVERAGE(Table2[Sharpe Ratio]))/_xlfn.STDEV.P(Table2[Sharpe Ratio])</f>
        <v>8.4073816192086426E-2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401</v>
      </c>
      <c r="AT507">
        <f>_xlfn.RANK.AVG(Table2[[#This Row],[6M Return vs Nifty Z-Score]],Table2[6M Return vs Nifty Z-Score])</f>
        <v>692</v>
      </c>
      <c r="AU507">
        <f>_xlfn.RANK.AVG(Table2[[#This Row],[Sharpe Ratio Z-Score]],Table2[Sharpe Ratio Z-Score])</f>
        <v>327</v>
      </c>
      <c r="AV507">
        <f>(Table2[[#This Row],[Rank 1Y]]+Table2[[#This Row],[Rank 6M]]+Table2[[#This Row],[Rank Sharpe]])/3</f>
        <v>473.33333333333331</v>
      </c>
    </row>
    <row r="508" spans="1:48" x14ac:dyDescent="0.3">
      <c r="A508" t="s">
        <v>636</v>
      </c>
      <c r="B508" t="s">
        <v>637</v>
      </c>
      <c r="C508" t="s">
        <v>10397</v>
      </c>
      <c r="D508" t="s">
        <v>190</v>
      </c>
      <c r="E508">
        <v>31244.921771519999</v>
      </c>
      <c r="F508">
        <v>16472.8</v>
      </c>
      <c r="G508">
        <v>-25.276564997022898</v>
      </c>
      <c r="H508">
        <f>(Table2[[#This Row],[1Y Return vs Nifty]]-AVERAGE(Table2[1Y Return vs Nifty]))/_xlfn.STDEV.P(Table2[1Y Return vs Nifty])</f>
        <v>-0.81093858305974709</v>
      </c>
      <c r="I508">
        <v>1.30460919048156</v>
      </c>
      <c r="J508">
        <f>(Table2[[#This Row],[1M Return vs Nifty]]-AVERAGE(Table2[1M Return vs Nifty]))/_xlfn.STDEV.P(Table2[1M Return vs Nifty])</f>
        <v>0.36882093968954782</v>
      </c>
      <c r="K508">
        <v>-7.3198655090688201</v>
      </c>
      <c r="L508">
        <f>(Table2[[#This Row],[6M Return vs Nifty]]-AVERAGE(Table2[6M Return vs Nifty]))/_xlfn.STDEV.P(Table2[6M Return vs Nifty])</f>
        <v>-0.62097695148984311</v>
      </c>
      <c r="M508">
        <v>-4.6938313630720696</v>
      </c>
      <c r="N508">
        <f>(Table2[[#This Row],[1W Return vs Nifty]]-AVERAGE(Table2[1W Return vs Nifty]))/_xlfn.STDEV.P(Table2[1W Return vs Nifty])</f>
        <v>-0.55974273113103146</v>
      </c>
      <c r="O508">
        <v>16266.23</v>
      </c>
      <c r="P508">
        <v>15985.0278541592</v>
      </c>
      <c r="Q508">
        <v>15235.3849493546</v>
      </c>
      <c r="R508">
        <v>53.807533918378098</v>
      </c>
      <c r="S508" s="2">
        <f>(Table2[[#This Row],[Close Price]]-Table2[[#This Row],[20D EMA]])/Table2[[#This Row],[20D EMA]]</f>
        <v>1.2699316313614139E-2</v>
      </c>
      <c r="T508" s="2">
        <f>(Table2[[#This Row],[Close Price]]-Table2[[#This Row],[50D EMA]])/Table2[[#This Row],[50D EMA]]</f>
        <v>3.0514313161730554E-2</v>
      </c>
      <c r="U508" s="2">
        <f>(Table2[[#This Row],[Close Price]]-Table2[[#This Row],[200D EMA]])/Table2[[#This Row],[200D EMA]]</f>
        <v>8.1219808672955002E-2</v>
      </c>
      <c r="V508">
        <v>0.66969681887963795</v>
      </c>
      <c r="W508">
        <v>16239.3</v>
      </c>
      <c r="X508">
        <v>16500.650000000001</v>
      </c>
      <c r="Y508">
        <v>16121.95</v>
      </c>
      <c r="Z508">
        <v>16500.650000000001</v>
      </c>
      <c r="AA508">
        <v>15075</v>
      </c>
      <c r="AB508">
        <v>17300</v>
      </c>
      <c r="AC508" s="2">
        <f>(Table2[[#This Row],[Close Price]]/Table2[[#This Row],[Day Low]])-1</f>
        <v>1.4378698589224914E-2</v>
      </c>
      <c r="AD508" s="2">
        <f>(Table2[[#This Row],[Day High]]/Table2[[#This Row],[Close Price]])-1</f>
        <v>1.6906658248749817E-3</v>
      </c>
      <c r="AE508" s="2">
        <f>(Table2[[#This Row],[Close Price]]/Table2[[#This Row],[Current Week Low]])-1</f>
        <v>2.1762255806524466E-2</v>
      </c>
      <c r="AF508" s="2">
        <f>(Table2[[#This Row],[Current Week High]]/Table2[[#This Row],[Close Price]])-1</f>
        <v>1.6906658248749817E-3</v>
      </c>
      <c r="AG508" s="2">
        <f>(Table2[[#This Row],[Close Price]]/Table2[[#This Row],[Current Month Low]])-1</f>
        <v>9.2723051409618451E-2</v>
      </c>
      <c r="AH508" s="2">
        <f>(Table2[[#This Row],[Current Month High]]/Table2[[#This Row],[Close Price]])-1</f>
        <v>5.0216113836142107E-2</v>
      </c>
      <c r="AI508">
        <v>10.7886940896508</v>
      </c>
      <c r="AJ508">
        <v>26.957996146435399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-0.01</v>
      </c>
      <c r="AM508" t="s">
        <v>10435</v>
      </c>
      <c r="AN508">
        <v>3.3</v>
      </c>
      <c r="AO508" t="s">
        <v>10436</v>
      </c>
      <c r="AP508">
        <v>8.0048310117745006E-2</v>
      </c>
      <c r="AQ508">
        <f>(Table2[[#This Row],[Sharpe Ratio]]-AVERAGE(Table2[Sharpe Ratio]))/_xlfn.STDEV.P(Table2[Sharpe Ratio])</f>
        <v>0.24796011657647765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-1.3748772094145962</v>
      </c>
      <c r="AS508">
        <f>_xlfn.RANK.AVG(Table2[[#This Row],[1Y Return vs Nifty Z-Score]],Table2[1Y Return vs Nifty Z-Score])</f>
        <v>608</v>
      </c>
      <c r="AT508">
        <f>_xlfn.RANK.AVG(Table2[[#This Row],[6M Return vs Nifty Z-Score]],Table2[6M Return vs Nifty Z-Score])</f>
        <v>537</v>
      </c>
      <c r="AU508">
        <f>_xlfn.RANK.AVG(Table2[[#This Row],[Sharpe Ratio Z-Score]],Table2[Sharpe Ratio Z-Score])</f>
        <v>280</v>
      </c>
      <c r="AV508">
        <f>(Table2[[#This Row],[Rank 1Y]]+Table2[[#This Row],[Rank 6M]]+Table2[[#This Row],[Rank Sharpe]])/3</f>
        <v>475</v>
      </c>
    </row>
    <row r="509" spans="1:48" x14ac:dyDescent="0.3">
      <c r="A509" t="s">
        <v>1345</v>
      </c>
      <c r="B509" t="s">
        <v>1346</v>
      </c>
      <c r="C509" t="s">
        <v>10402</v>
      </c>
      <c r="D509" t="s">
        <v>438</v>
      </c>
      <c r="E509">
        <v>8618.1618923799997</v>
      </c>
      <c r="F509">
        <v>643.15</v>
      </c>
      <c r="G509">
        <v>-20.616361387517401</v>
      </c>
      <c r="H509">
        <f>(Table2[[#This Row],[1Y Return vs Nifty]]-AVERAGE(Table2[1Y Return vs Nifty]))/_xlfn.STDEV.P(Table2[1Y Return vs Nifty])</f>
        <v>-0.7350548318985628</v>
      </c>
      <c r="I509">
        <v>-9.8870101834062094</v>
      </c>
      <c r="J509">
        <f>(Table2[[#This Row],[1M Return vs Nifty]]-AVERAGE(Table2[1M Return vs Nifty]))/_xlfn.STDEV.P(Table2[1M Return vs Nifty])</f>
        <v>-0.7218982189666725</v>
      </c>
      <c r="K509">
        <v>-41.542534282096803</v>
      </c>
      <c r="L509">
        <f>(Table2[[#This Row],[6M Return vs Nifty]]-AVERAGE(Table2[6M Return vs Nifty]))/_xlfn.STDEV.P(Table2[6M Return vs Nifty])</f>
        <v>-1.6510790117981904</v>
      </c>
      <c r="M509">
        <v>-8.7945182705148799</v>
      </c>
      <c r="N509">
        <f>(Table2[[#This Row],[1W Return vs Nifty]]-AVERAGE(Table2[1W Return vs Nifty]))/_xlfn.STDEV.P(Table2[1W Return vs Nifty])</f>
        <v>-1.353841581911283</v>
      </c>
      <c r="O509">
        <v>653.98</v>
      </c>
      <c r="P509">
        <v>658.35982939193798</v>
      </c>
      <c r="Q509">
        <v>715.084715566927</v>
      </c>
      <c r="R509">
        <v>42.120946946515502</v>
      </c>
      <c r="S509" s="2">
        <f>(Table2[[#This Row],[Close Price]]-Table2[[#This Row],[20D EMA]])/Table2[[#This Row],[20D EMA]]</f>
        <v>-1.6560139453805987E-2</v>
      </c>
      <c r="T509" s="2">
        <f>(Table2[[#This Row],[Close Price]]-Table2[[#This Row],[50D EMA]])/Table2[[#This Row],[50D EMA]]</f>
        <v>-2.3102608502079812E-2</v>
      </c>
      <c r="U509" s="2">
        <f>(Table2[[#This Row],[Close Price]]-Table2[[#This Row],[200D EMA]])/Table2[[#This Row],[200D EMA]]</f>
        <v>-0.10059607484393844</v>
      </c>
      <c r="V509">
        <v>0.56817292901284899</v>
      </c>
      <c r="W509">
        <v>631</v>
      </c>
      <c r="X509">
        <v>648.54999999999995</v>
      </c>
      <c r="Y509">
        <v>627.4</v>
      </c>
      <c r="Z509">
        <v>648.54999999999995</v>
      </c>
      <c r="AA509">
        <v>627.4</v>
      </c>
      <c r="AB509">
        <v>695</v>
      </c>
      <c r="AC509" s="2">
        <f>(Table2[[#This Row],[Close Price]]/Table2[[#This Row],[Day Low]])-1</f>
        <v>1.9255150554675193E-2</v>
      </c>
      <c r="AD509" s="2">
        <f>(Table2[[#This Row],[Day High]]/Table2[[#This Row],[Close Price]])-1</f>
        <v>8.3961750757988174E-3</v>
      </c>
      <c r="AE509" s="2">
        <f>(Table2[[#This Row],[Close Price]]/Table2[[#This Row],[Current Week Low]])-1</f>
        <v>2.5103602167676042E-2</v>
      </c>
      <c r="AF509" s="2">
        <f>(Table2[[#This Row],[Current Week High]]/Table2[[#This Row],[Close Price]])-1</f>
        <v>8.3961750757988174E-3</v>
      </c>
      <c r="AG509" s="2">
        <f>(Table2[[#This Row],[Close Price]]/Table2[[#This Row],[Current Month Low]])-1</f>
        <v>2.5103602167676042E-2</v>
      </c>
      <c r="AH509" s="2">
        <f>(Table2[[#This Row],[Current Month High]]/Table2[[#This Row],[Close Price]])-1</f>
        <v>8.0618829200031161E-2</v>
      </c>
      <c r="AI509">
        <v>70.566741817616403</v>
      </c>
      <c r="AJ509">
        <v>12.981993851559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0.01</v>
      </c>
      <c r="AM509" t="s">
        <v>10436</v>
      </c>
      <c r="AN509">
        <v>-3.73</v>
      </c>
      <c r="AO509" t="s">
        <v>10435</v>
      </c>
      <c r="AP509">
        <v>0.14764629074928301</v>
      </c>
      <c r="AQ509">
        <f>(Table2[[#This Row],[Sharpe Ratio]]-AVERAGE(Table2[Sharpe Ratio]))/_xlfn.STDEV.P(Table2[Sharpe Ratio])</f>
        <v>1.0325590864790406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578</v>
      </c>
      <c r="AT509">
        <f>_xlfn.RANK.AVG(Table2[[#This Row],[6M Return vs Nifty Z-Score]],Table2[6M Return vs Nifty Z-Score])</f>
        <v>736</v>
      </c>
      <c r="AU509">
        <f>_xlfn.RANK.AVG(Table2[[#This Row],[Sharpe Ratio Z-Score]],Table2[Sharpe Ratio Z-Score])</f>
        <v>112</v>
      </c>
      <c r="AV509">
        <f>(Table2[[#This Row],[Rank 1Y]]+Table2[[#This Row],[Rank 6M]]+Table2[[#This Row],[Rank Sharpe]])/3</f>
        <v>475.33333333333331</v>
      </c>
    </row>
    <row r="510" spans="1:48" x14ac:dyDescent="0.3">
      <c r="A510" t="s">
        <v>1520</v>
      </c>
      <c r="B510" t="s">
        <v>1521</v>
      </c>
      <c r="C510" t="s">
        <v>592</v>
      </c>
      <c r="D510" t="s">
        <v>592</v>
      </c>
      <c r="E510">
        <v>6949.0344619999996</v>
      </c>
      <c r="F510">
        <v>346.55</v>
      </c>
      <c r="G510">
        <v>-34.953091608327803</v>
      </c>
      <c r="H510">
        <f>(Table2[[#This Row],[1Y Return vs Nifty]]-AVERAGE(Table2[1Y Return vs Nifty]))/_xlfn.STDEV.P(Table2[1Y Return vs Nifty])</f>
        <v>-0.96850490397737699</v>
      </c>
      <c r="I510">
        <v>-9.8555912773276706</v>
      </c>
      <c r="J510">
        <f>(Table2[[#This Row],[1M Return vs Nifty]]-AVERAGE(Table2[1M Return vs Nifty]))/_xlfn.STDEV.P(Table2[1M Return vs Nifty])</f>
        <v>-0.7188361774819666</v>
      </c>
      <c r="K510">
        <v>-12.108295870847099</v>
      </c>
      <c r="L510">
        <f>(Table2[[#This Row],[6M Return vs Nifty]]-AVERAGE(Table2[6M Return vs Nifty]))/_xlfn.STDEV.P(Table2[6M Return vs Nifty])</f>
        <v>-0.76510866763462171</v>
      </c>
      <c r="M510">
        <v>-2.9501406212447701</v>
      </c>
      <c r="N510">
        <f>(Table2[[#This Row],[1W Return vs Nifty]]-AVERAGE(Table2[1W Return vs Nifty]))/_xlfn.STDEV.P(Table2[1W Return vs Nifty])</f>
        <v>-0.22207666555356981</v>
      </c>
      <c r="O510">
        <v>358.98</v>
      </c>
      <c r="P510">
        <v>360.12581601995402</v>
      </c>
      <c r="Q510">
        <v>349.96653627524103</v>
      </c>
      <c r="R510">
        <v>38.039635509183398</v>
      </c>
      <c r="S510" s="2">
        <f>(Table2[[#This Row],[Close Price]]-Table2[[#This Row],[20D EMA]])/Table2[[#This Row],[20D EMA]]</f>
        <v>-3.4625884450387223E-2</v>
      </c>
      <c r="T510" s="2">
        <f>(Table2[[#This Row],[Close Price]]-Table2[[#This Row],[50D EMA]])/Table2[[#This Row],[50D EMA]]</f>
        <v>-3.7697425222083462E-2</v>
      </c>
      <c r="U510" s="2">
        <f>(Table2[[#This Row],[Close Price]]-Table2[[#This Row],[200D EMA]])/Table2[[#This Row],[200D EMA]]</f>
        <v>-9.7624656105805025E-3</v>
      </c>
      <c r="V510">
        <v>1.2064933807807301</v>
      </c>
      <c r="W510">
        <v>344</v>
      </c>
      <c r="X510">
        <v>355.2</v>
      </c>
      <c r="Y510">
        <v>344</v>
      </c>
      <c r="Z510">
        <v>363.15</v>
      </c>
      <c r="AA510">
        <v>344</v>
      </c>
      <c r="AB510">
        <v>397.6</v>
      </c>
      <c r="AC510" s="2">
        <f>(Table2[[#This Row],[Close Price]]/Table2[[#This Row],[Day Low]])-1</f>
        <v>7.4127906976744207E-3</v>
      </c>
      <c r="AD510" s="2">
        <f>(Table2[[#This Row],[Day High]]/Table2[[#This Row],[Close Price]])-1</f>
        <v>2.4960323185687416E-2</v>
      </c>
      <c r="AE510" s="2">
        <f>(Table2[[#This Row],[Close Price]]/Table2[[#This Row],[Current Week Low]])-1</f>
        <v>7.4127906976744207E-3</v>
      </c>
      <c r="AF510" s="2">
        <f>(Table2[[#This Row],[Current Week High]]/Table2[[#This Row],[Close Price]])-1</f>
        <v>4.7900735824556229E-2</v>
      </c>
      <c r="AG510" s="2">
        <f>(Table2[[#This Row],[Close Price]]/Table2[[#This Row],[Current Month Low]])-1</f>
        <v>7.4127906976744207E-3</v>
      </c>
      <c r="AH510" s="2">
        <f>(Table2[[#This Row],[Current Month High]]/Table2[[#This Row],[Close Price]])-1</f>
        <v>0.14730919059298797</v>
      </c>
      <c r="AI510">
        <v>26.085701918914999</v>
      </c>
      <c r="AJ510">
        <v>29.4304388422035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-0.13</v>
      </c>
      <c r="AM510" t="s">
        <v>10435</v>
      </c>
      <c r="AN510">
        <v>-5.16</v>
      </c>
      <c r="AO510" t="s">
        <v>10435</v>
      </c>
      <c r="AP510">
        <v>0.114960564936765</v>
      </c>
      <c r="AQ510">
        <f>(Table2[[#This Row],[Sharpe Ratio]]-AVERAGE(Table2[Sharpe Ratio]))/_xlfn.STDEV.P(Table2[Sharpe Ratio])</f>
        <v>0.65318108489633631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664</v>
      </c>
      <c r="AT510">
        <f>_xlfn.RANK.AVG(Table2[[#This Row],[6M Return vs Nifty Z-Score]],Table2[6M Return vs Nifty Z-Score])</f>
        <v>580</v>
      </c>
      <c r="AU510">
        <f>_xlfn.RANK.AVG(Table2[[#This Row],[Sharpe Ratio Z-Score]],Table2[Sharpe Ratio Z-Score])</f>
        <v>182</v>
      </c>
      <c r="AV510">
        <f>(Table2[[#This Row],[Rank 1Y]]+Table2[[#This Row],[Rank 6M]]+Table2[[#This Row],[Rank Sharpe]])/3</f>
        <v>475.33333333333331</v>
      </c>
    </row>
    <row r="511" spans="1:48" x14ac:dyDescent="0.3">
      <c r="A511" t="s">
        <v>1404</v>
      </c>
      <c r="B511" t="s">
        <v>1405</v>
      </c>
      <c r="C511" t="s">
        <v>10399</v>
      </c>
      <c r="D511" t="s">
        <v>324</v>
      </c>
      <c r="E511">
        <v>8042.7881208479903</v>
      </c>
      <c r="F511">
        <v>209.04</v>
      </c>
      <c r="G511">
        <v>15.673437069573399</v>
      </c>
      <c r="H511">
        <f>(Table2[[#This Row],[1Y Return vs Nifty]]-AVERAGE(Table2[1Y Return vs Nifty]))/_xlfn.STDEV.P(Table2[1Y Return vs Nifty])</f>
        <v>-0.14413514972192432</v>
      </c>
      <c r="I511">
        <v>-11.8465565375528</v>
      </c>
      <c r="J511">
        <f>(Table2[[#This Row],[1M Return vs Nifty]]-AVERAGE(Table2[1M Return vs Nifty]))/_xlfn.STDEV.P(Table2[1M Return vs Nifty])</f>
        <v>-0.91287279372118968</v>
      </c>
      <c r="K511">
        <v>-8.4912792331167992</v>
      </c>
      <c r="L511">
        <f>(Table2[[#This Row],[6M Return vs Nifty]]-AVERAGE(Table2[6M Return vs Nifty]))/_xlfn.STDEV.P(Table2[6M Return vs Nifty])</f>
        <v>-0.65623649535003203</v>
      </c>
      <c r="M511">
        <v>-5.75209067283701</v>
      </c>
      <c r="N511">
        <f>(Table2[[#This Row],[1W Return vs Nifty]]-AVERAGE(Table2[1W Return vs Nifty]))/_xlfn.STDEV.P(Table2[1W Return vs Nifty])</f>
        <v>-0.76467486096190695</v>
      </c>
      <c r="O511">
        <v>214.37</v>
      </c>
      <c r="P511">
        <v>218.124539346928</v>
      </c>
      <c r="Q511">
        <v>205.30708494226499</v>
      </c>
      <c r="R511">
        <v>38.451872090674897</v>
      </c>
      <c r="S511" s="2">
        <f>(Table2[[#This Row],[Close Price]]-Table2[[#This Row],[20D EMA]])/Table2[[#This Row],[20D EMA]]</f>
        <v>-2.4863553668890294E-2</v>
      </c>
      <c r="T511" s="2">
        <f>(Table2[[#This Row],[Close Price]]-Table2[[#This Row],[50D EMA]])/Table2[[#This Row],[50D EMA]]</f>
        <v>-4.1648405879170763E-2</v>
      </c>
      <c r="U511" s="2">
        <f>(Table2[[#This Row],[Close Price]]-Table2[[#This Row],[200D EMA]])/Table2[[#This Row],[200D EMA]]</f>
        <v>1.8182105399746643E-2</v>
      </c>
      <c r="V511">
        <v>0.483214997155204</v>
      </c>
      <c r="W511">
        <v>208.41</v>
      </c>
      <c r="X511">
        <v>212.5</v>
      </c>
      <c r="Y511">
        <v>207.07</v>
      </c>
      <c r="Z511">
        <v>212.5</v>
      </c>
      <c r="AA511">
        <v>203.73</v>
      </c>
      <c r="AB511">
        <v>228.5</v>
      </c>
      <c r="AC511" s="2">
        <f>(Table2[[#This Row],[Close Price]]/Table2[[#This Row],[Day Low]])-1</f>
        <v>3.0228875773714581E-3</v>
      </c>
      <c r="AD511" s="2">
        <f>(Table2[[#This Row],[Day High]]/Table2[[#This Row],[Close Price]])-1</f>
        <v>1.6551856104094931E-2</v>
      </c>
      <c r="AE511" s="2">
        <f>(Table2[[#This Row],[Close Price]]/Table2[[#This Row],[Current Week Low]])-1</f>
        <v>9.5136910223596605E-3</v>
      </c>
      <c r="AF511" s="2">
        <f>(Table2[[#This Row],[Current Week High]]/Table2[[#This Row],[Close Price]])-1</f>
        <v>1.6551856104094931E-2</v>
      </c>
      <c r="AG511" s="2">
        <f>(Table2[[#This Row],[Close Price]]/Table2[[#This Row],[Current Month Low]])-1</f>
        <v>2.6063908113679979E-2</v>
      </c>
      <c r="AH511" s="2">
        <f>(Table2[[#This Row],[Current Month High]]/Table2[[#This Row],[Close Price]])-1</f>
        <v>9.3092231151932658E-2</v>
      </c>
      <c r="AI511">
        <v>25.334864140834298</v>
      </c>
      <c r="AJ511">
        <v>55.999999999999901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-0.2</v>
      </c>
      <c r="AM511" t="s">
        <v>10435</v>
      </c>
      <c r="AN511">
        <v>-2.91</v>
      </c>
      <c r="AO511" t="s">
        <v>10435</v>
      </c>
      <c r="AQ511">
        <f>(Table2[[#This Row],[Sharpe Ratio]]-AVERAGE(Table2[Sharpe Ratio]))/_xlfn.STDEV.P(Table2[Sharpe Ratio])</f>
        <v>-0.68114784011182361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341</v>
      </c>
      <c r="AT511">
        <f>_xlfn.RANK.AVG(Table2[[#This Row],[6M Return vs Nifty Z-Score]],Table2[6M Return vs Nifty Z-Score])</f>
        <v>555</v>
      </c>
      <c r="AU511">
        <f>_xlfn.RANK.AVG(Table2[[#This Row],[Sharpe Ratio Z-Score]],Table2[Sharpe Ratio Z-Score])</f>
        <v>532</v>
      </c>
      <c r="AV511">
        <f>(Table2[[#This Row],[Rank 1Y]]+Table2[[#This Row],[Rank 6M]]+Table2[[#This Row],[Rank Sharpe]])/3</f>
        <v>476</v>
      </c>
    </row>
    <row r="512" spans="1:48" x14ac:dyDescent="0.3">
      <c r="A512" t="s">
        <v>410</v>
      </c>
      <c r="B512" t="s">
        <v>411</v>
      </c>
      <c r="C512" t="s">
        <v>10397</v>
      </c>
      <c r="D512" t="s">
        <v>403</v>
      </c>
      <c r="E512">
        <v>58448.464025900001</v>
      </c>
      <c r="F512">
        <v>137813</v>
      </c>
      <c r="G512">
        <v>-5.8319895981529397</v>
      </c>
      <c r="H512">
        <f>(Table2[[#This Row],[1Y Return vs Nifty]]-AVERAGE(Table2[1Y Return vs Nifty]))/_xlfn.STDEV.P(Table2[1Y Return vs Nifty])</f>
        <v>-0.49431565311027514</v>
      </c>
      <c r="I512">
        <v>-6.5394305077964798</v>
      </c>
      <c r="J512">
        <f>(Table2[[#This Row],[1M Return vs Nifty]]-AVERAGE(Table2[1M Return vs Nifty]))/_xlfn.STDEV.P(Table2[1M Return vs Nifty])</f>
        <v>-0.39564790921839504</v>
      </c>
      <c r="K512">
        <v>-12.709629600573001</v>
      </c>
      <c r="L512">
        <f>(Table2[[#This Row],[6M Return vs Nifty]]-AVERAGE(Table2[6M Return vs Nifty]))/_xlfn.STDEV.P(Table2[6M Return vs Nifty])</f>
        <v>-0.78320880815936511</v>
      </c>
      <c r="M512">
        <v>-2.01650519234874</v>
      </c>
      <c r="N512">
        <f>(Table2[[#This Row],[1W Return vs Nifty]]-AVERAGE(Table2[1W Return vs Nifty]))/_xlfn.STDEV.P(Table2[1W Return vs Nifty])</f>
        <v>-4.1277975512539304E-2</v>
      </c>
      <c r="O512">
        <v>136110.78</v>
      </c>
      <c r="P512">
        <v>135215.856774652</v>
      </c>
      <c r="Q512">
        <v>129420.12981466801</v>
      </c>
      <c r="R512">
        <v>62.035016792110497</v>
      </c>
      <c r="S512" s="2">
        <f>(Table2[[#This Row],[Close Price]]-Table2[[#This Row],[20D EMA]])/Table2[[#This Row],[20D EMA]]</f>
        <v>1.250613654554034E-2</v>
      </c>
      <c r="T512" s="2">
        <f>(Table2[[#This Row],[Close Price]]-Table2[[#This Row],[50D EMA]])/Table2[[#This Row],[50D EMA]]</f>
        <v>1.9207386524764974E-2</v>
      </c>
      <c r="U512" s="2">
        <f>(Table2[[#This Row],[Close Price]]-Table2[[#This Row],[200D EMA]])/Table2[[#This Row],[200D EMA]]</f>
        <v>6.4849805029176977E-2</v>
      </c>
      <c r="V512">
        <v>0.63128624206176498</v>
      </c>
      <c r="W512">
        <v>136750</v>
      </c>
      <c r="X512">
        <v>137999.95000000001</v>
      </c>
      <c r="Y512">
        <v>136050</v>
      </c>
      <c r="Z512">
        <v>137999.95000000001</v>
      </c>
      <c r="AA512">
        <v>132600</v>
      </c>
      <c r="AB512">
        <v>138509</v>
      </c>
      <c r="AC512" s="2">
        <f>(Table2[[#This Row],[Close Price]]/Table2[[#This Row],[Day Low]])-1</f>
        <v>7.7733089579523629E-3</v>
      </c>
      <c r="AD512" s="2">
        <f>(Table2[[#This Row],[Day High]]/Table2[[#This Row],[Close Price]])-1</f>
        <v>1.3565483662645317E-3</v>
      </c>
      <c r="AE512" s="2">
        <f>(Table2[[#This Row],[Close Price]]/Table2[[#This Row],[Current Week Low]])-1</f>
        <v>1.2958471150312345E-2</v>
      </c>
      <c r="AF512" s="2">
        <f>(Table2[[#This Row],[Current Week High]]/Table2[[#This Row],[Close Price]])-1</f>
        <v>1.3565483662645317E-3</v>
      </c>
      <c r="AG512" s="2">
        <f>(Table2[[#This Row],[Close Price]]/Table2[[#This Row],[Current Month Low]])-1</f>
        <v>3.9313725490196072E-2</v>
      </c>
      <c r="AH512" s="2">
        <f>(Table2[[#This Row],[Current Month High]]/Table2[[#This Row],[Close Price]])-1</f>
        <v>5.0503218128914451E-3</v>
      </c>
      <c r="AI512">
        <v>9.8916647921458694</v>
      </c>
      <c r="AJ512">
        <v>29.517409896151499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0.01</v>
      </c>
      <c r="AM512" t="s">
        <v>10436</v>
      </c>
      <c r="AN512">
        <v>2.65</v>
      </c>
      <c r="AO512" t="s">
        <v>10436</v>
      </c>
      <c r="AP512">
        <v>5.1507548053896998E-2</v>
      </c>
      <c r="AQ512">
        <f>(Table2[[#This Row],[Sharpe Ratio]]-AVERAGE(Table2[Sharpe Ratio]))/_xlfn.STDEV.P(Table2[Sharpe Ratio])</f>
        <v>-8.3307952474119998E-2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-1.7977582984746945</v>
      </c>
      <c r="AS512">
        <f>_xlfn.RANK.AVG(Table2[[#This Row],[1Y Return vs Nifty Z-Score]],Table2[1Y Return vs Nifty Z-Score])</f>
        <v>477</v>
      </c>
      <c r="AT512">
        <f>_xlfn.RANK.AVG(Table2[[#This Row],[6M Return vs Nifty Z-Score]],Table2[6M Return vs Nifty Z-Score])</f>
        <v>590</v>
      </c>
      <c r="AU512">
        <f>_xlfn.RANK.AVG(Table2[[#This Row],[Sharpe Ratio Z-Score]],Table2[Sharpe Ratio Z-Score])</f>
        <v>363</v>
      </c>
      <c r="AV512">
        <f>(Table2[[#This Row],[Rank 1Y]]+Table2[[#This Row],[Rank 6M]]+Table2[[#This Row],[Rank Sharpe]])/3</f>
        <v>476.66666666666669</v>
      </c>
    </row>
    <row r="513" spans="1:48" x14ac:dyDescent="0.3">
      <c r="A513" t="s">
        <v>1321</v>
      </c>
      <c r="B513" t="s">
        <v>1322</v>
      </c>
      <c r="C513" t="s">
        <v>10402</v>
      </c>
      <c r="D513" t="s">
        <v>215</v>
      </c>
      <c r="E513">
        <v>8913.0531781099999</v>
      </c>
      <c r="F513">
        <v>2309.35</v>
      </c>
      <c r="G513">
        <v>2.1579288995752801</v>
      </c>
      <c r="H513">
        <f>(Table2[[#This Row],[1Y Return vs Nifty]]-AVERAGE(Table2[1Y Return vs Nifty]))/_xlfn.STDEV.P(Table2[1Y Return vs Nifty])</f>
        <v>-0.36421297136412528</v>
      </c>
      <c r="I513">
        <v>6.7805699519728897</v>
      </c>
      <c r="J513">
        <f>(Table2[[#This Row],[1M Return vs Nifty]]-AVERAGE(Table2[1M Return vs Nifty]))/_xlfn.STDEV.P(Table2[1M Return vs Nifty])</f>
        <v>0.9025002147856841</v>
      </c>
      <c r="K513">
        <v>4.2237084642599498</v>
      </c>
      <c r="L513">
        <f>(Table2[[#This Row],[6M Return vs Nifty]]-AVERAGE(Table2[6M Return vs Nifty]))/_xlfn.STDEV.P(Table2[6M Return vs Nifty])</f>
        <v>-0.27351546588473702</v>
      </c>
      <c r="M513">
        <v>3.9507153639016499</v>
      </c>
      <c r="N513">
        <f>(Table2[[#This Row],[1W Return vs Nifty]]-AVERAGE(Table2[1W Return vs Nifty]))/_xlfn.STDEV.P(Table2[1W Return vs Nifty])</f>
        <v>1.1142754946805062</v>
      </c>
      <c r="O513">
        <v>2131.8200000000002</v>
      </c>
      <c r="P513">
        <v>2108.2396763327702</v>
      </c>
      <c r="Q513">
        <v>2013.3860394528299</v>
      </c>
      <c r="R513">
        <v>76.677733441389705</v>
      </c>
      <c r="S513" s="2">
        <f>(Table2[[#This Row],[Close Price]]-Table2[[#This Row],[20D EMA]])/Table2[[#This Row],[20D EMA]]</f>
        <v>8.3276261598071E-2</v>
      </c>
      <c r="T513" s="2">
        <f>(Table2[[#This Row],[Close Price]]-Table2[[#This Row],[50D EMA]])/Table2[[#This Row],[50D EMA]]</f>
        <v>9.539253336558777E-2</v>
      </c>
      <c r="U513" s="2">
        <f>(Table2[[#This Row],[Close Price]]-Table2[[#This Row],[200D EMA]])/Table2[[#This Row],[200D EMA]]</f>
        <v>0.14699811896361564</v>
      </c>
      <c r="V513">
        <v>2.44790985934491</v>
      </c>
      <c r="W513">
        <v>2250.1</v>
      </c>
      <c r="X513">
        <v>2405</v>
      </c>
      <c r="Y513">
        <v>2241</v>
      </c>
      <c r="Z513">
        <v>2405</v>
      </c>
      <c r="AA513">
        <v>1955</v>
      </c>
      <c r="AB513">
        <v>2405</v>
      </c>
      <c r="AC513" s="2">
        <f>(Table2[[#This Row],[Close Price]]/Table2[[#This Row],[Day Low]])-1</f>
        <v>2.6332163014977095E-2</v>
      </c>
      <c r="AD513" s="2">
        <f>(Table2[[#This Row],[Day High]]/Table2[[#This Row],[Close Price]])-1</f>
        <v>4.1418580985991715E-2</v>
      </c>
      <c r="AE513" s="2">
        <f>(Table2[[#This Row],[Close Price]]/Table2[[#This Row],[Current Week Low]])-1</f>
        <v>3.0499776885319019E-2</v>
      </c>
      <c r="AF513" s="2">
        <f>(Table2[[#This Row],[Current Week High]]/Table2[[#This Row],[Close Price]])-1</f>
        <v>4.1418580985991715E-2</v>
      </c>
      <c r="AG513" s="2">
        <f>(Table2[[#This Row],[Close Price]]/Table2[[#This Row],[Current Month Low]])-1</f>
        <v>0.18125319693094633</v>
      </c>
      <c r="AH513" s="2">
        <f>(Table2[[#This Row],[Current Month High]]/Table2[[#This Row],[Close Price]])-1</f>
        <v>4.1418580985991715E-2</v>
      </c>
      <c r="AI513">
        <v>18.7780111286725</v>
      </c>
      <c r="AJ513">
        <v>57.969081332512403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-0.02</v>
      </c>
      <c r="AM513" t="s">
        <v>10435</v>
      </c>
      <c r="AN513">
        <v>16.66</v>
      </c>
      <c r="AO513" t="s">
        <v>10436</v>
      </c>
      <c r="AP513">
        <v>-1.3609638408943E-2</v>
      </c>
      <c r="AQ513">
        <f>(Table2[[#This Row],[Sharpe Ratio]]-AVERAGE(Table2[Sharpe Ratio]))/_xlfn.STDEV.P(Table2[Sharpe Ratio])</f>
        <v>-0.8391127404926072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0.53993453172472083</v>
      </c>
      <c r="AS513">
        <f>_xlfn.RANK.AVG(Table2[[#This Row],[1Y Return vs Nifty Z-Score]],Table2[1Y Return vs Nifty Z-Score])</f>
        <v>422</v>
      </c>
      <c r="AT513">
        <f>_xlfn.RANK.AVG(Table2[[#This Row],[6M Return vs Nifty Z-Score]],Table2[6M Return vs Nifty Z-Score])</f>
        <v>407</v>
      </c>
      <c r="AU513">
        <f>_xlfn.RANK.AVG(Table2[[#This Row],[Sharpe Ratio Z-Score]],Table2[Sharpe Ratio Z-Score])</f>
        <v>601</v>
      </c>
      <c r="AV513">
        <f>(Table2[[#This Row],[Rank 1Y]]+Table2[[#This Row],[Rank 6M]]+Table2[[#This Row],[Rank Sharpe]])/3</f>
        <v>476.66666666666669</v>
      </c>
    </row>
    <row r="514" spans="1:48" x14ac:dyDescent="0.3">
      <c r="A514" t="s">
        <v>719</v>
      </c>
      <c r="B514" t="s">
        <v>720</v>
      </c>
      <c r="C514" t="s">
        <v>10395</v>
      </c>
      <c r="D514" t="s">
        <v>276</v>
      </c>
      <c r="E514">
        <v>24891.915777599999</v>
      </c>
      <c r="F514">
        <v>1225.5999999999999</v>
      </c>
      <c r="G514">
        <v>-16.4500354081386</v>
      </c>
      <c r="H514">
        <f>(Table2[[#This Row],[1Y Return vs Nifty]]-AVERAGE(Table2[1Y Return vs Nifty]))/_xlfn.STDEV.P(Table2[1Y Return vs Nifty])</f>
        <v>-0.66721306566528282</v>
      </c>
      <c r="I514">
        <v>-8.0397234593682203</v>
      </c>
      <c r="J514">
        <f>(Table2[[#This Row],[1M Return vs Nifty]]-AVERAGE(Table2[1M Return vs Nifty]))/_xlfn.STDEV.P(Table2[1M Return vs Nifty])</f>
        <v>-0.54186430661430918</v>
      </c>
      <c r="K514">
        <v>-19.475892229556699</v>
      </c>
      <c r="L514">
        <f>(Table2[[#This Row],[6M Return vs Nifty]]-AVERAGE(Table2[6M Return vs Nifty]))/_xlfn.STDEV.P(Table2[6M Return vs Nifty])</f>
        <v>-0.98687325995678687</v>
      </c>
      <c r="M514">
        <v>-7.1940092756183702</v>
      </c>
      <c r="N514">
        <f>(Table2[[#This Row],[1W Return vs Nifty]]-AVERAGE(Table2[1W Return vs Nifty]))/_xlfn.STDEV.P(Table2[1W Return vs Nifty])</f>
        <v>-1.0439026906479785</v>
      </c>
      <c r="O514">
        <v>1274.3499999999999</v>
      </c>
      <c r="P514">
        <v>1264.0208443679601</v>
      </c>
      <c r="Q514">
        <v>1218.4280748374299</v>
      </c>
      <c r="R514">
        <v>29.131881218848701</v>
      </c>
      <c r="S514" s="2">
        <f>(Table2[[#This Row],[Close Price]]-Table2[[#This Row],[20D EMA]])/Table2[[#This Row],[20D EMA]]</f>
        <v>-3.8254796562953663E-2</v>
      </c>
      <c r="T514" s="2">
        <f>(Table2[[#This Row],[Close Price]]-Table2[[#This Row],[50D EMA]])/Table2[[#This Row],[50D EMA]]</f>
        <v>-3.0395736382948249E-2</v>
      </c>
      <c r="U514" s="2">
        <f>(Table2[[#This Row],[Close Price]]-Table2[[#This Row],[200D EMA]])/Table2[[#This Row],[200D EMA]]</f>
        <v>5.8862113494281779E-3</v>
      </c>
      <c r="V514">
        <v>0.87875004615237795</v>
      </c>
      <c r="W514">
        <v>1214.4000000000001</v>
      </c>
      <c r="X514">
        <v>1248.3499999999999</v>
      </c>
      <c r="Y514">
        <v>1214.4000000000001</v>
      </c>
      <c r="Z514">
        <v>1262.5999999999999</v>
      </c>
      <c r="AA514">
        <v>1214.4000000000001</v>
      </c>
      <c r="AB514">
        <v>1392.95</v>
      </c>
      <c r="AC514" s="2">
        <f>(Table2[[#This Row],[Close Price]]/Table2[[#This Row],[Day Low]])-1</f>
        <v>9.2226613965742388E-3</v>
      </c>
      <c r="AD514" s="2">
        <f>(Table2[[#This Row],[Day High]]/Table2[[#This Row],[Close Price]])-1</f>
        <v>1.8562336814621494E-2</v>
      </c>
      <c r="AE514" s="2">
        <f>(Table2[[#This Row],[Close Price]]/Table2[[#This Row],[Current Week Low]])-1</f>
        <v>9.2226613965742388E-3</v>
      </c>
      <c r="AF514" s="2">
        <f>(Table2[[#This Row],[Current Week High]]/Table2[[#This Row],[Close Price]])-1</f>
        <v>3.0189295039164454E-2</v>
      </c>
      <c r="AG514" s="2">
        <f>(Table2[[#This Row],[Close Price]]/Table2[[#This Row],[Current Month Low]])-1</f>
        <v>9.2226613965742388E-3</v>
      </c>
      <c r="AH514" s="2">
        <f>(Table2[[#This Row],[Current Month High]]/Table2[[#This Row],[Close Price]])-1</f>
        <v>0.13654536553524821</v>
      </c>
      <c r="AI514">
        <v>17.893276762402099</v>
      </c>
      <c r="AJ514">
        <v>25.067605490076001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-0.13</v>
      </c>
      <c r="AM514" t="s">
        <v>10435</v>
      </c>
      <c r="AN514">
        <v>-8.93</v>
      </c>
      <c r="AO514" t="s">
        <v>10435</v>
      </c>
      <c r="AP514">
        <v>0.10010779619294501</v>
      </c>
      <c r="AQ514">
        <f>(Table2[[#This Row],[Sharpe Ratio]]-AVERAGE(Table2[Sharpe Ratio]))/_xlfn.STDEV.P(Table2[Sharpe Ratio])</f>
        <v>0.48078736917097037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-2.759065953713387</v>
      </c>
      <c r="AS514">
        <f>_xlfn.RANK.AVG(Table2[[#This Row],[1Y Return vs Nifty Z-Score]],Table2[1Y Return vs Nifty Z-Score])</f>
        <v>552</v>
      </c>
      <c r="AT514">
        <f>_xlfn.RANK.AVG(Table2[[#This Row],[6M Return vs Nifty Z-Score]],Table2[6M Return vs Nifty Z-Score])</f>
        <v>658</v>
      </c>
      <c r="AU514">
        <f>_xlfn.RANK.AVG(Table2[[#This Row],[Sharpe Ratio Z-Score]],Table2[Sharpe Ratio Z-Score])</f>
        <v>223</v>
      </c>
      <c r="AV514">
        <f>(Table2[[#This Row],[Rank 1Y]]+Table2[[#This Row],[Rank 6M]]+Table2[[#This Row],[Rank Sharpe]])/3</f>
        <v>477.66666666666669</v>
      </c>
    </row>
    <row r="515" spans="1:48" x14ac:dyDescent="0.3">
      <c r="A515" t="s">
        <v>2108</v>
      </c>
      <c r="B515" t="s">
        <v>2109</v>
      </c>
      <c r="C515" t="s">
        <v>10391</v>
      </c>
      <c r="D515" t="s">
        <v>549</v>
      </c>
      <c r="E515">
        <v>3006.0247420259998</v>
      </c>
      <c r="F515">
        <v>52.41</v>
      </c>
      <c r="G515">
        <v>-9.2530074821729205</v>
      </c>
      <c r="H515">
        <f>(Table2[[#This Row],[1Y Return vs Nifty]]-AVERAGE(Table2[1Y Return vs Nifty]))/_xlfn.STDEV.P(Table2[1Y Return vs Nifty])</f>
        <v>-0.55002130281609996</v>
      </c>
      <c r="I515">
        <v>-10.3385814390327</v>
      </c>
      <c r="J515">
        <f>(Table2[[#This Row],[1M Return vs Nifty]]-AVERAGE(Table2[1M Return vs Nifty]))/_xlfn.STDEV.P(Table2[1M Return vs Nifty])</f>
        <v>-0.7659077053113782</v>
      </c>
      <c r="K515">
        <v>17.682680104446899</v>
      </c>
      <c r="L515">
        <f>(Table2[[#This Row],[6M Return vs Nifty]]-AVERAGE(Table2[6M Return vs Nifty]))/_xlfn.STDEV.P(Table2[6M Return vs Nifty])</f>
        <v>0.13159947439470007</v>
      </c>
      <c r="M515">
        <v>0.837702189367455</v>
      </c>
      <c r="N515">
        <f>(Table2[[#This Row],[1W Return vs Nifty]]-AVERAGE(Table2[1W Return vs Nifty]))/_xlfn.STDEV.P(Table2[1W Return vs Nifty])</f>
        <v>0.51143986246615813</v>
      </c>
      <c r="O515">
        <v>52.95</v>
      </c>
      <c r="P515">
        <v>53.311119334952302</v>
      </c>
      <c r="Q515">
        <v>48.459606623838397</v>
      </c>
      <c r="R515">
        <v>49.597626790814601</v>
      </c>
      <c r="S515" s="2">
        <f>(Table2[[#This Row],[Close Price]]-Table2[[#This Row],[20D EMA]])/Table2[[#This Row],[20D EMA]]</f>
        <v>-1.0198300283286237E-2</v>
      </c>
      <c r="T515" s="2">
        <f>(Table2[[#This Row],[Close Price]]-Table2[[#This Row],[50D EMA]])/Table2[[#This Row],[50D EMA]]</f>
        <v>-1.6903027852230926E-2</v>
      </c>
      <c r="U515" s="2">
        <f>(Table2[[#This Row],[Close Price]]-Table2[[#This Row],[200D EMA]])/Table2[[#This Row],[200D EMA]]</f>
        <v>8.1519303423695358E-2</v>
      </c>
      <c r="V515">
        <v>0.48251894807948598</v>
      </c>
      <c r="W515">
        <v>52.05</v>
      </c>
      <c r="X515">
        <v>53.4</v>
      </c>
      <c r="Y515">
        <v>51.01</v>
      </c>
      <c r="Z515">
        <v>53.79</v>
      </c>
      <c r="AA515">
        <v>48.41</v>
      </c>
      <c r="AB515">
        <v>57.9</v>
      </c>
      <c r="AC515" s="2">
        <f>(Table2[[#This Row],[Close Price]]/Table2[[#This Row],[Day Low]])-1</f>
        <v>6.916426512968199E-3</v>
      </c>
      <c r="AD515" s="2">
        <f>(Table2[[#This Row],[Day High]]/Table2[[#This Row],[Close Price]])-1</f>
        <v>1.8889524899828425E-2</v>
      </c>
      <c r="AE515" s="2">
        <f>(Table2[[#This Row],[Close Price]]/Table2[[#This Row],[Current Week Low]])-1</f>
        <v>2.7445598902176016E-2</v>
      </c>
      <c r="AF515" s="2">
        <f>(Table2[[#This Row],[Current Week High]]/Table2[[#This Row],[Close Price]])-1</f>
        <v>2.6330852890669831E-2</v>
      </c>
      <c r="AG515" s="2">
        <f>(Table2[[#This Row],[Close Price]]/Table2[[#This Row],[Current Month Low]])-1</f>
        <v>8.2627556290022719E-2</v>
      </c>
      <c r="AH515" s="2">
        <f>(Table2[[#This Row],[Current Month High]]/Table2[[#This Row],[Close Price]])-1</f>
        <v>0.10475100171722951</v>
      </c>
      <c r="AI515">
        <v>20.206067544361701</v>
      </c>
      <c r="AJ515">
        <v>57.624060150375897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-0.11</v>
      </c>
      <c r="AM515" t="s">
        <v>10435</v>
      </c>
      <c r="AN515">
        <v>-2.76</v>
      </c>
      <c r="AO515" t="s">
        <v>10435</v>
      </c>
      <c r="AP515">
        <v>-5.3784714086133001E-2</v>
      </c>
      <c r="AQ515">
        <f>(Table2[[#This Row],[Sharpe Ratio]]-AVERAGE(Table2[Sharpe Ratio]))/_xlfn.STDEV.P(Table2[Sharpe Ratio])</f>
        <v>-1.3054184303607219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495</v>
      </c>
      <c r="AT515">
        <f>_xlfn.RANK.AVG(Table2[[#This Row],[6M Return vs Nifty Z-Score]],Table2[6M Return vs Nifty Z-Score])</f>
        <v>269</v>
      </c>
      <c r="AU515">
        <f>_xlfn.RANK.AVG(Table2[[#This Row],[Sharpe Ratio Z-Score]],Table2[Sharpe Ratio Z-Score])</f>
        <v>669</v>
      </c>
      <c r="AV515">
        <f>(Table2[[#This Row],[Rank 1Y]]+Table2[[#This Row],[Rank 6M]]+Table2[[#This Row],[Rank Sharpe]])/3</f>
        <v>477.66666666666669</v>
      </c>
    </row>
    <row r="516" spans="1:48" x14ac:dyDescent="0.3">
      <c r="A516" t="s">
        <v>72</v>
      </c>
      <c r="B516" t="s">
        <v>73</v>
      </c>
      <c r="C516" t="s">
        <v>10398</v>
      </c>
      <c r="D516" t="s">
        <v>74</v>
      </c>
      <c r="E516">
        <v>352704.94682618999</v>
      </c>
      <c r="F516">
        <v>3093.9</v>
      </c>
      <c r="G516">
        <v>-7.2010155709658497</v>
      </c>
      <c r="H516">
        <f>(Table2[[#This Row],[1Y Return vs Nifty]]-AVERAGE(Table2[1Y Return vs Nifty]))/_xlfn.STDEV.P(Table2[1Y Return vs Nifty])</f>
        <v>-0.5166079894455875</v>
      </c>
      <c r="I516">
        <v>-5.6099112435399503</v>
      </c>
      <c r="J516">
        <f>(Table2[[#This Row],[1M Return vs Nifty]]-AVERAGE(Table2[1M Return vs Nifty]))/_xlfn.STDEV.P(Table2[1M Return vs Nifty])</f>
        <v>-0.30505829604497642</v>
      </c>
      <c r="K516">
        <v>-17.910724950793899</v>
      </c>
      <c r="L516">
        <f>(Table2[[#This Row],[6M Return vs Nifty]]-AVERAGE(Table2[6M Return vs Nifty]))/_xlfn.STDEV.P(Table2[6M Return vs Nifty])</f>
        <v>-0.93976173720343958</v>
      </c>
      <c r="M516">
        <v>-0.216969207162269</v>
      </c>
      <c r="N516">
        <f>(Table2[[#This Row],[1W Return vs Nifty]]-AVERAGE(Table2[1W Return vs Nifty]))/_xlfn.STDEV.P(Table2[1W Return vs Nifty])</f>
        <v>0.30720253276050391</v>
      </c>
      <c r="O516">
        <v>3014.31</v>
      </c>
      <c r="P516">
        <v>3050.4519422584799</v>
      </c>
      <c r="Q516">
        <v>3000.94188722235</v>
      </c>
      <c r="R516">
        <v>70.644376031564505</v>
      </c>
      <c r="S516" s="2">
        <f>(Table2[[#This Row],[Close Price]]-Table2[[#This Row],[20D EMA]])/Table2[[#This Row],[20D EMA]]</f>
        <v>2.6404052668770016E-2</v>
      </c>
      <c r="T516" s="2">
        <f>(Table2[[#This Row],[Close Price]]-Table2[[#This Row],[50D EMA]])/Table2[[#This Row],[50D EMA]]</f>
        <v>1.424315431416117E-2</v>
      </c>
      <c r="U516" s="2">
        <f>(Table2[[#This Row],[Close Price]]-Table2[[#This Row],[200D EMA]])/Table2[[#This Row],[200D EMA]]</f>
        <v>3.0976312194999356E-2</v>
      </c>
      <c r="V516">
        <v>0.64020349299942603</v>
      </c>
      <c r="W516">
        <v>3040.25</v>
      </c>
      <c r="X516">
        <v>3101</v>
      </c>
      <c r="Y516">
        <v>3015.25</v>
      </c>
      <c r="Z516">
        <v>3101</v>
      </c>
      <c r="AA516">
        <v>2890.35</v>
      </c>
      <c r="AB516">
        <v>3101</v>
      </c>
      <c r="AC516" s="2">
        <f>(Table2[[#This Row],[Close Price]]/Table2[[#This Row],[Day Low]])-1</f>
        <v>1.7646575117177932E-2</v>
      </c>
      <c r="AD516" s="2">
        <f>(Table2[[#This Row],[Day High]]/Table2[[#This Row],[Close Price]])-1</f>
        <v>2.2948382300655989E-3</v>
      </c>
      <c r="AE516" s="2">
        <f>(Table2[[#This Row],[Close Price]]/Table2[[#This Row],[Current Week Low]])-1</f>
        <v>2.6084072630793598E-2</v>
      </c>
      <c r="AF516" s="2">
        <f>(Table2[[#This Row],[Current Week High]]/Table2[[#This Row],[Close Price]])-1</f>
        <v>2.2948382300655989E-3</v>
      </c>
      <c r="AG516" s="2">
        <f>(Table2[[#This Row],[Close Price]]/Table2[[#This Row],[Current Month Low]])-1</f>
        <v>7.0423997093777668E-2</v>
      </c>
      <c r="AH516" s="2">
        <f>(Table2[[#This Row],[Current Month High]]/Table2[[#This Row],[Close Price]])-1</f>
        <v>2.2948382300655989E-3</v>
      </c>
      <c r="AI516">
        <v>21.0090823879246</v>
      </c>
      <c r="AJ516">
        <v>44.439775910364098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</v>
      </c>
      <c r="AM516" t="s">
        <v>10435</v>
      </c>
      <c r="AN516">
        <v>3.98</v>
      </c>
      <c r="AO516" t="s">
        <v>10436</v>
      </c>
      <c r="AP516">
        <v>7.3818542399520001E-2</v>
      </c>
      <c r="AQ516">
        <f>(Table2[[#This Row],[Sharpe Ratio]]-AVERAGE(Table2[Sharpe Ratio]))/_xlfn.STDEV.P(Table2[Sharpe Ratio])</f>
        <v>0.17565219718618849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485</v>
      </c>
      <c r="AT516">
        <f>_xlfn.RANK.AVG(Table2[[#This Row],[6M Return vs Nifty Z-Score]],Table2[6M Return vs Nifty Z-Score])</f>
        <v>645</v>
      </c>
      <c r="AU516">
        <f>_xlfn.RANK.AVG(Table2[[#This Row],[Sharpe Ratio Z-Score]],Table2[Sharpe Ratio Z-Score])</f>
        <v>304</v>
      </c>
      <c r="AV516">
        <f>(Table2[[#This Row],[Rank 1Y]]+Table2[[#This Row],[Rank 6M]]+Table2[[#This Row],[Rank Sharpe]])/3</f>
        <v>478</v>
      </c>
    </row>
    <row r="517" spans="1:48" x14ac:dyDescent="0.3">
      <c r="A517" t="s">
        <v>506</v>
      </c>
      <c r="B517" t="s">
        <v>507</v>
      </c>
      <c r="C517" t="s">
        <v>10402</v>
      </c>
      <c r="D517" t="s">
        <v>138</v>
      </c>
      <c r="E517">
        <v>44046.655073784998</v>
      </c>
      <c r="F517">
        <v>49817.95</v>
      </c>
      <c r="G517">
        <v>-9.1971494591868801</v>
      </c>
      <c r="H517">
        <f>(Table2[[#This Row],[1Y Return vs Nifty]]-AVERAGE(Table2[1Y Return vs Nifty]))/_xlfn.STDEV.P(Table2[1Y Return vs Nifty])</f>
        <v>-0.54911174678125585</v>
      </c>
      <c r="I517">
        <v>-11.1733360856368</v>
      </c>
      <c r="J517">
        <f>(Table2[[#This Row],[1M Return vs Nifty]]-AVERAGE(Table2[1M Return vs Nifty]))/_xlfn.STDEV.P(Table2[1M Return vs Nifty])</f>
        <v>-0.84726169488260406</v>
      </c>
      <c r="K517">
        <v>15.2998323740178</v>
      </c>
      <c r="L517">
        <f>(Table2[[#This Row],[6M Return vs Nifty]]-AVERAGE(Table2[6M Return vs Nifty]))/_xlfn.STDEV.P(Table2[6M Return vs Nifty])</f>
        <v>5.9875776491554206E-2</v>
      </c>
      <c r="M517">
        <v>-2.92076975139326</v>
      </c>
      <c r="N517">
        <f>(Table2[[#This Row],[1W Return vs Nifty]]-AVERAGE(Table2[1W Return vs Nifty]))/_xlfn.STDEV.P(Table2[1W Return vs Nifty])</f>
        <v>-0.21638899065374553</v>
      </c>
      <c r="O517">
        <v>50319.79</v>
      </c>
      <c r="P517">
        <v>51300.100644137397</v>
      </c>
      <c r="Q517">
        <v>47525.458887588597</v>
      </c>
      <c r="R517">
        <v>45.320212224471199</v>
      </c>
      <c r="S517" s="2">
        <f>(Table2[[#This Row],[Close Price]]-Table2[[#This Row],[20D EMA]])/Table2[[#This Row],[20D EMA]]</f>
        <v>-9.9730145932644745E-3</v>
      </c>
      <c r="T517" s="2">
        <f>(Table2[[#This Row],[Close Price]]-Table2[[#This Row],[50D EMA]])/Table2[[#This Row],[50D EMA]]</f>
        <v>-2.8891768739771104E-2</v>
      </c>
      <c r="U517" s="2">
        <f>(Table2[[#This Row],[Close Price]]-Table2[[#This Row],[200D EMA]])/Table2[[#This Row],[200D EMA]]</f>
        <v>4.8237116822665564E-2</v>
      </c>
      <c r="V517">
        <v>0.98439690451291595</v>
      </c>
      <c r="W517">
        <v>49386.45</v>
      </c>
      <c r="X517">
        <v>50400</v>
      </c>
      <c r="Y517">
        <v>49175.15</v>
      </c>
      <c r="Z517">
        <v>50400</v>
      </c>
      <c r="AA517">
        <v>48826.7</v>
      </c>
      <c r="AB517">
        <v>51600</v>
      </c>
      <c r="AC517" s="2">
        <f>(Table2[[#This Row],[Close Price]]/Table2[[#This Row],[Day Low]])-1</f>
        <v>8.737214357379397E-3</v>
      </c>
      <c r="AD517" s="2">
        <f>(Table2[[#This Row],[Day High]]/Table2[[#This Row],[Close Price]])-1</f>
        <v>1.1683539768296392E-2</v>
      </c>
      <c r="AE517" s="2">
        <f>(Table2[[#This Row],[Close Price]]/Table2[[#This Row],[Current Week Low]])-1</f>
        <v>1.3071642892802382E-2</v>
      </c>
      <c r="AF517" s="2">
        <f>(Table2[[#This Row],[Current Week High]]/Table2[[#This Row],[Close Price]])-1</f>
        <v>1.1683539768296392E-2</v>
      </c>
      <c r="AG517" s="2">
        <f>(Table2[[#This Row],[Close Price]]/Table2[[#This Row],[Current Month Low]])-1</f>
        <v>2.0301392475837954E-2</v>
      </c>
      <c r="AH517" s="2">
        <f>(Table2[[#This Row],[Current Month High]]/Table2[[#This Row],[Close Price]])-1</f>
        <v>3.5771243096113015E-2</v>
      </c>
      <c r="AI517">
        <v>20.426472787419002</v>
      </c>
      <c r="AJ517">
        <v>42.4277468215463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-0.25</v>
      </c>
      <c r="AM517" t="s">
        <v>10435</v>
      </c>
      <c r="AN517">
        <v>1.62</v>
      </c>
      <c r="AO517" t="s">
        <v>10436</v>
      </c>
      <c r="AP517">
        <v>-3.6137588588050003E-2</v>
      </c>
      <c r="AQ517">
        <f>(Table2[[#This Row],[Sharpe Ratio]]-AVERAGE(Table2[Sharpe Ratio]))/_xlfn.STDEV.P(Table2[Sharpe Ratio])</f>
        <v>-1.1005910618775083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494</v>
      </c>
      <c r="AT517">
        <f>_xlfn.RANK.AVG(Table2[[#This Row],[6M Return vs Nifty Z-Score]],Table2[6M Return vs Nifty Z-Score])</f>
        <v>298</v>
      </c>
      <c r="AU517">
        <f>_xlfn.RANK.AVG(Table2[[#This Row],[Sharpe Ratio Z-Score]],Table2[Sharpe Ratio Z-Score])</f>
        <v>647</v>
      </c>
      <c r="AV517">
        <f>(Table2[[#This Row],[Rank 1Y]]+Table2[[#This Row],[Rank 6M]]+Table2[[#This Row],[Rank Sharpe]])/3</f>
        <v>479.66666666666669</v>
      </c>
    </row>
    <row r="518" spans="1:48" x14ac:dyDescent="0.3">
      <c r="A518" t="s">
        <v>1315</v>
      </c>
      <c r="B518" t="s">
        <v>1316</v>
      </c>
      <c r="C518" t="s">
        <v>10391</v>
      </c>
      <c r="D518" t="s">
        <v>24</v>
      </c>
      <c r="E518">
        <v>9011.1647038129995</v>
      </c>
      <c r="F518">
        <v>238.61</v>
      </c>
      <c r="G518">
        <v>-37.518603276362803</v>
      </c>
      <c r="H518">
        <f>(Table2[[#This Row],[1Y Return vs Nifty]]-AVERAGE(Table2[1Y Return vs Nifty]))/_xlfn.STDEV.P(Table2[1Y Return vs Nifty])</f>
        <v>-1.0102800420037907</v>
      </c>
      <c r="I518">
        <v>2.4441612876876202</v>
      </c>
      <c r="J518">
        <f>(Table2[[#This Row],[1M Return vs Nifty]]-AVERAGE(Table2[1M Return vs Nifty]))/_xlfn.STDEV.P(Table2[1M Return vs Nifty])</f>
        <v>0.47988005126097305</v>
      </c>
      <c r="K518">
        <v>-13.7638034354077</v>
      </c>
      <c r="L518">
        <f>(Table2[[#This Row],[6M Return vs Nifty]]-AVERAGE(Table2[6M Return vs Nifty]))/_xlfn.STDEV.P(Table2[6M Return vs Nifty])</f>
        <v>-0.8149394322783764</v>
      </c>
      <c r="M518">
        <v>1.6460448742492599</v>
      </c>
      <c r="N518">
        <f>(Table2[[#This Row],[1W Return vs Nifty]]-AVERAGE(Table2[1W Return vs Nifty]))/_xlfn.STDEV.P(Table2[1W Return vs Nifty])</f>
        <v>0.66797558723368389</v>
      </c>
      <c r="O518">
        <v>229.45</v>
      </c>
      <c r="P518">
        <v>226.50979160760701</v>
      </c>
      <c r="Q518">
        <v>223.13931845311799</v>
      </c>
      <c r="R518">
        <v>67.909888350602003</v>
      </c>
      <c r="S518" s="2">
        <f>(Table2[[#This Row],[Close Price]]-Table2[[#This Row],[20D EMA]])/Table2[[#This Row],[20D EMA]]</f>
        <v>3.9921551536282525E-2</v>
      </c>
      <c r="T518" s="2">
        <f>(Table2[[#This Row],[Close Price]]-Table2[[#This Row],[50D EMA]])/Table2[[#This Row],[50D EMA]]</f>
        <v>5.342024424866687E-2</v>
      </c>
      <c r="U518" s="2">
        <f>(Table2[[#This Row],[Close Price]]-Table2[[#This Row],[200D EMA]])/Table2[[#This Row],[200D EMA]]</f>
        <v>6.9331938692518857E-2</v>
      </c>
      <c r="V518">
        <v>1.01143013545746</v>
      </c>
      <c r="W518">
        <v>236</v>
      </c>
      <c r="X518">
        <v>243</v>
      </c>
      <c r="Y518">
        <v>234.61</v>
      </c>
      <c r="Z518">
        <v>243.2</v>
      </c>
      <c r="AA518">
        <v>216</v>
      </c>
      <c r="AB518">
        <v>243.2</v>
      </c>
      <c r="AC518" s="2">
        <f>(Table2[[#This Row],[Close Price]]/Table2[[#This Row],[Day Low]])-1</f>
        <v>1.1059322033898367E-2</v>
      </c>
      <c r="AD518" s="2">
        <f>(Table2[[#This Row],[Day High]]/Table2[[#This Row],[Close Price]])-1</f>
        <v>1.8398223041783623E-2</v>
      </c>
      <c r="AE518" s="2">
        <f>(Table2[[#This Row],[Close Price]]/Table2[[#This Row],[Current Week Low]])-1</f>
        <v>1.7049571629512705E-2</v>
      </c>
      <c r="AF518" s="2">
        <f>(Table2[[#This Row],[Current Week High]]/Table2[[#This Row],[Close Price]])-1</f>
        <v>1.923641087967809E-2</v>
      </c>
      <c r="AG518" s="2">
        <f>(Table2[[#This Row],[Close Price]]/Table2[[#This Row],[Current Month Low]])-1</f>
        <v>0.10467592592592601</v>
      </c>
      <c r="AH518" s="2">
        <f>(Table2[[#This Row],[Current Month High]]/Table2[[#This Row],[Close Price]])-1</f>
        <v>1.923641087967809E-2</v>
      </c>
      <c r="AI518">
        <v>20.091362474330499</v>
      </c>
      <c r="AJ518">
        <v>24.2760416666666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0.04</v>
      </c>
      <c r="AM518" t="s">
        <v>10436</v>
      </c>
      <c r="AN518">
        <v>8.76</v>
      </c>
      <c r="AO518" t="s">
        <v>10436</v>
      </c>
      <c r="AP518">
        <v>0.124960543459782</v>
      </c>
      <c r="AQ518">
        <f>(Table2[[#This Row],[Sharpe Ratio]]-AVERAGE(Table2[Sharpe Ratio]))/_xlfn.STDEV.P(Table2[Sharpe Ratio])</f>
        <v>0.76924923922440103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9.1885403436890778E-2</v>
      </c>
      <c r="AS518">
        <f>_xlfn.RANK.AVG(Table2[[#This Row],[1Y Return vs Nifty Z-Score]],Table2[1Y Return vs Nifty Z-Score])</f>
        <v>673</v>
      </c>
      <c r="AT518">
        <f>_xlfn.RANK.AVG(Table2[[#This Row],[6M Return vs Nifty Z-Score]],Table2[6M Return vs Nifty Z-Score])</f>
        <v>608</v>
      </c>
      <c r="AU518">
        <f>_xlfn.RANK.AVG(Table2[[#This Row],[Sharpe Ratio Z-Score]],Table2[Sharpe Ratio Z-Score])</f>
        <v>164</v>
      </c>
      <c r="AV518">
        <f>(Table2[[#This Row],[Rank 1Y]]+Table2[[#This Row],[Rank 6M]]+Table2[[#This Row],[Rank Sharpe]])/3</f>
        <v>481.66666666666669</v>
      </c>
    </row>
    <row r="519" spans="1:48" x14ac:dyDescent="0.3">
      <c r="A519" t="s">
        <v>30</v>
      </c>
      <c r="B519" t="s">
        <v>31</v>
      </c>
      <c r="C519" t="s">
        <v>10390</v>
      </c>
      <c r="D519" t="s">
        <v>21</v>
      </c>
      <c r="E519">
        <v>786381.19190730003</v>
      </c>
      <c r="F519">
        <v>1898.6</v>
      </c>
      <c r="G519">
        <v>-3.0566350260861301</v>
      </c>
      <c r="H519">
        <f>(Table2[[#This Row],[1Y Return vs Nifty]]-AVERAGE(Table2[1Y Return vs Nifty]))/_xlfn.STDEV.P(Table2[1Y Return vs Nifty])</f>
        <v>-0.44912356851955038</v>
      </c>
      <c r="I519">
        <v>-3.5286167124013001</v>
      </c>
      <c r="J519">
        <f>(Table2[[#This Row],[1M Return vs Nifty]]-AVERAGE(Table2[1M Return vs Nifty]))/_xlfn.STDEV.P(Table2[1M Return vs Nifty])</f>
        <v>-0.1022183187298128</v>
      </c>
      <c r="K519">
        <v>9.8019571737704592</v>
      </c>
      <c r="L519">
        <f>(Table2[[#This Row],[6M Return vs Nifty]]-AVERAGE(Table2[6M Return vs Nifty]))/_xlfn.STDEV.P(Table2[6M Return vs Nifty])</f>
        <v>-0.10561022369895236</v>
      </c>
      <c r="M519">
        <v>-4.8580159894780897</v>
      </c>
      <c r="N519">
        <f>(Table2[[#This Row],[1W Return vs Nifty]]-AVERAGE(Table2[1W Return vs Nifty]))/_xlfn.STDEV.P(Table2[1W Return vs Nifty])</f>
        <v>-0.59153711731256753</v>
      </c>
      <c r="O519">
        <v>1905.95</v>
      </c>
      <c r="P519">
        <v>1842.13804847301</v>
      </c>
      <c r="Q519">
        <v>1652.8672391729301</v>
      </c>
      <c r="R519">
        <v>43.2014218322958</v>
      </c>
      <c r="S519" s="2">
        <f>(Table2[[#This Row],[Close Price]]-Table2[[#This Row],[20D EMA]])/Table2[[#This Row],[20D EMA]]</f>
        <v>-3.8563446050526701E-3</v>
      </c>
      <c r="T519" s="2">
        <f>(Table2[[#This Row],[Close Price]]-Table2[[#This Row],[50D EMA]])/Table2[[#This Row],[50D EMA]]</f>
        <v>3.0650228181211756E-2</v>
      </c>
      <c r="U519" s="2">
        <f>(Table2[[#This Row],[Close Price]]-Table2[[#This Row],[200D EMA]])/Table2[[#This Row],[200D EMA]]</f>
        <v>0.14867059797859553</v>
      </c>
      <c r="V519">
        <v>0.90390289333011498</v>
      </c>
      <c r="W519">
        <v>1871.4</v>
      </c>
      <c r="X519">
        <v>1910.9</v>
      </c>
      <c r="Y519">
        <v>1871.4</v>
      </c>
      <c r="Z519">
        <v>1918.9</v>
      </c>
      <c r="AA519">
        <v>1867.4</v>
      </c>
      <c r="AB519">
        <v>1975.75</v>
      </c>
      <c r="AC519" s="2">
        <f>(Table2[[#This Row],[Close Price]]/Table2[[#This Row],[Day Low]])-1</f>
        <v>1.4534573046916632E-2</v>
      </c>
      <c r="AD519" s="2">
        <f>(Table2[[#This Row],[Day High]]/Table2[[#This Row],[Close Price]])-1</f>
        <v>6.4784578110186342E-3</v>
      </c>
      <c r="AE519" s="2">
        <f>(Table2[[#This Row],[Close Price]]/Table2[[#This Row],[Current Week Low]])-1</f>
        <v>1.4534573046916632E-2</v>
      </c>
      <c r="AF519" s="2">
        <f>(Table2[[#This Row],[Current Week High]]/Table2[[#This Row],[Close Price]])-1</f>
        <v>1.0692088907616304E-2</v>
      </c>
      <c r="AG519" s="2">
        <f>(Table2[[#This Row],[Close Price]]/Table2[[#This Row],[Current Month Low]])-1</f>
        <v>1.670772196637027E-2</v>
      </c>
      <c r="AH519" s="2">
        <f>(Table2[[#This Row],[Current Month High]]/Table2[[#This Row],[Close Price]])-1</f>
        <v>4.0635204887812026E-2</v>
      </c>
      <c r="AI519">
        <v>4.0635204887812</v>
      </c>
      <c r="AJ519">
        <v>40.4653571560684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0.03</v>
      </c>
      <c r="AM519" t="s">
        <v>10436</v>
      </c>
      <c r="AN519">
        <v>-0.17</v>
      </c>
      <c r="AO519" t="s">
        <v>10435</v>
      </c>
      <c r="AP519">
        <v>-3.6811601924592E-2</v>
      </c>
      <c r="AQ519">
        <f>(Table2[[#This Row],[Sharpe Ratio]]-AVERAGE(Table2[Sharpe Ratio]))/_xlfn.STDEV.P(Table2[Sharpe Ratio])</f>
        <v>-1.1084142270757997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-2.356903455336683</v>
      </c>
      <c r="AS519">
        <f>_xlfn.RANK.AVG(Table2[[#This Row],[1Y Return vs Nifty Z-Score]],Table2[1Y Return vs Nifty Z-Score])</f>
        <v>454</v>
      </c>
      <c r="AT519">
        <f>_xlfn.RANK.AVG(Table2[[#This Row],[6M Return vs Nifty Z-Score]],Table2[6M Return vs Nifty Z-Score])</f>
        <v>348</v>
      </c>
      <c r="AU519">
        <f>_xlfn.RANK.AVG(Table2[[#This Row],[Sharpe Ratio Z-Score]],Table2[Sharpe Ratio Z-Score])</f>
        <v>650</v>
      </c>
      <c r="AV519">
        <f>(Table2[[#This Row],[Rank 1Y]]+Table2[[#This Row],[Rank 6M]]+Table2[[#This Row],[Rank Sharpe]])/3</f>
        <v>484</v>
      </c>
    </row>
    <row r="520" spans="1:48" x14ac:dyDescent="0.3">
      <c r="A520" t="s">
        <v>1307</v>
      </c>
      <c r="B520" t="s">
        <v>1308</v>
      </c>
      <c r="C520" t="s">
        <v>10395</v>
      </c>
      <c r="D520" t="s">
        <v>276</v>
      </c>
      <c r="E520">
        <v>9081.8775373299995</v>
      </c>
      <c r="F520">
        <v>1385.15</v>
      </c>
      <c r="G520">
        <v>-3.3569198605213701</v>
      </c>
      <c r="H520">
        <f>(Table2[[#This Row],[1Y Return vs Nifty]]-AVERAGE(Table2[1Y Return vs Nifty]))/_xlfn.STDEV.P(Table2[1Y Return vs Nifty])</f>
        <v>-0.45401321317097348</v>
      </c>
      <c r="I520">
        <v>-0.80156831558481001</v>
      </c>
      <c r="J520">
        <f>(Table2[[#This Row],[1M Return vs Nifty]]-AVERAGE(Table2[1M Return vs Nifty]))/_xlfn.STDEV.P(Table2[1M Return vs Nifty])</f>
        <v>0.16355590335733525</v>
      </c>
      <c r="K520">
        <v>-0.54871599421148698</v>
      </c>
      <c r="L520">
        <f>(Table2[[#This Row],[6M Return vs Nifty]]-AVERAGE(Table2[6M Return vs Nifty]))/_xlfn.STDEV.P(Table2[6M Return vs Nifty])</f>
        <v>-0.41716540446614608</v>
      </c>
      <c r="M520">
        <v>-1.3483424045326899</v>
      </c>
      <c r="N520">
        <f>(Table2[[#This Row],[1W Return vs Nifty]]-AVERAGE(Table2[1W Return vs Nifty]))/_xlfn.STDEV.P(Table2[1W Return vs Nifty])</f>
        <v>8.8111883775627814E-2</v>
      </c>
      <c r="O520">
        <v>1357.22</v>
      </c>
      <c r="P520">
        <v>1332.6606828190399</v>
      </c>
      <c r="Q520">
        <v>1234.9182883934</v>
      </c>
      <c r="R520">
        <v>60.835068251525897</v>
      </c>
      <c r="S520" s="2">
        <f>(Table2[[#This Row],[Close Price]]-Table2[[#This Row],[20D EMA]])/Table2[[#This Row],[20D EMA]]</f>
        <v>2.0578830255964443E-2</v>
      </c>
      <c r="T520" s="2">
        <f>(Table2[[#This Row],[Close Price]]-Table2[[#This Row],[50D EMA]])/Table2[[#This Row],[50D EMA]]</f>
        <v>3.938685807847727E-2</v>
      </c>
      <c r="U520" s="2">
        <f>(Table2[[#This Row],[Close Price]]-Table2[[#This Row],[200D EMA]])/Table2[[#This Row],[200D EMA]]</f>
        <v>0.12165315958033798</v>
      </c>
      <c r="V520">
        <v>2.3658578350116102</v>
      </c>
      <c r="W520">
        <v>1380</v>
      </c>
      <c r="X520">
        <v>1433</v>
      </c>
      <c r="Y520">
        <v>1361.7</v>
      </c>
      <c r="Z520">
        <v>1433</v>
      </c>
      <c r="AA520">
        <v>1263.2</v>
      </c>
      <c r="AB520">
        <v>1433</v>
      </c>
      <c r="AC520" s="2">
        <f>(Table2[[#This Row],[Close Price]]/Table2[[#This Row],[Day Low]])-1</f>
        <v>3.73188405797098E-3</v>
      </c>
      <c r="AD520" s="2">
        <f>(Table2[[#This Row],[Day High]]/Table2[[#This Row],[Close Price]])-1</f>
        <v>3.4544995126881473E-2</v>
      </c>
      <c r="AE520" s="2">
        <f>(Table2[[#This Row],[Close Price]]/Table2[[#This Row],[Current Week Low]])-1</f>
        <v>1.7221120658001077E-2</v>
      </c>
      <c r="AF520" s="2">
        <f>(Table2[[#This Row],[Current Week High]]/Table2[[#This Row],[Close Price]])-1</f>
        <v>3.4544995126881473E-2</v>
      </c>
      <c r="AG520" s="2">
        <f>(Table2[[#This Row],[Close Price]]/Table2[[#This Row],[Current Month Low]])-1</f>
        <v>9.6540531982267197E-2</v>
      </c>
      <c r="AH520" s="2">
        <f>(Table2[[#This Row],[Current Month High]]/Table2[[#This Row],[Close Price]])-1</f>
        <v>3.4544995126881473E-2</v>
      </c>
      <c r="AI520">
        <v>19.405840522687001</v>
      </c>
      <c r="AJ520">
        <v>41.790357252533497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-7.0000000000000007E-2</v>
      </c>
      <c r="AM520" t="s">
        <v>10435</v>
      </c>
      <c r="AN520">
        <v>3.2</v>
      </c>
      <c r="AO520" t="s">
        <v>10436</v>
      </c>
      <c r="AQ520">
        <f>(Table2[[#This Row],[Sharpe Ratio]]-AVERAGE(Table2[Sharpe Ratio]))/_xlfn.STDEV.P(Table2[Sharpe Ratio])</f>
        <v>-0.68114784011182361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-1.3006586706159802</v>
      </c>
      <c r="AS520">
        <f>_xlfn.RANK.AVG(Table2[[#This Row],[1Y Return vs Nifty Z-Score]],Table2[1Y Return vs Nifty Z-Score])</f>
        <v>460</v>
      </c>
      <c r="AT520">
        <f>_xlfn.RANK.AVG(Table2[[#This Row],[6M Return vs Nifty Z-Score]],Table2[6M Return vs Nifty Z-Score])</f>
        <v>461</v>
      </c>
      <c r="AU520">
        <f>_xlfn.RANK.AVG(Table2[[#This Row],[Sharpe Ratio Z-Score]],Table2[Sharpe Ratio Z-Score])</f>
        <v>532</v>
      </c>
      <c r="AV520">
        <f>(Table2[[#This Row],[Rank 1Y]]+Table2[[#This Row],[Rank 6M]]+Table2[[#This Row],[Rank Sharpe]])/3</f>
        <v>484.33333333333331</v>
      </c>
    </row>
    <row r="521" spans="1:48" x14ac:dyDescent="0.3">
      <c r="A521" t="s">
        <v>358</v>
      </c>
      <c r="B521" t="s">
        <v>359</v>
      </c>
      <c r="C521" t="s">
        <v>10391</v>
      </c>
      <c r="D521" t="s">
        <v>24</v>
      </c>
      <c r="E521">
        <v>71941.101671700002</v>
      </c>
      <c r="F521">
        <v>22.95</v>
      </c>
      <c r="G521">
        <v>-0.44548724892503699</v>
      </c>
      <c r="H521">
        <f>(Table2[[#This Row],[1Y Return vs Nifty]]-AVERAGE(Table2[1Y Return vs Nifty]))/_xlfn.STDEV.P(Table2[1Y Return vs Nifty])</f>
        <v>-0.40660532151355799</v>
      </c>
      <c r="I521">
        <v>-10.786553220337799</v>
      </c>
      <c r="J521">
        <f>(Table2[[#This Row],[1M Return vs Nifty]]-AVERAGE(Table2[1M Return vs Nifty]))/_xlfn.STDEV.P(Table2[1M Return vs Nifty])</f>
        <v>-0.80956639205575165</v>
      </c>
      <c r="K521">
        <v>-19.942410183818801</v>
      </c>
      <c r="L521">
        <f>(Table2[[#This Row],[6M Return vs Nifty]]-AVERAGE(Table2[6M Return vs Nifty]))/_xlfn.STDEV.P(Table2[6M Return vs Nifty])</f>
        <v>-1.0009154467027537</v>
      </c>
      <c r="M521">
        <v>-4.7236513472453101</v>
      </c>
      <c r="N521">
        <f>(Table2[[#This Row],[1W Return vs Nifty]]-AVERAGE(Table2[1W Return vs Nifty]))/_xlfn.STDEV.P(Table2[1W Return vs Nifty])</f>
        <v>-0.56551737711028827</v>
      </c>
      <c r="O521">
        <v>23.4</v>
      </c>
      <c r="P521">
        <v>23.827732266066899</v>
      </c>
      <c r="Q521">
        <v>23.144261170275701</v>
      </c>
      <c r="R521">
        <v>36.026420822633398</v>
      </c>
      <c r="S521" s="2">
        <f>(Table2[[#This Row],[Close Price]]-Table2[[#This Row],[20D EMA]])/Table2[[#This Row],[20D EMA]]</f>
        <v>-1.9230769230769201E-2</v>
      </c>
      <c r="T521" s="2">
        <f>(Table2[[#This Row],[Close Price]]-Table2[[#This Row],[50D EMA]])/Table2[[#This Row],[50D EMA]]</f>
        <v>-3.6836584206415626E-2</v>
      </c>
      <c r="U521" s="2">
        <f>(Table2[[#This Row],[Close Price]]-Table2[[#This Row],[200D EMA]])/Table2[[#This Row],[200D EMA]]</f>
        <v>-8.3934919696288541E-3</v>
      </c>
      <c r="V521">
        <v>0.55830257689685003</v>
      </c>
      <c r="W521">
        <v>22.9</v>
      </c>
      <c r="X521">
        <v>23.03</v>
      </c>
      <c r="Y521">
        <v>22.9</v>
      </c>
      <c r="Z521">
        <v>23.19</v>
      </c>
      <c r="AA521">
        <v>22.51</v>
      </c>
      <c r="AB521">
        <v>24.41</v>
      </c>
      <c r="AC521" s="2">
        <f>(Table2[[#This Row],[Close Price]]/Table2[[#This Row],[Day Low]])-1</f>
        <v>2.1834061135370675E-3</v>
      </c>
      <c r="AD521" s="2">
        <f>(Table2[[#This Row],[Day High]]/Table2[[#This Row],[Close Price]])-1</f>
        <v>3.4858387799565627E-3</v>
      </c>
      <c r="AE521" s="2">
        <f>(Table2[[#This Row],[Close Price]]/Table2[[#This Row],[Current Week Low]])-1</f>
        <v>2.1834061135370675E-3</v>
      </c>
      <c r="AF521" s="2">
        <f>(Table2[[#This Row],[Current Week High]]/Table2[[#This Row],[Close Price]])-1</f>
        <v>1.0457516339869466E-2</v>
      </c>
      <c r="AG521" s="2">
        <f>(Table2[[#This Row],[Close Price]]/Table2[[#This Row],[Current Month Low]])-1</f>
        <v>1.9546868058640587E-2</v>
      </c>
      <c r="AH521" s="2">
        <f>(Table2[[#This Row],[Current Month High]]/Table2[[#This Row],[Close Price]])-1</f>
        <v>6.3616557734204937E-2</v>
      </c>
      <c r="AI521">
        <v>43.137254901960702</v>
      </c>
      <c r="AJ521">
        <v>46.178343949044503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-0.16</v>
      </c>
      <c r="AM521" t="s">
        <v>10435</v>
      </c>
      <c r="AN521">
        <v>-0.82</v>
      </c>
      <c r="AO521" t="s">
        <v>10435</v>
      </c>
      <c r="AP521">
        <v>5.1364860021644997E-2</v>
      </c>
      <c r="AQ521">
        <f>(Table2[[#This Row],[Sharpe Ratio]]-AVERAGE(Table2[Sharpe Ratio]))/_xlfn.STDEV.P(Table2[Sharpe Ratio])</f>
        <v>-8.4964109685865347E-2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436</v>
      </c>
      <c r="AT521">
        <f>_xlfn.RANK.AVG(Table2[[#This Row],[6M Return vs Nifty Z-Score]],Table2[6M Return vs Nifty Z-Score])</f>
        <v>666</v>
      </c>
      <c r="AU521">
        <f>_xlfn.RANK.AVG(Table2[[#This Row],[Sharpe Ratio Z-Score]],Table2[Sharpe Ratio Z-Score])</f>
        <v>364</v>
      </c>
      <c r="AV521">
        <f>(Table2[[#This Row],[Rank 1Y]]+Table2[[#This Row],[Rank 6M]]+Table2[[#This Row],[Rank Sharpe]])/3</f>
        <v>488.66666666666669</v>
      </c>
    </row>
    <row r="522" spans="1:48" x14ac:dyDescent="0.3">
      <c r="A522" t="s">
        <v>131</v>
      </c>
      <c r="B522" t="s">
        <v>132</v>
      </c>
      <c r="C522" t="s">
        <v>10391</v>
      </c>
      <c r="D522" t="s">
        <v>51</v>
      </c>
      <c r="E522">
        <v>223921.50120606</v>
      </c>
      <c r="F522">
        <v>352.45</v>
      </c>
      <c r="G522">
        <v>21.5563772418787</v>
      </c>
      <c r="H522">
        <f>(Table2[[#This Row],[1Y Return vs Nifty]]-AVERAGE(Table2[1Y Return vs Nifty]))/_xlfn.STDEV.P(Table2[1Y Return vs Nifty])</f>
        <v>-4.8341144665840295E-2</v>
      </c>
      <c r="I522">
        <v>2.10576767198308</v>
      </c>
      <c r="J522">
        <f>(Table2[[#This Row],[1M Return vs Nifty]]-AVERAGE(Table2[1M Return vs Nifty]))/_xlfn.STDEV.P(Table2[1M Return vs Nifty])</f>
        <v>0.44690069523703091</v>
      </c>
      <c r="K522">
        <v>-15.574619260735</v>
      </c>
      <c r="L522">
        <f>(Table2[[#This Row],[6M Return vs Nifty]]-AVERAGE(Table2[6M Return vs Nifty]))/_xlfn.STDEV.P(Table2[6M Return vs Nifty])</f>
        <v>-0.86944497434699319</v>
      </c>
      <c r="M522">
        <v>-0.17327500913414501</v>
      </c>
      <c r="N522">
        <f>(Table2[[#This Row],[1W Return vs Nifty]]-AVERAGE(Table2[1W Return vs Nifty]))/_xlfn.STDEV.P(Table2[1W Return vs Nifty])</f>
        <v>0.31566392306487495</v>
      </c>
      <c r="O522">
        <v>345.35</v>
      </c>
      <c r="P522">
        <v>341.41752951455697</v>
      </c>
      <c r="Q522">
        <v>311.21032618843998</v>
      </c>
      <c r="R522">
        <v>59.546772913382199</v>
      </c>
      <c r="S522" s="2">
        <f>(Table2[[#This Row],[Close Price]]-Table2[[#This Row],[20D EMA]])/Table2[[#This Row],[20D EMA]]</f>
        <v>2.0558853337194052E-2</v>
      </c>
      <c r="T522" s="2">
        <f>(Table2[[#This Row],[Close Price]]-Table2[[#This Row],[50D EMA]])/Table2[[#This Row],[50D EMA]]</f>
        <v>3.2313720098465608E-2</v>
      </c>
      <c r="U522" s="2">
        <f>(Table2[[#This Row],[Close Price]]-Table2[[#This Row],[200D EMA]])/Table2[[#This Row],[200D EMA]]</f>
        <v>0.1325138349894891</v>
      </c>
      <c r="V522">
        <v>1.2809202421943899</v>
      </c>
      <c r="W522">
        <v>349.1</v>
      </c>
      <c r="X522">
        <v>356</v>
      </c>
      <c r="Y522">
        <v>349.1</v>
      </c>
      <c r="Z522">
        <v>361.2</v>
      </c>
      <c r="AA522">
        <v>323.14999999999998</v>
      </c>
      <c r="AB522">
        <v>361.2</v>
      </c>
      <c r="AC522" s="2">
        <f>(Table2[[#This Row],[Close Price]]/Table2[[#This Row],[Day Low]])-1</f>
        <v>9.5961042681178554E-3</v>
      </c>
      <c r="AD522" s="2">
        <f>(Table2[[#This Row],[Day High]]/Table2[[#This Row],[Close Price]])-1</f>
        <v>1.007235068804091E-2</v>
      </c>
      <c r="AE522" s="2">
        <f>(Table2[[#This Row],[Close Price]]/Table2[[#This Row],[Current Week Low]])-1</f>
        <v>9.5961042681178554E-3</v>
      </c>
      <c r="AF522" s="2">
        <f>(Table2[[#This Row],[Current Week High]]/Table2[[#This Row],[Close Price]])-1</f>
        <v>2.482621648460781E-2</v>
      </c>
      <c r="AG522" s="2">
        <f>(Table2[[#This Row],[Close Price]]/Table2[[#This Row],[Current Month Low]])-1</f>
        <v>9.066996750734968E-2</v>
      </c>
      <c r="AH522" s="2">
        <f>(Table2[[#This Row],[Current Month High]]/Table2[[#This Row],[Close Price]])-1</f>
        <v>2.482621648460781E-2</v>
      </c>
      <c r="AI522">
        <v>11.9875159597105</v>
      </c>
      <c r="AJ522">
        <v>72.558139534883693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-0.05</v>
      </c>
      <c r="AM522" t="s">
        <v>10435</v>
      </c>
      <c r="AN522">
        <v>4.63</v>
      </c>
      <c r="AO522" t="s">
        <v>10436</v>
      </c>
      <c r="AQ522">
        <f>(Table2[[#This Row],[Sharpe Ratio]]-AVERAGE(Table2[Sharpe Ratio]))/_xlfn.STDEV.P(Table2[Sharpe Ratio])</f>
        <v>-0.68114784011182361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-0.83636934082275127</v>
      </c>
      <c r="AS522">
        <f>_xlfn.RANK.AVG(Table2[[#This Row],[1Y Return vs Nifty Z-Score]],Table2[1Y Return vs Nifty Z-Score])</f>
        <v>309</v>
      </c>
      <c r="AT522">
        <f>_xlfn.RANK.AVG(Table2[[#This Row],[6M Return vs Nifty Z-Score]],Table2[6M Return vs Nifty Z-Score])</f>
        <v>625</v>
      </c>
      <c r="AU522">
        <f>_xlfn.RANK.AVG(Table2[[#This Row],[Sharpe Ratio Z-Score]],Table2[Sharpe Ratio Z-Score])</f>
        <v>532</v>
      </c>
      <c r="AV522">
        <f>(Table2[[#This Row],[Rank 1Y]]+Table2[[#This Row],[Rank 6M]]+Table2[[#This Row],[Rank Sharpe]])/3</f>
        <v>488.66666666666669</v>
      </c>
    </row>
    <row r="523" spans="1:48" x14ac:dyDescent="0.3">
      <c r="A523" t="s">
        <v>557</v>
      </c>
      <c r="B523" t="s">
        <v>558</v>
      </c>
      <c r="C523" t="s">
        <v>10389</v>
      </c>
      <c r="D523" t="s">
        <v>187</v>
      </c>
      <c r="E523">
        <v>38510.544011999998</v>
      </c>
      <c r="F523">
        <v>550.15</v>
      </c>
      <c r="G523">
        <v>-10.950696380828701</v>
      </c>
      <c r="H523">
        <f>(Table2[[#This Row],[1Y Return vs Nifty]]-AVERAGE(Table2[1Y Return vs Nifty]))/_xlfn.STDEV.P(Table2[1Y Return vs Nifty])</f>
        <v>-0.57766537434806697</v>
      </c>
      <c r="I523">
        <v>-0.81262600686687703</v>
      </c>
      <c r="J523">
        <f>(Table2[[#This Row],[1M Return vs Nifty]]-AVERAGE(Table2[1M Return vs Nifty]))/_xlfn.STDEV.P(Table2[1M Return vs Nifty])</f>
        <v>0.16247823663825464</v>
      </c>
      <c r="K523">
        <v>14.0472432070581</v>
      </c>
      <c r="L523">
        <f>(Table2[[#This Row],[6M Return vs Nifty]]-AVERAGE(Table2[6M Return vs Nifty]))/_xlfn.STDEV.P(Table2[6M Return vs Nifty])</f>
        <v>2.2172852439587026E-2</v>
      </c>
      <c r="M523">
        <v>-2.2816937099394798</v>
      </c>
      <c r="N523">
        <f>(Table2[[#This Row],[1W Return vs Nifty]]-AVERAGE(Table2[1W Return vs Nifty]))/_xlfn.STDEV.P(Table2[1W Return vs Nifty])</f>
        <v>-9.263178569412335E-2</v>
      </c>
      <c r="O523">
        <v>539.89</v>
      </c>
      <c r="P523">
        <v>532.30671085501604</v>
      </c>
      <c r="Q523">
        <v>486.61723073253103</v>
      </c>
      <c r="R523">
        <v>59.382996939451601</v>
      </c>
      <c r="S523" s="2">
        <f>(Table2[[#This Row],[Close Price]]-Table2[[#This Row],[20D EMA]])/Table2[[#This Row],[20D EMA]]</f>
        <v>1.9003871158939766E-2</v>
      </c>
      <c r="T523" s="2">
        <f>(Table2[[#This Row],[Close Price]]-Table2[[#This Row],[50D EMA]])/Table2[[#This Row],[50D EMA]]</f>
        <v>3.3520691701074391E-2</v>
      </c>
      <c r="U523" s="2">
        <f>(Table2[[#This Row],[Close Price]]-Table2[[#This Row],[200D EMA]])/Table2[[#This Row],[200D EMA]]</f>
        <v>0.13056004854540326</v>
      </c>
      <c r="V523">
        <v>1.32639376224054</v>
      </c>
      <c r="W523">
        <v>547</v>
      </c>
      <c r="X523">
        <v>553.5</v>
      </c>
      <c r="Y523">
        <v>534</v>
      </c>
      <c r="Z523">
        <v>553.5</v>
      </c>
      <c r="AA523">
        <v>516.04999999999995</v>
      </c>
      <c r="AB523">
        <v>570.35</v>
      </c>
      <c r="AC523" s="2">
        <f>(Table2[[#This Row],[Close Price]]/Table2[[#This Row],[Day Low]])-1</f>
        <v>5.7586837294332227E-3</v>
      </c>
      <c r="AD523" s="2">
        <f>(Table2[[#This Row],[Day High]]/Table2[[#This Row],[Close Price]])-1</f>
        <v>6.0892483868035807E-3</v>
      </c>
      <c r="AE523" s="2">
        <f>(Table2[[#This Row],[Close Price]]/Table2[[#This Row],[Current Week Low]])-1</f>
        <v>3.0243445692883952E-2</v>
      </c>
      <c r="AF523" s="2">
        <f>(Table2[[#This Row],[Current Week High]]/Table2[[#This Row],[Close Price]])-1</f>
        <v>6.0892483868035807E-3</v>
      </c>
      <c r="AG523" s="2">
        <f>(Table2[[#This Row],[Close Price]]/Table2[[#This Row],[Current Month Low]])-1</f>
        <v>6.6078868326712614E-2</v>
      </c>
      <c r="AH523" s="2">
        <f>(Table2[[#This Row],[Current Month High]]/Table2[[#This Row],[Close Price]])-1</f>
        <v>3.6717258929382934E-2</v>
      </c>
      <c r="AI523">
        <v>3.6717258929382899</v>
      </c>
      <c r="AJ523">
        <v>46.433324461006102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0.02</v>
      </c>
      <c r="AM523" t="s">
        <v>10436</v>
      </c>
      <c r="AN523">
        <v>1.44</v>
      </c>
      <c r="AO523" t="s">
        <v>10436</v>
      </c>
      <c r="AP523">
        <v>-3.5911108795226999E-2</v>
      </c>
      <c r="AQ523">
        <f>(Table2[[#This Row],[Sharpe Ratio]]-AVERAGE(Table2[Sharpe Ratio]))/_xlfn.STDEV.P(Table2[Sharpe Ratio])</f>
        <v>-1.097962347077265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-1.5836084180416137</v>
      </c>
      <c r="AS523">
        <f>_xlfn.RANK.AVG(Table2[[#This Row],[1Y Return vs Nifty Z-Score]],Table2[1Y Return vs Nifty Z-Score])</f>
        <v>515</v>
      </c>
      <c r="AT523">
        <f>_xlfn.RANK.AVG(Table2[[#This Row],[6M Return vs Nifty Z-Score]],Table2[6M Return vs Nifty Z-Score])</f>
        <v>307</v>
      </c>
      <c r="AU523">
        <f>_xlfn.RANK.AVG(Table2[[#This Row],[Sharpe Ratio Z-Score]],Table2[Sharpe Ratio Z-Score])</f>
        <v>645</v>
      </c>
      <c r="AV523">
        <f>(Table2[[#This Row],[Rank 1Y]]+Table2[[#This Row],[Rank 6M]]+Table2[[#This Row],[Rank Sharpe]])/3</f>
        <v>489</v>
      </c>
    </row>
    <row r="524" spans="1:48" x14ac:dyDescent="0.3">
      <c r="A524" t="s">
        <v>1471</v>
      </c>
      <c r="B524" t="s">
        <v>1472</v>
      </c>
      <c r="C524" t="s">
        <v>10399</v>
      </c>
      <c r="D524" t="s">
        <v>1473</v>
      </c>
      <c r="E524">
        <v>7316.9114201499997</v>
      </c>
      <c r="F524">
        <v>537.1</v>
      </c>
      <c r="G524">
        <v>2.3919409298468799</v>
      </c>
      <c r="H524">
        <f>(Table2[[#This Row],[1Y Return vs Nifty]]-AVERAGE(Table2[1Y Return vs Nifty]))/_xlfn.STDEV.P(Table2[1Y Return vs Nifty])</f>
        <v>-0.3604024703298716</v>
      </c>
      <c r="I524">
        <v>3.1914687576841598</v>
      </c>
      <c r="J524">
        <f>(Table2[[#This Row],[1M Return vs Nifty]]-AVERAGE(Table2[1M Return vs Nifty]))/_xlfn.STDEV.P(Table2[1M Return vs Nifty])</f>
        <v>0.55271156453008297</v>
      </c>
      <c r="K524">
        <v>-5.5686973636732802</v>
      </c>
      <c r="L524">
        <f>(Table2[[#This Row],[6M Return vs Nifty]]-AVERAGE(Table2[6M Return vs Nifty]))/_xlfn.STDEV.P(Table2[6M Return vs Nifty])</f>
        <v>-0.56826680411700026</v>
      </c>
      <c r="M524">
        <v>-0.34480122363934601</v>
      </c>
      <c r="N524">
        <f>(Table2[[#This Row],[1W Return vs Nifty]]-AVERAGE(Table2[1W Return vs Nifty]))/_xlfn.STDEV.P(Table2[1W Return vs Nifty])</f>
        <v>0.28244783685989161</v>
      </c>
      <c r="O524">
        <v>509.04</v>
      </c>
      <c r="P524">
        <v>491.61381959730699</v>
      </c>
      <c r="Q524">
        <v>460.848799474548</v>
      </c>
      <c r="R524">
        <v>69.525902865926795</v>
      </c>
      <c r="S524" s="2">
        <f>(Table2[[#This Row],[Close Price]]-Table2[[#This Row],[20D EMA]])/Table2[[#This Row],[20D EMA]]</f>
        <v>5.5123369479805125E-2</v>
      </c>
      <c r="T524" s="2">
        <f>(Table2[[#This Row],[Close Price]]-Table2[[#This Row],[50D EMA]])/Table2[[#This Row],[50D EMA]]</f>
        <v>9.2524210242811905E-2</v>
      </c>
      <c r="U524" s="2">
        <f>(Table2[[#This Row],[Close Price]]-Table2[[#This Row],[200D EMA]])/Table2[[#This Row],[200D EMA]]</f>
        <v>0.16545817329326309</v>
      </c>
      <c r="V524">
        <v>0.70461986729406501</v>
      </c>
      <c r="W524">
        <v>515.85</v>
      </c>
      <c r="X524">
        <v>541.5</v>
      </c>
      <c r="Y524">
        <v>514.54999999999995</v>
      </c>
      <c r="Z524">
        <v>541.5</v>
      </c>
      <c r="AA524">
        <v>487.25</v>
      </c>
      <c r="AB524">
        <v>541.5</v>
      </c>
      <c r="AC524" s="2">
        <f>(Table2[[#This Row],[Close Price]]/Table2[[#This Row],[Day Low]])-1</f>
        <v>4.1194145584956932E-2</v>
      </c>
      <c r="AD524" s="2">
        <f>(Table2[[#This Row],[Day High]]/Table2[[#This Row],[Close Price]])-1</f>
        <v>8.1921429901321563E-3</v>
      </c>
      <c r="AE524" s="2">
        <f>(Table2[[#This Row],[Close Price]]/Table2[[#This Row],[Current Week Low]])-1</f>
        <v>4.3824701195219307E-2</v>
      </c>
      <c r="AF524" s="2">
        <f>(Table2[[#This Row],[Current Week High]]/Table2[[#This Row],[Close Price]])-1</f>
        <v>8.1921429901321563E-3</v>
      </c>
      <c r="AG524" s="2">
        <f>(Table2[[#This Row],[Close Price]]/Table2[[#This Row],[Current Month Low]])-1</f>
        <v>0.10230887634684449</v>
      </c>
      <c r="AH524" s="2">
        <f>(Table2[[#This Row],[Current Month High]]/Table2[[#This Row],[Close Price]])-1</f>
        <v>8.1921429901321563E-3</v>
      </c>
      <c r="AI524">
        <v>7.4101657047104696</v>
      </c>
      <c r="AJ524">
        <v>56.9091440257084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0.02</v>
      </c>
      <c r="AM524" t="s">
        <v>10436</v>
      </c>
      <c r="AN524">
        <v>5.84</v>
      </c>
      <c r="AO524" t="s">
        <v>10436</v>
      </c>
      <c r="AQ524">
        <f>(Table2[[#This Row],[Sharpe Ratio]]-AVERAGE(Table2[Sharpe Ratio]))/_xlfn.STDEV.P(Table2[Sharpe Ratio])</f>
        <v>-0.68114784011182361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-0.77465771316872079</v>
      </c>
      <c r="AS524">
        <f>_xlfn.RANK.AVG(Table2[[#This Row],[1Y Return vs Nifty Z-Score]],Table2[1Y Return vs Nifty Z-Score])</f>
        <v>421</v>
      </c>
      <c r="AT524">
        <f>_xlfn.RANK.AVG(Table2[[#This Row],[6M Return vs Nifty Z-Score]],Table2[6M Return vs Nifty Z-Score])</f>
        <v>517</v>
      </c>
      <c r="AU524">
        <f>_xlfn.RANK.AVG(Table2[[#This Row],[Sharpe Ratio Z-Score]],Table2[Sharpe Ratio Z-Score])</f>
        <v>532</v>
      </c>
      <c r="AV524">
        <f>(Table2[[#This Row],[Rank 1Y]]+Table2[[#This Row],[Rank 6M]]+Table2[[#This Row],[Rank Sharpe]])/3</f>
        <v>490</v>
      </c>
    </row>
    <row r="525" spans="1:48" x14ac:dyDescent="0.3">
      <c r="A525" t="s">
        <v>1089</v>
      </c>
      <c r="B525" t="s">
        <v>1090</v>
      </c>
      <c r="C525" t="s">
        <v>10391</v>
      </c>
      <c r="D525" t="s">
        <v>24</v>
      </c>
      <c r="E525">
        <v>12381.812219168</v>
      </c>
      <c r="F525">
        <v>167.17</v>
      </c>
      <c r="G525">
        <v>-2.6609361136434102</v>
      </c>
      <c r="H525">
        <f>(Table2[[#This Row],[1Y Return vs Nifty]]-AVERAGE(Table2[1Y Return vs Nifty]))/_xlfn.STDEV.P(Table2[1Y Return vs Nifty])</f>
        <v>-0.44268026253495607</v>
      </c>
      <c r="I525">
        <v>-2.2832657128662102</v>
      </c>
      <c r="J525">
        <f>(Table2[[#This Row],[1M Return vs Nifty]]-AVERAGE(Table2[1M Return vs Nifty]))/_xlfn.STDEV.P(Table2[1M Return vs Nifty])</f>
        <v>1.9151801988717087E-2</v>
      </c>
      <c r="K525">
        <v>5.6602004137632296</v>
      </c>
      <c r="L525">
        <f>(Table2[[#This Row],[6M Return vs Nifty]]-AVERAGE(Table2[6M Return vs Nifty]))/_xlfn.STDEV.P(Table2[6M Return vs Nifty])</f>
        <v>-0.23027706952781968</v>
      </c>
      <c r="M525">
        <v>-1.6066258523586701</v>
      </c>
      <c r="N525">
        <f>(Table2[[#This Row],[1W Return vs Nifty]]-AVERAGE(Table2[1W Return vs Nifty]))/_xlfn.STDEV.P(Table2[1W Return vs Nifty])</f>
        <v>3.8095241753554027E-2</v>
      </c>
      <c r="O525">
        <v>168.08</v>
      </c>
      <c r="P525">
        <v>165.90484057201101</v>
      </c>
      <c r="Q525">
        <v>155.10420499914201</v>
      </c>
      <c r="R525">
        <v>45.731357181469598</v>
      </c>
      <c r="S525" s="2">
        <f>(Table2[[#This Row],[Close Price]]-Table2[[#This Row],[20D EMA]])/Table2[[#This Row],[20D EMA]]</f>
        <v>-5.4140885292719241E-3</v>
      </c>
      <c r="T525" s="2">
        <f>(Table2[[#This Row],[Close Price]]-Table2[[#This Row],[50D EMA]])/Table2[[#This Row],[50D EMA]]</f>
        <v>7.625813831753956E-3</v>
      </c>
      <c r="U525" s="2">
        <f>(Table2[[#This Row],[Close Price]]-Table2[[#This Row],[200D EMA]])/Table2[[#This Row],[200D EMA]]</f>
        <v>7.7791540215977506E-2</v>
      </c>
      <c r="V525">
        <v>0.59886801888750396</v>
      </c>
      <c r="W525">
        <v>166.31</v>
      </c>
      <c r="X525">
        <v>170.6</v>
      </c>
      <c r="Y525">
        <v>166.31</v>
      </c>
      <c r="Z525">
        <v>171.43</v>
      </c>
      <c r="AA525">
        <v>163.02000000000001</v>
      </c>
      <c r="AB525">
        <v>174.33</v>
      </c>
      <c r="AC525" s="2">
        <f>(Table2[[#This Row],[Close Price]]/Table2[[#This Row],[Day Low]])-1</f>
        <v>5.1710660814141551E-3</v>
      </c>
      <c r="AD525" s="2">
        <f>(Table2[[#This Row],[Day High]]/Table2[[#This Row],[Close Price]])-1</f>
        <v>2.051803553269127E-2</v>
      </c>
      <c r="AE525" s="2">
        <f>(Table2[[#This Row],[Close Price]]/Table2[[#This Row],[Current Week Low]])-1</f>
        <v>5.1710660814141551E-3</v>
      </c>
      <c r="AF525" s="2">
        <f>(Table2[[#This Row],[Current Week High]]/Table2[[#This Row],[Close Price]])-1</f>
        <v>2.5483041215529134E-2</v>
      </c>
      <c r="AG525" s="2">
        <f>(Table2[[#This Row],[Close Price]]/Table2[[#This Row],[Current Month Low]])-1</f>
        <v>2.5456999141209469E-2</v>
      </c>
      <c r="AH525" s="2">
        <f>(Table2[[#This Row],[Current Month High]]/Table2[[#This Row],[Close Price]])-1</f>
        <v>4.2830651432673505E-2</v>
      </c>
      <c r="AI525">
        <v>5.7725668481186796</v>
      </c>
      <c r="AJ525">
        <v>34.651631091421599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-0.04</v>
      </c>
      <c r="AM525" t="s">
        <v>10435</v>
      </c>
      <c r="AN525">
        <v>0.45</v>
      </c>
      <c r="AO525" t="s">
        <v>10436</v>
      </c>
      <c r="AP525">
        <v>-2.9218796757342999E-2</v>
      </c>
      <c r="AQ525">
        <f>(Table2[[#This Row],[Sharpe Ratio]]-AVERAGE(Table2[Sharpe Ratio]))/_xlfn.STDEV.P(Table2[Sharpe Ratio])</f>
        <v>-1.0202857496089002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-1.6359960379294047</v>
      </c>
      <c r="AS525">
        <f>_xlfn.RANK.AVG(Table2[[#This Row],[1Y Return vs Nifty Z-Score]],Table2[1Y Return vs Nifty Z-Score])</f>
        <v>452</v>
      </c>
      <c r="AT525">
        <f>_xlfn.RANK.AVG(Table2[[#This Row],[6M Return vs Nifty Z-Score]],Table2[6M Return vs Nifty Z-Score])</f>
        <v>386</v>
      </c>
      <c r="AU525">
        <f>_xlfn.RANK.AVG(Table2[[#This Row],[Sharpe Ratio Z-Score]],Table2[Sharpe Ratio Z-Score])</f>
        <v>636</v>
      </c>
      <c r="AV525">
        <f>(Table2[[#This Row],[Rank 1Y]]+Table2[[#This Row],[Rank 6M]]+Table2[[#This Row],[Rank Sharpe]])/3</f>
        <v>491.33333333333331</v>
      </c>
    </row>
    <row r="526" spans="1:48" x14ac:dyDescent="0.3">
      <c r="A526" t="s">
        <v>510</v>
      </c>
      <c r="B526" t="s">
        <v>511</v>
      </c>
      <c r="C526" t="s">
        <v>10391</v>
      </c>
      <c r="D526" t="s">
        <v>512</v>
      </c>
      <c r="E526">
        <v>43351.956878725003</v>
      </c>
      <c r="F526">
        <v>680.95</v>
      </c>
      <c r="G526">
        <v>-51.591380966121399</v>
      </c>
      <c r="H526">
        <f>(Table2[[#This Row],[1Y Return vs Nifty]]-AVERAGE(Table2[1Y Return vs Nifty]))/_xlfn.STDEV.P(Table2[1Y Return vs Nifty])</f>
        <v>-1.2394320812361763</v>
      </c>
      <c r="I526">
        <v>12.513421314930801</v>
      </c>
      <c r="J526">
        <f>(Table2[[#This Row],[1M Return vs Nifty]]-AVERAGE(Table2[1M Return vs Nifty]))/_xlfn.STDEV.P(Table2[1M Return vs Nifty])</f>
        <v>1.4612156791353677</v>
      </c>
      <c r="K526">
        <v>53.505096995673597</v>
      </c>
      <c r="L526">
        <f>(Table2[[#This Row],[6M Return vs Nifty]]-AVERAGE(Table2[6M Return vs Nifty]))/_xlfn.STDEV.P(Table2[6M Return vs Nifty])</f>
        <v>1.2098539404508324</v>
      </c>
      <c r="M526">
        <v>-5.2600467804351103</v>
      </c>
      <c r="N526">
        <f>(Table2[[#This Row],[1W Return vs Nifty]]-AVERAGE(Table2[1W Return vs Nifty]))/_xlfn.STDEV.P(Table2[1W Return vs Nifty])</f>
        <v>-0.66939046146761583</v>
      </c>
      <c r="O526">
        <v>634.57000000000005</v>
      </c>
      <c r="P526">
        <v>572.11827271713696</v>
      </c>
      <c r="Q526">
        <v>539.28083380956298</v>
      </c>
      <c r="R526">
        <v>64.608449529367306</v>
      </c>
      <c r="S526" s="2">
        <f>(Table2[[#This Row],[Close Price]]-Table2[[#This Row],[20D EMA]])/Table2[[#This Row],[20D EMA]]</f>
        <v>7.3088863324771089E-2</v>
      </c>
      <c r="T526" s="2">
        <f>(Table2[[#This Row],[Close Price]]-Table2[[#This Row],[50D EMA]])/Table2[[#This Row],[50D EMA]]</f>
        <v>0.19022592438097319</v>
      </c>
      <c r="U526" s="2">
        <f>(Table2[[#This Row],[Close Price]]-Table2[[#This Row],[200D EMA]])/Table2[[#This Row],[200D EMA]]</f>
        <v>0.2627001690189214</v>
      </c>
      <c r="V526">
        <v>1.4909819479153501</v>
      </c>
      <c r="W526">
        <v>651.15</v>
      </c>
      <c r="X526">
        <v>688.35</v>
      </c>
      <c r="Y526">
        <v>648</v>
      </c>
      <c r="Z526">
        <v>688.35</v>
      </c>
      <c r="AA526">
        <v>583.6</v>
      </c>
      <c r="AB526">
        <v>703.25</v>
      </c>
      <c r="AC526" s="2">
        <f>(Table2[[#This Row],[Close Price]]/Table2[[#This Row],[Day Low]])-1</f>
        <v>4.5765184673270509E-2</v>
      </c>
      <c r="AD526" s="2">
        <f>(Table2[[#This Row],[Day High]]/Table2[[#This Row],[Close Price]])-1</f>
        <v>1.0867170864233833E-2</v>
      </c>
      <c r="AE526" s="2">
        <f>(Table2[[#This Row],[Close Price]]/Table2[[#This Row],[Current Week Low]])-1</f>
        <v>5.0848765432098819E-2</v>
      </c>
      <c r="AF526" s="2">
        <f>(Table2[[#This Row],[Current Week High]]/Table2[[#This Row],[Close Price]])-1</f>
        <v>1.0867170864233833E-2</v>
      </c>
      <c r="AG526" s="2">
        <f>(Table2[[#This Row],[Close Price]]/Table2[[#This Row],[Current Month Low]])-1</f>
        <v>0.16680945853324203</v>
      </c>
      <c r="AH526" s="2">
        <f>(Table2[[#This Row],[Current Month High]]/Table2[[#This Row],[Close Price]])-1</f>
        <v>3.2748366253028793E-2</v>
      </c>
      <c r="AI526">
        <v>46.604009104926902</v>
      </c>
      <c r="AJ526">
        <v>119.66129032258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0.39</v>
      </c>
      <c r="AM526" t="s">
        <v>10436</v>
      </c>
      <c r="AN526">
        <v>12.78</v>
      </c>
      <c r="AO526" t="s">
        <v>10436</v>
      </c>
      <c r="AP526">
        <v>-5.8393868810765998E-2</v>
      </c>
      <c r="AQ526">
        <f>(Table2[[#This Row],[Sharpe Ratio]]-AVERAGE(Table2[Sharpe Ratio]))/_xlfn.STDEV.P(Table2[Sharpe Ratio])</f>
        <v>-1.3589161534477541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-0.5966690765653464</v>
      </c>
      <c r="AS526">
        <f>_xlfn.RANK.AVG(Table2[[#This Row],[1Y Return vs Nifty Z-Score]],Table2[1Y Return vs Nifty Z-Score])</f>
        <v>715</v>
      </c>
      <c r="AT526">
        <f>_xlfn.RANK.AVG(Table2[[#This Row],[6M Return vs Nifty Z-Score]],Table2[6M Return vs Nifty Z-Score])</f>
        <v>86</v>
      </c>
      <c r="AU526">
        <f>_xlfn.RANK.AVG(Table2[[#This Row],[Sharpe Ratio Z-Score]],Table2[Sharpe Ratio Z-Score])</f>
        <v>674</v>
      </c>
      <c r="AV526">
        <f>(Table2[[#This Row],[Rank 1Y]]+Table2[[#This Row],[Rank 6M]]+Table2[[#This Row],[Rank Sharpe]])/3</f>
        <v>491.66666666666669</v>
      </c>
    </row>
    <row r="527" spans="1:48" x14ac:dyDescent="0.3">
      <c r="A527" t="s">
        <v>1243</v>
      </c>
      <c r="B527" t="s">
        <v>1244</v>
      </c>
      <c r="C527" t="s">
        <v>10399</v>
      </c>
      <c r="D527" t="s">
        <v>279</v>
      </c>
      <c r="E527">
        <v>9797.770606602</v>
      </c>
      <c r="F527">
        <v>123.74</v>
      </c>
      <c r="G527">
        <v>-22.053580342896101</v>
      </c>
      <c r="H527">
        <f>(Table2[[#This Row],[1Y Return vs Nifty]]-AVERAGE(Table2[1Y Return vs Nifty]))/_xlfn.STDEV.P(Table2[1Y Return vs Nifty])</f>
        <v>-0.75845757879821329</v>
      </c>
      <c r="I527">
        <v>-10.5784348081377</v>
      </c>
      <c r="J527">
        <f>(Table2[[#This Row],[1M Return vs Nifty]]-AVERAGE(Table2[1M Return vs Nifty]))/_xlfn.STDEV.P(Table2[1M Return vs Nifty])</f>
        <v>-0.78928347035584179</v>
      </c>
      <c r="K527">
        <v>-23.9354249816713</v>
      </c>
      <c r="L527">
        <f>(Table2[[#This Row],[6M Return vs Nifty]]-AVERAGE(Table2[6M Return vs Nifty]))/_xlfn.STDEV.P(Table2[6M Return vs Nifty])</f>
        <v>-1.1211051606432203</v>
      </c>
      <c r="M527">
        <v>-7.2232297264880998</v>
      </c>
      <c r="N527">
        <f>(Table2[[#This Row],[1W Return vs Nifty]]-AVERAGE(Table2[1W Return vs Nifty]))/_xlfn.STDEV.P(Table2[1W Return vs Nifty])</f>
        <v>-1.0495612368814931</v>
      </c>
      <c r="O527">
        <v>129.36000000000001</v>
      </c>
      <c r="P527">
        <v>133.07337345502901</v>
      </c>
      <c r="Q527">
        <v>132.16837366687199</v>
      </c>
      <c r="R527">
        <v>23.513327839229099</v>
      </c>
      <c r="S527" s="2">
        <f>(Table2[[#This Row],[Close Price]]-Table2[[#This Row],[20D EMA]])/Table2[[#This Row],[20D EMA]]</f>
        <v>-4.344465058750787E-2</v>
      </c>
      <c r="T527" s="2">
        <f>(Table2[[#This Row],[Close Price]]-Table2[[#This Row],[50D EMA]])/Table2[[#This Row],[50D EMA]]</f>
        <v>-7.0137047049334406E-2</v>
      </c>
      <c r="U527" s="2">
        <f>(Table2[[#This Row],[Close Price]]-Table2[[#This Row],[200D EMA]])/Table2[[#This Row],[200D EMA]]</f>
        <v>-6.3769973353198367E-2</v>
      </c>
      <c r="V527">
        <v>0.73677352423162701</v>
      </c>
      <c r="W527">
        <v>122.95</v>
      </c>
      <c r="X527">
        <v>126.85</v>
      </c>
      <c r="Y527">
        <v>122.95</v>
      </c>
      <c r="Z527">
        <v>127.3</v>
      </c>
      <c r="AA527">
        <v>122.95</v>
      </c>
      <c r="AB527">
        <v>135.35</v>
      </c>
      <c r="AC527" s="2">
        <f>(Table2[[#This Row],[Close Price]]/Table2[[#This Row],[Day Low]])-1</f>
        <v>6.4253761691743794E-3</v>
      </c>
      <c r="AD527" s="2">
        <f>(Table2[[#This Row],[Day High]]/Table2[[#This Row],[Close Price]])-1</f>
        <v>2.5133344108614786E-2</v>
      </c>
      <c r="AE527" s="2">
        <f>(Table2[[#This Row],[Close Price]]/Table2[[#This Row],[Current Week Low]])-1</f>
        <v>6.4253761691743794E-3</v>
      </c>
      <c r="AF527" s="2">
        <f>(Table2[[#This Row],[Current Week High]]/Table2[[#This Row],[Close Price]])-1</f>
        <v>2.8770001616292173E-2</v>
      </c>
      <c r="AG527" s="2">
        <f>(Table2[[#This Row],[Close Price]]/Table2[[#This Row],[Current Month Low]])-1</f>
        <v>6.4253761691743794E-3</v>
      </c>
      <c r="AH527" s="2">
        <f>(Table2[[#This Row],[Current Month High]]/Table2[[#This Row],[Close Price]])-1</f>
        <v>9.3825763698076603E-2</v>
      </c>
      <c r="AI527">
        <v>27.687085825117101</v>
      </c>
      <c r="AJ527">
        <v>22.818858560793998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-0.23</v>
      </c>
      <c r="AM527" t="s">
        <v>10435</v>
      </c>
      <c r="AN527">
        <v>-4.78</v>
      </c>
      <c r="AO527" t="s">
        <v>10435</v>
      </c>
      <c r="AP527">
        <v>0.107859362623625</v>
      </c>
      <c r="AQ527">
        <f>(Table2[[#This Row],[Sharpe Ratio]]-AVERAGE(Table2[Sharpe Ratio]))/_xlfn.STDEV.P(Table2[Sharpe Ratio])</f>
        <v>0.57075856327799224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587</v>
      </c>
      <c r="AT527">
        <f>_xlfn.RANK.AVG(Table2[[#This Row],[6M Return vs Nifty Z-Score]],Table2[6M Return vs Nifty Z-Score])</f>
        <v>686</v>
      </c>
      <c r="AU527">
        <f>_xlfn.RANK.AVG(Table2[[#This Row],[Sharpe Ratio Z-Score]],Table2[Sharpe Ratio Z-Score])</f>
        <v>203</v>
      </c>
      <c r="AV527">
        <f>(Table2[[#This Row],[Rank 1Y]]+Table2[[#This Row],[Rank 6M]]+Table2[[#This Row],[Rank Sharpe]])/3</f>
        <v>492</v>
      </c>
    </row>
    <row r="528" spans="1:48" x14ac:dyDescent="0.3">
      <c r="A528" t="s">
        <v>58</v>
      </c>
      <c r="B528" t="s">
        <v>59</v>
      </c>
      <c r="C528" t="s">
        <v>10397</v>
      </c>
      <c r="D528" t="s">
        <v>60</v>
      </c>
      <c r="E528">
        <v>400504.86291564</v>
      </c>
      <c r="F528">
        <v>12738.6</v>
      </c>
      <c r="G528">
        <v>-11.540097678906299</v>
      </c>
      <c r="H528">
        <f>(Table2[[#This Row],[1Y Return vs Nifty]]-AVERAGE(Table2[1Y Return vs Nifty]))/_xlfn.STDEV.P(Table2[1Y Return vs Nifty])</f>
        <v>-0.58726280510112916</v>
      </c>
      <c r="I528">
        <v>-1.03159497566145</v>
      </c>
      <c r="J528">
        <f>(Table2[[#This Row],[1M Return vs Nifty]]-AVERAGE(Table2[1M Return vs Nifty]))/_xlfn.STDEV.P(Table2[1M Return vs Nifty])</f>
        <v>0.14113783526857598</v>
      </c>
      <c r="K528">
        <v>-13.410736719632499</v>
      </c>
      <c r="L528">
        <f>(Table2[[#This Row],[6M Return vs Nifty]]-AVERAGE(Table2[6M Return vs Nifty]))/_xlfn.STDEV.P(Table2[6M Return vs Nifty])</f>
        <v>-0.80431212691658727</v>
      </c>
      <c r="M528">
        <v>1.69806425023032</v>
      </c>
      <c r="N528">
        <f>(Table2[[#This Row],[1W Return vs Nifty]]-AVERAGE(Table2[1W Return vs Nifty]))/_xlfn.STDEV.P(Table2[1W Return vs Nifty])</f>
        <v>0.67804914993604237</v>
      </c>
      <c r="O528">
        <v>12403.84</v>
      </c>
      <c r="P528">
        <v>12394.376068329</v>
      </c>
      <c r="Q528">
        <v>11851.603335649699</v>
      </c>
      <c r="R528">
        <v>75.631937738543499</v>
      </c>
      <c r="S528" s="2">
        <f>(Table2[[#This Row],[Close Price]]-Table2[[#This Row],[20D EMA]])/Table2[[#This Row],[20D EMA]]</f>
        <v>2.6988416490377191E-2</v>
      </c>
      <c r="T528" s="2">
        <f>(Table2[[#This Row],[Close Price]]-Table2[[#This Row],[50D EMA]])/Table2[[#This Row],[50D EMA]]</f>
        <v>2.777259055020816E-2</v>
      </c>
      <c r="U528" s="2">
        <f>(Table2[[#This Row],[Close Price]]-Table2[[#This Row],[200D EMA]])/Table2[[#This Row],[200D EMA]]</f>
        <v>7.4841912881290037E-2</v>
      </c>
      <c r="V528">
        <v>0.66154603239575005</v>
      </c>
      <c r="W528">
        <v>12583.1</v>
      </c>
      <c r="X528">
        <v>12778.95</v>
      </c>
      <c r="Y528">
        <v>12583.1</v>
      </c>
      <c r="Z528">
        <v>12778.95</v>
      </c>
      <c r="AA528">
        <v>12094.7</v>
      </c>
      <c r="AB528">
        <v>12778.95</v>
      </c>
      <c r="AC528" s="2">
        <f>(Table2[[#This Row],[Close Price]]/Table2[[#This Row],[Day Low]])-1</f>
        <v>1.2357845046133242E-2</v>
      </c>
      <c r="AD528" s="2">
        <f>(Table2[[#This Row],[Day High]]/Table2[[#This Row],[Close Price]])-1</f>
        <v>3.1675380340068227E-3</v>
      </c>
      <c r="AE528" s="2">
        <f>(Table2[[#This Row],[Close Price]]/Table2[[#This Row],[Current Week Low]])-1</f>
        <v>1.2357845046133242E-2</v>
      </c>
      <c r="AF528" s="2">
        <f>(Table2[[#This Row],[Current Week High]]/Table2[[#This Row],[Close Price]])-1</f>
        <v>3.1675380340068227E-3</v>
      </c>
      <c r="AG528" s="2">
        <f>(Table2[[#This Row],[Close Price]]/Table2[[#This Row],[Current Month Low]])-1</f>
        <v>5.3238195242544251E-2</v>
      </c>
      <c r="AH528" s="2">
        <f>(Table2[[#This Row],[Current Month High]]/Table2[[#This Row],[Close Price]])-1</f>
        <v>3.1675380340068227E-3</v>
      </c>
      <c r="AI528">
        <v>7.3901370637275701</v>
      </c>
      <c r="AJ528">
        <v>30.818010505614801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-0.01</v>
      </c>
      <c r="AM528" t="s">
        <v>10435</v>
      </c>
      <c r="AN528">
        <v>4.53</v>
      </c>
      <c r="AO528" t="s">
        <v>10436</v>
      </c>
      <c r="AP528">
        <v>5.6086683301013997E-2</v>
      </c>
      <c r="AQ528">
        <f>(Table2[[#This Row],[Sharpe Ratio]]-AVERAGE(Table2[Sharpe Ratio]))/_xlfn.STDEV.P(Table2[Sharpe Ratio])</f>
        <v>-3.0158660670330635E-2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-0.6025466074834287</v>
      </c>
      <c r="AS528">
        <f>_xlfn.RANK.AVG(Table2[[#This Row],[1Y Return vs Nifty Z-Score]],Table2[1Y Return vs Nifty Z-Score])</f>
        <v>522</v>
      </c>
      <c r="AT528">
        <f>_xlfn.RANK.AVG(Table2[[#This Row],[6M Return vs Nifty Z-Score]],Table2[6M Return vs Nifty Z-Score])</f>
        <v>598</v>
      </c>
      <c r="AU528">
        <f>_xlfn.RANK.AVG(Table2[[#This Row],[Sharpe Ratio Z-Score]],Table2[Sharpe Ratio Z-Score])</f>
        <v>356</v>
      </c>
      <c r="AV528">
        <f>(Table2[[#This Row],[Rank 1Y]]+Table2[[#This Row],[Rank 6M]]+Table2[[#This Row],[Rank Sharpe]])/3</f>
        <v>492</v>
      </c>
    </row>
    <row r="529" spans="1:48" x14ac:dyDescent="0.3">
      <c r="A529" t="s">
        <v>788</v>
      </c>
      <c r="B529" t="s">
        <v>789</v>
      </c>
      <c r="C529" t="s">
        <v>10390</v>
      </c>
      <c r="D529" t="s">
        <v>284</v>
      </c>
      <c r="E529">
        <v>21913.87091885</v>
      </c>
      <c r="F529">
        <v>1991.9</v>
      </c>
      <c r="G529">
        <v>-10.7429475626522</v>
      </c>
      <c r="H529">
        <f>(Table2[[#This Row],[1Y Return vs Nifty]]-AVERAGE(Table2[1Y Return vs Nifty]))/_xlfn.STDEV.P(Table2[1Y Return vs Nifty])</f>
        <v>-0.57428252652777423</v>
      </c>
      <c r="I529">
        <v>-3.8496852869345002</v>
      </c>
      <c r="J529">
        <f>(Table2[[#This Row],[1M Return vs Nifty]]-AVERAGE(Table2[1M Return vs Nifty]))/_xlfn.STDEV.P(Table2[1M Return vs Nifty])</f>
        <v>-0.13350920111122033</v>
      </c>
      <c r="K529">
        <v>-14.801350616039599</v>
      </c>
      <c r="L529">
        <f>(Table2[[#This Row],[6M Return vs Nifty]]-AVERAGE(Table2[6M Return vs Nifty]))/_xlfn.STDEV.P(Table2[6M Return vs Nifty])</f>
        <v>-0.84616959423694282</v>
      </c>
      <c r="M529">
        <v>-6.8235680260879903</v>
      </c>
      <c r="N529">
        <f>(Table2[[#This Row],[1W Return vs Nifty]]-AVERAGE(Table2[1W Return vs Nifty]))/_xlfn.STDEV.P(Table2[1W Return vs Nifty])</f>
        <v>-0.97216666759297332</v>
      </c>
      <c r="O529">
        <v>2024.84</v>
      </c>
      <c r="P529">
        <v>1949.87240494355</v>
      </c>
      <c r="Q529">
        <v>1867.05485806465</v>
      </c>
      <c r="R529">
        <v>36.479995491682303</v>
      </c>
      <c r="S529" s="2">
        <f>(Table2[[#This Row],[Close Price]]-Table2[[#This Row],[20D EMA]])/Table2[[#This Row],[20D EMA]]</f>
        <v>-1.6267952035716318E-2</v>
      </c>
      <c r="T529" s="2">
        <f>(Table2[[#This Row],[Close Price]]-Table2[[#This Row],[50D EMA]])/Table2[[#This Row],[50D EMA]]</f>
        <v>2.155402320167037E-2</v>
      </c>
      <c r="U529" s="2">
        <f>(Table2[[#This Row],[Close Price]]-Table2[[#This Row],[200D EMA]])/Table2[[#This Row],[200D EMA]]</f>
        <v>6.6867420309632428E-2</v>
      </c>
      <c r="V529">
        <v>0.71835184872514302</v>
      </c>
      <c r="W529">
        <v>1981.2</v>
      </c>
      <c r="X529">
        <v>2062.35</v>
      </c>
      <c r="Y529">
        <v>1981.2</v>
      </c>
      <c r="Z529">
        <v>2084.3000000000002</v>
      </c>
      <c r="AA529">
        <v>1925</v>
      </c>
      <c r="AB529">
        <v>2157.4499999999998</v>
      </c>
      <c r="AC529" s="2">
        <f>(Table2[[#This Row],[Close Price]]/Table2[[#This Row],[Day Low]])-1</f>
        <v>5.4007672117908356E-3</v>
      </c>
      <c r="AD529" s="2">
        <f>(Table2[[#This Row],[Day High]]/Table2[[#This Row],[Close Price]])-1</f>
        <v>3.5368241377579102E-2</v>
      </c>
      <c r="AE529" s="2">
        <f>(Table2[[#This Row],[Close Price]]/Table2[[#This Row],[Current Week Low]])-1</f>
        <v>5.4007672117908356E-3</v>
      </c>
      <c r="AF529" s="2">
        <f>(Table2[[#This Row],[Current Week High]]/Table2[[#This Row],[Close Price]])-1</f>
        <v>4.6387870877052206E-2</v>
      </c>
      <c r="AG529" s="2">
        <f>(Table2[[#This Row],[Close Price]]/Table2[[#This Row],[Current Month Low]])-1</f>
        <v>3.4753246753246758E-2</v>
      </c>
      <c r="AH529" s="2">
        <f>(Table2[[#This Row],[Current Month High]]/Table2[[#This Row],[Close Price]])-1</f>
        <v>8.3111601988051564E-2</v>
      </c>
      <c r="AI529">
        <v>23.447462221999</v>
      </c>
      <c r="AJ529">
        <v>29.168017638285399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-0.01</v>
      </c>
      <c r="AM529" t="s">
        <v>10435</v>
      </c>
      <c r="AN529">
        <v>-0.87</v>
      </c>
      <c r="AO529" t="s">
        <v>10435</v>
      </c>
      <c r="AP529">
        <v>6.0073081678319998E-2</v>
      </c>
      <c r="AQ529">
        <f>(Table2[[#This Row],[Sharpe Ratio]]-AVERAGE(Table2[Sharpe Ratio]))/_xlfn.STDEV.P(Table2[Sharpe Ratio])</f>
        <v>1.6110828909603501E-2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-2.5100171605593071</v>
      </c>
      <c r="AS529">
        <f>_xlfn.RANK.AVG(Table2[[#This Row],[1Y Return vs Nifty Z-Score]],Table2[1Y Return vs Nifty Z-Score])</f>
        <v>512</v>
      </c>
      <c r="AT529">
        <f>_xlfn.RANK.AVG(Table2[[#This Row],[6M Return vs Nifty Z-Score]],Table2[6M Return vs Nifty Z-Score])</f>
        <v>621</v>
      </c>
      <c r="AU529">
        <f>_xlfn.RANK.AVG(Table2[[#This Row],[Sharpe Ratio Z-Score]],Table2[Sharpe Ratio Z-Score])</f>
        <v>343</v>
      </c>
      <c r="AV529">
        <f>(Table2[[#This Row],[Rank 1Y]]+Table2[[#This Row],[Rank 6M]]+Table2[[#This Row],[Rank Sharpe]])/3</f>
        <v>492</v>
      </c>
    </row>
    <row r="530" spans="1:48" x14ac:dyDescent="0.3">
      <c r="A530" t="s">
        <v>414</v>
      </c>
      <c r="B530" t="s">
        <v>415</v>
      </c>
      <c r="C530" t="s">
        <v>10390</v>
      </c>
      <c r="D530" t="s">
        <v>21</v>
      </c>
      <c r="E530">
        <v>58130.295432344901</v>
      </c>
      <c r="F530">
        <v>3072.15</v>
      </c>
      <c r="G530">
        <v>-8.6382209369215204</v>
      </c>
      <c r="H530">
        <f>(Table2[[#This Row],[1Y Return vs Nifty]]-AVERAGE(Table2[1Y Return vs Nifty]))/_xlfn.STDEV.P(Table2[1Y Return vs Nifty])</f>
        <v>-0.54001051506383435</v>
      </c>
      <c r="I530">
        <v>-4.4827557519833698</v>
      </c>
      <c r="J530">
        <f>(Table2[[#This Row],[1M Return vs Nifty]]-AVERAGE(Table2[1M Return vs Nifty]))/_xlfn.STDEV.P(Table2[1M Return vs Nifty])</f>
        <v>-0.1952073398648739</v>
      </c>
      <c r="K530">
        <v>11.828461383310801</v>
      </c>
      <c r="L530">
        <f>(Table2[[#This Row],[6M Return vs Nifty]]-AVERAGE(Table2[6M Return vs Nifty]))/_xlfn.STDEV.P(Table2[6M Return vs Nifty])</f>
        <v>-4.4612462965684337E-2</v>
      </c>
      <c r="M530">
        <v>-4.7712450515912899</v>
      </c>
      <c r="N530">
        <f>(Table2[[#This Row],[1W Return vs Nifty]]-AVERAGE(Table2[1W Return vs Nifty]))/_xlfn.STDEV.P(Table2[1W Return vs Nifty])</f>
        <v>-0.57473390760348952</v>
      </c>
      <c r="O530">
        <v>3044.69</v>
      </c>
      <c r="P530">
        <v>2928.1806359120801</v>
      </c>
      <c r="Q530">
        <v>2624.7921330102099</v>
      </c>
      <c r="R530">
        <v>52.544313860792499</v>
      </c>
      <c r="S530" s="2">
        <f>(Table2[[#This Row],[Close Price]]-Table2[[#This Row],[20D EMA]])/Table2[[#This Row],[20D EMA]]</f>
        <v>9.0189805858724645E-3</v>
      </c>
      <c r="T530" s="2">
        <f>(Table2[[#This Row],[Close Price]]-Table2[[#This Row],[50D EMA]])/Table2[[#This Row],[50D EMA]]</f>
        <v>4.9166831554801227E-2</v>
      </c>
      <c r="U530" s="2">
        <f>(Table2[[#This Row],[Close Price]]-Table2[[#This Row],[200D EMA]])/Table2[[#This Row],[200D EMA]]</f>
        <v>0.17043554091909877</v>
      </c>
      <c r="V530">
        <v>0.75844132288659105</v>
      </c>
      <c r="W530">
        <v>3030.05</v>
      </c>
      <c r="X530">
        <v>3095</v>
      </c>
      <c r="Y530">
        <v>3013.45</v>
      </c>
      <c r="Z530">
        <v>3095</v>
      </c>
      <c r="AA530">
        <v>2918.55</v>
      </c>
      <c r="AB530">
        <v>3187.8</v>
      </c>
      <c r="AC530" s="2">
        <f>(Table2[[#This Row],[Close Price]]/Table2[[#This Row],[Day Low]])-1</f>
        <v>1.3894160162373437E-2</v>
      </c>
      <c r="AD530" s="2">
        <f>(Table2[[#This Row],[Day High]]/Table2[[#This Row],[Close Price]])-1</f>
        <v>7.4377878684308563E-3</v>
      </c>
      <c r="AE530" s="2">
        <f>(Table2[[#This Row],[Close Price]]/Table2[[#This Row],[Current Week Low]])-1</f>
        <v>1.9479334317808572E-2</v>
      </c>
      <c r="AF530" s="2">
        <f>(Table2[[#This Row],[Current Week High]]/Table2[[#This Row],[Close Price]])-1</f>
        <v>7.4377878684308563E-3</v>
      </c>
      <c r="AG530" s="2">
        <f>(Table2[[#This Row],[Close Price]]/Table2[[#This Row],[Current Month Low]])-1</f>
        <v>5.2628873927121234E-2</v>
      </c>
      <c r="AH530" s="2">
        <f>(Table2[[#This Row],[Current Month High]]/Table2[[#This Row],[Close Price]])-1</f>
        <v>3.7644646257507075E-2</v>
      </c>
      <c r="AI530">
        <v>3.7644646257507</v>
      </c>
      <c r="AJ530">
        <v>48.477598956067801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0.04</v>
      </c>
      <c r="AM530" t="s">
        <v>10436</v>
      </c>
      <c r="AN530">
        <v>0.68</v>
      </c>
      <c r="AO530" t="s">
        <v>10436</v>
      </c>
      <c r="AP530">
        <v>-4.0559899467373997E-2</v>
      </c>
      <c r="AQ530">
        <f>(Table2[[#This Row],[Sharpe Ratio]]-AVERAGE(Table2[Sharpe Ratio]))/_xlfn.STDEV.P(Table2[Sharpe Ratio])</f>
        <v>-1.151920118279641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-2.5064843437775233</v>
      </c>
      <c r="AS530">
        <f>_xlfn.RANK.AVG(Table2[[#This Row],[1Y Return vs Nifty Z-Score]],Table2[1Y Return vs Nifty Z-Score])</f>
        <v>491</v>
      </c>
      <c r="AT530">
        <f>_xlfn.RANK.AVG(Table2[[#This Row],[6M Return vs Nifty Z-Score]],Table2[6M Return vs Nifty Z-Score])</f>
        <v>332</v>
      </c>
      <c r="AU530">
        <f>_xlfn.RANK.AVG(Table2[[#This Row],[Sharpe Ratio Z-Score]],Table2[Sharpe Ratio Z-Score])</f>
        <v>654</v>
      </c>
      <c r="AV530">
        <f>(Table2[[#This Row],[Rank 1Y]]+Table2[[#This Row],[Rank 6M]]+Table2[[#This Row],[Rank Sharpe]])/3</f>
        <v>492.33333333333331</v>
      </c>
    </row>
    <row r="531" spans="1:48" x14ac:dyDescent="0.3">
      <c r="A531" t="s">
        <v>994</v>
      </c>
      <c r="B531" t="s">
        <v>995</v>
      </c>
      <c r="C531" t="s">
        <v>10391</v>
      </c>
      <c r="D531" t="s">
        <v>567</v>
      </c>
      <c r="E531">
        <v>14998.912241599999</v>
      </c>
      <c r="F531">
        <v>1895.2</v>
      </c>
      <c r="G531">
        <v>-20.071262201838401</v>
      </c>
      <c r="H531">
        <f>(Table2[[#This Row],[1Y Return vs Nifty]]-AVERAGE(Table2[1Y Return vs Nifty]))/_xlfn.STDEV.P(Table2[1Y Return vs Nifty])</f>
        <v>-0.72617878818239157</v>
      </c>
      <c r="I531">
        <v>8.3692158883131995</v>
      </c>
      <c r="J531">
        <f>(Table2[[#This Row],[1M Return vs Nifty]]-AVERAGE(Table2[1M Return vs Nifty]))/_xlfn.STDEV.P(Table2[1M Return vs Nifty])</f>
        <v>1.0573273672468024</v>
      </c>
      <c r="K531">
        <v>25.623132089847498</v>
      </c>
      <c r="L531">
        <f>(Table2[[#This Row],[6M Return vs Nifty]]-AVERAGE(Table2[6M Return vs Nifty]))/_xlfn.STDEV.P(Table2[6M Return vs Nifty])</f>
        <v>0.37060701656473616</v>
      </c>
      <c r="M531">
        <v>3.1624414114149402</v>
      </c>
      <c r="N531">
        <f>(Table2[[#This Row],[1W Return vs Nifty]]-AVERAGE(Table2[1W Return vs Nifty]))/_xlfn.STDEV.P(Table2[1W Return vs Nifty])</f>
        <v>0.961626084008952</v>
      </c>
      <c r="O531">
        <v>1813.51</v>
      </c>
      <c r="P531">
        <v>1766.84774437433</v>
      </c>
      <c r="Q531">
        <v>1667.5144449178599</v>
      </c>
      <c r="R531">
        <v>68.523843316529295</v>
      </c>
      <c r="S531" s="2">
        <f>(Table2[[#This Row],[Close Price]]-Table2[[#This Row],[20D EMA]])/Table2[[#This Row],[20D EMA]]</f>
        <v>4.5045243753825487E-2</v>
      </c>
      <c r="T531" s="2">
        <f>(Table2[[#This Row],[Close Price]]-Table2[[#This Row],[50D EMA]])/Table2[[#This Row],[50D EMA]]</f>
        <v>7.264477430743288E-2</v>
      </c>
      <c r="U531" s="2">
        <f>(Table2[[#This Row],[Close Price]]-Table2[[#This Row],[200D EMA]])/Table2[[#This Row],[200D EMA]]</f>
        <v>0.13654187870819656</v>
      </c>
      <c r="V531">
        <v>0.95282689028621204</v>
      </c>
      <c r="W531">
        <v>1887.1</v>
      </c>
      <c r="X531">
        <v>1939.95</v>
      </c>
      <c r="Y531">
        <v>1871.3</v>
      </c>
      <c r="Z531">
        <v>1939.95</v>
      </c>
      <c r="AA531">
        <v>1704.45</v>
      </c>
      <c r="AB531">
        <v>1939.95</v>
      </c>
      <c r="AC531" s="2">
        <f>(Table2[[#This Row],[Close Price]]/Table2[[#This Row],[Day Low]])-1</f>
        <v>4.2923003550421335E-3</v>
      </c>
      <c r="AD531" s="2">
        <f>(Table2[[#This Row],[Day High]]/Table2[[#This Row],[Close Price]])-1</f>
        <v>2.361228366399315E-2</v>
      </c>
      <c r="AE531" s="2">
        <f>(Table2[[#This Row],[Close Price]]/Table2[[#This Row],[Current Week Low]])-1</f>
        <v>1.2771869823117621E-2</v>
      </c>
      <c r="AF531" s="2">
        <f>(Table2[[#This Row],[Current Week High]]/Table2[[#This Row],[Close Price]])-1</f>
        <v>2.361228366399315E-2</v>
      </c>
      <c r="AG531" s="2">
        <f>(Table2[[#This Row],[Close Price]]/Table2[[#This Row],[Current Month Low]])-1</f>
        <v>0.11191293379095901</v>
      </c>
      <c r="AH531" s="2">
        <f>(Table2[[#This Row],[Current Month High]]/Table2[[#This Row],[Close Price]])-1</f>
        <v>2.361228366399315E-2</v>
      </c>
      <c r="AI531">
        <v>4.4190586745462097</v>
      </c>
      <c r="AJ531">
        <v>45.003825554705401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0.01</v>
      </c>
      <c r="AM531" t="s">
        <v>10436</v>
      </c>
      <c r="AN531">
        <v>1.03</v>
      </c>
      <c r="AO531" t="s">
        <v>10436</v>
      </c>
      <c r="AP531">
        <v>-7.6054306459742996E-2</v>
      </c>
      <c r="AQ531">
        <f>(Table2[[#This Row],[Sharpe Ratio]]-AVERAGE(Table2[Sharpe Ratio]))/_xlfn.STDEV.P(Table2[Sharpe Ratio])</f>
        <v>-1.5638980339412532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9.9483645696845868E-2</v>
      </c>
      <c r="AS531">
        <f>_xlfn.RANK.AVG(Table2[[#This Row],[1Y Return vs Nifty Z-Score]],Table2[1Y Return vs Nifty Z-Score])</f>
        <v>574</v>
      </c>
      <c r="AT531">
        <f>_xlfn.RANK.AVG(Table2[[#This Row],[6M Return vs Nifty Z-Score]],Table2[6M Return vs Nifty Z-Score])</f>
        <v>206</v>
      </c>
      <c r="AU531">
        <f>_xlfn.RANK.AVG(Table2[[#This Row],[Sharpe Ratio Z-Score]],Table2[Sharpe Ratio Z-Score])</f>
        <v>698</v>
      </c>
      <c r="AV531">
        <f>(Table2[[#This Row],[Rank 1Y]]+Table2[[#This Row],[Rank 6M]]+Table2[[#This Row],[Rank Sharpe]])/3</f>
        <v>492.66666666666669</v>
      </c>
    </row>
    <row r="532" spans="1:48" x14ac:dyDescent="0.3">
      <c r="A532" t="s">
        <v>1920</v>
      </c>
      <c r="B532" t="s">
        <v>1921</v>
      </c>
      <c r="C532" t="s">
        <v>10402</v>
      </c>
      <c r="D532" t="s">
        <v>554</v>
      </c>
      <c r="E532">
        <v>3847.8441207149999</v>
      </c>
      <c r="F532">
        <v>345.45</v>
      </c>
      <c r="G532">
        <v>-19.306739303173501</v>
      </c>
      <c r="H532">
        <f>(Table2[[#This Row],[1Y Return vs Nifty]]-AVERAGE(Table2[1Y Return vs Nifty]))/_xlfn.STDEV.P(Table2[1Y Return vs Nifty])</f>
        <v>-0.71372979018561289</v>
      </c>
      <c r="I532">
        <v>-3.9160436129860998</v>
      </c>
      <c r="J532">
        <f>(Table2[[#This Row],[1M Return vs Nifty]]-AVERAGE(Table2[1M Return vs Nifty]))/_xlfn.STDEV.P(Table2[1M Return vs Nifty])</f>
        <v>-0.13997638831110926</v>
      </c>
      <c r="K532">
        <v>6.4003793306507104</v>
      </c>
      <c r="L532">
        <f>(Table2[[#This Row],[6M Return vs Nifty]]-AVERAGE(Table2[6M Return vs Nifty]))/_xlfn.STDEV.P(Table2[6M Return vs Nifty])</f>
        <v>-0.20799768996395834</v>
      </c>
      <c r="M532">
        <v>2.3317389048158699</v>
      </c>
      <c r="N532">
        <f>(Table2[[#This Row],[1W Return vs Nifty]]-AVERAGE(Table2[1W Return vs Nifty]))/_xlfn.STDEV.P(Table2[1W Return vs Nifty])</f>
        <v>0.80076037523384347</v>
      </c>
      <c r="O532">
        <v>341.08</v>
      </c>
      <c r="P532">
        <v>347.68431069840801</v>
      </c>
      <c r="Q532">
        <v>333.56914471145097</v>
      </c>
      <c r="R532">
        <v>57.854510148936399</v>
      </c>
      <c r="S532" s="2">
        <f>(Table2[[#This Row],[Close Price]]-Table2[[#This Row],[20D EMA]])/Table2[[#This Row],[20D EMA]]</f>
        <v>1.2812243461944426E-2</v>
      </c>
      <c r="T532" s="2">
        <f>(Table2[[#This Row],[Close Price]]-Table2[[#This Row],[50D EMA]])/Table2[[#This Row],[50D EMA]]</f>
        <v>-6.4262626459038958E-3</v>
      </c>
      <c r="U532" s="2">
        <f>(Table2[[#This Row],[Close Price]]-Table2[[#This Row],[200D EMA]])/Table2[[#This Row],[200D EMA]]</f>
        <v>3.5617368923095007E-2</v>
      </c>
      <c r="V532">
        <v>0.22740293391448901</v>
      </c>
      <c r="W532">
        <v>340.55</v>
      </c>
      <c r="X532">
        <v>349.8</v>
      </c>
      <c r="Y532">
        <v>340.5</v>
      </c>
      <c r="Z532">
        <v>350</v>
      </c>
      <c r="AA532">
        <v>320.25</v>
      </c>
      <c r="AB532">
        <v>355</v>
      </c>
      <c r="AC532" s="2">
        <f>(Table2[[#This Row],[Close Price]]/Table2[[#This Row],[Day Low]])-1</f>
        <v>1.4388489208633004E-2</v>
      </c>
      <c r="AD532" s="2">
        <f>(Table2[[#This Row],[Day High]]/Table2[[#This Row],[Close Price]])-1</f>
        <v>1.2592270950933626E-2</v>
      </c>
      <c r="AE532" s="2">
        <f>(Table2[[#This Row],[Close Price]]/Table2[[#This Row],[Current Week Low]])-1</f>
        <v>1.4537444933920618E-2</v>
      </c>
      <c r="AF532" s="2">
        <f>(Table2[[#This Row],[Current Week High]]/Table2[[#This Row],[Close Price]])-1</f>
        <v>1.3171225937183451E-2</v>
      </c>
      <c r="AG532" s="2">
        <f>(Table2[[#This Row],[Close Price]]/Table2[[#This Row],[Current Month Low]])-1</f>
        <v>7.8688524590163844E-2</v>
      </c>
      <c r="AH532" s="2">
        <f>(Table2[[#This Row],[Current Month High]]/Table2[[#This Row],[Close Price]])-1</f>
        <v>2.764510059342884E-2</v>
      </c>
      <c r="AI532">
        <v>30.814879143146602</v>
      </c>
      <c r="AJ532">
        <v>46.812579685507799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-0.32</v>
      </c>
      <c r="AM532" t="s">
        <v>10435</v>
      </c>
      <c r="AN532">
        <v>2.2799999999999998</v>
      </c>
      <c r="AO532" t="s">
        <v>10436</v>
      </c>
      <c r="AQ532">
        <f>(Table2[[#This Row],[Sharpe Ratio]]-AVERAGE(Table2[Sharpe Ratio]))/_xlfn.STDEV.P(Table2[Sharpe Ratio])</f>
        <v>-0.68114784011182361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567</v>
      </c>
      <c r="AT532">
        <f>_xlfn.RANK.AVG(Table2[[#This Row],[6M Return vs Nifty Z-Score]],Table2[6M Return vs Nifty Z-Score])</f>
        <v>379</v>
      </c>
      <c r="AU532">
        <f>_xlfn.RANK.AVG(Table2[[#This Row],[Sharpe Ratio Z-Score]],Table2[Sharpe Ratio Z-Score])</f>
        <v>532</v>
      </c>
      <c r="AV532">
        <f>(Table2[[#This Row],[Rank 1Y]]+Table2[[#This Row],[Rank 6M]]+Table2[[#This Row],[Rank Sharpe]])/3</f>
        <v>492.66666666666669</v>
      </c>
    </row>
    <row r="533" spans="1:48" x14ac:dyDescent="0.3">
      <c r="A533" t="s">
        <v>1177</v>
      </c>
      <c r="B533" t="s">
        <v>1178</v>
      </c>
      <c r="C533" t="s">
        <v>10400</v>
      </c>
      <c r="D533" t="s">
        <v>727</v>
      </c>
      <c r="E533">
        <v>10725.401632485</v>
      </c>
      <c r="F533">
        <v>8315.85</v>
      </c>
      <c r="G533">
        <v>-36.513765508367499</v>
      </c>
      <c r="H533">
        <f>(Table2[[#This Row],[1Y Return vs Nifty]]-AVERAGE(Table2[1Y Return vs Nifty]))/_xlfn.STDEV.P(Table2[1Y Return vs Nifty])</f>
        <v>-0.9939179116049417</v>
      </c>
      <c r="I533">
        <v>-19.6801811751168</v>
      </c>
      <c r="J533">
        <f>(Table2[[#This Row],[1M Return vs Nifty]]-AVERAGE(Table2[1M Return vs Nifty]))/_xlfn.STDEV.P(Table2[1M Return vs Nifty])</f>
        <v>-1.6763266057627186</v>
      </c>
      <c r="K533">
        <v>4.7356292787508103</v>
      </c>
      <c r="L533">
        <f>(Table2[[#This Row],[6M Return vs Nifty]]-AVERAGE(Table2[6M Return vs Nifty]))/_xlfn.STDEV.P(Table2[6M Return vs Nifty])</f>
        <v>-0.25810665340377209</v>
      </c>
      <c r="M533">
        <v>-3.3718777059310101</v>
      </c>
      <c r="N533">
        <f>(Table2[[#This Row],[1W Return vs Nifty]]-AVERAGE(Table2[1W Return vs Nifty]))/_xlfn.STDEV.P(Table2[1W Return vs Nifty])</f>
        <v>-0.30374613748348145</v>
      </c>
      <c r="O533">
        <v>8692.66</v>
      </c>
      <c r="P533">
        <v>8883.5200068319209</v>
      </c>
      <c r="Q533">
        <v>8282.0688721411698</v>
      </c>
      <c r="R533">
        <v>30.6449906961222</v>
      </c>
      <c r="S533" s="2">
        <f>(Table2[[#This Row],[Close Price]]-Table2[[#This Row],[20D EMA]])/Table2[[#This Row],[20D EMA]]</f>
        <v>-4.3348066069534466E-2</v>
      </c>
      <c r="T533" s="2">
        <f>(Table2[[#This Row],[Close Price]]-Table2[[#This Row],[50D EMA]])/Table2[[#This Row],[50D EMA]]</f>
        <v>-6.390147220869101E-2</v>
      </c>
      <c r="U533" s="2">
        <f>(Table2[[#This Row],[Close Price]]-Table2[[#This Row],[200D EMA]])/Table2[[#This Row],[200D EMA]]</f>
        <v>4.0788272085567822E-3</v>
      </c>
      <c r="V533">
        <v>0.50891978246249203</v>
      </c>
      <c r="W533">
        <v>8210.0499999999993</v>
      </c>
      <c r="X533">
        <v>8346</v>
      </c>
      <c r="Y533">
        <v>8154</v>
      </c>
      <c r="Z533">
        <v>8346</v>
      </c>
      <c r="AA533">
        <v>8109.05</v>
      </c>
      <c r="AB533">
        <v>9401.2000000000007</v>
      </c>
      <c r="AC533" s="2">
        <f>(Table2[[#This Row],[Close Price]]/Table2[[#This Row],[Day Low]])-1</f>
        <v>1.2886645026522592E-2</v>
      </c>
      <c r="AD533" s="2">
        <f>(Table2[[#This Row],[Day High]]/Table2[[#This Row],[Close Price]])-1</f>
        <v>3.625606522484226E-3</v>
      </c>
      <c r="AE533" s="2">
        <f>(Table2[[#This Row],[Close Price]]/Table2[[#This Row],[Current Week Low]])-1</f>
        <v>1.9849153789551099E-2</v>
      </c>
      <c r="AF533" s="2">
        <f>(Table2[[#This Row],[Current Week High]]/Table2[[#This Row],[Close Price]])-1</f>
        <v>3.625606522484226E-3</v>
      </c>
      <c r="AG533" s="2">
        <f>(Table2[[#This Row],[Close Price]]/Table2[[#This Row],[Current Month Low]])-1</f>
        <v>2.5502370807924502E-2</v>
      </c>
      <c r="AH533" s="2">
        <f>(Table2[[#This Row],[Current Month High]]/Table2[[#This Row],[Close Price]])-1</f>
        <v>0.13051582219496516</v>
      </c>
      <c r="AI533">
        <v>29.7516188964447</v>
      </c>
      <c r="AJ533">
        <v>26.1659485374438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-0.12</v>
      </c>
      <c r="AM533" t="s">
        <v>10435</v>
      </c>
      <c r="AN533">
        <v>-9.44</v>
      </c>
      <c r="AO533" t="s">
        <v>10435</v>
      </c>
      <c r="AP533">
        <v>3.4153477767693001E-2</v>
      </c>
      <c r="AQ533">
        <f>(Table2[[#This Row],[Sharpe Ratio]]-AVERAGE(Table2[Sharpe Ratio]))/_xlfn.STDEV.P(Table2[Sharpe Ratio])</f>
        <v>-0.28473387589615434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671</v>
      </c>
      <c r="AT533">
        <f>_xlfn.RANK.AVG(Table2[[#This Row],[6M Return vs Nifty Z-Score]],Table2[6M Return vs Nifty Z-Score])</f>
        <v>397</v>
      </c>
      <c r="AU533">
        <f>_xlfn.RANK.AVG(Table2[[#This Row],[Sharpe Ratio Z-Score]],Table2[Sharpe Ratio Z-Score])</f>
        <v>411</v>
      </c>
      <c r="AV533">
        <f>(Table2[[#This Row],[Rank 1Y]]+Table2[[#This Row],[Rank 6M]]+Table2[[#This Row],[Rank Sharpe]])/3</f>
        <v>493</v>
      </c>
    </row>
    <row r="534" spans="1:48" x14ac:dyDescent="0.3">
      <c r="A534" t="s">
        <v>924</v>
      </c>
      <c r="B534" t="s">
        <v>925</v>
      </c>
      <c r="C534" t="s">
        <v>10392</v>
      </c>
      <c r="D534" t="s">
        <v>27</v>
      </c>
      <c r="E534">
        <v>16906.214983096001</v>
      </c>
      <c r="F534">
        <v>86.48</v>
      </c>
      <c r="G534">
        <v>-43.739463050538497</v>
      </c>
      <c r="H534">
        <f>(Table2[[#This Row],[1Y Return vs Nifty]]-AVERAGE(Table2[1Y Return vs Nifty]))/_xlfn.STDEV.P(Table2[1Y Return vs Nifty])</f>
        <v>-1.1115765120012167</v>
      </c>
      <c r="I534">
        <v>-11.7803288389805</v>
      </c>
      <c r="J534">
        <f>(Table2[[#This Row],[1M Return vs Nifty]]-AVERAGE(Table2[1M Return vs Nifty]))/_xlfn.STDEV.P(Table2[1M Return vs Nifty])</f>
        <v>-0.9064183372879181</v>
      </c>
      <c r="K534">
        <v>-4.57011241207951</v>
      </c>
      <c r="L534">
        <f>(Table2[[#This Row],[6M Return vs Nifty]]-AVERAGE(Table2[6M Return vs Nifty]))/_xlfn.STDEV.P(Table2[6M Return vs Nifty])</f>
        <v>-0.53820940494536229</v>
      </c>
      <c r="M534">
        <v>-6.4680150554818798</v>
      </c>
      <c r="N534">
        <f>(Table2[[#This Row],[1W Return vs Nifty]]-AVERAGE(Table2[1W Return vs Nifty]))/_xlfn.STDEV.P(Table2[1W Return vs Nifty])</f>
        <v>-0.90331376276930642</v>
      </c>
      <c r="O534">
        <v>90.49</v>
      </c>
      <c r="P534">
        <v>90.271368764791802</v>
      </c>
      <c r="Q534">
        <v>86.572000010190706</v>
      </c>
      <c r="R534">
        <v>26.051147908988</v>
      </c>
      <c r="S534" s="2">
        <f>(Table2[[#This Row],[Close Price]]-Table2[[#This Row],[20D EMA]])/Table2[[#This Row],[20D EMA]]</f>
        <v>-4.4314288871698429E-2</v>
      </c>
      <c r="T534" s="2">
        <f>(Table2[[#This Row],[Close Price]]-Table2[[#This Row],[50D EMA]])/Table2[[#This Row],[50D EMA]]</f>
        <v>-4.1999681811300191E-2</v>
      </c>
      <c r="U534" s="2">
        <f>(Table2[[#This Row],[Close Price]]-Table2[[#This Row],[200D EMA]])/Table2[[#This Row],[200D EMA]]</f>
        <v>-1.0626993736990308E-3</v>
      </c>
      <c r="V534">
        <v>0.20563476361093999</v>
      </c>
      <c r="W534">
        <v>86.12</v>
      </c>
      <c r="X534">
        <v>87.45</v>
      </c>
      <c r="Y534">
        <v>86.12</v>
      </c>
      <c r="Z534">
        <v>89.33</v>
      </c>
      <c r="AA534">
        <v>85.22</v>
      </c>
      <c r="AB534">
        <v>98.8</v>
      </c>
      <c r="AC534" s="2">
        <f>(Table2[[#This Row],[Close Price]]/Table2[[#This Row],[Day Low]])-1</f>
        <v>4.1802136553645841E-3</v>
      </c>
      <c r="AD534" s="2">
        <f>(Table2[[#This Row],[Day High]]/Table2[[#This Row],[Close Price]])-1</f>
        <v>1.1216466234967637E-2</v>
      </c>
      <c r="AE534" s="2">
        <f>(Table2[[#This Row],[Close Price]]/Table2[[#This Row],[Current Week Low]])-1</f>
        <v>4.1802136553645841E-3</v>
      </c>
      <c r="AF534" s="2">
        <f>(Table2[[#This Row],[Current Week High]]/Table2[[#This Row],[Close Price]])-1</f>
        <v>3.295559666975012E-2</v>
      </c>
      <c r="AG534" s="2">
        <f>(Table2[[#This Row],[Close Price]]/Table2[[#This Row],[Current Month Low]])-1</f>
        <v>1.4785261675662964E-2</v>
      </c>
      <c r="AH534" s="2">
        <f>(Table2[[#This Row],[Current Month High]]/Table2[[#This Row],[Close Price]])-1</f>
        <v>0.1424606845513412</v>
      </c>
      <c r="AI534">
        <v>28.815911193339499</v>
      </c>
      <c r="AJ534">
        <v>32.943889315910802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0.04</v>
      </c>
      <c r="AM534" t="s">
        <v>10436</v>
      </c>
      <c r="AN534">
        <v>-5.21</v>
      </c>
      <c r="AO534" t="s">
        <v>10435</v>
      </c>
      <c r="AP534">
        <v>7.8981962657709001E-2</v>
      </c>
      <c r="AQ534">
        <f>(Table2[[#This Row],[Sharpe Ratio]]-AVERAGE(Table2[Sharpe Ratio]))/_xlfn.STDEV.P(Table2[Sharpe Ratio])</f>
        <v>0.23558319183869755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-3.2239348251651059</v>
      </c>
      <c r="AS534">
        <f>_xlfn.RANK.AVG(Table2[[#This Row],[1Y Return vs Nifty Z-Score]],Table2[1Y Return vs Nifty Z-Score])</f>
        <v>692</v>
      </c>
      <c r="AT534">
        <f>_xlfn.RANK.AVG(Table2[[#This Row],[6M Return vs Nifty Z-Score]],Table2[6M Return vs Nifty Z-Score])</f>
        <v>503</v>
      </c>
      <c r="AU534">
        <f>_xlfn.RANK.AVG(Table2[[#This Row],[Sharpe Ratio Z-Score]],Table2[Sharpe Ratio Z-Score])</f>
        <v>285</v>
      </c>
      <c r="AV534">
        <f>(Table2[[#This Row],[Rank 1Y]]+Table2[[#This Row],[Rank 6M]]+Table2[[#This Row],[Rank Sharpe]])/3</f>
        <v>493.33333333333331</v>
      </c>
    </row>
    <row r="535" spans="1:48" x14ac:dyDescent="0.3">
      <c r="A535" t="s">
        <v>1409</v>
      </c>
      <c r="B535" t="s">
        <v>1410</v>
      </c>
      <c r="C535" t="s">
        <v>10403</v>
      </c>
      <c r="D535" t="s">
        <v>130</v>
      </c>
      <c r="E535">
        <v>8022.7836121289902</v>
      </c>
      <c r="F535">
        <v>126.17</v>
      </c>
      <c r="G535">
        <v>15.459316234298599</v>
      </c>
      <c r="H535">
        <f>(Table2[[#This Row],[1Y Return vs Nifty]]-AVERAGE(Table2[1Y Return vs Nifty]))/_xlfn.STDEV.P(Table2[1Y Return vs Nifty])</f>
        <v>-0.14762175536062988</v>
      </c>
      <c r="I535">
        <v>-14.4435733655469</v>
      </c>
      <c r="J535">
        <f>(Table2[[#This Row],[1M Return vs Nifty]]-AVERAGE(Table2[1M Return vs Nifty]))/_xlfn.STDEV.P(Table2[1M Return vs Nifty])</f>
        <v>-1.1659743257706816</v>
      </c>
      <c r="K535">
        <v>-6.8161995182388804</v>
      </c>
      <c r="L535">
        <f>(Table2[[#This Row],[6M Return vs Nifty]]-AVERAGE(Table2[6M Return vs Nifty]))/_xlfn.STDEV.P(Table2[6M Return vs Nifty])</f>
        <v>-0.60581660913600333</v>
      </c>
      <c r="M535">
        <v>-4.2985604473769596</v>
      </c>
      <c r="N535">
        <f>(Table2[[#This Row],[1W Return vs Nifty]]-AVERAGE(Table2[1W Return vs Nifty]))/_xlfn.STDEV.P(Table2[1W Return vs Nifty])</f>
        <v>-0.48319843819058783</v>
      </c>
      <c r="O535">
        <v>128.36000000000001</v>
      </c>
      <c r="P535">
        <v>131.36296360943101</v>
      </c>
      <c r="Q535">
        <v>121.185566218304</v>
      </c>
      <c r="R535">
        <v>46.425940866868601</v>
      </c>
      <c r="S535" s="2">
        <f>(Table2[[#This Row],[Close Price]]-Table2[[#This Row],[20D EMA]])/Table2[[#This Row],[20D EMA]]</f>
        <v>-1.7061389841072076E-2</v>
      </c>
      <c r="T535" s="2">
        <f>(Table2[[#This Row],[Close Price]]-Table2[[#This Row],[50D EMA]])/Table2[[#This Row],[50D EMA]]</f>
        <v>-3.9531413320353738E-2</v>
      </c>
      <c r="U535" s="2">
        <f>(Table2[[#This Row],[Close Price]]-Table2[[#This Row],[200D EMA]])/Table2[[#This Row],[200D EMA]]</f>
        <v>4.1130589535036087E-2</v>
      </c>
      <c r="V535">
        <v>0.67255360942553</v>
      </c>
      <c r="W535">
        <v>125.12</v>
      </c>
      <c r="X535">
        <v>128.4</v>
      </c>
      <c r="Y535">
        <v>124.1</v>
      </c>
      <c r="Z535">
        <v>128.4</v>
      </c>
      <c r="AA535">
        <v>118.1</v>
      </c>
      <c r="AB535">
        <v>136.29</v>
      </c>
      <c r="AC535" s="2">
        <f>(Table2[[#This Row],[Close Price]]/Table2[[#This Row],[Day Low]])-1</f>
        <v>8.3919437340154168E-3</v>
      </c>
      <c r="AD535" s="2">
        <f>(Table2[[#This Row],[Day High]]/Table2[[#This Row],[Close Price]])-1</f>
        <v>1.7674566061662844E-2</v>
      </c>
      <c r="AE535" s="2">
        <f>(Table2[[#This Row],[Close Price]]/Table2[[#This Row],[Current Week Low]])-1</f>
        <v>1.6680096696212843E-2</v>
      </c>
      <c r="AF535" s="2">
        <f>(Table2[[#This Row],[Current Week High]]/Table2[[#This Row],[Close Price]])-1</f>
        <v>1.7674566061662844E-2</v>
      </c>
      <c r="AG535" s="2">
        <f>(Table2[[#This Row],[Close Price]]/Table2[[#This Row],[Current Month Low]])-1</f>
        <v>6.8331922099915454E-2</v>
      </c>
      <c r="AH535" s="2">
        <f>(Table2[[#This Row],[Current Month High]]/Table2[[#This Row],[Close Price]])-1</f>
        <v>8.0209241499564099E-2</v>
      </c>
      <c r="AI535">
        <v>30.268685107394798</v>
      </c>
      <c r="AJ535">
        <v>82.855072463768096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-0.16</v>
      </c>
      <c r="AM535" t="s">
        <v>10435</v>
      </c>
      <c r="AN535">
        <v>-1.63</v>
      </c>
      <c r="AO535" t="s">
        <v>10435</v>
      </c>
      <c r="AP535">
        <v>-1.5795279415691001E-2</v>
      </c>
      <c r="AQ535">
        <f>(Table2[[#This Row],[Sharpe Ratio]]-AVERAGE(Table2[Sharpe Ratio]))/_xlfn.STDEV.P(Table2[Sharpe Ratio])</f>
        <v>-0.86448112674394451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342</v>
      </c>
      <c r="AT535">
        <f>_xlfn.RANK.AVG(Table2[[#This Row],[6M Return vs Nifty Z-Score]],Table2[6M Return vs Nifty Z-Score])</f>
        <v>532</v>
      </c>
      <c r="AU535">
        <f>_xlfn.RANK.AVG(Table2[[#This Row],[Sharpe Ratio Z-Score]],Table2[Sharpe Ratio Z-Score])</f>
        <v>607</v>
      </c>
      <c r="AV535">
        <f>(Table2[[#This Row],[Rank 1Y]]+Table2[[#This Row],[Rank 6M]]+Table2[[#This Row],[Rank Sharpe]])/3</f>
        <v>493.66666666666669</v>
      </c>
    </row>
    <row r="536" spans="1:48" x14ac:dyDescent="0.3">
      <c r="A536" t="s">
        <v>1191</v>
      </c>
      <c r="B536" t="s">
        <v>1192</v>
      </c>
      <c r="C536" t="s">
        <v>10391</v>
      </c>
      <c r="D536" t="s">
        <v>144</v>
      </c>
      <c r="E536">
        <v>10528.514393924999</v>
      </c>
      <c r="F536">
        <v>97.95</v>
      </c>
      <c r="G536">
        <v>-14.8244091045083</v>
      </c>
      <c r="H536">
        <f>(Table2[[#This Row],[1Y Return vs Nifty]]-AVERAGE(Table2[1Y Return vs Nifty]))/_xlfn.STDEV.P(Table2[1Y Return vs Nifty])</f>
        <v>-0.64074241497222284</v>
      </c>
      <c r="I536">
        <v>18.677275151523101</v>
      </c>
      <c r="J536">
        <f>(Table2[[#This Row],[1M Return vs Nifty]]-AVERAGE(Table2[1M Return vs Nifty]))/_xlfn.STDEV.P(Table2[1M Return vs Nifty])</f>
        <v>2.0619360258632073</v>
      </c>
      <c r="K536">
        <v>4.2068502747324201</v>
      </c>
      <c r="L536">
        <f>(Table2[[#This Row],[6M Return vs Nifty]]-AVERAGE(Table2[6M Return vs Nifty]))/_xlfn.STDEV.P(Table2[6M Return vs Nifty])</f>
        <v>-0.27402289725663115</v>
      </c>
      <c r="M536">
        <v>20.7676334348354</v>
      </c>
      <c r="N536">
        <f>(Table2[[#This Row],[1W Return vs Nifty]]-AVERAGE(Table2[1W Return vs Nifty]))/_xlfn.STDEV.P(Table2[1W Return vs Nifty])</f>
        <v>4.370875087679396</v>
      </c>
      <c r="O536">
        <v>88.27</v>
      </c>
      <c r="P536">
        <v>85.687167512232904</v>
      </c>
      <c r="Q536">
        <v>85.239011076151101</v>
      </c>
      <c r="R536">
        <v>67.117598327370999</v>
      </c>
      <c r="S536" s="2">
        <f>(Table2[[#This Row],[Close Price]]-Table2[[#This Row],[20D EMA]])/Table2[[#This Row],[20D EMA]]</f>
        <v>0.1096635323439448</v>
      </c>
      <c r="T536" s="2">
        <f>(Table2[[#This Row],[Close Price]]-Table2[[#This Row],[50D EMA]])/Table2[[#This Row],[50D EMA]]</f>
        <v>0.14311165655016461</v>
      </c>
      <c r="U536" s="2">
        <f>(Table2[[#This Row],[Close Price]]-Table2[[#This Row],[200D EMA]])/Table2[[#This Row],[200D EMA]]</f>
        <v>0.14912173150968536</v>
      </c>
      <c r="V536">
        <v>3.89455681970782</v>
      </c>
      <c r="W536">
        <v>97.5</v>
      </c>
      <c r="X536">
        <v>105.4</v>
      </c>
      <c r="Y536">
        <v>92.58</v>
      </c>
      <c r="Z536">
        <v>105.81</v>
      </c>
      <c r="AA536">
        <v>81.11</v>
      </c>
      <c r="AB536">
        <v>105.81</v>
      </c>
      <c r="AC536" s="2">
        <f>(Table2[[#This Row],[Close Price]]/Table2[[#This Row],[Day Low]])-1</f>
        <v>4.6153846153846878E-3</v>
      </c>
      <c r="AD536" s="2">
        <f>(Table2[[#This Row],[Day High]]/Table2[[#This Row],[Close Price]])-1</f>
        <v>7.6059213884634991E-2</v>
      </c>
      <c r="AE536" s="2">
        <f>(Table2[[#This Row],[Close Price]]/Table2[[#This Row],[Current Week Low]])-1</f>
        <v>5.8003888528839864E-2</v>
      </c>
      <c r="AF536" s="2">
        <f>(Table2[[#This Row],[Current Week High]]/Table2[[#This Row],[Close Price]])-1</f>
        <v>8.0245022970903523E-2</v>
      </c>
      <c r="AG536" s="2">
        <f>(Table2[[#This Row],[Close Price]]/Table2[[#This Row],[Current Month Low]])-1</f>
        <v>0.2076192824559242</v>
      </c>
      <c r="AH536" s="2">
        <f>(Table2[[#This Row],[Current Month High]]/Table2[[#This Row],[Close Price]])-1</f>
        <v>8.0245022970903523E-2</v>
      </c>
      <c r="AI536">
        <v>8.0245022970903506</v>
      </c>
      <c r="AJ536">
        <v>35.2900552486187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0.12</v>
      </c>
      <c r="AM536" t="s">
        <v>10436</v>
      </c>
      <c r="AN536">
        <v>18.68</v>
      </c>
      <c r="AO536" t="s">
        <v>10436</v>
      </c>
      <c r="AQ536">
        <f>(Table2[[#This Row],[Sharpe Ratio]]-AVERAGE(Table2[Sharpe Ratio]))/_xlfn.STDEV.P(Table2[Sharpe Ratio])</f>
        <v>-0.68114784011182361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4.8368979612019256</v>
      </c>
      <c r="AS536">
        <f>_xlfn.RANK.AVG(Table2[[#This Row],[1Y Return vs Nifty Z-Score]],Table2[1Y Return vs Nifty Z-Score])</f>
        <v>542</v>
      </c>
      <c r="AT536">
        <f>_xlfn.RANK.AVG(Table2[[#This Row],[6M Return vs Nifty Z-Score]],Table2[6M Return vs Nifty Z-Score])</f>
        <v>409</v>
      </c>
      <c r="AU536">
        <f>_xlfn.RANK.AVG(Table2[[#This Row],[Sharpe Ratio Z-Score]],Table2[Sharpe Ratio Z-Score])</f>
        <v>532</v>
      </c>
      <c r="AV536">
        <f>(Table2[[#This Row],[Rank 1Y]]+Table2[[#This Row],[Rank 6M]]+Table2[[#This Row],[Rank Sharpe]])/3</f>
        <v>494.33333333333331</v>
      </c>
    </row>
    <row r="537" spans="1:48" x14ac:dyDescent="0.3">
      <c r="A537" t="s">
        <v>1151</v>
      </c>
      <c r="B537" t="s">
        <v>1152</v>
      </c>
      <c r="C537" t="s">
        <v>10390</v>
      </c>
      <c r="D537" t="s">
        <v>284</v>
      </c>
      <c r="E537">
        <v>11239.483438485</v>
      </c>
      <c r="F537">
        <v>2065.9499999999998</v>
      </c>
      <c r="G537">
        <v>-10.9736247378006</v>
      </c>
      <c r="H537">
        <f>(Table2[[#This Row],[1Y Return vs Nifty]]-AVERAGE(Table2[1Y Return vs Nifty]))/_xlfn.STDEV.P(Table2[1Y Return vs Nifty])</f>
        <v>-0.57803872493117048</v>
      </c>
      <c r="I537">
        <v>-7.7862884248922901</v>
      </c>
      <c r="J537">
        <f>(Table2[[#This Row],[1M Return vs Nifty]]-AVERAGE(Table2[1M Return vs Nifty]))/_xlfn.STDEV.P(Table2[1M Return vs Nifty])</f>
        <v>-0.517164891959219</v>
      </c>
      <c r="K537">
        <v>-5.3977837110842497</v>
      </c>
      <c r="L537">
        <f>(Table2[[#This Row],[6M Return vs Nifty]]-AVERAGE(Table2[6M Return vs Nifty]))/_xlfn.STDEV.P(Table2[6M Return vs Nifty])</f>
        <v>-0.5631223045212953</v>
      </c>
      <c r="M537">
        <v>-1.9114836872944301</v>
      </c>
      <c r="N537">
        <f>(Table2[[#This Row],[1W Return vs Nifty]]-AVERAGE(Table2[1W Return vs Nifty]))/_xlfn.STDEV.P(Table2[1W Return vs Nifty])</f>
        <v>-2.094053977232899E-2</v>
      </c>
      <c r="O537">
        <v>2086.35</v>
      </c>
      <c r="P537">
        <v>2134.1793196067501</v>
      </c>
      <c r="Q537">
        <v>2027.9960195481301</v>
      </c>
      <c r="R537">
        <v>47.118149229879897</v>
      </c>
      <c r="S537" s="2">
        <f>(Table2[[#This Row],[Close Price]]-Table2[[#This Row],[20D EMA]])/Table2[[#This Row],[20D EMA]]</f>
        <v>-9.7778416852398169E-3</v>
      </c>
      <c r="T537" s="2">
        <f>(Table2[[#This Row],[Close Price]]-Table2[[#This Row],[50D EMA]])/Table2[[#This Row],[50D EMA]]</f>
        <v>-3.1969815741313828E-2</v>
      </c>
      <c r="U537" s="2">
        <f>(Table2[[#This Row],[Close Price]]-Table2[[#This Row],[200D EMA]])/Table2[[#This Row],[200D EMA]]</f>
        <v>1.871501723180229E-2</v>
      </c>
      <c r="V537">
        <v>0.62566740938895704</v>
      </c>
      <c r="W537">
        <v>2060</v>
      </c>
      <c r="X537">
        <v>2102.6</v>
      </c>
      <c r="Y537">
        <v>2060</v>
      </c>
      <c r="Z537">
        <v>2136</v>
      </c>
      <c r="AA537">
        <v>1980</v>
      </c>
      <c r="AB537">
        <v>2136</v>
      </c>
      <c r="AC537" s="2">
        <f>(Table2[[#This Row],[Close Price]]/Table2[[#This Row],[Day Low]])-1</f>
        <v>2.8883495145630711E-3</v>
      </c>
      <c r="AD537" s="2">
        <f>(Table2[[#This Row],[Day High]]/Table2[[#This Row],[Close Price]])-1</f>
        <v>1.7740022749824558E-2</v>
      </c>
      <c r="AE537" s="2">
        <f>(Table2[[#This Row],[Close Price]]/Table2[[#This Row],[Current Week Low]])-1</f>
        <v>2.8883495145630711E-3</v>
      </c>
      <c r="AF537" s="2">
        <f>(Table2[[#This Row],[Current Week High]]/Table2[[#This Row],[Close Price]])-1</f>
        <v>3.3906919334930841E-2</v>
      </c>
      <c r="AG537" s="2">
        <f>(Table2[[#This Row],[Close Price]]/Table2[[#This Row],[Current Month Low]])-1</f>
        <v>4.3409090909090731E-2</v>
      </c>
      <c r="AH537" s="2">
        <f>(Table2[[#This Row],[Current Month High]]/Table2[[#This Row],[Close Price]])-1</f>
        <v>3.3906919334930841E-2</v>
      </c>
      <c r="AI537">
        <v>33.006607129891798</v>
      </c>
      <c r="AJ537">
        <v>29.1218749999999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-0.25</v>
      </c>
      <c r="AM537" t="s">
        <v>10435</v>
      </c>
      <c r="AN537">
        <v>2.5</v>
      </c>
      <c r="AO537" t="s">
        <v>10436</v>
      </c>
      <c r="AP537">
        <v>2.1854291142399999E-2</v>
      </c>
      <c r="AQ537">
        <f>(Table2[[#This Row],[Sharpe Ratio]]-AVERAGE(Table2[Sharpe Ratio]))/_xlfn.STDEV.P(Table2[Sharpe Ratio])</f>
        <v>-0.42748857162358955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516</v>
      </c>
      <c r="AT537">
        <f>_xlfn.RANK.AVG(Table2[[#This Row],[6M Return vs Nifty Z-Score]],Table2[6M Return vs Nifty Z-Score])</f>
        <v>514</v>
      </c>
      <c r="AU537">
        <f>_xlfn.RANK.AVG(Table2[[#This Row],[Sharpe Ratio Z-Score]],Table2[Sharpe Ratio Z-Score])</f>
        <v>456</v>
      </c>
      <c r="AV537">
        <f>(Table2[[#This Row],[Rank 1Y]]+Table2[[#This Row],[Rank 6M]]+Table2[[#This Row],[Rank Sharpe]])/3</f>
        <v>495.33333333333331</v>
      </c>
    </row>
    <row r="538" spans="1:48" x14ac:dyDescent="0.3">
      <c r="A538" t="s">
        <v>1163</v>
      </c>
      <c r="B538" t="s">
        <v>1164</v>
      </c>
      <c r="C538" t="s">
        <v>10404</v>
      </c>
      <c r="D538" t="s">
        <v>465</v>
      </c>
      <c r="E538">
        <v>11006.750484639901</v>
      </c>
      <c r="F538">
        <v>3104.45</v>
      </c>
      <c r="G538">
        <v>-12.644721994810901</v>
      </c>
      <c r="H538">
        <f>(Table2[[#This Row],[1Y Return vs Nifty]]-AVERAGE(Table2[1Y Return vs Nifty]))/_xlfn.STDEV.P(Table2[1Y Return vs Nifty])</f>
        <v>-0.60524979531411527</v>
      </c>
      <c r="I538">
        <v>1.4189061136939201</v>
      </c>
      <c r="J538">
        <f>(Table2[[#This Row],[1M Return vs Nifty]]-AVERAGE(Table2[1M Return vs Nifty]))/_xlfn.STDEV.P(Table2[1M Return vs Nifty])</f>
        <v>0.37996015375306846</v>
      </c>
      <c r="K538">
        <v>17.5051997381277</v>
      </c>
      <c r="L538">
        <f>(Table2[[#This Row],[6M Return vs Nifty]]-AVERAGE(Table2[6M Return vs Nifty]))/_xlfn.STDEV.P(Table2[6M Return vs Nifty])</f>
        <v>0.12625731676747917</v>
      </c>
      <c r="M538">
        <v>-8.4913615604026909</v>
      </c>
      <c r="N538">
        <f>(Table2[[#This Row],[1W Return vs Nifty]]-AVERAGE(Table2[1W Return vs Nifty]))/_xlfn.STDEV.P(Table2[1W Return vs Nifty])</f>
        <v>-1.2951352235522795</v>
      </c>
      <c r="O538">
        <v>3079.77</v>
      </c>
      <c r="P538">
        <v>2963.8477506806198</v>
      </c>
      <c r="Q538">
        <v>2761.3623854704001</v>
      </c>
      <c r="R538">
        <v>48.708685240750498</v>
      </c>
      <c r="S538" s="2">
        <f>(Table2[[#This Row],[Close Price]]-Table2[[#This Row],[20D EMA]])/Table2[[#This Row],[20D EMA]]</f>
        <v>8.0135854300807646E-3</v>
      </c>
      <c r="T538" s="2">
        <f>(Table2[[#This Row],[Close Price]]-Table2[[#This Row],[50D EMA]])/Table2[[#This Row],[50D EMA]]</f>
        <v>4.7439093079964051E-2</v>
      </c>
      <c r="U538" s="2">
        <f>(Table2[[#This Row],[Close Price]]-Table2[[#This Row],[200D EMA]])/Table2[[#This Row],[200D EMA]]</f>
        <v>0.1242457767712203</v>
      </c>
      <c r="V538">
        <v>1.9650713167254701</v>
      </c>
      <c r="W538">
        <v>2985.3</v>
      </c>
      <c r="X538">
        <v>3159.9</v>
      </c>
      <c r="Y538">
        <v>2985.3</v>
      </c>
      <c r="Z538">
        <v>3220.8</v>
      </c>
      <c r="AA538">
        <v>2840.35</v>
      </c>
      <c r="AB538">
        <v>3370</v>
      </c>
      <c r="AC538" s="2">
        <f>(Table2[[#This Row],[Close Price]]/Table2[[#This Row],[Day Low]])-1</f>
        <v>3.9912236626134634E-2</v>
      </c>
      <c r="AD538" s="2">
        <f>(Table2[[#This Row],[Day High]]/Table2[[#This Row],[Close Price]])-1</f>
        <v>1.7861456940843068E-2</v>
      </c>
      <c r="AE538" s="2">
        <f>(Table2[[#This Row],[Close Price]]/Table2[[#This Row],[Current Week Low]])-1</f>
        <v>3.9912236626134634E-2</v>
      </c>
      <c r="AF538" s="2">
        <f>(Table2[[#This Row],[Current Week High]]/Table2[[#This Row],[Close Price]])-1</f>
        <v>3.7478458342057541E-2</v>
      </c>
      <c r="AG538" s="2">
        <f>(Table2[[#This Row],[Close Price]]/Table2[[#This Row],[Current Month Low]])-1</f>
        <v>9.2981498758955672E-2</v>
      </c>
      <c r="AH538" s="2">
        <f>(Table2[[#This Row],[Current Month High]]/Table2[[#This Row],[Close Price]])-1</f>
        <v>8.5538501183784588E-2</v>
      </c>
      <c r="AI538">
        <v>8.5538501183784597</v>
      </c>
      <c r="AJ538">
        <v>38.159768580329299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-0.1</v>
      </c>
      <c r="AM538" t="s">
        <v>10435</v>
      </c>
      <c r="AN538">
        <v>1.58</v>
      </c>
      <c r="AO538" t="s">
        <v>10436</v>
      </c>
      <c r="AP538">
        <v>-7.2877225032845994E-2</v>
      </c>
      <c r="AQ538">
        <f>(Table2[[#This Row],[Sharpe Ratio]]-AVERAGE(Table2[Sharpe Ratio]))/_xlfn.STDEV.P(Table2[Sharpe Ratio])</f>
        <v>-1.5270221570060041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-2.9211897053518512</v>
      </c>
      <c r="AS538">
        <f>_xlfn.RANK.AVG(Table2[[#This Row],[1Y Return vs Nifty Z-Score]],Table2[1Y Return vs Nifty Z-Score])</f>
        <v>529</v>
      </c>
      <c r="AT538">
        <f>_xlfn.RANK.AVG(Table2[[#This Row],[6M Return vs Nifty Z-Score]],Table2[6M Return vs Nifty Z-Score])</f>
        <v>272</v>
      </c>
      <c r="AU538">
        <f>_xlfn.RANK.AVG(Table2[[#This Row],[Sharpe Ratio Z-Score]],Table2[Sharpe Ratio Z-Score])</f>
        <v>691</v>
      </c>
      <c r="AV538">
        <f>(Table2[[#This Row],[Rank 1Y]]+Table2[[#This Row],[Rank 6M]]+Table2[[#This Row],[Rank Sharpe]])/3</f>
        <v>497.33333333333331</v>
      </c>
    </row>
    <row r="539" spans="1:48" x14ac:dyDescent="0.3">
      <c r="A539" t="s">
        <v>1954</v>
      </c>
      <c r="B539" t="s">
        <v>1955</v>
      </c>
      <c r="C539" t="s">
        <v>10402</v>
      </c>
      <c r="D539" t="s">
        <v>273</v>
      </c>
      <c r="E539">
        <v>3648.7458582599902</v>
      </c>
      <c r="F539">
        <v>1162.3</v>
      </c>
      <c r="G539">
        <v>-30.5685645868551</v>
      </c>
      <c r="H539">
        <f>(Table2[[#This Row],[1Y Return vs Nifty]]-AVERAGE(Table2[1Y Return vs Nifty]))/_xlfn.STDEV.P(Table2[1Y Return vs Nifty])</f>
        <v>-0.89711009264804353</v>
      </c>
      <c r="I539">
        <v>-19.243328988279</v>
      </c>
      <c r="J539">
        <f>(Table2[[#This Row],[1M Return vs Nifty]]-AVERAGE(Table2[1M Return vs Nifty]))/_xlfn.STDEV.P(Table2[1M Return vs Nifty])</f>
        <v>-1.6337516187329968</v>
      </c>
      <c r="K539">
        <v>28.056493040907601</v>
      </c>
      <c r="L539">
        <f>(Table2[[#This Row],[6M Return vs Nifty]]-AVERAGE(Table2[6M Return vs Nifty]))/_xlfn.STDEV.P(Table2[6M Return vs Nifty])</f>
        <v>0.44385116201070535</v>
      </c>
      <c r="M539">
        <v>-6.7142526916406302</v>
      </c>
      <c r="N539">
        <f>(Table2[[#This Row],[1W Return vs Nifty]]-AVERAGE(Table2[1W Return vs Nifty]))/_xlfn.STDEV.P(Table2[1W Return vs Nifty])</f>
        <v>-0.95099773092049755</v>
      </c>
      <c r="O539">
        <v>1203.3699999999999</v>
      </c>
      <c r="P539">
        <v>1166.97759090353</v>
      </c>
      <c r="Q539">
        <v>1075.22803779727</v>
      </c>
      <c r="R539">
        <v>31.663439019408798</v>
      </c>
      <c r="S539" s="2">
        <f>(Table2[[#This Row],[Close Price]]-Table2[[#This Row],[20D EMA]])/Table2[[#This Row],[20D EMA]]</f>
        <v>-3.4129153959297588E-2</v>
      </c>
      <c r="T539" s="2">
        <f>(Table2[[#This Row],[Close Price]]-Table2[[#This Row],[50D EMA]])/Table2[[#This Row],[50D EMA]]</f>
        <v>-4.0082953948656396E-3</v>
      </c>
      <c r="U539" s="2">
        <f>(Table2[[#This Row],[Close Price]]-Table2[[#This Row],[200D EMA]])/Table2[[#This Row],[200D EMA]]</f>
        <v>8.0979996002621971E-2</v>
      </c>
      <c r="V539">
        <v>0.37317839915967499</v>
      </c>
      <c r="W539">
        <v>1157.05</v>
      </c>
      <c r="X539">
        <v>1187.7</v>
      </c>
      <c r="Y539">
        <v>1145.5999999999999</v>
      </c>
      <c r="Z539">
        <v>1187.7</v>
      </c>
      <c r="AA539">
        <v>1142.7</v>
      </c>
      <c r="AB539">
        <v>1264</v>
      </c>
      <c r="AC539" s="2">
        <f>(Table2[[#This Row],[Close Price]]/Table2[[#This Row],[Day Low]])-1</f>
        <v>4.5374011494749844E-3</v>
      </c>
      <c r="AD539" s="2">
        <f>(Table2[[#This Row],[Day High]]/Table2[[#This Row],[Close Price]])-1</f>
        <v>2.1853222059709188E-2</v>
      </c>
      <c r="AE539" s="2">
        <f>(Table2[[#This Row],[Close Price]]/Table2[[#This Row],[Current Week Low]])-1</f>
        <v>1.4577513966480549E-2</v>
      </c>
      <c r="AF539" s="2">
        <f>(Table2[[#This Row],[Current Week High]]/Table2[[#This Row],[Close Price]])-1</f>
        <v>2.1853222059709188E-2</v>
      </c>
      <c r="AG539" s="2">
        <f>(Table2[[#This Row],[Close Price]]/Table2[[#This Row],[Current Month Low]])-1</f>
        <v>1.7152358449286753E-2</v>
      </c>
      <c r="AH539" s="2">
        <f>(Table2[[#This Row],[Current Month High]]/Table2[[#This Row],[Close Price]])-1</f>
        <v>8.7498924546158596E-2</v>
      </c>
      <c r="AI539">
        <v>18.299922567323399</v>
      </c>
      <c r="AJ539">
        <v>54.633140424399599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-7.0000000000000007E-2</v>
      </c>
      <c r="AM539" t="s">
        <v>10435</v>
      </c>
      <c r="AN539">
        <v>-4.4800000000000004</v>
      </c>
      <c r="AO539" t="s">
        <v>10435</v>
      </c>
      <c r="AP539">
        <v>-6.1338472570414998E-2</v>
      </c>
      <c r="AQ539">
        <f>(Table2[[#This Row],[Sharpe Ratio]]-AVERAGE(Table2[Sharpe Ratio]))/_xlfn.STDEV.P(Table2[Sharpe Ratio])</f>
        <v>-1.393093699211805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-4.4311019795026372</v>
      </c>
      <c r="AS539">
        <f>_xlfn.RANK.AVG(Table2[[#This Row],[1Y Return vs Nifty Z-Score]],Table2[1Y Return vs Nifty Z-Score])</f>
        <v>634</v>
      </c>
      <c r="AT539">
        <f>_xlfn.RANK.AVG(Table2[[#This Row],[6M Return vs Nifty Z-Score]],Table2[6M Return vs Nifty Z-Score])</f>
        <v>184</v>
      </c>
      <c r="AU539">
        <f>_xlfn.RANK.AVG(Table2[[#This Row],[Sharpe Ratio Z-Score]],Table2[Sharpe Ratio Z-Score])</f>
        <v>678</v>
      </c>
      <c r="AV539">
        <f>(Table2[[#This Row],[Rank 1Y]]+Table2[[#This Row],[Rank 6M]]+Table2[[#This Row],[Rank Sharpe]])/3</f>
        <v>498.66666666666669</v>
      </c>
    </row>
    <row r="540" spans="1:48" x14ac:dyDescent="0.3">
      <c r="A540" t="s">
        <v>35</v>
      </c>
      <c r="B540" t="s">
        <v>36</v>
      </c>
      <c r="C540" t="s">
        <v>10393</v>
      </c>
      <c r="D540" t="s">
        <v>37</v>
      </c>
      <c r="E540">
        <v>693258.64980940998</v>
      </c>
      <c r="F540">
        <v>2950.55</v>
      </c>
      <c r="G540">
        <v>-12.676285470345601</v>
      </c>
      <c r="H540">
        <f>(Table2[[#This Row],[1Y Return vs Nifty]]-AVERAGE(Table2[1Y Return vs Nifty]))/_xlfn.STDEV.P(Table2[1Y Return vs Nifty])</f>
        <v>-0.60576375460086651</v>
      </c>
      <c r="I540">
        <v>3.1426430367867599</v>
      </c>
      <c r="J540">
        <f>(Table2[[#This Row],[1M Return vs Nifty]]-AVERAGE(Table2[1M Return vs Nifty]))/_xlfn.STDEV.P(Table2[1M Return vs Nifty])</f>
        <v>0.54795307986054087</v>
      </c>
      <c r="K540">
        <v>14.3263426596752</v>
      </c>
      <c r="L540">
        <f>(Table2[[#This Row],[6M Return vs Nifty]]-AVERAGE(Table2[6M Return vs Nifty]))/_xlfn.STDEV.P(Table2[6M Return vs Nifty])</f>
        <v>3.0573743763363487E-2</v>
      </c>
      <c r="M540">
        <v>3.0965080793737898</v>
      </c>
      <c r="N540">
        <f>(Table2[[#This Row],[1W Return vs Nifty]]-AVERAGE(Table2[1W Return vs Nifty]))/_xlfn.STDEV.P(Table2[1W Return vs Nifty])</f>
        <v>0.94885808089538581</v>
      </c>
      <c r="O540">
        <v>2887.24</v>
      </c>
      <c r="P540">
        <v>2786.7169984659199</v>
      </c>
      <c r="Q540">
        <v>2585.4124815452501</v>
      </c>
      <c r="R540">
        <v>57.652695233044497</v>
      </c>
      <c r="S540" s="2">
        <f>(Table2[[#This Row],[Close Price]]-Table2[[#This Row],[20D EMA]])/Table2[[#This Row],[20D EMA]]</f>
        <v>2.1927515551183968E-2</v>
      </c>
      <c r="T540" s="2">
        <f>(Table2[[#This Row],[Close Price]]-Table2[[#This Row],[50D EMA]])/Table2[[#This Row],[50D EMA]]</f>
        <v>5.8790685105186459E-2</v>
      </c>
      <c r="U540" s="2">
        <f>(Table2[[#This Row],[Close Price]]-Table2[[#This Row],[200D EMA]])/Table2[[#This Row],[200D EMA]]</f>
        <v>0.14122988925794719</v>
      </c>
      <c r="V540">
        <v>0.91240869754911502</v>
      </c>
      <c r="W540">
        <v>2946.1</v>
      </c>
      <c r="X540">
        <v>3020</v>
      </c>
      <c r="Y540">
        <v>2946.1</v>
      </c>
      <c r="Z540">
        <v>3035</v>
      </c>
      <c r="AA540">
        <v>2771.65</v>
      </c>
      <c r="AB540">
        <v>3035</v>
      </c>
      <c r="AC540" s="2">
        <f>(Table2[[#This Row],[Close Price]]/Table2[[#This Row],[Day Low]])-1</f>
        <v>1.5104714707581124E-3</v>
      </c>
      <c r="AD540" s="2">
        <f>(Table2[[#This Row],[Day High]]/Table2[[#This Row],[Close Price]])-1</f>
        <v>2.3537984443578353E-2</v>
      </c>
      <c r="AE540" s="2">
        <f>(Table2[[#This Row],[Close Price]]/Table2[[#This Row],[Current Week Low]])-1</f>
        <v>1.5104714707581124E-3</v>
      </c>
      <c r="AF540" s="2">
        <f>(Table2[[#This Row],[Current Week High]]/Table2[[#This Row],[Close Price]])-1</f>
        <v>2.862178237955626E-2</v>
      </c>
      <c r="AG540" s="2">
        <f>(Table2[[#This Row],[Close Price]]/Table2[[#This Row],[Current Month Low]])-1</f>
        <v>6.4546389334872778E-2</v>
      </c>
      <c r="AH540" s="2">
        <f>(Table2[[#This Row],[Current Month High]]/Table2[[#This Row],[Close Price]])-1</f>
        <v>2.862178237955626E-2</v>
      </c>
      <c r="AI540">
        <v>2.8621782379556202</v>
      </c>
      <c r="AJ540">
        <v>35.841716350912698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0.02</v>
      </c>
      <c r="AM540" t="s">
        <v>10436</v>
      </c>
      <c r="AN540">
        <v>3.93</v>
      </c>
      <c r="AO540" t="s">
        <v>10436</v>
      </c>
      <c r="AP540">
        <v>-5.6951952148073998E-2</v>
      </c>
      <c r="AQ540">
        <f>(Table2[[#This Row],[Sharpe Ratio]]-AVERAGE(Table2[Sharpe Ratio]))/_xlfn.STDEV.P(Table2[Sharpe Ratio])</f>
        <v>-1.3421800569303137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-0.42055890701189014</v>
      </c>
      <c r="AS540">
        <f>_xlfn.RANK.AVG(Table2[[#This Row],[1Y Return vs Nifty Z-Score]],Table2[1Y Return vs Nifty Z-Score])</f>
        <v>530</v>
      </c>
      <c r="AT540">
        <f>_xlfn.RANK.AVG(Table2[[#This Row],[6M Return vs Nifty Z-Score]],Table2[6M Return vs Nifty Z-Score])</f>
        <v>302</v>
      </c>
      <c r="AU540">
        <f>_xlfn.RANK.AVG(Table2[[#This Row],[Sharpe Ratio Z-Score]],Table2[Sharpe Ratio Z-Score])</f>
        <v>672</v>
      </c>
      <c r="AV540">
        <f>(Table2[[#This Row],[Rank 1Y]]+Table2[[#This Row],[Rank 6M]]+Table2[[#This Row],[Rank Sharpe]])/3</f>
        <v>501.33333333333331</v>
      </c>
    </row>
    <row r="541" spans="1:48" x14ac:dyDescent="0.3">
      <c r="A541" t="s">
        <v>1317</v>
      </c>
      <c r="B541" t="s">
        <v>1318</v>
      </c>
      <c r="C541" t="s">
        <v>10401</v>
      </c>
      <c r="D541" t="s">
        <v>433</v>
      </c>
      <c r="E541">
        <v>8992.8212017899896</v>
      </c>
      <c r="F541">
        <v>204.13</v>
      </c>
      <c r="G541">
        <v>-34.852587329867703</v>
      </c>
      <c r="H541">
        <f>(Table2[[#This Row],[1Y Return vs Nifty]]-AVERAGE(Table2[1Y Return vs Nifty]))/_xlfn.STDEV.P(Table2[1Y Return vs Nifty])</f>
        <v>-0.96686835710166874</v>
      </c>
      <c r="I541">
        <v>1.87223661138435</v>
      </c>
      <c r="J541">
        <f>(Table2[[#This Row],[1M Return vs Nifty]]-AVERAGE(Table2[1M Return vs Nifty]))/_xlfn.STDEV.P(Table2[1M Return vs Nifty])</f>
        <v>0.42414109330394112</v>
      </c>
      <c r="K541">
        <v>13.752164243127</v>
      </c>
      <c r="L541">
        <f>(Table2[[#This Row],[6M Return vs Nifty]]-AVERAGE(Table2[6M Return vs Nifty]))/_xlfn.STDEV.P(Table2[6M Return vs Nifty])</f>
        <v>1.3290977951217463E-2</v>
      </c>
      <c r="M541">
        <v>-1.2923692871160399</v>
      </c>
      <c r="N541">
        <f>(Table2[[#This Row],[1W Return vs Nifty]]-AVERAGE(Table2[1W Return vs Nifty]))/_xlfn.STDEV.P(Table2[1W Return vs Nifty])</f>
        <v>9.8951089308358359E-2</v>
      </c>
      <c r="O541">
        <v>202.01</v>
      </c>
      <c r="P541">
        <v>195.890552159582</v>
      </c>
      <c r="Q541">
        <v>193.02741624632301</v>
      </c>
      <c r="R541">
        <v>51.479329423550098</v>
      </c>
      <c r="S541" s="2">
        <f>(Table2[[#This Row],[Close Price]]-Table2[[#This Row],[20D EMA]])/Table2[[#This Row],[20D EMA]]</f>
        <v>1.0494529973763699E-2</v>
      </c>
      <c r="T541" s="2">
        <f>(Table2[[#This Row],[Close Price]]-Table2[[#This Row],[50D EMA]])/Table2[[#This Row],[50D EMA]]</f>
        <v>4.2061486629052632E-2</v>
      </c>
      <c r="U541" s="2">
        <f>(Table2[[#This Row],[Close Price]]-Table2[[#This Row],[200D EMA]])/Table2[[#This Row],[200D EMA]]</f>
        <v>5.7518170058852847E-2</v>
      </c>
      <c r="V541">
        <v>1.2373830082366799</v>
      </c>
      <c r="W541">
        <v>203.11</v>
      </c>
      <c r="X541">
        <v>213</v>
      </c>
      <c r="Y541">
        <v>203.01</v>
      </c>
      <c r="Z541">
        <v>213</v>
      </c>
      <c r="AA541">
        <v>191.75</v>
      </c>
      <c r="AB541">
        <v>217.58</v>
      </c>
      <c r="AC541" s="2">
        <f>(Table2[[#This Row],[Close Price]]/Table2[[#This Row],[Day Low]])-1</f>
        <v>5.0219093102259471E-3</v>
      </c>
      <c r="AD541" s="2">
        <f>(Table2[[#This Row],[Day High]]/Table2[[#This Row],[Close Price]])-1</f>
        <v>4.3452701709694841E-2</v>
      </c>
      <c r="AE541" s="2">
        <f>(Table2[[#This Row],[Close Price]]/Table2[[#This Row],[Current Week Low]])-1</f>
        <v>5.5169696074084396E-3</v>
      </c>
      <c r="AF541" s="2">
        <f>(Table2[[#This Row],[Current Week High]]/Table2[[#This Row],[Close Price]])-1</f>
        <v>4.3452701709694841E-2</v>
      </c>
      <c r="AG541" s="2">
        <f>(Table2[[#This Row],[Close Price]]/Table2[[#This Row],[Current Month Low]])-1</f>
        <v>6.4563233376792706E-2</v>
      </c>
      <c r="AH541" s="2">
        <f>(Table2[[#This Row],[Current Month High]]/Table2[[#This Row],[Close Price]])-1</f>
        <v>6.5889384215940927E-2</v>
      </c>
      <c r="AI541">
        <v>13.2366629108901</v>
      </c>
      <c r="AJ541">
        <v>40.779310344827501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0.03</v>
      </c>
      <c r="AM541" t="s">
        <v>10436</v>
      </c>
      <c r="AN541">
        <v>1.37</v>
      </c>
      <c r="AO541" t="s">
        <v>10436</v>
      </c>
      <c r="AQ541">
        <f>(Table2[[#This Row],[Sharpe Ratio]]-AVERAGE(Table2[Sharpe Ratio]))/_xlfn.STDEV.P(Table2[Sharpe Ratio])</f>
        <v>-0.68114784011182361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-1.1116330366499756</v>
      </c>
      <c r="AS541">
        <f>_xlfn.RANK.AVG(Table2[[#This Row],[1Y Return vs Nifty Z-Score]],Table2[1Y Return vs Nifty Z-Score])</f>
        <v>663</v>
      </c>
      <c r="AT541">
        <f>_xlfn.RANK.AVG(Table2[[#This Row],[6M Return vs Nifty Z-Score]],Table2[6M Return vs Nifty Z-Score])</f>
        <v>309</v>
      </c>
      <c r="AU541">
        <f>_xlfn.RANK.AVG(Table2[[#This Row],[Sharpe Ratio Z-Score]],Table2[Sharpe Ratio Z-Score])</f>
        <v>532</v>
      </c>
      <c r="AV541">
        <f>(Table2[[#This Row],[Rank 1Y]]+Table2[[#This Row],[Rank 6M]]+Table2[[#This Row],[Rank Sharpe]])/3</f>
        <v>501.33333333333331</v>
      </c>
    </row>
    <row r="542" spans="1:48" x14ac:dyDescent="0.3">
      <c r="A542" t="s">
        <v>1465</v>
      </c>
      <c r="B542" t="s">
        <v>1466</v>
      </c>
      <c r="C542" t="s">
        <v>10402</v>
      </c>
      <c r="D542" t="s">
        <v>156</v>
      </c>
      <c r="E542">
        <v>7451.4485000000004</v>
      </c>
      <c r="F542">
        <v>397.75</v>
      </c>
      <c r="G542">
        <v>-33.225645499233899</v>
      </c>
      <c r="H542">
        <f>(Table2[[#This Row],[1Y Return vs Nifty]]-AVERAGE(Table2[1Y Return vs Nifty]))/_xlfn.STDEV.P(Table2[1Y Return vs Nifty])</f>
        <v>-0.94037628521499905</v>
      </c>
      <c r="I542">
        <v>-10.1391748507041</v>
      </c>
      <c r="J542">
        <f>(Table2[[#This Row],[1M Return vs Nifty]]-AVERAGE(Table2[1M Return vs Nifty]))/_xlfn.STDEV.P(Table2[1M Return vs Nifty])</f>
        <v>-0.7464738254601978</v>
      </c>
      <c r="K542">
        <v>-7.3669769658928397</v>
      </c>
      <c r="L542">
        <f>(Table2[[#This Row],[6M Return vs Nifty]]-AVERAGE(Table2[6M Return vs Nifty]))/_xlfn.STDEV.P(Table2[6M Return vs Nifty])</f>
        <v>-0.62239500596889064</v>
      </c>
      <c r="M542">
        <v>-2.6057920209401901</v>
      </c>
      <c r="N542">
        <f>(Table2[[#This Row],[1W Return vs Nifty]]-AVERAGE(Table2[1W Return vs Nifty]))/_xlfn.STDEV.P(Table2[1W Return vs Nifty])</f>
        <v>-0.1553934893097691</v>
      </c>
      <c r="O542">
        <v>402.33</v>
      </c>
      <c r="P542">
        <v>422.04552404526697</v>
      </c>
      <c r="Q542">
        <v>420.20127010398102</v>
      </c>
      <c r="R542">
        <v>49.549071680794199</v>
      </c>
      <c r="S542" s="2">
        <f>(Table2[[#This Row],[Close Price]]-Table2[[#This Row],[20D EMA]])/Table2[[#This Row],[20D EMA]]</f>
        <v>-1.1383690005716662E-2</v>
      </c>
      <c r="T542" s="2">
        <f>(Table2[[#This Row],[Close Price]]-Table2[[#This Row],[50D EMA]])/Table2[[#This Row],[50D EMA]]</f>
        <v>-5.756612180694784E-2</v>
      </c>
      <c r="U542" s="2">
        <f>(Table2[[#This Row],[Close Price]]-Table2[[#This Row],[200D EMA]])/Table2[[#This Row],[200D EMA]]</f>
        <v>-5.3429800672485671E-2</v>
      </c>
      <c r="V542">
        <v>0.26547079675157997</v>
      </c>
      <c r="W542">
        <v>394.3</v>
      </c>
      <c r="X542">
        <v>405.5</v>
      </c>
      <c r="Y542">
        <v>394.3</v>
      </c>
      <c r="Z542">
        <v>405.5</v>
      </c>
      <c r="AA542">
        <v>377.6</v>
      </c>
      <c r="AB542">
        <v>418.3</v>
      </c>
      <c r="AC542" s="2">
        <f>(Table2[[#This Row],[Close Price]]/Table2[[#This Row],[Day Low]])-1</f>
        <v>8.7496829825006728E-3</v>
      </c>
      <c r="AD542" s="2">
        <f>(Table2[[#This Row],[Day High]]/Table2[[#This Row],[Close Price]])-1</f>
        <v>1.9484600879949632E-2</v>
      </c>
      <c r="AE542" s="2">
        <f>(Table2[[#This Row],[Close Price]]/Table2[[#This Row],[Current Week Low]])-1</f>
        <v>8.7496829825006728E-3</v>
      </c>
      <c r="AF542" s="2">
        <f>(Table2[[#This Row],[Current Week High]]/Table2[[#This Row],[Close Price]])-1</f>
        <v>1.9484600879949632E-2</v>
      </c>
      <c r="AG542" s="2">
        <f>(Table2[[#This Row],[Close Price]]/Table2[[#This Row],[Current Month Low]])-1</f>
        <v>5.3363347457627164E-2</v>
      </c>
      <c r="AH542" s="2">
        <f>(Table2[[#This Row],[Current Month High]]/Table2[[#This Row],[Close Price]])-1</f>
        <v>5.1665619107479577E-2</v>
      </c>
      <c r="AI542">
        <v>37.649277184160901</v>
      </c>
      <c r="AJ542">
        <v>15.2898550724637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-0.18</v>
      </c>
      <c r="AM542" t="s">
        <v>10435</v>
      </c>
      <c r="AN542">
        <v>-0.06</v>
      </c>
      <c r="AO542" t="s">
        <v>10435</v>
      </c>
      <c r="AP542">
        <v>7.1606479526606995E-2</v>
      </c>
      <c r="AQ542">
        <f>(Table2[[#This Row],[Sharpe Ratio]]-AVERAGE(Table2[Sharpe Ratio]))/_xlfn.STDEV.P(Table2[Sharpe Ratio])</f>
        <v>0.14997713655223946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655</v>
      </c>
      <c r="AT542">
        <f>_xlfn.RANK.AVG(Table2[[#This Row],[6M Return vs Nifty Z-Score]],Table2[6M Return vs Nifty Z-Score])</f>
        <v>539</v>
      </c>
      <c r="AU542">
        <f>_xlfn.RANK.AVG(Table2[[#This Row],[Sharpe Ratio Z-Score]],Table2[Sharpe Ratio Z-Score])</f>
        <v>310</v>
      </c>
      <c r="AV542">
        <f>(Table2[[#This Row],[Rank 1Y]]+Table2[[#This Row],[Rank 6M]]+Table2[[#This Row],[Rank Sharpe]])/3</f>
        <v>501.33333333333331</v>
      </c>
    </row>
    <row r="543" spans="1:48" x14ac:dyDescent="0.3">
      <c r="A543" t="s">
        <v>2184</v>
      </c>
      <c r="B543" t="s">
        <v>2185</v>
      </c>
      <c r="C543" t="s">
        <v>10390</v>
      </c>
      <c r="D543" t="s">
        <v>284</v>
      </c>
      <c r="E543">
        <v>2769.642359855</v>
      </c>
      <c r="F543">
        <v>1855.55</v>
      </c>
      <c r="G543">
        <v>-13.714272378034501</v>
      </c>
      <c r="H543">
        <f>(Table2[[#This Row],[1Y Return vs Nifty]]-AVERAGE(Table2[1Y Return vs Nifty]))/_xlfn.STDEV.P(Table2[1Y Return vs Nifty])</f>
        <v>-0.62266566421935854</v>
      </c>
      <c r="I543">
        <v>-2.3613733869203402</v>
      </c>
      <c r="J543">
        <f>(Table2[[#This Row],[1M Return vs Nifty]]-AVERAGE(Table2[1M Return vs Nifty]))/_xlfn.STDEV.P(Table2[1M Return vs Nifty])</f>
        <v>1.153954019864155E-2</v>
      </c>
      <c r="K543">
        <v>-6.6717227543577398</v>
      </c>
      <c r="L543">
        <f>(Table2[[#This Row],[6M Return vs Nifty]]-AVERAGE(Table2[6M Return vs Nifty]))/_xlfn.STDEV.P(Table2[6M Return vs Nifty])</f>
        <v>-0.60146785968201755</v>
      </c>
      <c r="M543">
        <v>-0.64700945492809303</v>
      </c>
      <c r="N543">
        <f>(Table2[[#This Row],[1W Return vs Nifty]]-AVERAGE(Table2[1W Return vs Nifty]))/_xlfn.STDEV.P(Table2[1W Return vs Nifty])</f>
        <v>0.22392515161729162</v>
      </c>
      <c r="O543">
        <v>1795.51</v>
      </c>
      <c r="P543">
        <v>1782.1284562738199</v>
      </c>
      <c r="Q543">
        <v>1705.7026629054701</v>
      </c>
      <c r="R543">
        <v>65.094875325403294</v>
      </c>
      <c r="S543" s="2">
        <f>(Table2[[#This Row],[Close Price]]-Table2[[#This Row],[20D EMA]])/Table2[[#This Row],[20D EMA]]</f>
        <v>3.3438967201519322E-2</v>
      </c>
      <c r="T543" s="2">
        <f>(Table2[[#This Row],[Close Price]]-Table2[[#This Row],[50D EMA]])/Table2[[#This Row],[50D EMA]]</f>
        <v>4.1198794322432959E-2</v>
      </c>
      <c r="U543" s="2">
        <f>(Table2[[#This Row],[Close Price]]-Table2[[#This Row],[200D EMA]])/Table2[[#This Row],[200D EMA]]</f>
        <v>8.785079624562582E-2</v>
      </c>
      <c r="V543">
        <v>0.75932814833192797</v>
      </c>
      <c r="W543">
        <v>1840.05</v>
      </c>
      <c r="X543">
        <v>1875</v>
      </c>
      <c r="Y543">
        <v>1799.85</v>
      </c>
      <c r="Z543">
        <v>1875</v>
      </c>
      <c r="AA543">
        <v>1731.6</v>
      </c>
      <c r="AB543">
        <v>1878</v>
      </c>
      <c r="AC543" s="2">
        <f>(Table2[[#This Row],[Close Price]]/Table2[[#This Row],[Day Low]])-1</f>
        <v>8.4236841390179507E-3</v>
      </c>
      <c r="AD543" s="2">
        <f>(Table2[[#This Row],[Day High]]/Table2[[#This Row],[Close Price]])-1</f>
        <v>1.0482067311578858E-2</v>
      </c>
      <c r="AE543" s="2">
        <f>(Table2[[#This Row],[Close Price]]/Table2[[#This Row],[Current Week Low]])-1</f>
        <v>3.0947023363057991E-2</v>
      </c>
      <c r="AF543" s="2">
        <f>(Table2[[#This Row],[Current Week High]]/Table2[[#This Row],[Close Price]])-1</f>
        <v>1.0482067311578858E-2</v>
      </c>
      <c r="AG543" s="2">
        <f>(Table2[[#This Row],[Close Price]]/Table2[[#This Row],[Current Month Low]])-1</f>
        <v>7.1581196581196549E-2</v>
      </c>
      <c r="AH543" s="2">
        <f>(Table2[[#This Row],[Current Month High]]/Table2[[#This Row],[Close Price]])-1</f>
        <v>1.2098838619277297E-2</v>
      </c>
      <c r="AI543">
        <v>14.6506426665948</v>
      </c>
      <c r="AJ543">
        <v>41.6450381679389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-0.11</v>
      </c>
      <c r="AM543" t="s">
        <v>10435</v>
      </c>
      <c r="AN543">
        <v>3.59</v>
      </c>
      <c r="AO543" t="s">
        <v>10436</v>
      </c>
      <c r="AP543">
        <v>2.6423361634252001E-2</v>
      </c>
      <c r="AQ543">
        <f>(Table2[[#This Row],[Sharpe Ratio]]-AVERAGE(Table2[Sharpe Ratio]))/_xlfn.STDEV.P(Table2[Sharpe Ratio])</f>
        <v>-0.37445609982743155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-1.3631249319128744</v>
      </c>
      <c r="AS543">
        <f>_xlfn.RANK.AVG(Table2[[#This Row],[1Y Return vs Nifty Z-Score]],Table2[1Y Return vs Nifty Z-Score])</f>
        <v>537</v>
      </c>
      <c r="AT543">
        <f>_xlfn.RANK.AVG(Table2[[#This Row],[6M Return vs Nifty Z-Score]],Table2[6M Return vs Nifty Z-Score])</f>
        <v>528</v>
      </c>
      <c r="AU543">
        <f>_xlfn.RANK.AVG(Table2[[#This Row],[Sharpe Ratio Z-Score]],Table2[Sharpe Ratio Z-Score])</f>
        <v>442</v>
      </c>
      <c r="AV543">
        <f>(Table2[[#This Row],[Rank 1Y]]+Table2[[#This Row],[Rank 6M]]+Table2[[#This Row],[Rank Sharpe]])/3</f>
        <v>502.33333333333331</v>
      </c>
    </row>
    <row r="544" spans="1:48" x14ac:dyDescent="0.3">
      <c r="A544" t="s">
        <v>420</v>
      </c>
      <c r="B544" t="s">
        <v>421</v>
      </c>
      <c r="C544" t="s">
        <v>10399</v>
      </c>
      <c r="D544" t="s">
        <v>422</v>
      </c>
      <c r="E544">
        <v>56189.915734613001</v>
      </c>
      <c r="F544">
        <v>196.61</v>
      </c>
      <c r="G544">
        <v>6.0740368913002198</v>
      </c>
      <c r="H544">
        <f>(Table2[[#This Row],[1Y Return vs Nifty]]-AVERAGE(Table2[1Y Return vs Nifty]))/_xlfn.STDEV.P(Table2[1Y Return vs Nifty])</f>
        <v>-0.30044559352719125</v>
      </c>
      <c r="I544">
        <v>-14.435590454108601</v>
      </c>
      <c r="J544">
        <f>(Table2[[#This Row],[1M Return vs Nifty]]-AVERAGE(Table2[1M Return vs Nifty]))/_xlfn.STDEV.P(Table2[1M Return vs Nifty])</f>
        <v>-1.1651963226813411</v>
      </c>
      <c r="K544">
        <v>4.0070276980468602</v>
      </c>
      <c r="L544">
        <f>(Table2[[#This Row],[6M Return vs Nifty]]-AVERAGE(Table2[6M Return vs Nifty]))/_xlfn.STDEV.P(Table2[6M Return vs Nifty])</f>
        <v>-0.28003755523976737</v>
      </c>
      <c r="M544">
        <v>-3.3654027182738901</v>
      </c>
      <c r="N544">
        <f>(Table2[[#This Row],[1W Return vs Nifty]]-AVERAGE(Table2[1W Return vs Nifty]))/_xlfn.STDEV.P(Table2[1W Return vs Nifty])</f>
        <v>-0.3024922548112875</v>
      </c>
      <c r="O544">
        <v>204.41</v>
      </c>
      <c r="P544">
        <v>198.905334904212</v>
      </c>
      <c r="Q544">
        <v>179.10999265579801</v>
      </c>
      <c r="R544">
        <v>31.443886178317399</v>
      </c>
      <c r="S544" s="2">
        <f>(Table2[[#This Row],[Close Price]]-Table2[[#This Row],[20D EMA]])/Table2[[#This Row],[20D EMA]]</f>
        <v>-3.8158602808081712E-2</v>
      </c>
      <c r="T544" s="2">
        <f>(Table2[[#This Row],[Close Price]]-Table2[[#This Row],[50D EMA]])/Table2[[#This Row],[50D EMA]]</f>
        <v>-1.1539835798357856E-2</v>
      </c>
      <c r="U544" s="2">
        <f>(Table2[[#This Row],[Close Price]]-Table2[[#This Row],[200D EMA]])/Table2[[#This Row],[200D EMA]]</f>
        <v>9.7705365762771182E-2</v>
      </c>
      <c r="V544">
        <v>0.59538889847152299</v>
      </c>
      <c r="W544">
        <v>195.4</v>
      </c>
      <c r="X544">
        <v>202.47</v>
      </c>
      <c r="Y544">
        <v>195.4</v>
      </c>
      <c r="Z544">
        <v>202.83</v>
      </c>
      <c r="AA544">
        <v>194.34</v>
      </c>
      <c r="AB544">
        <v>220.8</v>
      </c>
      <c r="AC544" s="2">
        <f>(Table2[[#This Row],[Close Price]]/Table2[[#This Row],[Day Low]])-1</f>
        <v>6.192425793244638E-3</v>
      </c>
      <c r="AD544" s="2">
        <f>(Table2[[#This Row],[Day High]]/Table2[[#This Row],[Close Price]])-1</f>
        <v>2.9805198107929254E-2</v>
      </c>
      <c r="AE544" s="2">
        <f>(Table2[[#This Row],[Close Price]]/Table2[[#This Row],[Current Week Low]])-1</f>
        <v>6.192425793244638E-3</v>
      </c>
      <c r="AF544" s="2">
        <f>(Table2[[#This Row],[Current Week High]]/Table2[[#This Row],[Close Price]])-1</f>
        <v>3.1636234169167388E-2</v>
      </c>
      <c r="AG544" s="2">
        <f>(Table2[[#This Row],[Close Price]]/Table2[[#This Row],[Current Month Low]])-1</f>
        <v>1.1680559843573191E-2</v>
      </c>
      <c r="AH544" s="2">
        <f>(Table2[[#This Row],[Current Month High]]/Table2[[#This Row],[Close Price]])-1</f>
        <v>0.12303545089263013</v>
      </c>
      <c r="AI544">
        <v>16.8811352423579</v>
      </c>
      <c r="AJ544">
        <v>44.036630036630001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-0.01</v>
      </c>
      <c r="AM544" t="s">
        <v>10435</v>
      </c>
      <c r="AN544">
        <v>-9.18</v>
      </c>
      <c r="AO544" t="s">
        <v>10435</v>
      </c>
      <c r="AP544">
        <v>-7.8714723897779004E-2</v>
      </c>
      <c r="AQ544">
        <f>(Table2[[#This Row],[Sharpe Ratio]]-AVERAGE(Table2[Sharpe Ratio]))/_xlfn.STDEV.P(Table2[Sharpe Ratio])</f>
        <v>-1.59477707443762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-3.6429488006972068</v>
      </c>
      <c r="AS544">
        <f>_xlfn.RANK.AVG(Table2[[#This Row],[1Y Return vs Nifty Z-Score]],Table2[1Y Return vs Nifty Z-Score])</f>
        <v>395</v>
      </c>
      <c r="AT544">
        <f>_xlfn.RANK.AVG(Table2[[#This Row],[6M Return vs Nifty Z-Score]],Table2[6M Return vs Nifty Z-Score])</f>
        <v>411</v>
      </c>
      <c r="AU544">
        <f>_xlfn.RANK.AVG(Table2[[#This Row],[Sharpe Ratio Z-Score]],Table2[Sharpe Ratio Z-Score])</f>
        <v>702</v>
      </c>
      <c r="AV544">
        <f>(Table2[[#This Row],[Rank 1Y]]+Table2[[#This Row],[Rank 6M]]+Table2[[#This Row],[Rank Sharpe]])/3</f>
        <v>502.66666666666669</v>
      </c>
    </row>
    <row r="545" spans="1:48" x14ac:dyDescent="0.3">
      <c r="A545" t="s">
        <v>529</v>
      </c>
      <c r="B545" t="s">
        <v>530</v>
      </c>
      <c r="C545" t="s">
        <v>10391</v>
      </c>
      <c r="D545" t="s">
        <v>40</v>
      </c>
      <c r="E545">
        <v>40664.873466929901</v>
      </c>
      <c r="F545">
        <v>1178.3</v>
      </c>
      <c r="G545">
        <v>-3.2702756635385901</v>
      </c>
      <c r="H545">
        <f>(Table2[[#This Row],[1Y Return vs Nifty]]-AVERAGE(Table2[1Y Return vs Nifty]))/_xlfn.STDEV.P(Table2[1Y Return vs Nifty])</f>
        <v>-0.45260235492649875</v>
      </c>
      <c r="I545">
        <v>8.0344518615368301</v>
      </c>
      <c r="J545">
        <f>(Table2[[#This Row],[1M Return vs Nifty]]-AVERAGE(Table2[1M Return vs Nifty]))/_xlfn.STDEV.P(Table2[1M Return vs Nifty])</f>
        <v>1.02470174574954</v>
      </c>
      <c r="K545">
        <v>1.89667917032351</v>
      </c>
      <c r="L545">
        <f>(Table2[[#This Row],[6M Return vs Nifty]]-AVERAGE(Table2[6M Return vs Nifty]))/_xlfn.STDEV.P(Table2[6M Return vs Nifty])</f>
        <v>-0.34355902928944204</v>
      </c>
      <c r="M545">
        <v>3.1786345781086398</v>
      </c>
      <c r="N545">
        <f>(Table2[[#This Row],[1W Return vs Nifty]]-AVERAGE(Table2[1W Return vs Nifty]))/_xlfn.STDEV.P(Table2[1W Return vs Nifty])</f>
        <v>0.96476189402132362</v>
      </c>
      <c r="O545">
        <v>1134.23</v>
      </c>
      <c r="P545">
        <v>1093.3792698419099</v>
      </c>
      <c r="Q545">
        <v>1005.2451685457499</v>
      </c>
      <c r="R545">
        <v>66.356976248105397</v>
      </c>
      <c r="S545" s="2">
        <f>(Table2[[#This Row],[Close Price]]-Table2[[#This Row],[20D EMA]])/Table2[[#This Row],[20D EMA]]</f>
        <v>3.8854553309293473E-2</v>
      </c>
      <c r="T545" s="2">
        <f>(Table2[[#This Row],[Close Price]]-Table2[[#This Row],[50D EMA]])/Table2[[#This Row],[50D EMA]]</f>
        <v>7.7668136300378707E-2</v>
      </c>
      <c r="U545" s="2">
        <f>(Table2[[#This Row],[Close Price]]-Table2[[#This Row],[200D EMA]])/Table2[[#This Row],[200D EMA]]</f>
        <v>0.172151865902128</v>
      </c>
      <c r="V545">
        <v>0.55820828376005804</v>
      </c>
      <c r="W545">
        <v>1172.9000000000001</v>
      </c>
      <c r="X545">
        <v>1201.8499999999999</v>
      </c>
      <c r="Y545">
        <v>1161</v>
      </c>
      <c r="Z545">
        <v>1201.8499999999999</v>
      </c>
      <c r="AA545">
        <v>1076</v>
      </c>
      <c r="AB545">
        <v>1201.8499999999999</v>
      </c>
      <c r="AC545" s="2">
        <f>(Table2[[#This Row],[Close Price]]/Table2[[#This Row],[Day Low]])-1</f>
        <v>4.6039730582316807E-3</v>
      </c>
      <c r="AD545" s="2">
        <f>(Table2[[#This Row],[Day High]]/Table2[[#This Row],[Close Price]])-1</f>
        <v>1.9986421115165909E-2</v>
      </c>
      <c r="AE545" s="2">
        <f>(Table2[[#This Row],[Close Price]]/Table2[[#This Row],[Current Week Low]])-1</f>
        <v>1.4900947459086877E-2</v>
      </c>
      <c r="AF545" s="2">
        <f>(Table2[[#This Row],[Current Week High]]/Table2[[#This Row],[Close Price]])-1</f>
        <v>1.9986421115165909E-2</v>
      </c>
      <c r="AG545" s="2">
        <f>(Table2[[#This Row],[Close Price]]/Table2[[#This Row],[Current Month Low]])-1</f>
        <v>9.5074349442379136E-2</v>
      </c>
      <c r="AH545" s="2">
        <f>(Table2[[#This Row],[Current Month High]]/Table2[[#This Row],[Close Price]])-1</f>
        <v>1.9986421115165909E-2</v>
      </c>
      <c r="AI545">
        <v>1.99864211151659</v>
      </c>
      <c r="AJ545">
        <v>37.933860111208602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0.12</v>
      </c>
      <c r="AM545" t="s">
        <v>10436</v>
      </c>
      <c r="AN545">
        <v>5.05</v>
      </c>
      <c r="AO545" t="s">
        <v>10436</v>
      </c>
      <c r="AP545">
        <v>-2.1365841597847001E-2</v>
      </c>
      <c r="AQ545">
        <f>(Table2[[#This Row],[Sharpe Ratio]]-AVERAGE(Table2[Sharpe Ratio]))/_xlfn.STDEV.P(Table2[Sharpe Ratio])</f>
        <v>-0.92913775271212662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0.26416450284279624</v>
      </c>
      <c r="AS545">
        <f>_xlfn.RANK.AVG(Table2[[#This Row],[1Y Return vs Nifty Z-Score]],Table2[1Y Return vs Nifty Z-Score])</f>
        <v>457</v>
      </c>
      <c r="AT545">
        <f>_xlfn.RANK.AVG(Table2[[#This Row],[6M Return vs Nifty Z-Score]],Table2[6M Return vs Nifty Z-Score])</f>
        <v>434</v>
      </c>
      <c r="AU545">
        <f>_xlfn.RANK.AVG(Table2[[#This Row],[Sharpe Ratio Z-Score]],Table2[Sharpe Ratio Z-Score])</f>
        <v>620</v>
      </c>
      <c r="AV545">
        <f>(Table2[[#This Row],[Rank 1Y]]+Table2[[#This Row],[Rank 6M]]+Table2[[#This Row],[Rank Sharpe]])/3</f>
        <v>503.66666666666669</v>
      </c>
    </row>
    <row r="546" spans="1:48" x14ac:dyDescent="0.3">
      <c r="A546" t="s">
        <v>2114</v>
      </c>
      <c r="B546" t="s">
        <v>2115</v>
      </c>
      <c r="C546" t="s">
        <v>10395</v>
      </c>
      <c r="D546" t="s">
        <v>273</v>
      </c>
      <c r="E546">
        <v>2980.4783365399999</v>
      </c>
      <c r="F546">
        <v>507.7</v>
      </c>
      <c r="G546">
        <v>-23.355001434893101</v>
      </c>
      <c r="H546">
        <f>(Table2[[#This Row],[1Y Return vs Nifty]]-AVERAGE(Table2[1Y Return vs Nifty]))/_xlfn.STDEV.P(Table2[1Y Return vs Nifty])</f>
        <v>-0.77964908083893558</v>
      </c>
      <c r="I546">
        <v>5.2891413760305896</v>
      </c>
      <c r="J546">
        <f>(Table2[[#This Row],[1M Return vs Nifty]]-AVERAGE(Table2[1M Return vs Nifty]))/_xlfn.STDEV.P(Table2[1M Return vs Nifty])</f>
        <v>0.7571477267138409</v>
      </c>
      <c r="K546">
        <v>17.024211456717399</v>
      </c>
      <c r="L546">
        <f>(Table2[[#This Row],[6M Return vs Nifty]]-AVERAGE(Table2[6M Return vs Nifty]))/_xlfn.STDEV.P(Table2[6M Return vs Nifty])</f>
        <v>0.11177957328841374</v>
      </c>
      <c r="M546">
        <v>-3.7474454398466701</v>
      </c>
      <c r="N546">
        <f>(Table2[[#This Row],[1W Return vs Nifty]]-AVERAGE(Table2[1W Return vs Nifty]))/_xlfn.STDEV.P(Table2[1W Return vs Nifty])</f>
        <v>-0.37647490527876531</v>
      </c>
      <c r="O546">
        <v>479.21</v>
      </c>
      <c r="P546">
        <v>451.73571085915802</v>
      </c>
      <c r="Q546">
        <v>421.68590072118798</v>
      </c>
      <c r="R546">
        <v>62.731417357178103</v>
      </c>
      <c r="S546" s="2">
        <f>(Table2[[#This Row],[Close Price]]-Table2[[#This Row],[20D EMA]])/Table2[[#This Row],[20D EMA]]</f>
        <v>5.9452014774316081E-2</v>
      </c>
      <c r="T546" s="2">
        <f>(Table2[[#This Row],[Close Price]]-Table2[[#This Row],[50D EMA]])/Table2[[#This Row],[50D EMA]]</f>
        <v>0.12388723715112816</v>
      </c>
      <c r="U546" s="2">
        <f>(Table2[[#This Row],[Close Price]]-Table2[[#This Row],[200D EMA]])/Table2[[#This Row],[200D EMA]]</f>
        <v>0.20397670192839379</v>
      </c>
      <c r="V546">
        <v>2.3878770012411898</v>
      </c>
      <c r="W546">
        <v>497.7</v>
      </c>
      <c r="X546">
        <v>514.45000000000005</v>
      </c>
      <c r="Y546">
        <v>488.05</v>
      </c>
      <c r="Z546">
        <v>514.45000000000005</v>
      </c>
      <c r="AA546">
        <v>428.55</v>
      </c>
      <c r="AB546">
        <v>537.70000000000005</v>
      </c>
      <c r="AC546" s="2">
        <f>(Table2[[#This Row],[Close Price]]/Table2[[#This Row],[Day Low]])-1</f>
        <v>2.0092425155716187E-2</v>
      </c>
      <c r="AD546" s="2">
        <f>(Table2[[#This Row],[Day High]]/Table2[[#This Row],[Close Price]])-1</f>
        <v>1.3295253102225901E-2</v>
      </c>
      <c r="AE546" s="2">
        <f>(Table2[[#This Row],[Close Price]]/Table2[[#This Row],[Current Week Low]])-1</f>
        <v>4.0262268210224272E-2</v>
      </c>
      <c r="AF546" s="2">
        <f>(Table2[[#This Row],[Current Week High]]/Table2[[#This Row],[Close Price]])-1</f>
        <v>1.3295253102225901E-2</v>
      </c>
      <c r="AG546" s="2">
        <f>(Table2[[#This Row],[Close Price]]/Table2[[#This Row],[Current Month Low]])-1</f>
        <v>0.18469256796173128</v>
      </c>
      <c r="AH546" s="2">
        <f>(Table2[[#This Row],[Current Month High]]/Table2[[#This Row],[Close Price]])-1</f>
        <v>5.9090013787669982E-2</v>
      </c>
      <c r="AI546">
        <v>5.9090013787669902</v>
      </c>
      <c r="AJ546">
        <v>53.453226537705902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0.04</v>
      </c>
      <c r="AM546" t="s">
        <v>10436</v>
      </c>
      <c r="AN546">
        <v>8.9700000000000006</v>
      </c>
      <c r="AO546" t="s">
        <v>10436</v>
      </c>
      <c r="AP546">
        <v>-2.9268217334524001E-2</v>
      </c>
      <c r="AQ546">
        <f>(Table2[[#This Row],[Sharpe Ratio]]-AVERAGE(Table2[Sharpe Ratio]))/_xlfn.STDEV.P(Table2[Sharpe Ratio])</f>
        <v>-1.0208593663587784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-1.3080560524742246</v>
      </c>
      <c r="AS546">
        <f>_xlfn.RANK.AVG(Table2[[#This Row],[1Y Return vs Nifty Z-Score]],Table2[1Y Return vs Nifty Z-Score])</f>
        <v>595</v>
      </c>
      <c r="AT546">
        <f>_xlfn.RANK.AVG(Table2[[#This Row],[6M Return vs Nifty Z-Score]],Table2[6M Return vs Nifty Z-Score])</f>
        <v>279</v>
      </c>
      <c r="AU546">
        <f>_xlfn.RANK.AVG(Table2[[#This Row],[Sharpe Ratio Z-Score]],Table2[Sharpe Ratio Z-Score])</f>
        <v>637</v>
      </c>
      <c r="AV546">
        <f>(Table2[[#This Row],[Rank 1Y]]+Table2[[#This Row],[Rank 6M]]+Table2[[#This Row],[Rank Sharpe]])/3</f>
        <v>503.66666666666669</v>
      </c>
    </row>
    <row r="547" spans="1:48" x14ac:dyDescent="0.3">
      <c r="A547" t="s">
        <v>147</v>
      </c>
      <c r="B547" t="s">
        <v>148</v>
      </c>
      <c r="C547" t="s">
        <v>10390</v>
      </c>
      <c r="D547" t="s">
        <v>21</v>
      </c>
      <c r="E547">
        <v>187837.85806191</v>
      </c>
      <c r="F547">
        <v>6344.1</v>
      </c>
      <c r="G547">
        <v>-13.8658272144554</v>
      </c>
      <c r="H547">
        <f>(Table2[[#This Row],[1Y Return vs Nifty]]-AVERAGE(Table2[1Y Return vs Nifty]))/_xlfn.STDEV.P(Table2[1Y Return vs Nifty])</f>
        <v>-0.62513348546879488</v>
      </c>
      <c r="I547">
        <v>7.0655218136998101</v>
      </c>
      <c r="J547">
        <f>(Table2[[#This Row],[1M Return vs Nifty]]-AVERAGE(Table2[1M Return vs Nifty]))/_xlfn.STDEV.P(Table2[1M Return vs Nifty])</f>
        <v>0.93027121418238212</v>
      </c>
      <c r="K547">
        <v>10.119832296846999</v>
      </c>
      <c r="L547">
        <f>(Table2[[#This Row],[6M Return vs Nifty]]-AVERAGE(Table2[6M Return vs Nifty]))/_xlfn.STDEV.P(Table2[6M Return vs Nifty])</f>
        <v>-9.6042184999995533E-2</v>
      </c>
      <c r="M547">
        <v>-3.4314078451977501</v>
      </c>
      <c r="N547">
        <f>(Table2[[#This Row],[1W Return vs Nifty]]-AVERAGE(Table2[1W Return vs Nifty]))/_xlfn.STDEV.P(Table2[1W Return vs Nifty])</f>
        <v>-0.3152741610184423</v>
      </c>
      <c r="O547">
        <v>6222.17</v>
      </c>
      <c r="P547">
        <v>5916.8582474904697</v>
      </c>
      <c r="Q547">
        <v>5447.4849835968798</v>
      </c>
      <c r="R547">
        <v>59.1502115832984</v>
      </c>
      <c r="S547" s="2">
        <f>(Table2[[#This Row],[Close Price]]-Table2[[#This Row],[20D EMA]])/Table2[[#This Row],[20D EMA]]</f>
        <v>1.9596057324052587E-2</v>
      </c>
      <c r="T547" s="2">
        <f>(Table2[[#This Row],[Close Price]]-Table2[[#This Row],[50D EMA]])/Table2[[#This Row],[50D EMA]]</f>
        <v>7.2207535593866501E-2</v>
      </c>
      <c r="U547" s="2">
        <f>(Table2[[#This Row],[Close Price]]-Table2[[#This Row],[200D EMA]])/Table2[[#This Row],[200D EMA]]</f>
        <v>0.16459247140707145</v>
      </c>
      <c r="V547">
        <v>0.90816713821241202</v>
      </c>
      <c r="W547">
        <v>6205.2</v>
      </c>
      <c r="X547">
        <v>6355</v>
      </c>
      <c r="Y547">
        <v>6205.2</v>
      </c>
      <c r="Z547">
        <v>6410</v>
      </c>
      <c r="AA547">
        <v>5989.75</v>
      </c>
      <c r="AB547">
        <v>6574.95</v>
      </c>
      <c r="AC547" s="2">
        <f>(Table2[[#This Row],[Close Price]]/Table2[[#This Row],[Day Low]])-1</f>
        <v>2.2384451750145029E-2</v>
      </c>
      <c r="AD547" s="2">
        <f>(Table2[[#This Row],[Day High]]/Table2[[#This Row],[Close Price]])-1</f>
        <v>1.7181318075061291E-3</v>
      </c>
      <c r="AE547" s="2">
        <f>(Table2[[#This Row],[Close Price]]/Table2[[#This Row],[Current Week Low]])-1</f>
        <v>2.2384451750145029E-2</v>
      </c>
      <c r="AF547" s="2">
        <f>(Table2[[#This Row],[Current Week High]]/Table2[[#This Row],[Close Price]])-1</f>
        <v>1.0387604230702507E-2</v>
      </c>
      <c r="AG547" s="2">
        <f>(Table2[[#This Row],[Close Price]]/Table2[[#This Row],[Current Month Low]])-1</f>
        <v>5.9159397303727213E-2</v>
      </c>
      <c r="AH547" s="2">
        <f>(Table2[[#This Row],[Current Month High]]/Table2[[#This Row],[Close Price]])-1</f>
        <v>3.638814016172498E-2</v>
      </c>
      <c r="AI547">
        <v>3.63881401617249</v>
      </c>
      <c r="AJ547">
        <v>40.556767954271002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0.04</v>
      </c>
      <c r="AM547" t="s">
        <v>10436</v>
      </c>
      <c r="AN547">
        <v>2.9</v>
      </c>
      <c r="AO547" t="s">
        <v>10436</v>
      </c>
      <c r="AP547">
        <v>-2.7856418236930001E-2</v>
      </c>
      <c r="AQ547">
        <f>(Table2[[#This Row],[Sharpe Ratio]]-AVERAGE(Table2[Sharpe Ratio]))/_xlfn.STDEV.P(Table2[Sharpe Ratio])</f>
        <v>-1.0044728396114866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-1.110651456916337</v>
      </c>
      <c r="AS547">
        <f>_xlfn.RANK.AVG(Table2[[#This Row],[1Y Return vs Nifty Z-Score]],Table2[1Y Return vs Nifty Z-Score])</f>
        <v>538</v>
      </c>
      <c r="AT547">
        <f>_xlfn.RANK.AVG(Table2[[#This Row],[6M Return vs Nifty Z-Score]],Table2[6M Return vs Nifty Z-Score])</f>
        <v>342</v>
      </c>
      <c r="AU547">
        <f>_xlfn.RANK.AVG(Table2[[#This Row],[Sharpe Ratio Z-Score]],Table2[Sharpe Ratio Z-Score])</f>
        <v>632</v>
      </c>
      <c r="AV547">
        <f>(Table2[[#This Row],[Rank 1Y]]+Table2[[#This Row],[Rank 6M]]+Table2[[#This Row],[Rank Sharpe]])/3</f>
        <v>504</v>
      </c>
    </row>
    <row r="548" spans="1:48" x14ac:dyDescent="0.3">
      <c r="A548" t="s">
        <v>544</v>
      </c>
      <c r="B548" t="s">
        <v>545</v>
      </c>
      <c r="C548" t="s">
        <v>10406</v>
      </c>
      <c r="D548" t="s">
        <v>546</v>
      </c>
      <c r="E548">
        <v>39678.956060999997</v>
      </c>
      <c r="F548">
        <v>35223</v>
      </c>
      <c r="G548">
        <v>-20.711918507581</v>
      </c>
      <c r="H548">
        <f>(Table2[[#This Row],[1Y Return vs Nifty]]-AVERAGE(Table2[1Y Return vs Nifty]))/_xlfn.STDEV.P(Table2[1Y Return vs Nifty])</f>
        <v>-0.736610822436357</v>
      </c>
      <c r="I548">
        <v>-3.3067146305308799</v>
      </c>
      <c r="J548">
        <f>(Table2[[#This Row],[1M Return vs Nifty]]-AVERAGE(Table2[1M Return vs Nifty]))/_xlfn.STDEV.P(Table2[1M Return vs Nifty])</f>
        <v>-8.0592060370233629E-2</v>
      </c>
      <c r="K548">
        <v>-1.86071781454448</v>
      </c>
      <c r="L548">
        <f>(Table2[[#This Row],[6M Return vs Nifty]]-AVERAGE(Table2[6M Return vs Nifty]))/_xlfn.STDEV.P(Table2[6M Return vs Nifty])</f>
        <v>-0.45665664891632979</v>
      </c>
      <c r="M548">
        <v>-3.70735975798021</v>
      </c>
      <c r="N548">
        <f>(Table2[[#This Row],[1W Return vs Nifty]]-AVERAGE(Table2[1W Return vs Nifty]))/_xlfn.STDEV.P(Table2[1W Return vs Nifty])</f>
        <v>-0.36871230486049805</v>
      </c>
      <c r="O548">
        <v>35471.32</v>
      </c>
      <c r="P548">
        <v>35876.980247473803</v>
      </c>
      <c r="Q548">
        <v>33751.027926885501</v>
      </c>
      <c r="R548">
        <v>46.834153831119202</v>
      </c>
      <c r="S548" s="2">
        <f>(Table2[[#This Row],[Close Price]]-Table2[[#This Row],[20D EMA]])/Table2[[#This Row],[20D EMA]]</f>
        <v>-7.0005852615577799E-3</v>
      </c>
      <c r="T548" s="2">
        <f>(Table2[[#This Row],[Close Price]]-Table2[[#This Row],[50D EMA]])/Table2[[#This Row],[50D EMA]]</f>
        <v>-1.8228408382276018E-2</v>
      </c>
      <c r="U548" s="2">
        <f>(Table2[[#This Row],[Close Price]]-Table2[[#This Row],[200D EMA]])/Table2[[#This Row],[200D EMA]]</f>
        <v>4.361265903673265E-2</v>
      </c>
      <c r="V548">
        <v>0.63869796074445995</v>
      </c>
      <c r="W548">
        <v>35051.1</v>
      </c>
      <c r="X548">
        <v>35878</v>
      </c>
      <c r="Y548">
        <v>34900</v>
      </c>
      <c r="Z548">
        <v>35878</v>
      </c>
      <c r="AA548">
        <v>34465.550000000003</v>
      </c>
      <c r="AB548">
        <v>36244</v>
      </c>
      <c r="AC548" s="2">
        <f>(Table2[[#This Row],[Close Price]]/Table2[[#This Row],[Day Low]])-1</f>
        <v>4.9042683396527398E-3</v>
      </c>
      <c r="AD548" s="2">
        <f>(Table2[[#This Row],[Day High]]/Table2[[#This Row],[Close Price]])-1</f>
        <v>1.8595803878147743E-2</v>
      </c>
      <c r="AE548" s="2">
        <f>(Table2[[#This Row],[Close Price]]/Table2[[#This Row],[Current Week Low]])-1</f>
        <v>9.2550143266476592E-3</v>
      </c>
      <c r="AF548" s="2">
        <f>(Table2[[#This Row],[Current Week High]]/Table2[[#This Row],[Close Price]])-1</f>
        <v>1.8595803878147743E-2</v>
      </c>
      <c r="AG548" s="2">
        <f>(Table2[[#This Row],[Close Price]]/Table2[[#This Row],[Current Month Low]])-1</f>
        <v>2.197701763064841E-2</v>
      </c>
      <c r="AH548" s="2">
        <f>(Table2[[#This Row],[Current Month High]]/Table2[[#This Row],[Close Price]])-1</f>
        <v>2.898674161769299E-2</v>
      </c>
      <c r="AI548">
        <v>15.9938108622207</v>
      </c>
      <c r="AJ548">
        <v>23.5940271483686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0</v>
      </c>
      <c r="AM548">
        <v>0</v>
      </c>
      <c r="AN548">
        <v>0.35</v>
      </c>
      <c r="AO548" t="s">
        <v>10436</v>
      </c>
      <c r="AP548">
        <v>2.0620666816599E-2</v>
      </c>
      <c r="AQ548">
        <f>(Table2[[#This Row],[Sharpe Ratio]]-AVERAGE(Table2[Sharpe Ratio]))/_xlfn.STDEV.P(Table2[Sharpe Ratio])</f>
        <v>-0.44180705223835859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580</v>
      </c>
      <c r="AT548">
        <f>_xlfn.RANK.AVG(Table2[[#This Row],[6M Return vs Nifty Z-Score]],Table2[6M Return vs Nifty Z-Score])</f>
        <v>478</v>
      </c>
      <c r="AU548">
        <f>_xlfn.RANK.AVG(Table2[[#This Row],[Sharpe Ratio Z-Score]],Table2[Sharpe Ratio Z-Score])</f>
        <v>459</v>
      </c>
      <c r="AV548">
        <f>(Table2[[#This Row],[Rank 1Y]]+Table2[[#This Row],[Rank 6M]]+Table2[[#This Row],[Rank Sharpe]])/3</f>
        <v>505.66666666666669</v>
      </c>
    </row>
    <row r="549" spans="1:48" x14ac:dyDescent="0.3">
      <c r="A549" t="s">
        <v>884</v>
      </c>
      <c r="B549" t="s">
        <v>885</v>
      </c>
      <c r="C549" t="s">
        <v>10391</v>
      </c>
      <c r="D549" t="s">
        <v>567</v>
      </c>
      <c r="E549">
        <v>18093.419386875001</v>
      </c>
      <c r="F549">
        <v>362.25</v>
      </c>
      <c r="G549">
        <v>-3.73278783491152</v>
      </c>
      <c r="H549">
        <f>(Table2[[#This Row],[1Y Return vs Nifty]]-AVERAGE(Table2[1Y Return vs Nifty]))/_xlfn.STDEV.P(Table2[1Y Return vs Nifty])</f>
        <v>-0.46013360494525202</v>
      </c>
      <c r="I549">
        <v>16.135628024298299</v>
      </c>
      <c r="J549">
        <f>(Table2[[#This Row],[1M Return vs Nifty]]-AVERAGE(Table2[1M Return vs Nifty]))/_xlfn.STDEV.P(Table2[1M Return vs Nifty])</f>
        <v>1.8142307453677167</v>
      </c>
      <c r="K549">
        <v>-0.93426333786766902</v>
      </c>
      <c r="L549">
        <f>(Table2[[#This Row],[6M Return vs Nifty]]-AVERAGE(Table2[6M Return vs Nifty]))/_xlfn.STDEV.P(Table2[6M Return vs Nifty])</f>
        <v>-0.42877037647112465</v>
      </c>
      <c r="M549">
        <v>9.5252868604769496</v>
      </c>
      <c r="N549">
        <f>(Table2[[#This Row],[1W Return vs Nifty]]-AVERAGE(Table2[1W Return vs Nifty]))/_xlfn.STDEV.P(Table2[1W Return vs Nifty])</f>
        <v>2.1937923948828</v>
      </c>
      <c r="O549">
        <v>336.67</v>
      </c>
      <c r="P549">
        <v>327.39724951298803</v>
      </c>
      <c r="Q549">
        <v>320.40612003617201</v>
      </c>
      <c r="R549">
        <v>72.218540139823105</v>
      </c>
      <c r="S549" s="2">
        <f>(Table2[[#This Row],[Close Price]]-Table2[[#This Row],[20D EMA]])/Table2[[#This Row],[20D EMA]]</f>
        <v>7.5979445748061855E-2</v>
      </c>
      <c r="T549" s="2">
        <f>(Table2[[#This Row],[Close Price]]-Table2[[#This Row],[50D EMA]])/Table2[[#This Row],[50D EMA]]</f>
        <v>0.10645401126263691</v>
      </c>
      <c r="U549" s="2">
        <f>(Table2[[#This Row],[Close Price]]-Table2[[#This Row],[200D EMA]])/Table2[[#This Row],[200D EMA]]</f>
        <v>0.13059638173922536</v>
      </c>
      <c r="V549">
        <v>1.81699513011887</v>
      </c>
      <c r="W549">
        <v>360.25</v>
      </c>
      <c r="X549">
        <v>378.8</v>
      </c>
      <c r="Y549">
        <v>359.2</v>
      </c>
      <c r="Z549">
        <v>378.8</v>
      </c>
      <c r="AA549">
        <v>312.05</v>
      </c>
      <c r="AB549">
        <v>378.8</v>
      </c>
      <c r="AC549" s="2">
        <f>(Table2[[#This Row],[Close Price]]/Table2[[#This Row],[Day Low]])-1</f>
        <v>5.5517002081888478E-3</v>
      </c>
      <c r="AD549" s="2">
        <f>(Table2[[#This Row],[Day High]]/Table2[[#This Row],[Close Price]])-1</f>
        <v>4.5686680469289254E-2</v>
      </c>
      <c r="AE549" s="2">
        <f>(Table2[[#This Row],[Close Price]]/Table2[[#This Row],[Current Week Low]])-1</f>
        <v>8.4910913140312516E-3</v>
      </c>
      <c r="AF549" s="2">
        <f>(Table2[[#This Row],[Current Week High]]/Table2[[#This Row],[Close Price]])-1</f>
        <v>4.5686680469289254E-2</v>
      </c>
      <c r="AG549" s="2">
        <f>(Table2[[#This Row],[Close Price]]/Table2[[#This Row],[Current Month Low]])-1</f>
        <v>0.16087165518346414</v>
      </c>
      <c r="AH549" s="2">
        <f>(Table2[[#This Row],[Current Month High]]/Table2[[#This Row],[Close Price]])-1</f>
        <v>4.5686680469289254E-2</v>
      </c>
      <c r="AI549">
        <v>8.2125603864734202</v>
      </c>
      <c r="AJ549">
        <v>30.517023959646899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0.01</v>
      </c>
      <c r="AM549" t="s">
        <v>10436</v>
      </c>
      <c r="AN549">
        <v>10.88</v>
      </c>
      <c r="AO549" t="s">
        <v>10436</v>
      </c>
      <c r="AP549">
        <v>-9.5258899345149993E-3</v>
      </c>
      <c r="AQ549">
        <f>(Table2[[#This Row],[Sharpe Ratio]]-AVERAGE(Table2[Sharpe Ratio]))/_xlfn.STDEV.P(Table2[Sharpe Ratio])</f>
        <v>-0.7917133238762698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2.3274058349578701</v>
      </c>
      <c r="AS549">
        <f>_xlfn.RANK.AVG(Table2[[#This Row],[1Y Return vs Nifty Z-Score]],Table2[1Y Return vs Nifty Z-Score])</f>
        <v>463</v>
      </c>
      <c r="AT549">
        <f>_xlfn.RANK.AVG(Table2[[#This Row],[6M Return vs Nifty Z-Score]],Table2[6M Return vs Nifty Z-Score])</f>
        <v>463</v>
      </c>
      <c r="AU549">
        <f>_xlfn.RANK.AVG(Table2[[#This Row],[Sharpe Ratio Z-Score]],Table2[Sharpe Ratio Z-Score])</f>
        <v>592</v>
      </c>
      <c r="AV549">
        <f>(Table2[[#This Row],[Rank 1Y]]+Table2[[#This Row],[Rank 6M]]+Table2[[#This Row],[Rank Sharpe]])/3</f>
        <v>506</v>
      </c>
    </row>
    <row r="550" spans="1:48" x14ac:dyDescent="0.3">
      <c r="A550" t="s">
        <v>84</v>
      </c>
      <c r="B550" t="s">
        <v>85</v>
      </c>
      <c r="C550" t="s">
        <v>10400</v>
      </c>
      <c r="D550" t="s">
        <v>86</v>
      </c>
      <c r="E550">
        <v>335743.92984439997</v>
      </c>
      <c r="F550">
        <v>3784.9</v>
      </c>
      <c r="G550">
        <v>-16.595003361653699</v>
      </c>
      <c r="H550">
        <f>(Table2[[#This Row],[1Y Return vs Nifty]]-AVERAGE(Table2[1Y Return vs Nifty]))/_xlfn.STDEV.P(Table2[1Y Return vs Nifty])</f>
        <v>-0.66957363036002027</v>
      </c>
      <c r="I550">
        <v>1.9078470341960601</v>
      </c>
      <c r="J550">
        <f>(Table2[[#This Row],[1M Return vs Nifty]]-AVERAGE(Table2[1M Return vs Nifty]))/_xlfn.STDEV.P(Table2[1M Return vs Nifty])</f>
        <v>0.42761163399255714</v>
      </c>
      <c r="K550">
        <v>-15.050255728923</v>
      </c>
      <c r="L550">
        <f>(Table2[[#This Row],[6M Return vs Nifty]]-AVERAGE(Table2[6M Return vs Nifty]))/_xlfn.STDEV.P(Table2[6M Return vs Nifty])</f>
        <v>-0.85366163617274149</v>
      </c>
      <c r="M550">
        <v>-9.0988534231057405E-2</v>
      </c>
      <c r="N550">
        <f>(Table2[[#This Row],[1W Return vs Nifty]]-AVERAGE(Table2[1W Return vs Nifty]))/_xlfn.STDEV.P(Table2[1W Return vs Nifty])</f>
        <v>0.33159871560821697</v>
      </c>
      <c r="O550">
        <v>3701.82</v>
      </c>
      <c r="P550">
        <v>3583.9233088043702</v>
      </c>
      <c r="Q550">
        <v>3454.8682300947398</v>
      </c>
      <c r="R550">
        <v>61.458978677470597</v>
      </c>
      <c r="S550" s="2">
        <f>(Table2[[#This Row],[Close Price]]-Table2[[#This Row],[20D EMA]])/Table2[[#This Row],[20D EMA]]</f>
        <v>2.2443014517183418E-2</v>
      </c>
      <c r="T550" s="2">
        <f>(Table2[[#This Row],[Close Price]]-Table2[[#This Row],[50D EMA]])/Table2[[#This Row],[50D EMA]]</f>
        <v>5.6077285666773252E-2</v>
      </c>
      <c r="U550" s="2">
        <f>(Table2[[#This Row],[Close Price]]-Table2[[#This Row],[200D EMA]])/Table2[[#This Row],[200D EMA]]</f>
        <v>9.5526586811737854E-2</v>
      </c>
      <c r="V550">
        <v>0.66586085567507303</v>
      </c>
      <c r="W550">
        <v>3781.55</v>
      </c>
      <c r="X550">
        <v>3839.9</v>
      </c>
      <c r="Y550">
        <v>3781</v>
      </c>
      <c r="Z550">
        <v>3839.9</v>
      </c>
      <c r="AA550">
        <v>3552</v>
      </c>
      <c r="AB550">
        <v>3839.9</v>
      </c>
      <c r="AC550" s="2">
        <f>(Table2[[#This Row],[Close Price]]/Table2[[#This Row],[Day Low]])-1</f>
        <v>8.8588012851875675E-4</v>
      </c>
      <c r="AD550" s="2">
        <f>(Table2[[#This Row],[Day High]]/Table2[[#This Row],[Close Price]])-1</f>
        <v>1.4531427514597572E-2</v>
      </c>
      <c r="AE550" s="2">
        <f>(Table2[[#This Row],[Close Price]]/Table2[[#This Row],[Current Week Low]])-1</f>
        <v>1.0314731552498735E-3</v>
      </c>
      <c r="AF550" s="2">
        <f>(Table2[[#This Row],[Current Week High]]/Table2[[#This Row],[Close Price]])-1</f>
        <v>1.4531427514597572E-2</v>
      </c>
      <c r="AG550" s="2">
        <f>(Table2[[#This Row],[Close Price]]/Table2[[#This Row],[Current Month Low]])-1</f>
        <v>6.5568693693693669E-2</v>
      </c>
      <c r="AH550" s="2">
        <f>(Table2[[#This Row],[Current Month High]]/Table2[[#This Row],[Close Price]])-1</f>
        <v>1.4531427514597572E-2</v>
      </c>
      <c r="AI550">
        <v>2.6962403233902998</v>
      </c>
      <c r="AJ550">
        <v>23.865625971560799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</v>
      </c>
      <c r="AM550" t="s">
        <v>10437</v>
      </c>
      <c r="AN550">
        <v>2.42</v>
      </c>
      <c r="AO550" t="s">
        <v>10436</v>
      </c>
      <c r="AP550">
        <v>6.0199239567176002E-2</v>
      </c>
      <c r="AQ550">
        <f>(Table2[[#This Row],[Sharpe Ratio]]-AVERAGE(Table2[Sharpe Ratio]))/_xlfn.STDEV.P(Table2[Sharpe Ratio])</f>
        <v>1.7575123385810416E-2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-0.74644979354617713</v>
      </c>
      <c r="AS550">
        <f>_xlfn.RANK.AVG(Table2[[#This Row],[1Y Return vs Nifty Z-Score]],Table2[1Y Return vs Nifty Z-Score])</f>
        <v>553</v>
      </c>
      <c r="AT550">
        <f>_xlfn.RANK.AVG(Table2[[#This Row],[6M Return vs Nifty Z-Score]],Table2[6M Return vs Nifty Z-Score])</f>
        <v>624</v>
      </c>
      <c r="AU550">
        <f>_xlfn.RANK.AVG(Table2[[#This Row],[Sharpe Ratio Z-Score]],Table2[Sharpe Ratio Z-Score])</f>
        <v>342</v>
      </c>
      <c r="AV550">
        <f>(Table2[[#This Row],[Rank 1Y]]+Table2[[#This Row],[Rank 6M]]+Table2[[#This Row],[Rank Sharpe]])/3</f>
        <v>506.33333333333331</v>
      </c>
    </row>
    <row r="551" spans="1:48" x14ac:dyDescent="0.3">
      <c r="A551" t="s">
        <v>491</v>
      </c>
      <c r="B551" t="s">
        <v>492</v>
      </c>
      <c r="C551" t="s">
        <v>10397</v>
      </c>
      <c r="D551" t="s">
        <v>190</v>
      </c>
      <c r="E551">
        <v>45718.1620731</v>
      </c>
      <c r="F551">
        <v>735.9</v>
      </c>
      <c r="G551">
        <v>-2.6081920716761702</v>
      </c>
      <c r="H551">
        <f>(Table2[[#This Row],[1Y Return vs Nifty]]-AVERAGE(Table2[1Y Return vs Nifty]))/_xlfn.STDEV.P(Table2[1Y Return vs Nifty])</f>
        <v>-0.44182141255945007</v>
      </c>
      <c r="I551">
        <v>2.18011855019247</v>
      </c>
      <c r="J551">
        <f>(Table2[[#This Row],[1M Return vs Nifty]]-AVERAGE(Table2[1M Return vs Nifty]))/_xlfn.STDEV.P(Table2[1M Return vs Nifty])</f>
        <v>0.45414682509694287</v>
      </c>
      <c r="K551">
        <v>-12.2059602378989</v>
      </c>
      <c r="L551">
        <f>(Table2[[#This Row],[6M Return vs Nifty]]-AVERAGE(Table2[6M Return vs Nifty]))/_xlfn.STDEV.P(Table2[6M Return vs Nifty])</f>
        <v>-0.7680483643130428</v>
      </c>
      <c r="M551">
        <v>-1.08596253605721</v>
      </c>
      <c r="N551">
        <f>(Table2[[#This Row],[1W Return vs Nifty]]-AVERAGE(Table2[1W Return vs Nifty]))/_xlfn.STDEV.P(Table2[1W Return vs Nifty])</f>
        <v>0.13892179848676645</v>
      </c>
      <c r="O551">
        <v>722.83</v>
      </c>
      <c r="P551">
        <v>702.554557471154</v>
      </c>
      <c r="Q551">
        <v>652.08125796674096</v>
      </c>
      <c r="R551">
        <v>54.533535664954201</v>
      </c>
      <c r="S551" s="2">
        <f>(Table2[[#This Row],[Close Price]]-Table2[[#This Row],[20D EMA]])/Table2[[#This Row],[20D EMA]]</f>
        <v>1.8081706625347502E-2</v>
      </c>
      <c r="T551" s="2">
        <f>(Table2[[#This Row],[Close Price]]-Table2[[#This Row],[50D EMA]])/Table2[[#This Row],[50D EMA]]</f>
        <v>4.7463136028713472E-2</v>
      </c>
      <c r="U551" s="2">
        <f>(Table2[[#This Row],[Close Price]]-Table2[[#This Row],[200D EMA]])/Table2[[#This Row],[200D EMA]]</f>
        <v>0.12854033298643608</v>
      </c>
      <c r="V551">
        <v>1.1606545456253099</v>
      </c>
      <c r="W551">
        <v>734.05</v>
      </c>
      <c r="X551">
        <v>753.95</v>
      </c>
      <c r="Y551">
        <v>734.05</v>
      </c>
      <c r="Z551">
        <v>768.65</v>
      </c>
      <c r="AA551">
        <v>682.5</v>
      </c>
      <c r="AB551">
        <v>768.65</v>
      </c>
      <c r="AC551" s="2">
        <f>(Table2[[#This Row],[Close Price]]/Table2[[#This Row],[Day Low]])-1</f>
        <v>2.5202642871740011E-3</v>
      </c>
      <c r="AD551" s="2">
        <f>(Table2[[#This Row],[Day High]]/Table2[[#This Row],[Close Price]])-1</f>
        <v>2.4527789101780328E-2</v>
      </c>
      <c r="AE551" s="2">
        <f>(Table2[[#This Row],[Close Price]]/Table2[[#This Row],[Current Week Low]])-1</f>
        <v>2.5202642871740011E-3</v>
      </c>
      <c r="AF551" s="2">
        <f>(Table2[[#This Row],[Current Week High]]/Table2[[#This Row],[Close Price]])-1</f>
        <v>4.4503329256692536E-2</v>
      </c>
      <c r="AG551" s="2">
        <f>(Table2[[#This Row],[Close Price]]/Table2[[#This Row],[Current Month Low]])-1</f>
        <v>7.8241758241758275E-2</v>
      </c>
      <c r="AH551" s="2">
        <f>(Table2[[#This Row],[Current Month High]]/Table2[[#This Row],[Close Price]])-1</f>
        <v>4.4503329256692536E-2</v>
      </c>
      <c r="AI551">
        <v>4.4503329256692501</v>
      </c>
      <c r="AJ551">
        <v>50.768285187461501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0.06</v>
      </c>
      <c r="AM551" t="s">
        <v>10436</v>
      </c>
      <c r="AN551">
        <v>2.36</v>
      </c>
      <c r="AO551" t="s">
        <v>10436</v>
      </c>
      <c r="AP551">
        <v>7.9107439577789998E-3</v>
      </c>
      <c r="AQ551">
        <f>(Table2[[#This Row],[Sharpe Ratio]]-AVERAGE(Table2[Sharpe Ratio]))/_xlfn.STDEV.P(Table2[Sharpe Ratio])</f>
        <v>-0.58932909785873711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-1.2061302511475205</v>
      </c>
      <c r="AS551">
        <f>_xlfn.RANK.AVG(Table2[[#This Row],[1Y Return vs Nifty Z-Score]],Table2[1Y Return vs Nifty Z-Score])</f>
        <v>451</v>
      </c>
      <c r="AT551">
        <f>_xlfn.RANK.AVG(Table2[[#This Row],[6M Return vs Nifty Z-Score]],Table2[6M Return vs Nifty Z-Score])</f>
        <v>584</v>
      </c>
      <c r="AU551">
        <f>_xlfn.RANK.AVG(Table2[[#This Row],[Sharpe Ratio Z-Score]],Table2[Sharpe Ratio Z-Score])</f>
        <v>488</v>
      </c>
      <c r="AV551">
        <f>(Table2[[#This Row],[Rank 1Y]]+Table2[[#This Row],[Rank 6M]]+Table2[[#This Row],[Rank Sharpe]])/3</f>
        <v>507.66666666666669</v>
      </c>
    </row>
    <row r="552" spans="1:48" x14ac:dyDescent="0.3">
      <c r="A552" t="s">
        <v>1682</v>
      </c>
      <c r="B552" t="s">
        <v>1683</v>
      </c>
      <c r="C552" t="s">
        <v>10404</v>
      </c>
      <c r="D552" t="s">
        <v>465</v>
      </c>
      <c r="E552">
        <v>5210.4604278400002</v>
      </c>
      <c r="F552">
        <v>942.4</v>
      </c>
      <c r="G552">
        <v>-17.139499318848699</v>
      </c>
      <c r="H552">
        <f>(Table2[[#This Row],[1Y Return vs Nifty]]-AVERAGE(Table2[1Y Return vs Nifty]))/_xlfn.STDEV.P(Table2[1Y Return vs Nifty])</f>
        <v>-0.67843985149245711</v>
      </c>
      <c r="I552">
        <v>-3.04835513332762</v>
      </c>
      <c r="J552">
        <f>(Table2[[#This Row],[1M Return vs Nifty]]-AVERAGE(Table2[1M Return vs Nifty]))/_xlfn.STDEV.P(Table2[1M Return vs Nifty])</f>
        <v>-5.5412714646783399E-2</v>
      </c>
      <c r="K552">
        <v>21.890019103870902</v>
      </c>
      <c r="L552">
        <f>(Table2[[#This Row],[6M Return vs Nifty]]-AVERAGE(Table2[6M Return vs Nifty]))/_xlfn.STDEV.P(Table2[6M Return vs Nifty])</f>
        <v>0.25824034511306104</v>
      </c>
      <c r="M552">
        <v>-0.76461849834067597</v>
      </c>
      <c r="N552">
        <f>(Table2[[#This Row],[1W Return vs Nifty]]-AVERAGE(Table2[1W Return vs Nifty]))/_xlfn.STDEV.P(Table2[1W Return vs Nifty])</f>
        <v>0.20115013652267738</v>
      </c>
      <c r="O552">
        <v>908.5</v>
      </c>
      <c r="P552">
        <v>880.90712223724495</v>
      </c>
      <c r="Q552">
        <v>810.59879362292804</v>
      </c>
      <c r="R552">
        <v>72.490061684821697</v>
      </c>
      <c r="S552" s="2">
        <f>(Table2[[#This Row],[Close Price]]-Table2[[#This Row],[20D EMA]])/Table2[[#This Row],[20D EMA]]</f>
        <v>3.7314254265272399E-2</v>
      </c>
      <c r="T552" s="2">
        <f>(Table2[[#This Row],[Close Price]]-Table2[[#This Row],[50D EMA]])/Table2[[#This Row],[50D EMA]]</f>
        <v>6.9806312391459846E-2</v>
      </c>
      <c r="U552" s="2">
        <f>(Table2[[#This Row],[Close Price]]-Table2[[#This Row],[200D EMA]])/Table2[[#This Row],[200D EMA]]</f>
        <v>0.16259733842927829</v>
      </c>
      <c r="V552">
        <v>0.78288170848232796</v>
      </c>
      <c r="W552">
        <v>932.6</v>
      </c>
      <c r="X552">
        <v>959.2</v>
      </c>
      <c r="Y552">
        <v>904.6</v>
      </c>
      <c r="Z552">
        <v>972.7</v>
      </c>
      <c r="AA552">
        <v>858.9</v>
      </c>
      <c r="AB552">
        <v>972.7</v>
      </c>
      <c r="AC552" s="2">
        <f>(Table2[[#This Row],[Close Price]]/Table2[[#This Row],[Day Low]])-1</f>
        <v>1.0508256487239853E-2</v>
      </c>
      <c r="AD552" s="2">
        <f>(Table2[[#This Row],[Day High]]/Table2[[#This Row],[Close Price]])-1</f>
        <v>1.7826825127334578E-2</v>
      </c>
      <c r="AE552" s="2">
        <f>(Table2[[#This Row],[Close Price]]/Table2[[#This Row],[Current Week Low]])-1</f>
        <v>4.1786424939199485E-2</v>
      </c>
      <c r="AF552" s="2">
        <f>(Table2[[#This Row],[Current Week High]]/Table2[[#This Row],[Close Price]])-1</f>
        <v>3.2151952461799693E-2</v>
      </c>
      <c r="AG552" s="2">
        <f>(Table2[[#This Row],[Close Price]]/Table2[[#This Row],[Current Month Low]])-1</f>
        <v>9.7217371056001811E-2</v>
      </c>
      <c r="AH552" s="2">
        <f>(Table2[[#This Row],[Current Month High]]/Table2[[#This Row],[Close Price]])-1</f>
        <v>3.2151952461799693E-2</v>
      </c>
      <c r="AI552">
        <v>3.21519524617996</v>
      </c>
      <c r="AJ552">
        <v>43.450795342111199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0.12</v>
      </c>
      <c r="AM552" t="s">
        <v>10436</v>
      </c>
      <c r="AN552">
        <v>6.86</v>
      </c>
      <c r="AO552" t="s">
        <v>10436</v>
      </c>
      <c r="AP552">
        <v>-0.127869285795009</v>
      </c>
      <c r="AQ552">
        <f>(Table2[[#This Row],[Sharpe Ratio]]-AVERAGE(Table2[Sharpe Ratio]))/_xlfn.STDEV.P(Table2[Sharpe Ratio])</f>
        <v>-2.1653062273837227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-2.4397683118872249</v>
      </c>
      <c r="AS552">
        <f>_xlfn.RANK.AVG(Table2[[#This Row],[1Y Return vs Nifty Z-Score]],Table2[1Y Return vs Nifty Z-Score])</f>
        <v>554</v>
      </c>
      <c r="AT552">
        <f>_xlfn.RANK.AVG(Table2[[#This Row],[6M Return vs Nifty Z-Score]],Table2[6M Return vs Nifty Z-Score])</f>
        <v>235</v>
      </c>
      <c r="AU552">
        <f>_xlfn.RANK.AVG(Table2[[#This Row],[Sharpe Ratio Z-Score]],Table2[Sharpe Ratio Z-Score])</f>
        <v>738</v>
      </c>
      <c r="AV552">
        <f>(Table2[[#This Row],[Rank 1Y]]+Table2[[#This Row],[Rank 6M]]+Table2[[#This Row],[Rank Sharpe]])/3</f>
        <v>509</v>
      </c>
    </row>
    <row r="553" spans="1:48" x14ac:dyDescent="0.3">
      <c r="A553" t="s">
        <v>1216</v>
      </c>
      <c r="B553" t="s">
        <v>1217</v>
      </c>
      <c r="C553" t="s">
        <v>10393</v>
      </c>
      <c r="D553" t="s">
        <v>1015</v>
      </c>
      <c r="E553">
        <v>10129.482829707</v>
      </c>
      <c r="F553">
        <v>47.59</v>
      </c>
      <c r="G553">
        <v>-46.024431081748901</v>
      </c>
      <c r="H553">
        <f>(Table2[[#This Row],[1Y Return vs Nifty]]-AVERAGE(Table2[1Y Return vs Nifty]))/_xlfn.STDEV.P(Table2[1Y Return vs Nifty])</f>
        <v>-1.1487834583110221</v>
      </c>
      <c r="I553">
        <v>-3.3382940181153899</v>
      </c>
      <c r="J553">
        <f>(Table2[[#This Row],[1M Return vs Nifty]]-AVERAGE(Table2[1M Return vs Nifty]))/_xlfn.STDEV.P(Table2[1M Return vs Nifty])</f>
        <v>-8.3669742152140958E-2</v>
      </c>
      <c r="K553">
        <v>-0.465892554434994</v>
      </c>
      <c r="L553">
        <f>(Table2[[#This Row],[6M Return vs Nifty]]-AVERAGE(Table2[6M Return vs Nifty]))/_xlfn.STDEV.P(Table2[6M Return vs Nifty])</f>
        <v>-0.41467241958172846</v>
      </c>
      <c r="M553">
        <v>-1.8646254386042</v>
      </c>
      <c r="N553">
        <f>(Table2[[#This Row],[1W Return vs Nifty]]-AVERAGE(Table2[1W Return vs Nifty]))/_xlfn.STDEV.P(Table2[1W Return vs Nifty])</f>
        <v>-1.1866430415930673E-2</v>
      </c>
      <c r="O553">
        <v>47.53</v>
      </c>
      <c r="P553">
        <v>47.509790107712902</v>
      </c>
      <c r="Q553">
        <v>46.860064518456703</v>
      </c>
      <c r="R553">
        <v>51.640278725626203</v>
      </c>
      <c r="S553" s="2">
        <f>(Table2[[#This Row],[Close Price]]-Table2[[#This Row],[20D EMA]])/Table2[[#This Row],[20D EMA]]</f>
        <v>1.2623606143488801E-3</v>
      </c>
      <c r="T553" s="2">
        <f>(Table2[[#This Row],[Close Price]]-Table2[[#This Row],[50D EMA]])/Table2[[#This Row],[50D EMA]]</f>
        <v>1.6882813438083265E-3</v>
      </c>
      <c r="U553" s="2">
        <f>(Table2[[#This Row],[Close Price]]-Table2[[#This Row],[200D EMA]])/Table2[[#This Row],[200D EMA]]</f>
        <v>1.5576920114051528E-2</v>
      </c>
      <c r="V553">
        <v>0.48309033273930302</v>
      </c>
      <c r="W553">
        <v>47.52</v>
      </c>
      <c r="X553">
        <v>48.35</v>
      </c>
      <c r="Y553">
        <v>47.52</v>
      </c>
      <c r="Z553">
        <v>48.4</v>
      </c>
      <c r="AA553">
        <v>46.1</v>
      </c>
      <c r="AB553">
        <v>50.55</v>
      </c>
      <c r="AC553" s="2">
        <f>(Table2[[#This Row],[Close Price]]/Table2[[#This Row],[Day Low]])-1</f>
        <v>1.4730639730640149E-3</v>
      </c>
      <c r="AD553" s="2">
        <f>(Table2[[#This Row],[Day High]]/Table2[[#This Row],[Close Price]])-1</f>
        <v>1.5969741542340765E-2</v>
      </c>
      <c r="AE553" s="2">
        <f>(Table2[[#This Row],[Close Price]]/Table2[[#This Row],[Current Week Low]])-1</f>
        <v>1.4730639730640149E-3</v>
      </c>
      <c r="AF553" s="2">
        <f>(Table2[[#This Row],[Current Week High]]/Table2[[#This Row],[Close Price]])-1</f>
        <v>1.7020382433284187E-2</v>
      </c>
      <c r="AG553" s="2">
        <f>(Table2[[#This Row],[Close Price]]/Table2[[#This Row],[Current Month Low]])-1</f>
        <v>3.2321041214750545E-2</v>
      </c>
      <c r="AH553" s="2">
        <f>(Table2[[#This Row],[Current Month High]]/Table2[[#This Row],[Close Price]])-1</f>
        <v>6.2197940743853541E-2</v>
      </c>
      <c r="AI553">
        <v>20.298382013027901</v>
      </c>
      <c r="AJ553">
        <v>30.205198358413099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-0.13</v>
      </c>
      <c r="AM553" t="s">
        <v>10435</v>
      </c>
      <c r="AN553">
        <v>0.83</v>
      </c>
      <c r="AO553" t="s">
        <v>10436</v>
      </c>
      <c r="AP553">
        <v>4.7265531070415999E-2</v>
      </c>
      <c r="AQ553">
        <f>(Table2[[#This Row],[Sharpe Ratio]]-AVERAGE(Table2[Sharpe Ratio]))/_xlfn.STDEV.P(Table2[Sharpe Ratio])</f>
        <v>-0.13254436640917699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-1.791536416869999</v>
      </c>
      <c r="AS553">
        <f>_xlfn.RANK.AVG(Table2[[#This Row],[1Y Return vs Nifty Z-Score]],Table2[1Y Return vs Nifty Z-Score])</f>
        <v>697</v>
      </c>
      <c r="AT553">
        <f>_xlfn.RANK.AVG(Table2[[#This Row],[6M Return vs Nifty Z-Score]],Table2[6M Return vs Nifty Z-Score])</f>
        <v>459</v>
      </c>
      <c r="AU553">
        <f>_xlfn.RANK.AVG(Table2[[#This Row],[Sharpe Ratio Z-Score]],Table2[Sharpe Ratio Z-Score])</f>
        <v>373</v>
      </c>
      <c r="AV553">
        <f>(Table2[[#This Row],[Rank 1Y]]+Table2[[#This Row],[Rank 6M]]+Table2[[#This Row],[Rank Sharpe]])/3</f>
        <v>509.66666666666669</v>
      </c>
    </row>
    <row r="554" spans="1:48" x14ac:dyDescent="0.3">
      <c r="A554" t="s">
        <v>2102</v>
      </c>
      <c r="B554" t="s">
        <v>2103</v>
      </c>
      <c r="C554" t="s">
        <v>10393</v>
      </c>
      <c r="D554" t="s">
        <v>393</v>
      </c>
      <c r="E554">
        <v>3025.4667160399999</v>
      </c>
      <c r="F554">
        <v>2147.65</v>
      </c>
      <c r="G554">
        <v>-22.079501265826998</v>
      </c>
      <c r="H554">
        <f>(Table2[[#This Row],[1Y Return vs Nifty]]-AVERAGE(Table2[1Y Return vs Nifty]))/_xlfn.STDEV.P(Table2[1Y Return vs Nifty])</f>
        <v>-0.75887965839609695</v>
      </c>
      <c r="I554">
        <v>-7.5985355192144599</v>
      </c>
      <c r="J554">
        <f>(Table2[[#This Row],[1M Return vs Nifty]]-AVERAGE(Table2[1M Return vs Nifty]))/_xlfn.STDEV.P(Table2[1M Return vs Nifty])</f>
        <v>-0.49886676329036966</v>
      </c>
      <c r="K554">
        <v>18.8559552828767</v>
      </c>
      <c r="L554">
        <f>(Table2[[#This Row],[6M Return vs Nifty]]-AVERAGE(Table2[6M Return vs Nifty]))/_xlfn.STDEV.P(Table2[6M Return vs Nifty])</f>
        <v>0.16691504801710891</v>
      </c>
      <c r="M554">
        <v>-6.5124582649293403</v>
      </c>
      <c r="N554">
        <f>(Table2[[#This Row],[1W Return vs Nifty]]-AVERAGE(Table2[1W Return vs Nifty]))/_xlfn.STDEV.P(Table2[1W Return vs Nifty])</f>
        <v>-0.91192019928684653</v>
      </c>
      <c r="O554">
        <v>2265.44</v>
      </c>
      <c r="P554">
        <v>2191.62392067569</v>
      </c>
      <c r="Q554">
        <v>1989.6666001533799</v>
      </c>
      <c r="R554">
        <v>25.319562667854299</v>
      </c>
      <c r="S554" s="2">
        <f>(Table2[[#This Row],[Close Price]]-Table2[[#This Row],[20D EMA]])/Table2[[#This Row],[20D EMA]]</f>
        <v>-5.1994314570237996E-2</v>
      </c>
      <c r="T554" s="2">
        <f>(Table2[[#This Row],[Close Price]]-Table2[[#This Row],[50D EMA]])/Table2[[#This Row],[50D EMA]]</f>
        <v>-2.0064537652122582E-2</v>
      </c>
      <c r="U554" s="2">
        <f>(Table2[[#This Row],[Close Price]]-Table2[[#This Row],[200D EMA]])/Table2[[#This Row],[200D EMA]]</f>
        <v>7.9401945951367681E-2</v>
      </c>
      <c r="V554">
        <v>0.37932349884419098</v>
      </c>
      <c r="W554">
        <v>2132.6</v>
      </c>
      <c r="X554">
        <v>2215.0500000000002</v>
      </c>
      <c r="Y554">
        <v>2132.6</v>
      </c>
      <c r="Z554">
        <v>2238</v>
      </c>
      <c r="AA554">
        <v>2132.6</v>
      </c>
      <c r="AB554">
        <v>2559.9499999999998</v>
      </c>
      <c r="AC554" s="2">
        <f>(Table2[[#This Row],[Close Price]]/Table2[[#This Row],[Day Low]])-1</f>
        <v>7.0571133827252996E-3</v>
      </c>
      <c r="AD554" s="2">
        <f>(Table2[[#This Row],[Day High]]/Table2[[#This Row],[Close Price]])-1</f>
        <v>3.138313971084683E-2</v>
      </c>
      <c r="AE554" s="2">
        <f>(Table2[[#This Row],[Close Price]]/Table2[[#This Row],[Current Week Low]])-1</f>
        <v>7.0571133827252996E-3</v>
      </c>
      <c r="AF554" s="2">
        <f>(Table2[[#This Row],[Current Week High]]/Table2[[#This Row],[Close Price]])-1</f>
        <v>4.2069238469955472E-2</v>
      </c>
      <c r="AG554" s="2">
        <f>(Table2[[#This Row],[Close Price]]/Table2[[#This Row],[Current Month Low]])-1</f>
        <v>7.0571133827252996E-3</v>
      </c>
      <c r="AH554" s="2">
        <f>(Table2[[#This Row],[Current Month High]]/Table2[[#This Row],[Close Price]])-1</f>
        <v>0.19197727748934867</v>
      </c>
      <c r="AI554">
        <v>19.197727748934799</v>
      </c>
      <c r="AJ554">
        <v>40.277596342259898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-0.05</v>
      </c>
      <c r="AM554" t="s">
        <v>10435</v>
      </c>
      <c r="AN554">
        <v>-10.93</v>
      </c>
      <c r="AO554" t="s">
        <v>10435</v>
      </c>
      <c r="AP554">
        <v>-6.8543959859438994E-2</v>
      </c>
      <c r="AQ554">
        <f>(Table2[[#This Row],[Sharpe Ratio]]-AVERAGE(Table2[Sharpe Ratio]))/_xlfn.STDEV.P(Table2[Sharpe Ratio])</f>
        <v>-1.476726639897264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-3.479478212853468</v>
      </c>
      <c r="AS554">
        <f>_xlfn.RANK.AVG(Table2[[#This Row],[1Y Return vs Nifty Z-Score]],Table2[1Y Return vs Nifty Z-Score])</f>
        <v>588</v>
      </c>
      <c r="AT554">
        <f>_xlfn.RANK.AVG(Table2[[#This Row],[6M Return vs Nifty Z-Score]],Table2[6M Return vs Nifty Z-Score])</f>
        <v>260</v>
      </c>
      <c r="AU554">
        <f>_xlfn.RANK.AVG(Table2[[#This Row],[Sharpe Ratio Z-Score]],Table2[Sharpe Ratio Z-Score])</f>
        <v>686</v>
      </c>
      <c r="AV554">
        <f>(Table2[[#This Row],[Rank 1Y]]+Table2[[#This Row],[Rank 6M]]+Table2[[#This Row],[Rank Sharpe]])/3</f>
        <v>511.33333333333331</v>
      </c>
    </row>
    <row r="555" spans="1:48" x14ac:dyDescent="0.3">
      <c r="A555" t="s">
        <v>1872</v>
      </c>
      <c r="B555" t="s">
        <v>1873</v>
      </c>
      <c r="C555" t="s">
        <v>10408</v>
      </c>
      <c r="D555" t="s">
        <v>642</v>
      </c>
      <c r="E555">
        <v>4071.5849336599999</v>
      </c>
      <c r="F555">
        <v>616.45000000000005</v>
      </c>
      <c r="G555">
        <v>-43.243886974023098</v>
      </c>
      <c r="H555">
        <f>(Table2[[#This Row],[1Y Return vs Nifty]]-AVERAGE(Table2[1Y Return vs Nifty]))/_xlfn.STDEV.P(Table2[1Y Return vs Nifty])</f>
        <v>-1.1035068706673006</v>
      </c>
      <c r="I555">
        <v>-7.2399217331835501</v>
      </c>
      <c r="J555">
        <f>(Table2[[#This Row],[1M Return vs Nifty]]-AVERAGE(Table2[1M Return vs Nifty]))/_xlfn.STDEV.P(Table2[1M Return vs Nifty])</f>
        <v>-0.46391677849238971</v>
      </c>
      <c r="K555">
        <v>-12.3686577130141</v>
      </c>
      <c r="L555">
        <f>(Table2[[#This Row],[6M Return vs Nifty]]-AVERAGE(Table2[6M Return vs Nifty]))/_xlfn.STDEV.P(Table2[6M Return vs Nifty])</f>
        <v>-0.77294555703154921</v>
      </c>
      <c r="M555">
        <v>-0.81483986688219201</v>
      </c>
      <c r="N555">
        <f>(Table2[[#This Row],[1W Return vs Nifty]]-AVERAGE(Table2[1W Return vs Nifty]))/_xlfn.STDEV.P(Table2[1W Return vs Nifty])</f>
        <v>0.1914247583254185</v>
      </c>
      <c r="O555">
        <v>613.91999999999996</v>
      </c>
      <c r="P555">
        <v>619.78556540359898</v>
      </c>
      <c r="Q555">
        <v>632.98967707534302</v>
      </c>
      <c r="R555">
        <v>52.907061955774701</v>
      </c>
      <c r="S555" s="2">
        <f>(Table2[[#This Row],[Close Price]]-Table2[[#This Row],[20D EMA]])/Table2[[#This Row],[20D EMA]]</f>
        <v>4.1210581183217469E-3</v>
      </c>
      <c r="T555" s="2">
        <f>(Table2[[#This Row],[Close Price]]-Table2[[#This Row],[50D EMA]])/Table2[[#This Row],[50D EMA]]</f>
        <v>-5.3818055627462757E-3</v>
      </c>
      <c r="U555" s="2">
        <f>(Table2[[#This Row],[Close Price]]-Table2[[#This Row],[200D EMA]])/Table2[[#This Row],[200D EMA]]</f>
        <v>-2.612945783217616E-2</v>
      </c>
      <c r="V555">
        <v>0.72661121851548205</v>
      </c>
      <c r="W555">
        <v>614</v>
      </c>
      <c r="X555">
        <v>625.20000000000005</v>
      </c>
      <c r="Y555">
        <v>614</v>
      </c>
      <c r="Z555">
        <v>633.25</v>
      </c>
      <c r="AA555">
        <v>589.75</v>
      </c>
      <c r="AB555">
        <v>637.6</v>
      </c>
      <c r="AC555" s="2">
        <f>(Table2[[#This Row],[Close Price]]/Table2[[#This Row],[Day Low]])-1</f>
        <v>3.9902280130292844E-3</v>
      </c>
      <c r="AD555" s="2">
        <f>(Table2[[#This Row],[Day High]]/Table2[[#This Row],[Close Price]])-1</f>
        <v>1.4194176332224862E-2</v>
      </c>
      <c r="AE555" s="2">
        <f>(Table2[[#This Row],[Close Price]]/Table2[[#This Row],[Current Week Low]])-1</f>
        <v>3.9902280130292844E-3</v>
      </c>
      <c r="AF555" s="2">
        <f>(Table2[[#This Row],[Current Week High]]/Table2[[#This Row],[Close Price]])-1</f>
        <v>2.7252818557871539E-2</v>
      </c>
      <c r="AG555" s="2">
        <f>(Table2[[#This Row],[Close Price]]/Table2[[#This Row],[Current Month Low]])-1</f>
        <v>4.5273420941076781E-2</v>
      </c>
      <c r="AH555" s="2">
        <f>(Table2[[#This Row],[Current Month High]]/Table2[[#This Row],[Close Price]])-1</f>
        <v>3.4309351934463495E-2</v>
      </c>
      <c r="AI555">
        <v>32.208613837294102</v>
      </c>
      <c r="AJ555">
        <v>11.756707759245799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-0.25</v>
      </c>
      <c r="AM555" t="s">
        <v>10435</v>
      </c>
      <c r="AN555">
        <v>2.27</v>
      </c>
      <c r="AO555" t="s">
        <v>10436</v>
      </c>
      <c r="AP555">
        <v>8.7428749746639001E-2</v>
      </c>
      <c r="AQ555">
        <f>(Table2[[#This Row],[Sharpe Ratio]]-AVERAGE(Table2[Sharpe Ratio]))/_xlfn.STDEV.P(Table2[Sharpe Ratio])</f>
        <v>0.33362370114155598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689</v>
      </c>
      <c r="AT555">
        <f>_xlfn.RANK.AVG(Table2[[#This Row],[6M Return vs Nifty Z-Score]],Table2[6M Return vs Nifty Z-Score])</f>
        <v>585</v>
      </c>
      <c r="AU555">
        <f>_xlfn.RANK.AVG(Table2[[#This Row],[Sharpe Ratio Z-Score]],Table2[Sharpe Ratio Z-Score])</f>
        <v>261</v>
      </c>
      <c r="AV555">
        <f>(Table2[[#This Row],[Rank 1Y]]+Table2[[#This Row],[Rank 6M]]+Table2[[#This Row],[Rank Sharpe]])/3</f>
        <v>511.66666666666669</v>
      </c>
    </row>
    <row r="556" spans="1:48" x14ac:dyDescent="0.3">
      <c r="A556" t="s">
        <v>429</v>
      </c>
      <c r="B556" t="s">
        <v>430</v>
      </c>
      <c r="C556" t="s">
        <v>10391</v>
      </c>
      <c r="D556" t="s">
        <v>51</v>
      </c>
      <c r="E556">
        <v>54730.827615959999</v>
      </c>
      <c r="F556">
        <v>736.2</v>
      </c>
      <c r="G556">
        <v>-32.677948902201003</v>
      </c>
      <c r="H556">
        <f>(Table2[[#This Row],[1Y Return vs Nifty]]-AVERAGE(Table2[1Y Return vs Nifty]))/_xlfn.STDEV.P(Table2[1Y Return vs Nifty])</f>
        <v>-0.93145794692688244</v>
      </c>
      <c r="I556">
        <v>11.933392444140299</v>
      </c>
      <c r="J556">
        <f>(Table2[[#This Row],[1M Return vs Nifty]]-AVERAGE(Table2[1M Return vs Nifty]))/_xlfn.STDEV.P(Table2[1M Return vs Nifty])</f>
        <v>1.4046868980171474</v>
      </c>
      <c r="K556">
        <v>13.369126058558701</v>
      </c>
      <c r="L556">
        <f>(Table2[[#This Row],[6M Return vs Nifty]]-AVERAGE(Table2[6M Return vs Nifty]))/_xlfn.STDEV.P(Table2[6M Return vs Nifty])</f>
        <v>1.7615316150057635E-3</v>
      </c>
      <c r="M556">
        <v>0.37273507711806497</v>
      </c>
      <c r="N556">
        <f>(Table2[[#This Row],[1W Return vs Nifty]]-AVERAGE(Table2[1W Return vs Nifty]))/_xlfn.STDEV.P(Table2[1W Return vs Nifty])</f>
        <v>0.42139888693649874</v>
      </c>
      <c r="O556">
        <v>707.55</v>
      </c>
      <c r="P556">
        <v>678.16890305544405</v>
      </c>
      <c r="Q556">
        <v>661.89245088950304</v>
      </c>
      <c r="R556">
        <v>66.484574130421507</v>
      </c>
      <c r="S556" s="2">
        <f>(Table2[[#This Row],[Close Price]]-Table2[[#This Row],[20D EMA]])/Table2[[#This Row],[20D EMA]]</f>
        <v>4.0491838032647998E-2</v>
      </c>
      <c r="T556" s="2">
        <f>(Table2[[#This Row],[Close Price]]-Table2[[#This Row],[50D EMA]])/Table2[[#This Row],[50D EMA]]</f>
        <v>8.557027118627944E-2</v>
      </c>
      <c r="U556" s="2">
        <f>(Table2[[#This Row],[Close Price]]-Table2[[#This Row],[200D EMA]])/Table2[[#This Row],[200D EMA]]</f>
        <v>0.11226529175644274</v>
      </c>
      <c r="V556">
        <v>0.68932514812045798</v>
      </c>
      <c r="W556">
        <v>730.3</v>
      </c>
      <c r="X556">
        <v>740.4</v>
      </c>
      <c r="Y556">
        <v>723.85</v>
      </c>
      <c r="Z556">
        <v>740.4</v>
      </c>
      <c r="AA556">
        <v>671.1</v>
      </c>
      <c r="AB556">
        <v>755.4</v>
      </c>
      <c r="AC556" s="2">
        <f>(Table2[[#This Row],[Close Price]]/Table2[[#This Row],[Day Low]])-1</f>
        <v>8.0788716965631835E-3</v>
      </c>
      <c r="AD556" s="2">
        <f>(Table2[[#This Row],[Day High]]/Table2[[#This Row],[Close Price]])-1</f>
        <v>5.704971475142484E-3</v>
      </c>
      <c r="AE556" s="2">
        <f>(Table2[[#This Row],[Close Price]]/Table2[[#This Row],[Current Week Low]])-1</f>
        <v>1.7061545900393771E-2</v>
      </c>
      <c r="AF556" s="2">
        <f>(Table2[[#This Row],[Current Week High]]/Table2[[#This Row],[Close Price]])-1</f>
        <v>5.704971475142484E-3</v>
      </c>
      <c r="AG556" s="2">
        <f>(Table2[[#This Row],[Close Price]]/Table2[[#This Row],[Current Month Low]])-1</f>
        <v>9.7004917299955418E-2</v>
      </c>
      <c r="AH556" s="2">
        <f>(Table2[[#This Row],[Current Month High]]/Table2[[#This Row],[Close Price]])-1</f>
        <v>2.6079869600651895E-2</v>
      </c>
      <c r="AI556">
        <v>10.486280901928801</v>
      </c>
      <c r="AJ556">
        <v>32.960086689542997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7.0000000000000007E-2</v>
      </c>
      <c r="AM556" t="s">
        <v>10436</v>
      </c>
      <c r="AN556">
        <v>4.72</v>
      </c>
      <c r="AO556" t="s">
        <v>10436</v>
      </c>
      <c r="AP556">
        <v>-6.5259561532540001E-3</v>
      </c>
      <c r="AQ556">
        <f>(Table2[[#This Row],[Sharpe Ratio]]-AVERAGE(Table2[Sharpe Ratio]))/_xlfn.STDEV.P(Table2[Sharpe Ratio])</f>
        <v>-0.75689357138420887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0.13949579825756059</v>
      </c>
      <c r="AS556">
        <f>_xlfn.RANK.AVG(Table2[[#This Row],[1Y Return vs Nifty Z-Score]],Table2[1Y Return vs Nifty Z-Score])</f>
        <v>652</v>
      </c>
      <c r="AT556">
        <f>_xlfn.RANK.AVG(Table2[[#This Row],[6M Return vs Nifty Z-Score]],Table2[6M Return vs Nifty Z-Score])</f>
        <v>311</v>
      </c>
      <c r="AU556">
        <f>_xlfn.RANK.AVG(Table2[[#This Row],[Sharpe Ratio Z-Score]],Table2[Sharpe Ratio Z-Score])</f>
        <v>577</v>
      </c>
      <c r="AV556">
        <f>(Table2[[#This Row],[Rank 1Y]]+Table2[[#This Row],[Rank 6M]]+Table2[[#This Row],[Rank Sharpe]])/3</f>
        <v>513.33333333333337</v>
      </c>
    </row>
    <row r="557" spans="1:48" x14ac:dyDescent="0.3">
      <c r="A557" t="s">
        <v>1040</v>
      </c>
      <c r="B557" t="s">
        <v>1041</v>
      </c>
      <c r="C557" t="s">
        <v>592</v>
      </c>
      <c r="D557" t="s">
        <v>592</v>
      </c>
      <c r="E557">
        <v>13777.733346000001</v>
      </c>
      <c r="F557">
        <v>476.45</v>
      </c>
      <c r="G557">
        <v>-10.073140882766999</v>
      </c>
      <c r="H557">
        <f>(Table2[[#This Row],[1Y Return vs Nifty]]-AVERAGE(Table2[1Y Return vs Nifty]))/_xlfn.STDEV.P(Table2[1Y Return vs Nifty])</f>
        <v>-0.56337582637440886</v>
      </c>
      <c r="I557">
        <v>-9.5565115196370591</v>
      </c>
      <c r="J557">
        <f>(Table2[[#This Row],[1M Return vs Nifty]]-AVERAGE(Table2[1M Return vs Nifty]))/_xlfn.STDEV.P(Table2[1M Return vs Nifty])</f>
        <v>-0.68968829362518291</v>
      </c>
      <c r="K557">
        <v>-9.4539960758416406</v>
      </c>
      <c r="L557">
        <f>(Table2[[#This Row],[6M Return vs Nifty]]-AVERAGE(Table2[6M Return vs Nifty]))/_xlfn.STDEV.P(Table2[6M Return vs Nifty])</f>
        <v>-0.68521426472744529</v>
      </c>
      <c r="M557">
        <v>-7.0229077199170096</v>
      </c>
      <c r="N557">
        <f>(Table2[[#This Row],[1W Return vs Nifty]]-AVERAGE(Table2[1W Return vs Nifty]))/_xlfn.STDEV.P(Table2[1W Return vs Nifty])</f>
        <v>-1.0107688397064314</v>
      </c>
      <c r="O557">
        <v>490.59</v>
      </c>
      <c r="P557">
        <v>495.71747234672301</v>
      </c>
      <c r="Q557">
        <v>460.094062580475</v>
      </c>
      <c r="R557">
        <v>33.015516660909697</v>
      </c>
      <c r="S557" s="2">
        <f>(Table2[[#This Row],[Close Price]]-Table2[[#This Row],[20D EMA]])/Table2[[#This Row],[20D EMA]]</f>
        <v>-2.8822438288591261E-2</v>
      </c>
      <c r="T557" s="2">
        <f>(Table2[[#This Row],[Close Price]]-Table2[[#This Row],[50D EMA]])/Table2[[#This Row],[50D EMA]]</f>
        <v>-3.8867849978155795E-2</v>
      </c>
      <c r="U557" s="2">
        <f>(Table2[[#This Row],[Close Price]]-Table2[[#This Row],[200D EMA]])/Table2[[#This Row],[200D EMA]]</f>
        <v>3.5549116473686672E-2</v>
      </c>
      <c r="V557">
        <v>0.36396837076226801</v>
      </c>
      <c r="W557">
        <v>472</v>
      </c>
      <c r="X557">
        <v>479</v>
      </c>
      <c r="Y557">
        <v>472</v>
      </c>
      <c r="Z557">
        <v>482.65</v>
      </c>
      <c r="AA557">
        <v>472</v>
      </c>
      <c r="AB557">
        <v>515</v>
      </c>
      <c r="AC557" s="2">
        <f>(Table2[[#This Row],[Close Price]]/Table2[[#This Row],[Day Low]])-1</f>
        <v>9.4279661016949401E-3</v>
      </c>
      <c r="AD557" s="2">
        <f>(Table2[[#This Row],[Day High]]/Table2[[#This Row],[Close Price]])-1</f>
        <v>5.3520831147024772E-3</v>
      </c>
      <c r="AE557" s="2">
        <f>(Table2[[#This Row],[Close Price]]/Table2[[#This Row],[Current Week Low]])-1</f>
        <v>9.4279661016949401E-3</v>
      </c>
      <c r="AF557" s="2">
        <f>(Table2[[#This Row],[Current Week High]]/Table2[[#This Row],[Close Price]])-1</f>
        <v>1.301290796515886E-2</v>
      </c>
      <c r="AG557" s="2">
        <f>(Table2[[#This Row],[Close Price]]/Table2[[#This Row],[Current Month Low]])-1</f>
        <v>9.4279661016949401E-3</v>
      </c>
      <c r="AH557" s="2">
        <f>(Table2[[#This Row],[Current Month High]]/Table2[[#This Row],[Close Price]])-1</f>
        <v>8.0910903557561253E-2</v>
      </c>
      <c r="AI557">
        <v>24.252282506034199</v>
      </c>
      <c r="AJ557">
        <v>40.753323485967499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-0.23</v>
      </c>
      <c r="AM557" t="s">
        <v>10435</v>
      </c>
      <c r="AN557">
        <v>-1.44</v>
      </c>
      <c r="AO557" t="s">
        <v>10435</v>
      </c>
      <c r="AP557">
        <v>1.2592578566823E-2</v>
      </c>
      <c r="AQ557">
        <f>(Table2[[#This Row],[Sharpe Ratio]]-AVERAGE(Table2[Sharpe Ratio]))/_xlfn.STDEV.P(Table2[Sharpe Ratio])</f>
        <v>-0.53498779095590521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504</v>
      </c>
      <c r="AT557">
        <f>_xlfn.RANK.AVG(Table2[[#This Row],[6M Return vs Nifty Z-Score]],Table2[6M Return vs Nifty Z-Score])</f>
        <v>561</v>
      </c>
      <c r="AU557">
        <f>_xlfn.RANK.AVG(Table2[[#This Row],[Sharpe Ratio Z-Score]],Table2[Sharpe Ratio Z-Score])</f>
        <v>477</v>
      </c>
      <c r="AV557">
        <f>(Table2[[#This Row],[Rank 1Y]]+Table2[[#This Row],[Rank 6M]]+Table2[[#This Row],[Rank Sharpe]])/3</f>
        <v>514</v>
      </c>
    </row>
    <row r="558" spans="1:48" x14ac:dyDescent="0.3">
      <c r="A558" t="s">
        <v>1034</v>
      </c>
      <c r="B558" t="s">
        <v>1035</v>
      </c>
      <c r="C558" t="s">
        <v>10399</v>
      </c>
      <c r="D558" t="s">
        <v>480</v>
      </c>
      <c r="E558">
        <v>13920.740638220001</v>
      </c>
      <c r="F558">
        <v>895.7</v>
      </c>
      <c r="G558">
        <v>-40.4142190042406</v>
      </c>
      <c r="H558">
        <f>(Table2[[#This Row],[1Y Return vs Nifty]]-AVERAGE(Table2[1Y Return vs Nifty]))/_xlfn.STDEV.P(Table2[1Y Return vs Nifty])</f>
        <v>-1.0574303817238198</v>
      </c>
      <c r="I558">
        <v>-5.0722675060520901</v>
      </c>
      <c r="J558">
        <f>(Table2[[#This Row],[1M Return vs Nifty]]-AVERAGE(Table2[1M Return vs Nifty]))/_xlfn.STDEV.P(Table2[1M Return vs Nifty])</f>
        <v>-0.25266030917474985</v>
      </c>
      <c r="K558">
        <v>1.13907321449558</v>
      </c>
      <c r="L558">
        <f>(Table2[[#This Row],[6M Return vs Nifty]]-AVERAGE(Table2[6M Return vs Nifty]))/_xlfn.STDEV.P(Table2[6M Return vs Nifty])</f>
        <v>-0.36636296258804246</v>
      </c>
      <c r="M558">
        <v>0.83858081004103502</v>
      </c>
      <c r="N558">
        <f>(Table2[[#This Row],[1W Return vs Nifty]]-AVERAGE(Table2[1W Return vs Nifty]))/_xlfn.STDEV.P(Table2[1W Return vs Nifty])</f>
        <v>0.51161000753768138</v>
      </c>
      <c r="O558">
        <v>845.25</v>
      </c>
      <c r="P558">
        <v>835.145896297273</v>
      </c>
      <c r="Q558">
        <v>828.03923382669302</v>
      </c>
      <c r="R558">
        <v>79.267824864612294</v>
      </c>
      <c r="S558" s="2">
        <f>(Table2[[#This Row],[Close Price]]-Table2[[#This Row],[20D EMA]])/Table2[[#This Row],[20D EMA]]</f>
        <v>5.9686483288967813E-2</v>
      </c>
      <c r="T558" s="2">
        <f>(Table2[[#This Row],[Close Price]]-Table2[[#This Row],[50D EMA]])/Table2[[#This Row],[50D EMA]]</f>
        <v>7.250721577056353E-2</v>
      </c>
      <c r="U558" s="2">
        <f>(Table2[[#This Row],[Close Price]]-Table2[[#This Row],[200D EMA]])/Table2[[#This Row],[200D EMA]]</f>
        <v>8.171202934505914E-2</v>
      </c>
      <c r="V558">
        <v>1.44222386913272</v>
      </c>
      <c r="W558">
        <v>875.2</v>
      </c>
      <c r="X558">
        <v>899</v>
      </c>
      <c r="Y558">
        <v>868</v>
      </c>
      <c r="Z558">
        <v>899</v>
      </c>
      <c r="AA558">
        <v>789</v>
      </c>
      <c r="AB558">
        <v>899</v>
      </c>
      <c r="AC558" s="2">
        <f>(Table2[[#This Row],[Close Price]]/Table2[[#This Row],[Day Low]])-1</f>
        <v>2.3423217550274211E-2</v>
      </c>
      <c r="AD558" s="2">
        <f>(Table2[[#This Row],[Day High]]/Table2[[#This Row],[Close Price]])-1</f>
        <v>3.6842692865914906E-3</v>
      </c>
      <c r="AE558" s="2">
        <f>(Table2[[#This Row],[Close Price]]/Table2[[#This Row],[Current Week Low]])-1</f>
        <v>3.1912442396313523E-2</v>
      </c>
      <c r="AF558" s="2">
        <f>(Table2[[#This Row],[Current Week High]]/Table2[[#This Row],[Close Price]])-1</f>
        <v>3.6842692865914906E-3</v>
      </c>
      <c r="AG558" s="2">
        <f>(Table2[[#This Row],[Close Price]]/Table2[[#This Row],[Current Month Low]])-1</f>
        <v>0.13523447401774402</v>
      </c>
      <c r="AH558" s="2">
        <f>(Table2[[#This Row],[Current Month High]]/Table2[[#This Row],[Close Price]])-1</f>
        <v>3.6842692865914906E-3</v>
      </c>
      <c r="AI558">
        <v>11.644523836105799</v>
      </c>
      <c r="AJ558">
        <v>26.3417730446434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-0.04</v>
      </c>
      <c r="AM558" t="s">
        <v>10435</v>
      </c>
      <c r="AN558">
        <v>8.6999999999999993</v>
      </c>
      <c r="AO558" t="s">
        <v>10436</v>
      </c>
      <c r="AP558">
        <v>3.2693832105692003E-2</v>
      </c>
      <c r="AQ558">
        <f>(Table2[[#This Row],[Sharpe Ratio]]-AVERAGE(Table2[Sharpe Ratio]))/_xlfn.STDEV.P(Table2[Sharpe Ratio])</f>
        <v>-0.30167575007833092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-1.4665193960272616</v>
      </c>
      <c r="AS558">
        <f>_xlfn.RANK.AVG(Table2[[#This Row],[1Y Return vs Nifty Z-Score]],Table2[1Y Return vs Nifty Z-Score])</f>
        <v>682</v>
      </c>
      <c r="AT558">
        <f>_xlfn.RANK.AVG(Table2[[#This Row],[6M Return vs Nifty Z-Score]],Table2[6M Return vs Nifty Z-Score])</f>
        <v>445</v>
      </c>
      <c r="AU558">
        <f>_xlfn.RANK.AVG(Table2[[#This Row],[Sharpe Ratio Z-Score]],Table2[Sharpe Ratio Z-Score])</f>
        <v>417</v>
      </c>
      <c r="AV558">
        <f>(Table2[[#This Row],[Rank 1Y]]+Table2[[#This Row],[Rank 6M]]+Table2[[#This Row],[Rank Sharpe]])/3</f>
        <v>514.66666666666663</v>
      </c>
    </row>
    <row r="559" spans="1:48" x14ac:dyDescent="0.3">
      <c r="A559" t="s">
        <v>898</v>
      </c>
      <c r="B559" t="s">
        <v>899</v>
      </c>
      <c r="C559" t="s">
        <v>10391</v>
      </c>
      <c r="D559" t="s">
        <v>400</v>
      </c>
      <c r="E559">
        <v>17732.627504188</v>
      </c>
      <c r="F559">
        <v>110.83</v>
      </c>
      <c r="G559">
        <v>-44.6847326858624</v>
      </c>
      <c r="H559">
        <f>(Table2[[#This Row],[1Y Return vs Nifty]]-AVERAGE(Table2[1Y Return vs Nifty]))/_xlfn.STDEV.P(Table2[1Y Return vs Nifty])</f>
        <v>-1.1269686733309991</v>
      </c>
      <c r="I559">
        <v>-5.7299484933820297</v>
      </c>
      <c r="J559">
        <f>(Table2[[#This Row],[1M Return vs Nifty]]-AVERAGE(Table2[1M Return vs Nifty]))/_xlfn.STDEV.P(Table2[1M Return vs Nifty])</f>
        <v>-0.31675695410161459</v>
      </c>
      <c r="K559">
        <v>-16.777299492260401</v>
      </c>
      <c r="L559">
        <f>(Table2[[#This Row],[6M Return vs Nifty]]-AVERAGE(Table2[6M Return vs Nifty]))/_xlfn.STDEV.P(Table2[6M Return vs Nifty])</f>
        <v>-0.90564563983579449</v>
      </c>
      <c r="M559">
        <v>-1.63048032806966</v>
      </c>
      <c r="N559">
        <f>(Table2[[#This Row],[1W Return vs Nifty]]-AVERAGE(Table2[1W Return vs Nifty]))/_xlfn.STDEV.P(Table2[1W Return vs Nifty])</f>
        <v>3.3475817697140191E-2</v>
      </c>
      <c r="O559">
        <v>110.85</v>
      </c>
      <c r="P559">
        <v>111.805474597052</v>
      </c>
      <c r="Q559">
        <v>113.825784484267</v>
      </c>
      <c r="R559">
        <v>50.483262784209799</v>
      </c>
      <c r="S559" s="2">
        <f>(Table2[[#This Row],[Close Price]]-Table2[[#This Row],[20D EMA]])/Table2[[#This Row],[20D EMA]]</f>
        <v>-1.8042399639148419E-4</v>
      </c>
      <c r="T559" s="2">
        <f>(Table2[[#This Row],[Close Price]]-Table2[[#This Row],[50D EMA]])/Table2[[#This Row],[50D EMA]]</f>
        <v>-8.7247480552058738E-3</v>
      </c>
      <c r="U559" s="2">
        <f>(Table2[[#This Row],[Close Price]]-Table2[[#This Row],[200D EMA]])/Table2[[#This Row],[200D EMA]]</f>
        <v>-2.631903217571132E-2</v>
      </c>
      <c r="V559">
        <v>1.10601469561652</v>
      </c>
      <c r="W559">
        <v>110.73</v>
      </c>
      <c r="X559">
        <v>111.97</v>
      </c>
      <c r="Y559">
        <v>109.61</v>
      </c>
      <c r="Z559">
        <v>111.97</v>
      </c>
      <c r="AA559">
        <v>106.61</v>
      </c>
      <c r="AB559">
        <v>114.7</v>
      </c>
      <c r="AC559" s="2">
        <f>(Table2[[#This Row],[Close Price]]/Table2[[#This Row],[Day Low]])-1</f>
        <v>9.0309762485318856E-4</v>
      </c>
      <c r="AD559" s="2">
        <f>(Table2[[#This Row],[Day High]]/Table2[[#This Row],[Close Price]])-1</f>
        <v>1.0286023639808795E-2</v>
      </c>
      <c r="AE559" s="2">
        <f>(Table2[[#This Row],[Close Price]]/Table2[[#This Row],[Current Week Low]])-1</f>
        <v>1.1130371316485643E-2</v>
      </c>
      <c r="AF559" s="2">
        <f>(Table2[[#This Row],[Current Week High]]/Table2[[#This Row],[Close Price]])-1</f>
        <v>1.0286023639808795E-2</v>
      </c>
      <c r="AG559" s="2">
        <f>(Table2[[#This Row],[Close Price]]/Table2[[#This Row],[Current Month Low]])-1</f>
        <v>3.9583528749648211E-2</v>
      </c>
      <c r="AH559" s="2">
        <f>(Table2[[#This Row],[Current Month High]]/Table2[[#This Row],[Close Price]])-1</f>
        <v>3.4918343408824271E-2</v>
      </c>
      <c r="AI559">
        <v>23.612740232788902</v>
      </c>
      <c r="AJ559">
        <v>6.05741626794258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-0.13</v>
      </c>
      <c r="AM559" t="s">
        <v>10435</v>
      </c>
      <c r="AN559">
        <v>-0.3</v>
      </c>
      <c r="AO559" t="s">
        <v>10435</v>
      </c>
      <c r="AP559">
        <v>0.102212208500402</v>
      </c>
      <c r="AQ559">
        <f>(Table2[[#This Row],[Sharpe Ratio]]-AVERAGE(Table2[Sharpe Ratio]))/_xlfn.STDEV.P(Table2[Sharpe Ratio])</f>
        <v>0.50521294687692186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695</v>
      </c>
      <c r="AT559">
        <f>_xlfn.RANK.AVG(Table2[[#This Row],[6M Return vs Nifty Z-Score]],Table2[6M Return vs Nifty Z-Score])</f>
        <v>635</v>
      </c>
      <c r="AU559">
        <f>_xlfn.RANK.AVG(Table2[[#This Row],[Sharpe Ratio Z-Score]],Table2[Sharpe Ratio Z-Score])</f>
        <v>219</v>
      </c>
      <c r="AV559">
        <f>(Table2[[#This Row],[Rank 1Y]]+Table2[[#This Row],[Rank 6M]]+Table2[[#This Row],[Rank Sharpe]])/3</f>
        <v>516.33333333333337</v>
      </c>
    </row>
    <row r="560" spans="1:48" x14ac:dyDescent="0.3">
      <c r="A560" t="s">
        <v>1036</v>
      </c>
      <c r="B560" t="s">
        <v>1037</v>
      </c>
      <c r="C560" t="s">
        <v>10390</v>
      </c>
      <c r="D560" t="s">
        <v>284</v>
      </c>
      <c r="E560">
        <v>13795.890401279999</v>
      </c>
      <c r="F560">
        <v>998.4</v>
      </c>
      <c r="G560">
        <v>5.1992315574302097</v>
      </c>
      <c r="H560">
        <f>(Table2[[#This Row],[1Y Return vs Nifty]]-AVERAGE(Table2[1Y Return vs Nifty]))/_xlfn.STDEV.P(Table2[1Y Return vs Nifty])</f>
        <v>-0.3146903596001725</v>
      </c>
      <c r="I560">
        <v>-6.0361924699770597</v>
      </c>
      <c r="J560">
        <f>(Table2[[#This Row],[1M Return vs Nifty]]-AVERAGE(Table2[1M Return vs Nifty]))/_xlfn.STDEV.P(Table2[1M Return vs Nifty])</f>
        <v>-0.3466030524486165</v>
      </c>
      <c r="K560">
        <v>-26.688725065084299</v>
      </c>
      <c r="L560">
        <f>(Table2[[#This Row],[6M Return vs Nifty]]-AVERAGE(Table2[6M Return vs Nifty]))/_xlfn.STDEV.P(Table2[6M Return vs Nifty])</f>
        <v>-1.203979471451095</v>
      </c>
      <c r="M560">
        <v>-4.0831789556135698</v>
      </c>
      <c r="N560">
        <f>(Table2[[#This Row],[1W Return vs Nifty]]-AVERAGE(Table2[1W Return vs Nifty]))/_xlfn.STDEV.P(Table2[1W Return vs Nifty])</f>
        <v>-0.44148976865568273</v>
      </c>
      <c r="O560">
        <v>986.66</v>
      </c>
      <c r="P560">
        <v>989.23063959967499</v>
      </c>
      <c r="Q560">
        <v>938.70109063701898</v>
      </c>
      <c r="R560">
        <v>60.436724464429403</v>
      </c>
      <c r="S560" s="2">
        <f>(Table2[[#This Row],[Close Price]]-Table2[[#This Row],[20D EMA]])/Table2[[#This Row],[20D EMA]]</f>
        <v>1.1898729045466534E-2</v>
      </c>
      <c r="T560" s="2">
        <f>(Table2[[#This Row],[Close Price]]-Table2[[#This Row],[50D EMA]])/Table2[[#This Row],[50D EMA]]</f>
        <v>9.269183578902971E-3</v>
      </c>
      <c r="U560" s="2">
        <f>(Table2[[#This Row],[Close Price]]-Table2[[#This Row],[200D EMA]])/Table2[[#This Row],[200D EMA]]</f>
        <v>6.3597358049800795E-2</v>
      </c>
      <c r="V560">
        <v>0.67158247020668804</v>
      </c>
      <c r="W560">
        <v>977.25</v>
      </c>
      <c r="X560">
        <v>1015</v>
      </c>
      <c r="Y560">
        <v>972.5</v>
      </c>
      <c r="Z560">
        <v>1015</v>
      </c>
      <c r="AA560">
        <v>972.5</v>
      </c>
      <c r="AB560">
        <v>1040.5</v>
      </c>
      <c r="AC560" s="2">
        <f>(Table2[[#This Row],[Close Price]]/Table2[[#This Row],[Day Low]])-1</f>
        <v>2.1642363775901785E-2</v>
      </c>
      <c r="AD560" s="2">
        <f>(Table2[[#This Row],[Day High]]/Table2[[#This Row],[Close Price]])-1</f>
        <v>1.6626602564102644E-2</v>
      </c>
      <c r="AE560" s="2">
        <f>(Table2[[#This Row],[Close Price]]/Table2[[#This Row],[Current Week Low]])-1</f>
        <v>2.6632390745501278E-2</v>
      </c>
      <c r="AF560" s="2">
        <f>(Table2[[#This Row],[Current Week High]]/Table2[[#This Row],[Close Price]])-1</f>
        <v>1.6626602564102644E-2</v>
      </c>
      <c r="AG560" s="2">
        <f>(Table2[[#This Row],[Close Price]]/Table2[[#This Row],[Current Month Low]])-1</f>
        <v>2.6632390745501278E-2</v>
      </c>
      <c r="AH560" s="2">
        <f>(Table2[[#This Row],[Current Month High]]/Table2[[#This Row],[Close Price]])-1</f>
        <v>4.2167467948718063E-2</v>
      </c>
      <c r="AI560">
        <v>20.092147435897399</v>
      </c>
      <c r="AJ560">
        <v>59.744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-0.18</v>
      </c>
      <c r="AM560" t="s">
        <v>10435</v>
      </c>
      <c r="AN560">
        <v>0.21</v>
      </c>
      <c r="AO560" t="s">
        <v>10436</v>
      </c>
      <c r="AP560">
        <v>2.4534099590292999E-2</v>
      </c>
      <c r="AQ560">
        <f>(Table2[[#This Row],[Sharpe Ratio]]-AVERAGE(Table2[Sharpe Ratio]))/_xlfn.STDEV.P(Table2[Sharpe Ratio])</f>
        <v>-0.39638446277137823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400</v>
      </c>
      <c r="AT560">
        <f>_xlfn.RANK.AVG(Table2[[#This Row],[6M Return vs Nifty Z-Score]],Table2[6M Return vs Nifty Z-Score])</f>
        <v>702</v>
      </c>
      <c r="AU560">
        <f>_xlfn.RANK.AVG(Table2[[#This Row],[Sharpe Ratio Z-Score]],Table2[Sharpe Ratio Z-Score])</f>
        <v>448</v>
      </c>
      <c r="AV560">
        <f>(Table2[[#This Row],[Rank 1Y]]+Table2[[#This Row],[Rank 6M]]+Table2[[#This Row],[Rank Sharpe]])/3</f>
        <v>516.66666666666663</v>
      </c>
    </row>
    <row r="561" spans="1:48" x14ac:dyDescent="0.3">
      <c r="A561" t="s">
        <v>655</v>
      </c>
      <c r="B561" t="s">
        <v>656</v>
      </c>
      <c r="C561" t="s">
        <v>10395</v>
      </c>
      <c r="D561" t="s">
        <v>276</v>
      </c>
      <c r="E561">
        <v>29350.886115689998</v>
      </c>
      <c r="F561">
        <v>1092.95</v>
      </c>
      <c r="G561">
        <v>25.014512771637001</v>
      </c>
      <c r="H561">
        <f>(Table2[[#This Row],[1Y Return vs Nifty]]-AVERAGE(Table2[1Y Return vs Nifty]))/_xlfn.STDEV.P(Table2[1Y Return vs Nifty])</f>
        <v>7.968904853578665E-3</v>
      </c>
      <c r="I561">
        <v>-2.6018116071570998</v>
      </c>
      <c r="J561">
        <f>(Table2[[#This Row],[1M Return vs Nifty]]-AVERAGE(Table2[1M Return vs Nifty]))/_xlfn.STDEV.P(Table2[1M Return vs Nifty])</f>
        <v>-1.1893223597571822E-2</v>
      </c>
      <c r="K561">
        <v>-32.682966874283998</v>
      </c>
      <c r="L561">
        <f>(Table2[[#This Row],[6M Return vs Nifty]]-AVERAGE(Table2[6M Return vs Nifty]))/_xlfn.STDEV.P(Table2[6M Return vs Nifty])</f>
        <v>-1.3844061026584638</v>
      </c>
      <c r="M561">
        <v>-5.2007279597139702</v>
      </c>
      <c r="N561">
        <f>(Table2[[#This Row],[1W Return vs Nifty]]-AVERAGE(Table2[1W Return vs Nifty]))/_xlfn.STDEV.P(Table2[1W Return vs Nifty])</f>
        <v>-0.65790335981184178</v>
      </c>
      <c r="O561">
        <v>1115.77</v>
      </c>
      <c r="P561">
        <v>1146.5215676855501</v>
      </c>
      <c r="Q561">
        <v>1134.4928682657601</v>
      </c>
      <c r="R561">
        <v>37.769845271807498</v>
      </c>
      <c r="S561" s="2">
        <f>(Table2[[#This Row],[Close Price]]-Table2[[#This Row],[20D EMA]])/Table2[[#This Row],[20D EMA]]</f>
        <v>-2.0452243741989781E-2</v>
      </c>
      <c r="T561" s="2">
        <f>(Table2[[#This Row],[Close Price]]-Table2[[#This Row],[50D EMA]])/Table2[[#This Row],[50D EMA]]</f>
        <v>-4.6725303034371508E-2</v>
      </c>
      <c r="U561" s="2">
        <f>(Table2[[#This Row],[Close Price]]-Table2[[#This Row],[200D EMA]])/Table2[[#This Row],[200D EMA]]</f>
        <v>-3.6618007417943882E-2</v>
      </c>
      <c r="V561">
        <v>1.1301598349463899</v>
      </c>
      <c r="W561">
        <v>1083.25</v>
      </c>
      <c r="X561">
        <v>1110</v>
      </c>
      <c r="Y561">
        <v>1083.25</v>
      </c>
      <c r="Z561">
        <v>1136</v>
      </c>
      <c r="AA561">
        <v>1080</v>
      </c>
      <c r="AB561">
        <v>1199</v>
      </c>
      <c r="AC561" s="2">
        <f>(Table2[[#This Row],[Close Price]]/Table2[[#This Row],[Day Low]])-1</f>
        <v>8.9545349642281558E-3</v>
      </c>
      <c r="AD561" s="2">
        <f>(Table2[[#This Row],[Day High]]/Table2[[#This Row],[Close Price]])-1</f>
        <v>1.5599981700901155E-2</v>
      </c>
      <c r="AE561" s="2">
        <f>(Table2[[#This Row],[Close Price]]/Table2[[#This Row],[Current Week Low]])-1</f>
        <v>8.9545349642281558E-3</v>
      </c>
      <c r="AF561" s="2">
        <f>(Table2[[#This Row],[Current Week High]]/Table2[[#This Row],[Close Price]])-1</f>
        <v>3.9388810101102401E-2</v>
      </c>
      <c r="AG561" s="2">
        <f>(Table2[[#This Row],[Close Price]]/Table2[[#This Row],[Current Month Low]])-1</f>
        <v>1.1990740740740691E-2</v>
      </c>
      <c r="AH561" s="2">
        <f>(Table2[[#This Row],[Current Month High]]/Table2[[#This Row],[Close Price]])-1</f>
        <v>9.7030971224667084E-2</v>
      </c>
      <c r="AI561">
        <v>38.515028134864302</v>
      </c>
      <c r="AJ561">
        <v>59.799692960011598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-0.24</v>
      </c>
      <c r="AM561" t="s">
        <v>10435</v>
      </c>
      <c r="AN561">
        <v>-1.62</v>
      </c>
      <c r="AO561" t="s">
        <v>10435</v>
      </c>
      <c r="AQ561">
        <f>(Table2[[#This Row],[Sharpe Ratio]]-AVERAGE(Table2[Sharpe Ratio]))/_xlfn.STDEV.P(Table2[Sharpe Ratio])</f>
        <v>-0.68114784011182361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297</v>
      </c>
      <c r="AT561">
        <f>_xlfn.RANK.AVG(Table2[[#This Row],[6M Return vs Nifty Z-Score]],Table2[6M Return vs Nifty Z-Score])</f>
        <v>722</v>
      </c>
      <c r="AU561">
        <f>_xlfn.RANK.AVG(Table2[[#This Row],[Sharpe Ratio Z-Score]],Table2[Sharpe Ratio Z-Score])</f>
        <v>532</v>
      </c>
      <c r="AV561">
        <f>(Table2[[#This Row],[Rank 1Y]]+Table2[[#This Row],[Rank 6M]]+Table2[[#This Row],[Rank Sharpe]])/3</f>
        <v>517</v>
      </c>
    </row>
    <row r="562" spans="1:48" x14ac:dyDescent="0.3">
      <c r="A562" t="s">
        <v>1118</v>
      </c>
      <c r="B562" t="s">
        <v>1119</v>
      </c>
      <c r="C562" t="s">
        <v>10391</v>
      </c>
      <c r="D562" t="s">
        <v>24</v>
      </c>
      <c r="E562">
        <v>12007.293576552</v>
      </c>
      <c r="F562">
        <v>109.04</v>
      </c>
      <c r="G562">
        <v>-30.7461143801549</v>
      </c>
      <c r="H562">
        <f>(Table2[[#This Row],[1Y Return vs Nifty]]-AVERAGE(Table2[1Y Return vs Nifty]))/_xlfn.STDEV.P(Table2[1Y Return vs Nifty])</f>
        <v>-0.9000011990164436</v>
      </c>
      <c r="I562">
        <v>-6.5548929886775804</v>
      </c>
      <c r="J562">
        <f>(Table2[[#This Row],[1M Return vs Nifty]]-AVERAGE(Table2[1M Return vs Nifty]))/_xlfn.STDEV.P(Table2[1M Return vs Nifty])</f>
        <v>-0.39715486040874043</v>
      </c>
      <c r="K562">
        <v>-32.932981853437497</v>
      </c>
      <c r="L562">
        <f>(Table2[[#This Row],[6M Return vs Nifty]]-AVERAGE(Table2[6M Return vs Nifty]))/_xlfn.STDEV.P(Table2[6M Return vs Nifty])</f>
        <v>-1.3919315515602435</v>
      </c>
      <c r="M562">
        <v>0.75548243645314594</v>
      </c>
      <c r="N562">
        <f>(Table2[[#This Row],[1W Return vs Nifty]]-AVERAGE(Table2[1W Return vs Nifty]))/_xlfn.STDEV.P(Table2[1W Return vs Nifty])</f>
        <v>0.49551799064946672</v>
      </c>
      <c r="O562">
        <v>107.22</v>
      </c>
      <c r="P562">
        <v>109.96899002745</v>
      </c>
      <c r="Q562">
        <v>114.261407941287</v>
      </c>
      <c r="R562">
        <v>63.089206262976901</v>
      </c>
      <c r="S562" s="2">
        <f>(Table2[[#This Row],[Close Price]]-Table2[[#This Row],[20D EMA]])/Table2[[#This Row],[20D EMA]]</f>
        <v>1.6974445066219059E-2</v>
      </c>
      <c r="T562" s="2">
        <f>(Table2[[#This Row],[Close Price]]-Table2[[#This Row],[50D EMA]])/Table2[[#This Row],[50D EMA]]</f>
        <v>-8.4477453800212935E-3</v>
      </c>
      <c r="U562" s="2">
        <f>(Table2[[#This Row],[Close Price]]-Table2[[#This Row],[200D EMA]])/Table2[[#This Row],[200D EMA]]</f>
        <v>-4.5697038355855091E-2</v>
      </c>
      <c r="V562">
        <v>0.66940830915947902</v>
      </c>
      <c r="W562">
        <v>107.54</v>
      </c>
      <c r="X562">
        <v>109.6</v>
      </c>
      <c r="Y562">
        <v>104.9</v>
      </c>
      <c r="Z562">
        <v>109.6</v>
      </c>
      <c r="AA562">
        <v>102.6</v>
      </c>
      <c r="AB562">
        <v>110.6</v>
      </c>
      <c r="AC562" s="2">
        <f>(Table2[[#This Row],[Close Price]]/Table2[[#This Row],[Day Low]])-1</f>
        <v>1.3948298307606466E-2</v>
      </c>
      <c r="AD562" s="2">
        <f>(Table2[[#This Row],[Day High]]/Table2[[#This Row],[Close Price]])-1</f>
        <v>5.1357300073366918E-3</v>
      </c>
      <c r="AE562" s="2">
        <f>(Table2[[#This Row],[Close Price]]/Table2[[#This Row],[Current Week Low]])-1</f>
        <v>3.9466158245948568E-2</v>
      </c>
      <c r="AF562" s="2">
        <f>(Table2[[#This Row],[Current Week High]]/Table2[[#This Row],[Close Price]])-1</f>
        <v>5.1357300073366918E-3</v>
      </c>
      <c r="AG562" s="2">
        <f>(Table2[[#This Row],[Close Price]]/Table2[[#This Row],[Current Month Low]])-1</f>
        <v>6.2768031189083917E-2</v>
      </c>
      <c r="AH562" s="2">
        <f>(Table2[[#This Row],[Current Month High]]/Table2[[#This Row],[Close Price]])-1</f>
        <v>1.4306676449009403E-2</v>
      </c>
      <c r="AI562">
        <v>39.8569332355098</v>
      </c>
      <c r="AJ562">
        <v>15.264270613107801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-0.05</v>
      </c>
      <c r="AM562" t="s">
        <v>10435</v>
      </c>
      <c r="AN562">
        <v>2.34</v>
      </c>
      <c r="AO562" t="s">
        <v>10436</v>
      </c>
      <c r="AP562">
        <v>0.110048652866305</v>
      </c>
      <c r="AQ562">
        <f>(Table2[[#This Row],[Sharpe Ratio]]-AVERAGE(Table2[Sharpe Ratio]))/_xlfn.STDEV.P(Table2[Sharpe Ratio])</f>
        <v>0.59616930562823123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636</v>
      </c>
      <c r="AT562">
        <f>_xlfn.RANK.AVG(Table2[[#This Row],[6M Return vs Nifty Z-Score]],Table2[6M Return vs Nifty Z-Score])</f>
        <v>723</v>
      </c>
      <c r="AU562">
        <f>_xlfn.RANK.AVG(Table2[[#This Row],[Sharpe Ratio Z-Score]],Table2[Sharpe Ratio Z-Score])</f>
        <v>195</v>
      </c>
      <c r="AV562">
        <f>(Table2[[#This Row],[Rank 1Y]]+Table2[[#This Row],[Rank 6M]]+Table2[[#This Row],[Rank Sharpe]])/3</f>
        <v>518</v>
      </c>
    </row>
    <row r="563" spans="1:48" x14ac:dyDescent="0.3">
      <c r="A563" t="s">
        <v>632</v>
      </c>
      <c r="B563" t="s">
        <v>633</v>
      </c>
      <c r="C563" t="s">
        <v>10397</v>
      </c>
      <c r="D563" t="s">
        <v>554</v>
      </c>
      <c r="E563">
        <v>31327.970806152</v>
      </c>
      <c r="F563">
        <v>70.86</v>
      </c>
      <c r="G563">
        <v>-20.870642014863201</v>
      </c>
      <c r="H563">
        <f>(Table2[[#This Row],[1Y Return vs Nifty]]-AVERAGE(Table2[1Y Return vs Nifty]))/_xlfn.STDEV.P(Table2[1Y Return vs Nifty])</f>
        <v>-0.73919537370048327</v>
      </c>
      <c r="I563">
        <v>-7.5231230571861998</v>
      </c>
      <c r="J563">
        <f>(Table2[[#This Row],[1M Return vs Nifty]]-AVERAGE(Table2[1M Return vs Nifty]))/_xlfn.STDEV.P(Table2[1M Return vs Nifty])</f>
        <v>-0.4915171729953699</v>
      </c>
      <c r="K563">
        <v>-8.0427876313300608</v>
      </c>
      <c r="L563">
        <f>(Table2[[#This Row],[6M Return vs Nifty]]-AVERAGE(Table2[6M Return vs Nifty]))/_xlfn.STDEV.P(Table2[6M Return vs Nifty])</f>
        <v>-0.64273690167148112</v>
      </c>
      <c r="M563">
        <v>-2.6100119207821701</v>
      </c>
      <c r="N563">
        <f>(Table2[[#This Row],[1W Return vs Nifty]]-AVERAGE(Table2[1W Return vs Nifty]))/_xlfn.STDEV.P(Table2[1W Return vs Nifty])</f>
        <v>-0.15621067376948533</v>
      </c>
      <c r="O563">
        <v>70.09</v>
      </c>
      <c r="P563">
        <v>70.7621758502559</v>
      </c>
      <c r="Q563">
        <v>68.4334117719348</v>
      </c>
      <c r="R563">
        <v>63.514771877329103</v>
      </c>
      <c r="S563" s="2">
        <f>(Table2[[#This Row],[Close Price]]-Table2[[#This Row],[20D EMA]])/Table2[[#This Row],[20D EMA]]</f>
        <v>1.0985875303181566E-2</v>
      </c>
      <c r="T563" s="2">
        <f>(Table2[[#This Row],[Close Price]]-Table2[[#This Row],[50D EMA]])/Table2[[#This Row],[50D EMA]]</f>
        <v>1.3824355818440434E-3</v>
      </c>
      <c r="U563" s="2">
        <f>(Table2[[#This Row],[Close Price]]-Table2[[#This Row],[200D EMA]])/Table2[[#This Row],[200D EMA]]</f>
        <v>3.5459115149076445E-2</v>
      </c>
      <c r="V563">
        <v>0.65382533019601097</v>
      </c>
      <c r="W563">
        <v>69.180000000000007</v>
      </c>
      <c r="X563">
        <v>72.48</v>
      </c>
      <c r="Y563">
        <v>69.180000000000007</v>
      </c>
      <c r="Z563">
        <v>72.48</v>
      </c>
      <c r="AA563">
        <v>68.56</v>
      </c>
      <c r="AB563">
        <v>72.48</v>
      </c>
      <c r="AC563" s="2">
        <f>(Table2[[#This Row],[Close Price]]/Table2[[#This Row],[Day Low]])-1</f>
        <v>2.4284475281873164E-2</v>
      </c>
      <c r="AD563" s="2">
        <f>(Table2[[#This Row],[Day High]]/Table2[[#This Row],[Close Price]])-1</f>
        <v>2.286198137171902E-2</v>
      </c>
      <c r="AE563" s="2">
        <f>(Table2[[#This Row],[Close Price]]/Table2[[#This Row],[Current Week Low]])-1</f>
        <v>2.4284475281873164E-2</v>
      </c>
      <c r="AF563" s="2">
        <f>(Table2[[#This Row],[Current Week High]]/Table2[[#This Row],[Close Price]])-1</f>
        <v>2.286198137171902E-2</v>
      </c>
      <c r="AG563" s="2">
        <f>(Table2[[#This Row],[Close Price]]/Table2[[#This Row],[Current Month Low]])-1</f>
        <v>3.3547257876312742E-2</v>
      </c>
      <c r="AH563" s="2">
        <f>(Table2[[#This Row],[Current Month High]]/Table2[[#This Row],[Close Price]])-1</f>
        <v>2.286198137171902E-2</v>
      </c>
      <c r="AI563">
        <v>12.898673440587</v>
      </c>
      <c r="AJ563">
        <v>22.4891961970613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-0.01</v>
      </c>
      <c r="AM563" t="s">
        <v>10435</v>
      </c>
      <c r="AN563">
        <v>1.36</v>
      </c>
      <c r="AO563" t="s">
        <v>10436</v>
      </c>
      <c r="AP563">
        <v>3.042378664628E-2</v>
      </c>
      <c r="AQ563">
        <f>(Table2[[#This Row],[Sharpe Ratio]]-AVERAGE(Table2[Sharpe Ratio]))/_xlfn.STDEV.P(Table2[Sharpe Ratio])</f>
        <v>-0.32802380533747993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581</v>
      </c>
      <c r="AT563">
        <f>_xlfn.RANK.AVG(Table2[[#This Row],[6M Return vs Nifty Z-Score]],Table2[6M Return vs Nifty Z-Score])</f>
        <v>547</v>
      </c>
      <c r="AU563">
        <f>_xlfn.RANK.AVG(Table2[[#This Row],[Sharpe Ratio Z-Score]],Table2[Sharpe Ratio Z-Score])</f>
        <v>427</v>
      </c>
      <c r="AV563">
        <f>(Table2[[#This Row],[Rank 1Y]]+Table2[[#This Row],[Rank 6M]]+Table2[[#This Row],[Rank Sharpe]])/3</f>
        <v>518.33333333333337</v>
      </c>
    </row>
    <row r="564" spans="1:48" x14ac:dyDescent="0.3">
      <c r="A564" t="s">
        <v>517</v>
      </c>
      <c r="B564" t="s">
        <v>518</v>
      </c>
      <c r="C564" t="s">
        <v>10389</v>
      </c>
      <c r="D564" t="s">
        <v>187</v>
      </c>
      <c r="E564">
        <v>42119.149798125</v>
      </c>
      <c r="F564">
        <v>611.85</v>
      </c>
      <c r="G564">
        <v>8.0658911822792003</v>
      </c>
      <c r="H564">
        <f>(Table2[[#This Row],[1Y Return vs Nifty]]-AVERAGE(Table2[1Y Return vs Nifty]))/_xlfn.STDEV.P(Table2[1Y Return vs Nifty])</f>
        <v>-0.26801152239397197</v>
      </c>
      <c r="I564">
        <v>-0.88233503066918695</v>
      </c>
      <c r="J564">
        <f>(Table2[[#This Row],[1M Return vs Nifty]]-AVERAGE(Table2[1M Return vs Nifty]))/_xlfn.STDEV.P(Table2[1M Return vs Nifty])</f>
        <v>0.15568449524549413</v>
      </c>
      <c r="K564">
        <v>-6.0074193848749697</v>
      </c>
      <c r="L564">
        <f>(Table2[[#This Row],[6M Return vs Nifty]]-AVERAGE(Table2[6M Return vs Nifty]))/_xlfn.STDEV.P(Table2[6M Return vs Nifty])</f>
        <v>-0.58147233349694982</v>
      </c>
      <c r="M564">
        <v>-4.6879288014029301</v>
      </c>
      <c r="N564">
        <f>(Table2[[#This Row],[1W Return vs Nifty]]-AVERAGE(Table2[1W Return vs Nifty]))/_xlfn.STDEV.P(Table2[1W Return vs Nifty])</f>
        <v>-0.55859969886743299</v>
      </c>
      <c r="O564">
        <v>627.92999999999995</v>
      </c>
      <c r="P564">
        <v>625.49200657029303</v>
      </c>
      <c r="Q564">
        <v>577.214429568485</v>
      </c>
      <c r="R564">
        <v>33.0349095798815</v>
      </c>
      <c r="S564" s="2">
        <f>(Table2[[#This Row],[Close Price]]-Table2[[#This Row],[20D EMA]])/Table2[[#This Row],[20D EMA]]</f>
        <v>-2.5607949930724648E-2</v>
      </c>
      <c r="T564" s="2">
        <f>(Table2[[#This Row],[Close Price]]-Table2[[#This Row],[50D EMA]])/Table2[[#This Row],[50D EMA]]</f>
        <v>-2.1810041418586716E-2</v>
      </c>
      <c r="U564" s="2">
        <f>(Table2[[#This Row],[Close Price]]-Table2[[#This Row],[200D EMA]])/Table2[[#This Row],[200D EMA]]</f>
        <v>6.0004685706502421E-2</v>
      </c>
      <c r="V564">
        <v>0.43103873845165203</v>
      </c>
      <c r="W564">
        <v>610.75</v>
      </c>
      <c r="X564">
        <v>622.25</v>
      </c>
      <c r="Y564">
        <v>610.75</v>
      </c>
      <c r="Z564">
        <v>623.70000000000005</v>
      </c>
      <c r="AA564">
        <v>608.9</v>
      </c>
      <c r="AB564">
        <v>689.95</v>
      </c>
      <c r="AC564" s="2">
        <f>(Table2[[#This Row],[Close Price]]/Table2[[#This Row],[Day Low]])-1</f>
        <v>1.8010642652477316E-3</v>
      </c>
      <c r="AD564" s="2">
        <f>(Table2[[#This Row],[Day High]]/Table2[[#This Row],[Close Price]])-1</f>
        <v>1.6997630138105624E-2</v>
      </c>
      <c r="AE564" s="2">
        <f>(Table2[[#This Row],[Close Price]]/Table2[[#This Row],[Current Week Low]])-1</f>
        <v>1.8010642652477316E-3</v>
      </c>
      <c r="AF564" s="2">
        <f>(Table2[[#This Row],[Current Week High]]/Table2[[#This Row],[Close Price]])-1</f>
        <v>1.9367492032360989E-2</v>
      </c>
      <c r="AG564" s="2">
        <f>(Table2[[#This Row],[Close Price]]/Table2[[#This Row],[Current Month Low]])-1</f>
        <v>4.8448021021514354E-3</v>
      </c>
      <c r="AH564" s="2">
        <f>(Table2[[#This Row],[Current Month High]]/Table2[[#This Row],[Close Price]])-1</f>
        <v>0.12764566478712114</v>
      </c>
      <c r="AI564">
        <v>12.7645664787121</v>
      </c>
      <c r="AJ564">
        <v>54.098979977332803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-0.08</v>
      </c>
      <c r="AM564" t="s">
        <v>10435</v>
      </c>
      <c r="AN564">
        <v>-8.27</v>
      </c>
      <c r="AO564" t="s">
        <v>10435</v>
      </c>
      <c r="AP564">
        <v>-4.1283491008000002E-2</v>
      </c>
      <c r="AQ564">
        <f>(Table2[[#This Row],[Sharpe Ratio]]-AVERAGE(Table2[Sharpe Ratio]))/_xlfn.STDEV.P(Table2[Sharpe Ratio])</f>
        <v>-1.160318729778111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-2.4127177892909719</v>
      </c>
      <c r="AS564">
        <f>_xlfn.RANK.AVG(Table2[[#This Row],[1Y Return vs Nifty Z-Score]],Table2[1Y Return vs Nifty Z-Score])</f>
        <v>379</v>
      </c>
      <c r="AT564">
        <f>_xlfn.RANK.AVG(Table2[[#This Row],[6M Return vs Nifty Z-Score]],Table2[6M Return vs Nifty Z-Score])</f>
        <v>522</v>
      </c>
      <c r="AU564">
        <f>_xlfn.RANK.AVG(Table2[[#This Row],[Sharpe Ratio Z-Score]],Table2[Sharpe Ratio Z-Score])</f>
        <v>655</v>
      </c>
      <c r="AV564">
        <f>(Table2[[#This Row],[Rank 1Y]]+Table2[[#This Row],[Rank 6M]]+Table2[[#This Row],[Rank Sharpe]])/3</f>
        <v>518.66666666666663</v>
      </c>
    </row>
    <row r="565" spans="1:48" x14ac:dyDescent="0.3">
      <c r="A565" t="s">
        <v>1245</v>
      </c>
      <c r="B565" t="s">
        <v>1246</v>
      </c>
      <c r="C565" t="s">
        <v>10404</v>
      </c>
      <c r="D565" t="s">
        <v>388</v>
      </c>
      <c r="E565">
        <v>9766.4124955949992</v>
      </c>
      <c r="F565">
        <v>664.65</v>
      </c>
      <c r="G565">
        <v>-21.6712973012086</v>
      </c>
      <c r="H565">
        <f>(Table2[[#This Row],[1Y Return vs Nifty]]-AVERAGE(Table2[1Y Return vs Nifty]))/_xlfn.STDEV.P(Table2[1Y Return vs Nifty])</f>
        <v>-0.7522327282038348</v>
      </c>
      <c r="I565">
        <v>-6.0386147313696599</v>
      </c>
      <c r="J565">
        <f>(Table2[[#This Row],[1M Return vs Nifty]]-AVERAGE(Table2[1M Return vs Nifty]))/_xlfn.STDEV.P(Table2[1M Return vs Nifty])</f>
        <v>-0.34683912256679317</v>
      </c>
      <c r="K565">
        <v>-11.432104608729899</v>
      </c>
      <c r="L565">
        <f>(Table2[[#This Row],[6M Return vs Nifty]]-AVERAGE(Table2[6M Return vs Nifty]))/_xlfn.STDEV.P(Table2[6M Return vs Nifty])</f>
        <v>-0.74475531597496392</v>
      </c>
      <c r="M565">
        <v>-0.807897959693614</v>
      </c>
      <c r="N565">
        <f>(Table2[[#This Row],[1W Return vs Nifty]]-AVERAGE(Table2[1W Return vs Nifty]))/_xlfn.STDEV.P(Table2[1W Return vs Nifty])</f>
        <v>0.19276906005951763</v>
      </c>
      <c r="O565">
        <v>664.18</v>
      </c>
      <c r="P565">
        <v>670.86683107913996</v>
      </c>
      <c r="Q565">
        <v>670.83042181146698</v>
      </c>
      <c r="R565">
        <v>53.301197102542197</v>
      </c>
      <c r="S565" s="2">
        <f>(Table2[[#This Row],[Close Price]]-Table2[[#This Row],[20D EMA]])/Table2[[#This Row],[20D EMA]]</f>
        <v>7.0763949531757551E-4</v>
      </c>
      <c r="T565" s="2">
        <f>(Table2[[#This Row],[Close Price]]-Table2[[#This Row],[50D EMA]])/Table2[[#This Row],[50D EMA]]</f>
        <v>-9.2668630958244527E-3</v>
      </c>
      <c r="U565" s="2">
        <f>(Table2[[#This Row],[Close Price]]-Table2[[#This Row],[200D EMA]])/Table2[[#This Row],[200D EMA]]</f>
        <v>-9.2130911337887592E-3</v>
      </c>
      <c r="V565">
        <v>0.41756835013614102</v>
      </c>
      <c r="W565">
        <v>660.8</v>
      </c>
      <c r="X565">
        <v>670.7</v>
      </c>
      <c r="Y565">
        <v>642.29999999999995</v>
      </c>
      <c r="Z565">
        <v>670.7</v>
      </c>
      <c r="AA565">
        <v>638.6</v>
      </c>
      <c r="AB565">
        <v>707.7</v>
      </c>
      <c r="AC565" s="2">
        <f>(Table2[[#This Row],[Close Price]]/Table2[[#This Row],[Day Low]])-1</f>
        <v>5.8262711864407457E-3</v>
      </c>
      <c r="AD565" s="2">
        <f>(Table2[[#This Row],[Day High]]/Table2[[#This Row],[Close Price]])-1</f>
        <v>9.102535168886039E-3</v>
      </c>
      <c r="AE565" s="2">
        <f>(Table2[[#This Row],[Close Price]]/Table2[[#This Row],[Current Week Low]])-1</f>
        <v>3.4796823914058805E-2</v>
      </c>
      <c r="AF565" s="2">
        <f>(Table2[[#This Row],[Current Week High]]/Table2[[#This Row],[Close Price]])-1</f>
        <v>9.102535168886039E-3</v>
      </c>
      <c r="AG565" s="2">
        <f>(Table2[[#This Row],[Close Price]]/Table2[[#This Row],[Current Month Low]])-1</f>
        <v>4.0792358283745722E-2</v>
      </c>
      <c r="AH565" s="2">
        <f>(Table2[[#This Row],[Current Month High]]/Table2[[#This Row],[Close Price]])-1</f>
        <v>6.4770932069510456E-2</v>
      </c>
      <c r="AI565">
        <v>22.6058827954562</v>
      </c>
      <c r="AJ565">
        <v>12.604828462515799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-0.09</v>
      </c>
      <c r="AM565" t="s">
        <v>10435</v>
      </c>
      <c r="AN565">
        <v>-2.34</v>
      </c>
      <c r="AO565" t="s">
        <v>10435</v>
      </c>
      <c r="AP565">
        <v>3.6321608919224001E-2</v>
      </c>
      <c r="AQ565">
        <f>(Table2[[#This Row],[Sharpe Ratio]]-AVERAGE(Table2[Sharpe Ratio]))/_xlfn.STDEV.P(Table2[Sharpe Ratio])</f>
        <v>-0.25956872373906131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586</v>
      </c>
      <c r="AT565">
        <f>_xlfn.RANK.AVG(Table2[[#This Row],[6M Return vs Nifty Z-Score]],Table2[6M Return vs Nifty Z-Score])</f>
        <v>572</v>
      </c>
      <c r="AU565">
        <f>_xlfn.RANK.AVG(Table2[[#This Row],[Sharpe Ratio Z-Score]],Table2[Sharpe Ratio Z-Score])</f>
        <v>399</v>
      </c>
      <c r="AV565">
        <f>(Table2[[#This Row],[Rank 1Y]]+Table2[[#This Row],[Rank 6M]]+Table2[[#This Row],[Rank Sharpe]])/3</f>
        <v>519</v>
      </c>
    </row>
    <row r="566" spans="1:48" x14ac:dyDescent="0.3">
      <c r="A566" t="s">
        <v>1991</v>
      </c>
      <c r="B566" t="s">
        <v>1992</v>
      </c>
      <c r="C566" t="s">
        <v>10398</v>
      </c>
      <c r="D566" t="s">
        <v>125</v>
      </c>
      <c r="E566">
        <v>3507.0684285000002</v>
      </c>
      <c r="F566">
        <v>1204.7</v>
      </c>
      <c r="G566">
        <v>-17.768059316303599</v>
      </c>
      <c r="H566">
        <f>(Table2[[#This Row],[1Y Return vs Nifty]]-AVERAGE(Table2[1Y Return vs Nifty]))/_xlfn.STDEV.P(Table2[1Y Return vs Nifty])</f>
        <v>-0.68867491726071084</v>
      </c>
      <c r="I566">
        <v>3.76567156181759</v>
      </c>
      <c r="J566">
        <f>(Table2[[#This Row],[1M Return vs Nifty]]-AVERAGE(Table2[1M Return vs Nifty]))/_xlfn.STDEV.P(Table2[1M Return vs Nifty])</f>
        <v>0.60867254555519912</v>
      </c>
      <c r="K566">
        <v>5.78531961702258</v>
      </c>
      <c r="L566">
        <f>(Table2[[#This Row],[6M Return vs Nifty]]-AVERAGE(Table2[6M Return vs Nifty]))/_xlfn.STDEV.P(Table2[6M Return vs Nifty])</f>
        <v>-0.22651098249596391</v>
      </c>
      <c r="M566">
        <v>2.2659230960109902</v>
      </c>
      <c r="N566">
        <f>(Table2[[#This Row],[1W Return vs Nifty]]-AVERAGE(Table2[1W Return vs Nifty]))/_xlfn.STDEV.P(Table2[1W Return vs Nifty])</f>
        <v>0.78801513051880145</v>
      </c>
      <c r="O566">
        <v>1134.82</v>
      </c>
      <c r="P566">
        <v>1129.1652994258</v>
      </c>
      <c r="Q566">
        <v>1126.06152694051</v>
      </c>
      <c r="R566">
        <v>73.867263910728497</v>
      </c>
      <c r="S566" s="2">
        <f>(Table2[[#This Row],[Close Price]]-Table2[[#This Row],[20D EMA]])/Table2[[#This Row],[20D EMA]]</f>
        <v>6.1578047619886951E-2</v>
      </c>
      <c r="T566" s="2">
        <f>(Table2[[#This Row],[Close Price]]-Table2[[#This Row],[50D EMA]])/Table2[[#This Row],[50D EMA]]</f>
        <v>6.6894280768821701E-2</v>
      </c>
      <c r="U566" s="2">
        <f>(Table2[[#This Row],[Close Price]]-Table2[[#This Row],[200D EMA]])/Table2[[#This Row],[200D EMA]]</f>
        <v>6.9834970095416921E-2</v>
      </c>
      <c r="V566">
        <v>1.4844578444810099</v>
      </c>
      <c r="W566">
        <v>1200</v>
      </c>
      <c r="X566">
        <v>1236.3</v>
      </c>
      <c r="Y566">
        <v>1196.8</v>
      </c>
      <c r="Z566">
        <v>1237</v>
      </c>
      <c r="AA566">
        <v>1060</v>
      </c>
      <c r="AB566">
        <v>1240</v>
      </c>
      <c r="AC566" s="2">
        <f>(Table2[[#This Row],[Close Price]]/Table2[[#This Row],[Day Low]])-1</f>
        <v>3.9166666666667904E-3</v>
      </c>
      <c r="AD566" s="2">
        <f>(Table2[[#This Row],[Day High]]/Table2[[#This Row],[Close Price]])-1</f>
        <v>2.6230596829085906E-2</v>
      </c>
      <c r="AE566" s="2">
        <f>(Table2[[#This Row],[Close Price]]/Table2[[#This Row],[Current Week Low]])-1</f>
        <v>6.600935828876997E-3</v>
      </c>
      <c r="AF566" s="2">
        <f>(Table2[[#This Row],[Current Week High]]/Table2[[#This Row],[Close Price]])-1</f>
        <v>2.6811654353781078E-2</v>
      </c>
      <c r="AG566" s="2">
        <f>(Table2[[#This Row],[Close Price]]/Table2[[#This Row],[Current Month Low]])-1</f>
        <v>0.13650943396226412</v>
      </c>
      <c r="AH566" s="2">
        <f>(Table2[[#This Row],[Current Month High]]/Table2[[#This Row],[Close Price]])-1</f>
        <v>2.9301900888187848E-2</v>
      </c>
      <c r="AI566">
        <v>12.8081680086328</v>
      </c>
      <c r="AJ566">
        <v>26.146596858638699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-0.02</v>
      </c>
      <c r="AM566" t="s">
        <v>10435</v>
      </c>
      <c r="AN566">
        <v>9.6199999999999992</v>
      </c>
      <c r="AO566" t="s">
        <v>10436</v>
      </c>
      <c r="AP566">
        <v>-1.8512568032257998E-2</v>
      </c>
      <c r="AQ566">
        <f>(Table2[[#This Row],[Sharpe Ratio]]-AVERAGE(Table2[Sharpe Ratio]))/_xlfn.STDEV.P(Table2[Sharpe Ratio])</f>
        <v>-0.89602026193065087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-0.41451848561332505</v>
      </c>
      <c r="AS566">
        <f>_xlfn.RANK.AVG(Table2[[#This Row],[1Y Return vs Nifty Z-Score]],Table2[1Y Return vs Nifty Z-Score])</f>
        <v>559</v>
      </c>
      <c r="AT566">
        <f>_xlfn.RANK.AVG(Table2[[#This Row],[6M Return vs Nifty Z-Score]],Table2[6M Return vs Nifty Z-Score])</f>
        <v>384</v>
      </c>
      <c r="AU566">
        <f>_xlfn.RANK.AVG(Table2[[#This Row],[Sharpe Ratio Z-Score]],Table2[Sharpe Ratio Z-Score])</f>
        <v>614</v>
      </c>
      <c r="AV566">
        <f>(Table2[[#This Row],[Rank 1Y]]+Table2[[#This Row],[Rank 6M]]+Table2[[#This Row],[Rank Sharpe]])/3</f>
        <v>519</v>
      </c>
    </row>
    <row r="567" spans="1:48" x14ac:dyDescent="0.3">
      <c r="A567" t="s">
        <v>1778</v>
      </c>
      <c r="B567" t="s">
        <v>1779</v>
      </c>
      <c r="C567" t="s">
        <v>10399</v>
      </c>
      <c r="D567" t="s">
        <v>279</v>
      </c>
      <c r="E567">
        <v>4596.8995660399996</v>
      </c>
      <c r="F567">
        <v>208.9</v>
      </c>
      <c r="G567">
        <v>6.6783527486428396</v>
      </c>
      <c r="H567">
        <f>(Table2[[#This Row],[1Y Return vs Nifty]]-AVERAGE(Table2[1Y Return vs Nifty]))/_xlfn.STDEV.P(Table2[1Y Return vs Nifty])</f>
        <v>-0.29060530370641852</v>
      </c>
      <c r="I567">
        <v>-5.0365108948036603</v>
      </c>
      <c r="J567">
        <f>(Table2[[#This Row],[1M Return vs Nifty]]-AVERAGE(Table2[1M Return vs Nifty]))/_xlfn.STDEV.P(Table2[1M Return vs Nifty])</f>
        <v>-0.24917552117094405</v>
      </c>
      <c r="K567">
        <v>-17.010208920952198</v>
      </c>
      <c r="L567">
        <f>(Table2[[#This Row],[6M Return vs Nifty]]-AVERAGE(Table2[6M Return vs Nifty]))/_xlfn.STDEV.P(Table2[6M Return vs Nifty])</f>
        <v>-0.91265621180351175</v>
      </c>
      <c r="M567">
        <v>-3.5459859483236</v>
      </c>
      <c r="N567">
        <f>(Table2[[#This Row],[1W Return vs Nifty]]-AVERAGE(Table2[1W Return vs Nifty]))/_xlfn.STDEV.P(Table2[1W Return vs Nifty])</f>
        <v>-0.33746223391219993</v>
      </c>
      <c r="O567">
        <v>208.08</v>
      </c>
      <c r="P567">
        <v>201.80310552293801</v>
      </c>
      <c r="Q567">
        <v>189.63331543126</v>
      </c>
      <c r="R567">
        <v>49.368008910645997</v>
      </c>
      <c r="S567" s="2">
        <f>(Table2[[#This Row],[Close Price]]-Table2[[#This Row],[20D EMA]])/Table2[[#This Row],[20D EMA]]</f>
        <v>3.9407920030757075E-3</v>
      </c>
      <c r="T567" s="2">
        <f>(Table2[[#This Row],[Close Price]]-Table2[[#This Row],[50D EMA]])/Table2[[#This Row],[50D EMA]]</f>
        <v>3.5167419543280135E-2</v>
      </c>
      <c r="U567" s="2">
        <f>(Table2[[#This Row],[Close Price]]-Table2[[#This Row],[200D EMA]])/Table2[[#This Row],[200D EMA]]</f>
        <v>0.10159968212823851</v>
      </c>
      <c r="V567">
        <v>0.54151373416918203</v>
      </c>
      <c r="W567">
        <v>208</v>
      </c>
      <c r="X567">
        <v>214</v>
      </c>
      <c r="Y567">
        <v>206</v>
      </c>
      <c r="Z567">
        <v>214</v>
      </c>
      <c r="AA567">
        <v>203</v>
      </c>
      <c r="AB567">
        <v>225.48</v>
      </c>
      <c r="AC567" s="2">
        <f>(Table2[[#This Row],[Close Price]]/Table2[[#This Row],[Day Low]])-1</f>
        <v>4.3269230769231726E-3</v>
      </c>
      <c r="AD567" s="2">
        <f>(Table2[[#This Row],[Day High]]/Table2[[#This Row],[Close Price]])-1</f>
        <v>2.441359502154139E-2</v>
      </c>
      <c r="AE567" s="2">
        <f>(Table2[[#This Row],[Close Price]]/Table2[[#This Row],[Current Week Low]])-1</f>
        <v>1.4077669902912593E-2</v>
      </c>
      <c r="AF567" s="2">
        <f>(Table2[[#This Row],[Current Week High]]/Table2[[#This Row],[Close Price]])-1</f>
        <v>2.441359502154139E-2</v>
      </c>
      <c r="AG567" s="2">
        <f>(Table2[[#This Row],[Close Price]]/Table2[[#This Row],[Current Month Low]])-1</f>
        <v>2.9064039408867037E-2</v>
      </c>
      <c r="AH567" s="2">
        <f>(Table2[[#This Row],[Current Month High]]/Table2[[#This Row],[Close Price]])-1</f>
        <v>7.9368118717089375E-2</v>
      </c>
      <c r="AI567">
        <v>13.8583054092867</v>
      </c>
      <c r="AJ567">
        <v>52.481751824817501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0.01</v>
      </c>
      <c r="AM567" t="s">
        <v>10436</v>
      </c>
      <c r="AN567">
        <v>-2.54</v>
      </c>
      <c r="AO567" t="s">
        <v>10435</v>
      </c>
      <c r="AQ567">
        <f>(Table2[[#This Row],[Sharpe Ratio]]-AVERAGE(Table2[Sharpe Ratio]))/_xlfn.STDEV.P(Table2[Sharpe Ratio])</f>
        <v>-0.68114784011182361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-2.4710471107048977</v>
      </c>
      <c r="AS567">
        <f>_xlfn.RANK.AVG(Table2[[#This Row],[1Y Return vs Nifty Z-Score]],Table2[1Y Return vs Nifty Z-Score])</f>
        <v>390</v>
      </c>
      <c r="AT567">
        <f>_xlfn.RANK.AVG(Table2[[#This Row],[6M Return vs Nifty Z-Score]],Table2[6M Return vs Nifty Z-Score])</f>
        <v>639</v>
      </c>
      <c r="AU567">
        <f>_xlfn.RANK.AVG(Table2[[#This Row],[Sharpe Ratio Z-Score]],Table2[Sharpe Ratio Z-Score])</f>
        <v>532</v>
      </c>
      <c r="AV567">
        <f>(Table2[[#This Row],[Rank 1Y]]+Table2[[#This Row],[Rank 6M]]+Table2[[#This Row],[Rank Sharpe]])/3</f>
        <v>520.33333333333337</v>
      </c>
    </row>
    <row r="568" spans="1:48" x14ac:dyDescent="0.3">
      <c r="A568" t="s">
        <v>1554</v>
      </c>
      <c r="B568" t="s">
        <v>1555</v>
      </c>
      <c r="C568" t="s">
        <v>10391</v>
      </c>
      <c r="D568" t="s">
        <v>24</v>
      </c>
      <c r="E568">
        <v>6527.5848551250001</v>
      </c>
      <c r="F568">
        <v>24.95</v>
      </c>
      <c r="G568">
        <v>-28.1817703297822</v>
      </c>
      <c r="H568">
        <f>(Table2[[#This Row],[1Y Return vs Nifty]]-AVERAGE(Table2[1Y Return vs Nifty]))/_xlfn.STDEV.P(Table2[1Y Return vs Nifty])</f>
        <v>-0.85824507372328407</v>
      </c>
      <c r="I568">
        <v>-9.1836183908168891</v>
      </c>
      <c r="J568">
        <f>(Table2[[#This Row],[1M Return vs Nifty]]-AVERAGE(Table2[1M Return vs Nifty]))/_xlfn.STDEV.P(Table2[1M Return vs Nifty])</f>
        <v>-0.65334666457689861</v>
      </c>
      <c r="K568">
        <v>-29.542526807125501</v>
      </c>
      <c r="L568">
        <f>(Table2[[#This Row],[6M Return vs Nifty]]-AVERAGE(Table2[6M Return vs Nifty]))/_xlfn.STDEV.P(Table2[6M Return vs Nifty])</f>
        <v>-1.2898788813914757</v>
      </c>
      <c r="M568">
        <v>-1.7749193420910601</v>
      </c>
      <c r="N568">
        <f>(Table2[[#This Row],[1W Return vs Nifty]]-AVERAGE(Table2[1W Return vs Nifty]))/_xlfn.STDEV.P(Table2[1W Return vs Nifty])</f>
        <v>5.5051733560552438E-3</v>
      </c>
      <c r="O568">
        <v>25.12</v>
      </c>
      <c r="P568">
        <v>25.640297384634</v>
      </c>
      <c r="Q568">
        <v>25.941551682342599</v>
      </c>
      <c r="R568">
        <v>47.7482586279842</v>
      </c>
      <c r="S568" s="2">
        <f>(Table2[[#This Row],[Close Price]]-Table2[[#This Row],[20D EMA]])/Table2[[#This Row],[20D EMA]]</f>
        <v>-6.7675159235669469E-3</v>
      </c>
      <c r="T568" s="2">
        <f>(Table2[[#This Row],[Close Price]]-Table2[[#This Row],[50D EMA]])/Table2[[#This Row],[50D EMA]]</f>
        <v>-2.6922362649650443E-2</v>
      </c>
      <c r="U568" s="2">
        <f>(Table2[[#This Row],[Close Price]]-Table2[[#This Row],[200D EMA]])/Table2[[#This Row],[200D EMA]]</f>
        <v>-3.8222527876677098E-2</v>
      </c>
      <c r="V568">
        <v>0.61204087230104898</v>
      </c>
      <c r="W568">
        <v>24.91</v>
      </c>
      <c r="X568">
        <v>25.45</v>
      </c>
      <c r="Y568">
        <v>24.5</v>
      </c>
      <c r="Z568">
        <v>25.45</v>
      </c>
      <c r="AA568">
        <v>24.42</v>
      </c>
      <c r="AB568">
        <v>25.7</v>
      </c>
      <c r="AC568" s="2">
        <f>(Table2[[#This Row],[Close Price]]/Table2[[#This Row],[Day Low]])-1</f>
        <v>1.6057808109193328E-3</v>
      </c>
      <c r="AD568" s="2">
        <f>(Table2[[#This Row],[Day High]]/Table2[[#This Row],[Close Price]])-1</f>
        <v>2.0040080160320661E-2</v>
      </c>
      <c r="AE568" s="2">
        <f>(Table2[[#This Row],[Close Price]]/Table2[[#This Row],[Current Week Low]])-1</f>
        <v>1.8367346938775508E-2</v>
      </c>
      <c r="AF568" s="2">
        <f>(Table2[[#This Row],[Current Week High]]/Table2[[#This Row],[Close Price]])-1</f>
        <v>2.0040080160320661E-2</v>
      </c>
      <c r="AG568" s="2">
        <f>(Table2[[#This Row],[Close Price]]/Table2[[#This Row],[Current Month Low]])-1</f>
        <v>2.1703521703521522E-2</v>
      </c>
      <c r="AH568" s="2">
        <f>(Table2[[#This Row],[Current Month High]]/Table2[[#This Row],[Close Price]])-1</f>
        <v>3.0060120240480881E-2</v>
      </c>
      <c r="AI568">
        <v>47.822545360262303</v>
      </c>
      <c r="AJ568">
        <v>17.834901673235301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</v>
      </c>
      <c r="AM568" t="s">
        <v>10435</v>
      </c>
      <c r="AN568">
        <v>-0.2</v>
      </c>
      <c r="AO568" t="s">
        <v>10435</v>
      </c>
      <c r="AP568">
        <v>9.6702997500832E-2</v>
      </c>
      <c r="AQ568">
        <f>(Table2[[#This Row],[Sharpe Ratio]]-AVERAGE(Table2[Sharpe Ratio]))/_xlfn.STDEV.P(Table2[Sharpe Ratio])</f>
        <v>0.44126841429096159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618</v>
      </c>
      <c r="AT568">
        <f>_xlfn.RANK.AVG(Table2[[#This Row],[6M Return vs Nifty Z-Score]],Table2[6M Return vs Nifty Z-Score])</f>
        <v>713</v>
      </c>
      <c r="AU568">
        <f>_xlfn.RANK.AVG(Table2[[#This Row],[Sharpe Ratio Z-Score]],Table2[Sharpe Ratio Z-Score])</f>
        <v>230</v>
      </c>
      <c r="AV568">
        <f>(Table2[[#This Row],[Rank 1Y]]+Table2[[#This Row],[Rank 6M]]+Table2[[#This Row],[Rank Sharpe]])/3</f>
        <v>520.33333333333337</v>
      </c>
    </row>
    <row r="569" spans="1:48" x14ac:dyDescent="0.3">
      <c r="A569" t="s">
        <v>162</v>
      </c>
      <c r="B569" t="s">
        <v>163</v>
      </c>
      <c r="C569" t="s">
        <v>10404</v>
      </c>
      <c r="D569" t="s">
        <v>164</v>
      </c>
      <c r="E569">
        <v>166064.85245002501</v>
      </c>
      <c r="F569">
        <v>3265.05</v>
      </c>
      <c r="G569">
        <v>-0.95954080284681298</v>
      </c>
      <c r="H569">
        <f>(Table2[[#This Row],[1Y Return vs Nifty]]-AVERAGE(Table2[1Y Return vs Nifty]))/_xlfn.STDEV.P(Table2[1Y Return vs Nifty])</f>
        <v>-0.4149758381771983</v>
      </c>
      <c r="I569">
        <v>1.8763483628489299</v>
      </c>
      <c r="J569">
        <f>(Table2[[#This Row],[1M Return vs Nifty]]-AVERAGE(Table2[1M Return vs Nifty]))/_xlfn.STDEV.P(Table2[1M Return vs Nifty])</f>
        <v>0.42454181869927704</v>
      </c>
      <c r="K569">
        <v>-8.6176538755060008</v>
      </c>
      <c r="L569">
        <f>(Table2[[#This Row],[6M Return vs Nifty]]-AVERAGE(Table2[6M Return vs Nifty]))/_xlfn.STDEV.P(Table2[6M Return vs Nifty])</f>
        <v>-0.6600403710898004</v>
      </c>
      <c r="M569">
        <v>-2.8088175482380899</v>
      </c>
      <c r="N569">
        <f>(Table2[[#This Row],[1W Return vs Nifty]]-AVERAGE(Table2[1W Return vs Nifty]))/_xlfn.STDEV.P(Table2[1W Return vs Nifty])</f>
        <v>-0.1947094238215446</v>
      </c>
      <c r="O569">
        <v>3228.42</v>
      </c>
      <c r="P569">
        <v>3171.6571634726001</v>
      </c>
      <c r="Q569">
        <v>2966.71383858942</v>
      </c>
      <c r="R569">
        <v>54.384367605386899</v>
      </c>
      <c r="S569" s="2">
        <f>(Table2[[#This Row],[Close Price]]-Table2[[#This Row],[20D EMA]])/Table2[[#This Row],[20D EMA]]</f>
        <v>1.1346107383797681E-2</v>
      </c>
      <c r="T569" s="2">
        <f>(Table2[[#This Row],[Close Price]]-Table2[[#This Row],[50D EMA]])/Table2[[#This Row],[50D EMA]]</f>
        <v>2.9446069267192052E-2</v>
      </c>
      <c r="U569" s="2">
        <f>(Table2[[#This Row],[Close Price]]-Table2[[#This Row],[200D EMA]])/Table2[[#This Row],[200D EMA]]</f>
        <v>0.10056115204978103</v>
      </c>
      <c r="V569">
        <v>0.99202949582815503</v>
      </c>
      <c r="W569">
        <v>3254</v>
      </c>
      <c r="X569">
        <v>3327.85</v>
      </c>
      <c r="Y569">
        <v>3254</v>
      </c>
      <c r="Z569">
        <v>3327.85</v>
      </c>
      <c r="AA569">
        <v>3135.6</v>
      </c>
      <c r="AB569">
        <v>3331</v>
      </c>
      <c r="AC569" s="2">
        <f>(Table2[[#This Row],[Close Price]]/Table2[[#This Row],[Day Low]])-1</f>
        <v>3.395820528580229E-3</v>
      </c>
      <c r="AD569" s="2">
        <f>(Table2[[#This Row],[Day High]]/Table2[[#This Row],[Close Price]])-1</f>
        <v>1.9234008667554869E-2</v>
      </c>
      <c r="AE569" s="2">
        <f>(Table2[[#This Row],[Close Price]]/Table2[[#This Row],[Current Week Low]])-1</f>
        <v>3.395820528580229E-3</v>
      </c>
      <c r="AF569" s="2">
        <f>(Table2[[#This Row],[Current Week High]]/Table2[[#This Row],[Close Price]])-1</f>
        <v>1.9234008667554869E-2</v>
      </c>
      <c r="AG569" s="2">
        <f>(Table2[[#This Row],[Close Price]]/Table2[[#This Row],[Current Month Low]])-1</f>
        <v>4.1283964791427596E-2</v>
      </c>
      <c r="AH569" s="2">
        <f>(Table2[[#This Row],[Current Month High]]/Table2[[#This Row],[Close Price]])-1</f>
        <v>2.0198771841166252E-2</v>
      </c>
      <c r="AI569">
        <v>2.0198771841166199</v>
      </c>
      <c r="AJ569">
        <v>42.420012649669502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0.03</v>
      </c>
      <c r="AM569" t="s">
        <v>10436</v>
      </c>
      <c r="AN569">
        <v>0.97</v>
      </c>
      <c r="AO569" t="s">
        <v>10436</v>
      </c>
      <c r="AP569">
        <v>-4.7717436151249997E-3</v>
      </c>
      <c r="AQ569">
        <f>(Table2[[#This Row],[Sharpe Ratio]]-AVERAGE(Table2[Sharpe Ratio]))/_xlfn.STDEV.P(Table2[Sharpe Ratio])</f>
        <v>-0.73653270649523561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-1.5817165208845019</v>
      </c>
      <c r="AS569">
        <f>_xlfn.RANK.AVG(Table2[[#This Row],[1Y Return vs Nifty Z-Score]],Table2[1Y Return vs Nifty Z-Score])</f>
        <v>438</v>
      </c>
      <c r="AT569">
        <f>_xlfn.RANK.AVG(Table2[[#This Row],[6M Return vs Nifty Z-Score]],Table2[6M Return vs Nifty Z-Score])</f>
        <v>557</v>
      </c>
      <c r="AU569">
        <f>_xlfn.RANK.AVG(Table2[[#This Row],[Sharpe Ratio Z-Score]],Table2[Sharpe Ratio Z-Score])</f>
        <v>569</v>
      </c>
      <c r="AV569">
        <f>(Table2[[#This Row],[Rank 1Y]]+Table2[[#This Row],[Rank 6M]]+Table2[[#This Row],[Rank Sharpe]])/3</f>
        <v>521.33333333333337</v>
      </c>
    </row>
    <row r="570" spans="1:48" x14ac:dyDescent="0.3">
      <c r="A570" t="s">
        <v>904</v>
      </c>
      <c r="B570" t="s">
        <v>905</v>
      </c>
      <c r="C570" t="s">
        <v>10390</v>
      </c>
      <c r="D570" t="s">
        <v>21</v>
      </c>
      <c r="E570">
        <v>17456.922732359999</v>
      </c>
      <c r="F570">
        <v>631.9</v>
      </c>
      <c r="G570">
        <v>-2.4678443285887002</v>
      </c>
      <c r="H570">
        <f>(Table2[[#This Row],[1Y Return vs Nifty]]-AVERAGE(Table2[1Y Return vs Nifty]))/_xlfn.STDEV.P(Table2[1Y Return vs Nifty])</f>
        <v>-0.43953608039268371</v>
      </c>
      <c r="I570">
        <v>-1.66136289524511</v>
      </c>
      <c r="J570">
        <f>(Table2[[#This Row],[1M Return vs Nifty]]-AVERAGE(Table2[1M Return vs Nifty]))/_xlfn.STDEV.P(Table2[1M Return vs Nifty])</f>
        <v>7.97615578551715E-2</v>
      </c>
      <c r="K570">
        <v>-32.564460935725798</v>
      </c>
      <c r="L570">
        <f>(Table2[[#This Row],[6M Return vs Nifty]]-AVERAGE(Table2[6M Return vs Nifty]))/_xlfn.STDEV.P(Table2[6M Return vs Nifty])</f>
        <v>-1.3808390748419836</v>
      </c>
      <c r="M570">
        <v>-2.3920647074033399</v>
      </c>
      <c r="N570">
        <f>(Table2[[#This Row],[1W Return vs Nifty]]-AVERAGE(Table2[1W Return vs Nifty]))/_xlfn.STDEV.P(Table2[1W Return vs Nifty])</f>
        <v>-0.11400515172371302</v>
      </c>
      <c r="O570">
        <v>637.95000000000005</v>
      </c>
      <c r="P570">
        <v>645.42841147859394</v>
      </c>
      <c r="Q570">
        <v>646.11064304358194</v>
      </c>
      <c r="R570">
        <v>46.159670993866897</v>
      </c>
      <c r="S570" s="2">
        <f>(Table2[[#This Row],[Close Price]]-Table2[[#This Row],[20D EMA]])/Table2[[#This Row],[20D EMA]]</f>
        <v>-9.4835018418372406E-3</v>
      </c>
      <c r="T570" s="2">
        <f>(Table2[[#This Row],[Close Price]]-Table2[[#This Row],[50D EMA]])/Table2[[#This Row],[50D EMA]]</f>
        <v>-2.0960359410894396E-2</v>
      </c>
      <c r="U570" s="2">
        <f>(Table2[[#This Row],[Close Price]]-Table2[[#This Row],[200D EMA]])/Table2[[#This Row],[200D EMA]]</f>
        <v>-2.1994132423884899E-2</v>
      </c>
      <c r="V570">
        <v>0.83859931113498698</v>
      </c>
      <c r="W570">
        <v>625</v>
      </c>
      <c r="X570">
        <v>637.20000000000005</v>
      </c>
      <c r="Y570">
        <v>622.1</v>
      </c>
      <c r="Z570">
        <v>638</v>
      </c>
      <c r="AA570">
        <v>605</v>
      </c>
      <c r="AB570">
        <v>678.95</v>
      </c>
      <c r="AC570" s="2">
        <f>(Table2[[#This Row],[Close Price]]/Table2[[#This Row],[Day Low]])-1</f>
        <v>1.1039999999999939E-2</v>
      </c>
      <c r="AD570" s="2">
        <f>(Table2[[#This Row],[Day High]]/Table2[[#This Row],[Close Price]])-1</f>
        <v>8.3874030701061031E-3</v>
      </c>
      <c r="AE570" s="2">
        <f>(Table2[[#This Row],[Close Price]]/Table2[[#This Row],[Current Week Low]])-1</f>
        <v>1.575309435782013E-2</v>
      </c>
      <c r="AF570" s="2">
        <f>(Table2[[#This Row],[Current Week High]]/Table2[[#This Row],[Close Price]])-1</f>
        <v>9.653426175027624E-3</v>
      </c>
      <c r="AG570" s="2">
        <f>(Table2[[#This Row],[Close Price]]/Table2[[#This Row],[Current Month Low]])-1</f>
        <v>4.4462809917355406E-2</v>
      </c>
      <c r="AH570" s="2">
        <f>(Table2[[#This Row],[Current Month High]]/Table2[[#This Row],[Close Price]])-1</f>
        <v>7.4457983858205568E-2</v>
      </c>
      <c r="AI570">
        <v>36.390251622092102</v>
      </c>
      <c r="AJ570">
        <v>33.763759525825499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-0.21</v>
      </c>
      <c r="AM570" t="s">
        <v>10435</v>
      </c>
      <c r="AN570">
        <v>-3.32</v>
      </c>
      <c r="AO570" t="s">
        <v>10435</v>
      </c>
      <c r="AP570">
        <v>3.8419319802911002E-2</v>
      </c>
      <c r="AQ570">
        <f>(Table2[[#This Row],[Sharpe Ratio]]-AVERAGE(Table2[Sharpe Ratio]))/_xlfn.STDEV.P(Table2[Sharpe Ratio])</f>
        <v>-0.23522092838899822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450</v>
      </c>
      <c r="AT570">
        <f>_xlfn.RANK.AVG(Table2[[#This Row],[6M Return vs Nifty Z-Score]],Table2[6M Return vs Nifty Z-Score])</f>
        <v>721</v>
      </c>
      <c r="AU570">
        <f>_xlfn.RANK.AVG(Table2[[#This Row],[Sharpe Ratio Z-Score]],Table2[Sharpe Ratio Z-Score])</f>
        <v>395</v>
      </c>
      <c r="AV570">
        <f>(Table2[[#This Row],[Rank 1Y]]+Table2[[#This Row],[Rank 6M]]+Table2[[#This Row],[Rank Sharpe]])/3</f>
        <v>522</v>
      </c>
    </row>
    <row r="571" spans="1:48" x14ac:dyDescent="0.3">
      <c r="A571" t="s">
        <v>425</v>
      </c>
      <c r="B571" t="s">
        <v>426</v>
      </c>
      <c r="C571" t="s">
        <v>10398</v>
      </c>
      <c r="D571" t="s">
        <v>125</v>
      </c>
      <c r="E571">
        <v>55299.472569131998</v>
      </c>
      <c r="F571">
        <v>133.88</v>
      </c>
      <c r="G571">
        <v>11.9528643402402</v>
      </c>
      <c r="H571">
        <f>(Table2[[#This Row],[1Y Return vs Nifty]]-AVERAGE(Table2[1Y Return vs Nifty]))/_xlfn.STDEV.P(Table2[1Y Return vs Nifty])</f>
        <v>-0.20471855740693057</v>
      </c>
      <c r="I571">
        <v>-7.0154763764490697</v>
      </c>
      <c r="J571">
        <f>(Table2[[#This Row],[1M Return vs Nifty]]-AVERAGE(Table2[1M Return vs Nifty]))/_xlfn.STDEV.P(Table2[1M Return vs Nifty])</f>
        <v>-0.44204265621541977</v>
      </c>
      <c r="K571">
        <v>-14.8831540314208</v>
      </c>
      <c r="L571">
        <f>(Table2[[#This Row],[6M Return vs Nifty]]-AVERAGE(Table2[6M Return vs Nifty]))/_xlfn.STDEV.P(Table2[6M Return vs Nifty])</f>
        <v>-0.8486318763951024</v>
      </c>
      <c r="M571">
        <v>-4.2298887019953604</v>
      </c>
      <c r="N571">
        <f>(Table2[[#This Row],[1W Return vs Nifty]]-AVERAGE(Table2[1W Return vs Nifty]))/_xlfn.STDEV.P(Table2[1W Return vs Nifty])</f>
        <v>-0.46990014077860415</v>
      </c>
      <c r="O571">
        <v>131.15</v>
      </c>
      <c r="P571">
        <v>135.718610423478</v>
      </c>
      <c r="Q571">
        <v>133.050181225881</v>
      </c>
      <c r="R571">
        <v>61.525602264604998</v>
      </c>
      <c r="S571" s="2">
        <f>(Table2[[#This Row],[Close Price]]-Table2[[#This Row],[20D EMA]])/Table2[[#This Row],[20D EMA]]</f>
        <v>2.0815859702630498E-2</v>
      </c>
      <c r="T571" s="2">
        <f>(Table2[[#This Row],[Close Price]]-Table2[[#This Row],[50D EMA]])/Table2[[#This Row],[50D EMA]]</f>
        <v>-1.3547224052331885E-2</v>
      </c>
      <c r="U571" s="2">
        <f>(Table2[[#This Row],[Close Price]]-Table2[[#This Row],[200D EMA]])/Table2[[#This Row],[200D EMA]]</f>
        <v>6.236885710889763E-3</v>
      </c>
      <c r="V571">
        <v>0.69137178038968405</v>
      </c>
      <c r="W571">
        <v>131.29</v>
      </c>
      <c r="X571">
        <v>135.07</v>
      </c>
      <c r="Y571">
        <v>126.5</v>
      </c>
      <c r="Z571">
        <v>135.07</v>
      </c>
      <c r="AA571">
        <v>123.8</v>
      </c>
      <c r="AB571">
        <v>135.07</v>
      </c>
      <c r="AC571" s="2">
        <f>(Table2[[#This Row],[Close Price]]/Table2[[#This Row],[Day Low]])-1</f>
        <v>1.9727321197349434E-2</v>
      </c>
      <c r="AD571" s="2">
        <f>(Table2[[#This Row],[Day High]]/Table2[[#This Row],[Close Price]])-1</f>
        <v>8.8885569166416989E-3</v>
      </c>
      <c r="AE571" s="2">
        <f>(Table2[[#This Row],[Close Price]]/Table2[[#This Row],[Current Week Low]])-1</f>
        <v>5.8339920948616619E-2</v>
      </c>
      <c r="AF571" s="2">
        <f>(Table2[[#This Row],[Current Week High]]/Table2[[#This Row],[Close Price]])-1</f>
        <v>8.8885569166416989E-3</v>
      </c>
      <c r="AG571" s="2">
        <f>(Table2[[#This Row],[Close Price]]/Table2[[#This Row],[Current Month Low]])-1</f>
        <v>8.1421647819063026E-2</v>
      </c>
      <c r="AH571" s="2">
        <f>(Table2[[#This Row],[Current Month High]]/Table2[[#This Row],[Close Price]])-1</f>
        <v>8.8885569166416989E-3</v>
      </c>
      <c r="AI571">
        <v>30.975500448162499</v>
      </c>
      <c r="AJ571">
        <v>63.667481662591598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-0.12</v>
      </c>
      <c r="AM571" t="s">
        <v>10435</v>
      </c>
      <c r="AN571">
        <v>3.48</v>
      </c>
      <c r="AO571" t="s">
        <v>10436</v>
      </c>
      <c r="AP571">
        <v>-7.7826647045379999E-3</v>
      </c>
      <c r="AQ571">
        <f>(Table2[[#This Row],[Sharpe Ratio]]-AVERAGE(Table2[Sharpe Ratio]))/_xlfn.STDEV.P(Table2[Sharpe Ratio])</f>
        <v>-0.77147998691901176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361</v>
      </c>
      <c r="AT571">
        <f>_xlfn.RANK.AVG(Table2[[#This Row],[6M Return vs Nifty Z-Score]],Table2[6M Return vs Nifty Z-Score])</f>
        <v>622</v>
      </c>
      <c r="AU571">
        <f>_xlfn.RANK.AVG(Table2[[#This Row],[Sharpe Ratio Z-Score]],Table2[Sharpe Ratio Z-Score])</f>
        <v>586</v>
      </c>
      <c r="AV571">
        <f>(Table2[[#This Row],[Rank 1Y]]+Table2[[#This Row],[Rank 6M]]+Table2[[#This Row],[Rank Sharpe]])/3</f>
        <v>523</v>
      </c>
    </row>
    <row r="572" spans="1:48" x14ac:dyDescent="0.3">
      <c r="A572" t="s">
        <v>1138</v>
      </c>
      <c r="B572" t="s">
        <v>1139</v>
      </c>
      <c r="C572" t="s">
        <v>10391</v>
      </c>
      <c r="D572" t="s">
        <v>567</v>
      </c>
      <c r="E572">
        <v>11469.896327500001</v>
      </c>
      <c r="F572">
        <v>861.4</v>
      </c>
      <c r="G572">
        <v>-20.233042603990999</v>
      </c>
      <c r="H572">
        <f>(Table2[[#This Row],[1Y Return vs Nifty]]-AVERAGE(Table2[1Y Return vs Nifty]))/_xlfn.STDEV.P(Table2[1Y Return vs Nifty])</f>
        <v>-0.72881311595181864</v>
      </c>
      <c r="I572">
        <v>-1.7290585763344399</v>
      </c>
      <c r="J572">
        <f>(Table2[[#This Row],[1M Return vs Nifty]]-AVERAGE(Table2[1M Return vs Nifty]))/_xlfn.STDEV.P(Table2[1M Return vs Nifty])</f>
        <v>7.3164033953072957E-2</v>
      </c>
      <c r="K572">
        <v>-3.2187497621931298</v>
      </c>
      <c r="L572">
        <f>(Table2[[#This Row],[6M Return vs Nifty]]-AVERAGE(Table2[6M Return vs Nifty]))/_xlfn.STDEV.P(Table2[6M Return vs Nifty])</f>
        <v>-0.49753339983588291</v>
      </c>
      <c r="M572">
        <v>-4.4958354914918601</v>
      </c>
      <c r="N572">
        <f>(Table2[[#This Row],[1W Return vs Nifty]]-AVERAGE(Table2[1W Return vs Nifty]))/_xlfn.STDEV.P(Table2[1W Return vs Nifty])</f>
        <v>-0.52140079046843013</v>
      </c>
      <c r="O572">
        <v>871.6</v>
      </c>
      <c r="P572">
        <v>857.66083026051695</v>
      </c>
      <c r="Q572">
        <v>806.95621622322506</v>
      </c>
      <c r="R572">
        <v>44.339808290221598</v>
      </c>
      <c r="S572" s="2">
        <f>(Table2[[#This Row],[Close Price]]-Table2[[#This Row],[20D EMA]])/Table2[[#This Row],[20D EMA]]</f>
        <v>-1.1702615878843558E-2</v>
      </c>
      <c r="T572" s="2">
        <f>(Table2[[#This Row],[Close Price]]-Table2[[#This Row],[50D EMA]])/Table2[[#This Row],[50D EMA]]</f>
        <v>4.3597301025712553E-3</v>
      </c>
      <c r="U572" s="2">
        <f>(Table2[[#This Row],[Close Price]]-Table2[[#This Row],[200D EMA]])/Table2[[#This Row],[200D EMA]]</f>
        <v>6.7468076560072449E-2</v>
      </c>
      <c r="V572">
        <v>1.23085001793794</v>
      </c>
      <c r="W572">
        <v>859.55</v>
      </c>
      <c r="X572">
        <v>888.65</v>
      </c>
      <c r="Y572">
        <v>859.55</v>
      </c>
      <c r="Z572">
        <v>888.65</v>
      </c>
      <c r="AA572">
        <v>836.15</v>
      </c>
      <c r="AB572">
        <v>951.75</v>
      </c>
      <c r="AC572" s="2">
        <f>(Table2[[#This Row],[Close Price]]/Table2[[#This Row],[Day Low]])-1</f>
        <v>2.1522889884242336E-3</v>
      </c>
      <c r="AD572" s="2">
        <f>(Table2[[#This Row],[Day High]]/Table2[[#This Row],[Close Price]])-1</f>
        <v>3.1634548409565921E-2</v>
      </c>
      <c r="AE572" s="2">
        <f>(Table2[[#This Row],[Close Price]]/Table2[[#This Row],[Current Week Low]])-1</f>
        <v>2.1522889884242336E-3</v>
      </c>
      <c r="AF572" s="2">
        <f>(Table2[[#This Row],[Current Week High]]/Table2[[#This Row],[Close Price]])-1</f>
        <v>3.1634548409565921E-2</v>
      </c>
      <c r="AG572" s="2">
        <f>(Table2[[#This Row],[Close Price]]/Table2[[#This Row],[Current Month Low]])-1</f>
        <v>3.019793099324275E-2</v>
      </c>
      <c r="AH572" s="2">
        <f>(Table2[[#This Row],[Current Month High]]/Table2[[#This Row],[Close Price]])-1</f>
        <v>0.10488739261667046</v>
      </c>
      <c r="AI572">
        <v>10.488739261667</v>
      </c>
      <c r="AJ572">
        <v>26.676470588235301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-0.08</v>
      </c>
      <c r="AM572" t="s">
        <v>10435</v>
      </c>
      <c r="AN572">
        <v>-1.07</v>
      </c>
      <c r="AO572" t="s">
        <v>10435</v>
      </c>
      <c r="AP572">
        <v>2.6454154608609999E-3</v>
      </c>
      <c r="AQ572">
        <f>(Table2[[#This Row],[Sharpe Ratio]]-AVERAGE(Table2[Sharpe Ratio]))/_xlfn.STDEV.P(Table2[Sharpe Ratio])</f>
        <v>-0.65044292516962365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-2.325026197472682</v>
      </c>
      <c r="AS572">
        <f>_xlfn.RANK.AVG(Table2[[#This Row],[1Y Return vs Nifty Z-Score]],Table2[1Y Return vs Nifty Z-Score])</f>
        <v>577</v>
      </c>
      <c r="AT572">
        <f>_xlfn.RANK.AVG(Table2[[#This Row],[6M Return vs Nifty Z-Score]],Table2[6M Return vs Nifty Z-Score])</f>
        <v>493</v>
      </c>
      <c r="AU572">
        <f>_xlfn.RANK.AVG(Table2[[#This Row],[Sharpe Ratio Z-Score]],Table2[Sharpe Ratio Z-Score])</f>
        <v>501</v>
      </c>
      <c r="AV572">
        <f>(Table2[[#This Row],[Rank 1Y]]+Table2[[#This Row],[Rank 6M]]+Table2[[#This Row],[Rank Sharpe]])/3</f>
        <v>523.66666666666663</v>
      </c>
    </row>
    <row r="573" spans="1:48" x14ac:dyDescent="0.3">
      <c r="A573" t="s">
        <v>1562</v>
      </c>
      <c r="B573" t="s">
        <v>1563</v>
      </c>
      <c r="C573" t="s">
        <v>10402</v>
      </c>
      <c r="D573" t="s">
        <v>1564</v>
      </c>
      <c r="E573">
        <v>6485.5150955999998</v>
      </c>
      <c r="F573">
        <v>496.8</v>
      </c>
      <c r="G573">
        <v>-10.7083136334325</v>
      </c>
      <c r="H573">
        <f>(Table2[[#This Row],[1Y Return vs Nifty]]-AVERAGE(Table2[1Y Return vs Nifty]))/_xlfn.STDEV.P(Table2[1Y Return vs Nifty])</f>
        <v>-0.57371856995272652</v>
      </c>
      <c r="I573">
        <v>-7.9367313931307502</v>
      </c>
      <c r="J573">
        <f>(Table2[[#This Row],[1M Return vs Nifty]]-AVERAGE(Table2[1M Return vs Nifty]))/_xlfn.STDEV.P(Table2[1M Return vs Nifty])</f>
        <v>-0.53182684768348654</v>
      </c>
      <c r="K573">
        <v>-21.152872726110999</v>
      </c>
      <c r="L573">
        <f>(Table2[[#This Row],[6M Return vs Nifty]]-AVERAGE(Table2[6M Return vs Nifty]))/_xlfn.STDEV.P(Table2[6M Return vs Nifty])</f>
        <v>-1.0373503596842915</v>
      </c>
      <c r="M573">
        <v>-3.5480777067952198</v>
      </c>
      <c r="N573">
        <f>(Table2[[#This Row],[1W Return vs Nifty]]-AVERAGE(Table2[1W Return vs Nifty]))/_xlfn.STDEV.P(Table2[1W Return vs Nifty])</f>
        <v>-0.33786730336420034</v>
      </c>
      <c r="O573">
        <v>503.82</v>
      </c>
      <c r="P573">
        <v>507.73345173723601</v>
      </c>
      <c r="Q573">
        <v>504.46212071190001</v>
      </c>
      <c r="R573">
        <v>37.249361829385798</v>
      </c>
      <c r="S573" s="2">
        <f>(Table2[[#This Row],[Close Price]]-Table2[[#This Row],[20D EMA]])/Table2[[#This Row],[20D EMA]]</f>
        <v>-1.3933547695605538E-2</v>
      </c>
      <c r="T573" s="2">
        <f>(Table2[[#This Row],[Close Price]]-Table2[[#This Row],[50D EMA]])/Table2[[#This Row],[50D EMA]]</f>
        <v>-2.1533841624629287E-2</v>
      </c>
      <c r="U573" s="2">
        <f>(Table2[[#This Row],[Close Price]]-Table2[[#This Row],[200D EMA]])/Table2[[#This Row],[200D EMA]]</f>
        <v>-1.5188693852944142E-2</v>
      </c>
      <c r="V573">
        <v>0.36025480025775503</v>
      </c>
      <c r="W573">
        <v>495.05</v>
      </c>
      <c r="X573">
        <v>500.5</v>
      </c>
      <c r="Y573">
        <v>493.2</v>
      </c>
      <c r="Z573">
        <v>502.7</v>
      </c>
      <c r="AA573">
        <v>486.25</v>
      </c>
      <c r="AB573">
        <v>524.4</v>
      </c>
      <c r="AC573" s="2">
        <f>(Table2[[#This Row],[Close Price]]/Table2[[#This Row],[Day Low]])-1</f>
        <v>3.5349964650035481E-3</v>
      </c>
      <c r="AD573" s="2">
        <f>(Table2[[#This Row],[Day High]]/Table2[[#This Row],[Close Price]])-1</f>
        <v>7.4476650563606306E-3</v>
      </c>
      <c r="AE573" s="2">
        <f>(Table2[[#This Row],[Close Price]]/Table2[[#This Row],[Current Week Low]])-1</f>
        <v>7.2992700729928028E-3</v>
      </c>
      <c r="AF573" s="2">
        <f>(Table2[[#This Row],[Current Week High]]/Table2[[#This Row],[Close Price]])-1</f>
        <v>1.1876006441223774E-2</v>
      </c>
      <c r="AG573" s="2">
        <f>(Table2[[#This Row],[Close Price]]/Table2[[#This Row],[Current Month Low]])-1</f>
        <v>2.1696658097686505E-2</v>
      </c>
      <c r="AH573" s="2">
        <f>(Table2[[#This Row],[Current Month High]]/Table2[[#This Row],[Close Price]])-1</f>
        <v>5.555555555555558E-2</v>
      </c>
      <c r="AI573">
        <v>34.7322866344605</v>
      </c>
      <c r="AJ573">
        <v>27.042577675488999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-7.0000000000000007E-2</v>
      </c>
      <c r="AM573" t="s">
        <v>10435</v>
      </c>
      <c r="AN573">
        <v>-0.56000000000000005</v>
      </c>
      <c r="AO573" t="s">
        <v>10435</v>
      </c>
      <c r="AP573">
        <v>4.0194817892019001E-2</v>
      </c>
      <c r="AQ573">
        <f>(Table2[[#This Row],[Sharpe Ratio]]-AVERAGE(Table2[Sharpe Ratio]))/_xlfn.STDEV.P(Table2[Sharpe Ratio])</f>
        <v>-0.21461300550782011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511</v>
      </c>
      <c r="AT573">
        <f>_xlfn.RANK.AVG(Table2[[#This Row],[6M Return vs Nifty Z-Score]],Table2[6M Return vs Nifty Z-Score])</f>
        <v>673</v>
      </c>
      <c r="AU573">
        <f>_xlfn.RANK.AVG(Table2[[#This Row],[Sharpe Ratio Z-Score]],Table2[Sharpe Ratio Z-Score])</f>
        <v>389</v>
      </c>
      <c r="AV573">
        <f>(Table2[[#This Row],[Rank 1Y]]+Table2[[#This Row],[Rank 6M]]+Table2[[#This Row],[Rank Sharpe]])/3</f>
        <v>524.33333333333337</v>
      </c>
    </row>
    <row r="574" spans="1:48" x14ac:dyDescent="0.3">
      <c r="A574" t="s">
        <v>1079</v>
      </c>
      <c r="B574" t="s">
        <v>1080</v>
      </c>
      <c r="C574" t="s">
        <v>592</v>
      </c>
      <c r="D574" t="s">
        <v>592</v>
      </c>
      <c r="E574">
        <v>12671.293503352001</v>
      </c>
      <c r="F574">
        <v>25.52</v>
      </c>
      <c r="G574">
        <v>5.7246252789752301</v>
      </c>
      <c r="H574">
        <f>(Table2[[#This Row],[1Y Return vs Nifty]]-AVERAGE(Table2[1Y Return vs Nifty]))/_xlfn.STDEV.P(Table2[1Y Return vs Nifty])</f>
        <v>-0.3061351869579193</v>
      </c>
      <c r="I574">
        <v>-13.6428923804744</v>
      </c>
      <c r="J574">
        <f>(Table2[[#This Row],[1M Return vs Nifty]]-AVERAGE(Table2[1M Return vs Nifty]))/_xlfn.STDEV.P(Table2[1M Return vs Nifty])</f>
        <v>-1.0879411063397268</v>
      </c>
      <c r="K574">
        <v>-21.634789576990499</v>
      </c>
      <c r="L574">
        <f>(Table2[[#This Row],[6M Return vs Nifty]]-AVERAGE(Table2[6M Return vs Nifty]))/_xlfn.STDEV.P(Table2[6M Return vs Nifty])</f>
        <v>-1.0518560530970604</v>
      </c>
      <c r="M574">
        <v>-3.2762697920587902</v>
      </c>
      <c r="N574">
        <f>(Table2[[#This Row],[1W Return vs Nifty]]-AVERAGE(Table2[1W Return vs Nifty]))/_xlfn.STDEV.P(Table2[1W Return vs Nifty])</f>
        <v>-0.28523164558369091</v>
      </c>
      <c r="O574">
        <v>26.22</v>
      </c>
      <c r="P574">
        <v>26.556153409589601</v>
      </c>
      <c r="Q574">
        <v>25.790609226093299</v>
      </c>
      <c r="R574">
        <v>36.771453854080903</v>
      </c>
      <c r="S574" s="2">
        <f>(Table2[[#This Row],[Close Price]]-Table2[[#This Row],[20D EMA]])/Table2[[#This Row],[20D EMA]]</f>
        <v>-2.6697177726925984E-2</v>
      </c>
      <c r="T574" s="2">
        <f>(Table2[[#This Row],[Close Price]]-Table2[[#This Row],[50D EMA]])/Table2[[#This Row],[50D EMA]]</f>
        <v>-3.9017450818590323E-2</v>
      </c>
      <c r="U574" s="2">
        <f>(Table2[[#This Row],[Close Price]]-Table2[[#This Row],[200D EMA]])/Table2[[#This Row],[200D EMA]]</f>
        <v>-1.0492548808017838E-2</v>
      </c>
      <c r="V574">
        <v>0.56607483616823295</v>
      </c>
      <c r="W574">
        <v>25.5</v>
      </c>
      <c r="X574">
        <v>25.9</v>
      </c>
      <c r="Y574">
        <v>25.43</v>
      </c>
      <c r="Z574">
        <v>26.33</v>
      </c>
      <c r="AA574">
        <v>24.94</v>
      </c>
      <c r="AB574">
        <v>28.3</v>
      </c>
      <c r="AC574" s="2">
        <f>(Table2[[#This Row],[Close Price]]/Table2[[#This Row],[Day Low]])-1</f>
        <v>7.8431372549014888E-4</v>
      </c>
      <c r="AD574" s="2">
        <f>(Table2[[#This Row],[Day High]]/Table2[[#This Row],[Close Price]])-1</f>
        <v>1.4890282131661436E-2</v>
      </c>
      <c r="AE574" s="2">
        <f>(Table2[[#This Row],[Close Price]]/Table2[[#This Row],[Current Week Low]])-1</f>
        <v>3.5391270153362075E-3</v>
      </c>
      <c r="AF574" s="2">
        <f>(Table2[[#This Row],[Current Week High]]/Table2[[#This Row],[Close Price]])-1</f>
        <v>3.1739811912225635E-2</v>
      </c>
      <c r="AG574" s="2">
        <f>(Table2[[#This Row],[Close Price]]/Table2[[#This Row],[Current Month Low]])-1</f>
        <v>2.3255813953488413E-2</v>
      </c>
      <c r="AH574" s="2">
        <f>(Table2[[#This Row],[Current Month High]]/Table2[[#This Row],[Close Price]])-1</f>
        <v>0.10893416927899691</v>
      </c>
      <c r="AI574">
        <v>53.017241379310299</v>
      </c>
      <c r="AJ574">
        <v>58.509316770186302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-0.22</v>
      </c>
      <c r="AM574" t="s">
        <v>10435</v>
      </c>
      <c r="AN574">
        <v>-6.14</v>
      </c>
      <c r="AO574" t="s">
        <v>10435</v>
      </c>
      <c r="AP574">
        <v>3.059488661384E-3</v>
      </c>
      <c r="AQ574">
        <f>(Table2[[#This Row],[Sharpe Ratio]]-AVERAGE(Table2[Sharpe Ratio]))/_xlfn.STDEV.P(Table2[Sharpe Ratio])</f>
        <v>-0.64563684363346863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398</v>
      </c>
      <c r="AT574">
        <f>_xlfn.RANK.AVG(Table2[[#This Row],[6M Return vs Nifty Z-Score]],Table2[6M Return vs Nifty Z-Score])</f>
        <v>676</v>
      </c>
      <c r="AU574">
        <f>_xlfn.RANK.AVG(Table2[[#This Row],[Sharpe Ratio Z-Score]],Table2[Sharpe Ratio Z-Score])</f>
        <v>500</v>
      </c>
      <c r="AV574">
        <f>(Table2[[#This Row],[Rank 1Y]]+Table2[[#This Row],[Rank 6M]]+Table2[[#This Row],[Rank Sharpe]])/3</f>
        <v>524.66666666666663</v>
      </c>
    </row>
    <row r="575" spans="1:48" x14ac:dyDescent="0.3">
      <c r="A575" t="s">
        <v>844</v>
      </c>
      <c r="B575" t="s">
        <v>845</v>
      </c>
      <c r="C575" t="s">
        <v>10400</v>
      </c>
      <c r="D575" t="s">
        <v>37</v>
      </c>
      <c r="E575">
        <v>19586.98038995</v>
      </c>
      <c r="F575">
        <v>886.75</v>
      </c>
      <c r="G575">
        <v>-19.843688428570701</v>
      </c>
      <c r="H575">
        <f>(Table2[[#This Row],[1Y Return vs Nifty]]-AVERAGE(Table2[1Y Return vs Nifty]))/_xlfn.STDEV.P(Table2[1Y Return vs Nifty])</f>
        <v>-0.72247312357446891</v>
      </c>
      <c r="I575">
        <v>-9.4224417220799594</v>
      </c>
      <c r="J575">
        <f>(Table2[[#This Row],[1M Return vs Nifty]]-AVERAGE(Table2[1M Return vs Nifty]))/_xlfn.STDEV.P(Table2[1M Return vs Nifty])</f>
        <v>-0.67662204361190259</v>
      </c>
      <c r="K575">
        <v>-1.6913513829731499</v>
      </c>
      <c r="L575">
        <f>(Table2[[#This Row],[6M Return vs Nifty]]-AVERAGE(Table2[6M Return vs Nifty]))/_xlfn.STDEV.P(Table2[6M Return vs Nifty])</f>
        <v>-0.45155872066106173</v>
      </c>
      <c r="M575">
        <v>-5.4120011419144296</v>
      </c>
      <c r="N575">
        <f>(Table2[[#This Row],[1W Return vs Nifty]]-AVERAGE(Table2[1W Return vs Nifty]))/_xlfn.STDEV.P(Table2[1W Return vs Nifty])</f>
        <v>-0.69881645436718642</v>
      </c>
      <c r="O575">
        <v>895.63</v>
      </c>
      <c r="P575">
        <v>904.464513387647</v>
      </c>
      <c r="Q575">
        <v>865.52260316379795</v>
      </c>
      <c r="R575">
        <v>45.769995038687398</v>
      </c>
      <c r="S575" s="2">
        <f>(Table2[[#This Row],[Close Price]]-Table2[[#This Row],[20D EMA]])/Table2[[#This Row],[20D EMA]]</f>
        <v>-9.9148085705034403E-3</v>
      </c>
      <c r="T575" s="2">
        <f>(Table2[[#This Row],[Close Price]]-Table2[[#This Row],[50D EMA]])/Table2[[#This Row],[50D EMA]]</f>
        <v>-1.9585636722548438E-2</v>
      </c>
      <c r="U575" s="2">
        <f>(Table2[[#This Row],[Close Price]]-Table2[[#This Row],[200D EMA]])/Table2[[#This Row],[200D EMA]]</f>
        <v>2.4525525686571605E-2</v>
      </c>
      <c r="V575">
        <v>0.59796074429725199</v>
      </c>
      <c r="W575">
        <v>870.05</v>
      </c>
      <c r="X575">
        <v>889.95</v>
      </c>
      <c r="Y575">
        <v>870.05</v>
      </c>
      <c r="Z575">
        <v>890</v>
      </c>
      <c r="AA575">
        <v>865</v>
      </c>
      <c r="AB575">
        <v>927</v>
      </c>
      <c r="AC575" s="2">
        <f>(Table2[[#This Row],[Close Price]]/Table2[[#This Row],[Day Low]])-1</f>
        <v>1.9194299178208141E-2</v>
      </c>
      <c r="AD575" s="2">
        <f>(Table2[[#This Row],[Day High]]/Table2[[#This Row],[Close Price]])-1</f>
        <v>3.6086833944177776E-3</v>
      </c>
      <c r="AE575" s="2">
        <f>(Table2[[#This Row],[Close Price]]/Table2[[#This Row],[Current Week Low]])-1</f>
        <v>1.9194299178208141E-2</v>
      </c>
      <c r="AF575" s="2">
        <f>(Table2[[#This Row],[Current Week High]]/Table2[[#This Row],[Close Price]])-1</f>
        <v>3.6650690724555623E-3</v>
      </c>
      <c r="AG575" s="2">
        <f>(Table2[[#This Row],[Close Price]]/Table2[[#This Row],[Current Month Low]])-1</f>
        <v>2.5144508670520205E-2</v>
      </c>
      <c r="AH575" s="2">
        <f>(Table2[[#This Row],[Current Month High]]/Table2[[#This Row],[Close Price]])-1</f>
        <v>4.5390470820411588E-2</v>
      </c>
      <c r="AI575">
        <v>15.590639977445701</v>
      </c>
      <c r="AJ575">
        <v>24.683633295838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-0.2</v>
      </c>
      <c r="AM575" t="s">
        <v>10435</v>
      </c>
      <c r="AN575">
        <v>-1.03</v>
      </c>
      <c r="AO575" t="s">
        <v>10435</v>
      </c>
      <c r="AQ575">
        <f>(Table2[[#This Row],[Sharpe Ratio]]-AVERAGE(Table2[Sharpe Ratio]))/_xlfn.STDEV.P(Table2[Sharpe Ratio])</f>
        <v>-0.68114784011182361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572</v>
      </c>
      <c r="AT575">
        <f>_xlfn.RANK.AVG(Table2[[#This Row],[6M Return vs Nifty Z-Score]],Table2[6M Return vs Nifty Z-Score])</f>
        <v>473</v>
      </c>
      <c r="AU575">
        <f>_xlfn.RANK.AVG(Table2[[#This Row],[Sharpe Ratio Z-Score]],Table2[Sharpe Ratio Z-Score])</f>
        <v>532</v>
      </c>
      <c r="AV575">
        <f>(Table2[[#This Row],[Rank 1Y]]+Table2[[#This Row],[Rank 6M]]+Table2[[#This Row],[Rank Sharpe]])/3</f>
        <v>525.66666666666663</v>
      </c>
    </row>
    <row r="576" spans="1:48" x14ac:dyDescent="0.3">
      <c r="A576" t="s">
        <v>1347</v>
      </c>
      <c r="B576" t="s">
        <v>1348</v>
      </c>
      <c r="C576" t="s">
        <v>10407</v>
      </c>
      <c r="D576" t="s">
        <v>1211</v>
      </c>
      <c r="E576">
        <v>8595.4473409900002</v>
      </c>
      <c r="F576">
        <v>82.1</v>
      </c>
      <c r="G576">
        <v>-7.3612500370058003</v>
      </c>
      <c r="H576">
        <f>(Table2[[#This Row],[1Y Return vs Nifty]]-AVERAGE(Table2[1Y Return vs Nifty]))/_xlfn.STDEV.P(Table2[1Y Return vs Nifty])</f>
        <v>-0.51921714418801534</v>
      </c>
      <c r="I576">
        <v>-18.726393577187199</v>
      </c>
      <c r="J576">
        <f>(Table2[[#This Row],[1M Return vs Nifty]]-AVERAGE(Table2[1M Return vs Nifty]))/_xlfn.STDEV.P(Table2[1M Return vs Nifty])</f>
        <v>-1.5833718356266142</v>
      </c>
      <c r="K576">
        <v>-27.125260703632701</v>
      </c>
      <c r="L576">
        <f>(Table2[[#This Row],[6M Return vs Nifty]]-AVERAGE(Table2[6M Return vs Nifty]))/_xlfn.STDEV.P(Table2[6M Return vs Nifty])</f>
        <v>-1.2171191907304149</v>
      </c>
      <c r="M576">
        <v>-10.745352715293199</v>
      </c>
      <c r="N576">
        <f>(Table2[[#This Row],[1W Return vs Nifty]]-AVERAGE(Table2[1W Return vs Nifty]))/_xlfn.STDEV.P(Table2[1W Return vs Nifty])</f>
        <v>-1.7316210675504455</v>
      </c>
      <c r="O576">
        <v>88.96</v>
      </c>
      <c r="P576">
        <v>89.952735672835601</v>
      </c>
      <c r="Q576">
        <v>87.617719138557902</v>
      </c>
      <c r="R576">
        <v>23.879026284842698</v>
      </c>
      <c r="S576" s="2">
        <f>(Table2[[#This Row],[Close Price]]-Table2[[#This Row],[20D EMA]])/Table2[[#This Row],[20D EMA]]</f>
        <v>-7.7113309352517978E-2</v>
      </c>
      <c r="T576" s="2">
        <f>(Table2[[#This Row],[Close Price]]-Table2[[#This Row],[50D EMA]])/Table2[[#This Row],[50D EMA]]</f>
        <v>-8.7298464177860649E-2</v>
      </c>
      <c r="U576" s="2">
        <f>(Table2[[#This Row],[Close Price]]-Table2[[#This Row],[200D EMA]])/Table2[[#This Row],[200D EMA]]</f>
        <v>-6.2974923255331883E-2</v>
      </c>
      <c r="V576">
        <v>0.50835322557902396</v>
      </c>
      <c r="W576">
        <v>81.900000000000006</v>
      </c>
      <c r="X576">
        <v>83.88</v>
      </c>
      <c r="Y576">
        <v>81.900000000000006</v>
      </c>
      <c r="Z576">
        <v>85.44</v>
      </c>
      <c r="AA576">
        <v>81.900000000000006</v>
      </c>
      <c r="AB576">
        <v>95.46</v>
      </c>
      <c r="AC576" s="2">
        <f>(Table2[[#This Row],[Close Price]]/Table2[[#This Row],[Day Low]])-1</f>
        <v>2.4420024420022113E-3</v>
      </c>
      <c r="AD576" s="2">
        <f>(Table2[[#This Row],[Day High]]/Table2[[#This Row],[Close Price]])-1</f>
        <v>2.1680876979293551E-2</v>
      </c>
      <c r="AE576" s="2">
        <f>(Table2[[#This Row],[Close Price]]/Table2[[#This Row],[Current Week Low]])-1</f>
        <v>2.4420024420022113E-3</v>
      </c>
      <c r="AF576" s="2">
        <f>(Table2[[#This Row],[Current Week High]]/Table2[[#This Row],[Close Price]])-1</f>
        <v>4.0682095006090213E-2</v>
      </c>
      <c r="AG576" s="2">
        <f>(Table2[[#This Row],[Close Price]]/Table2[[#This Row],[Current Month Low]])-1</f>
        <v>2.4420024420022113E-3</v>
      </c>
      <c r="AH576" s="2">
        <f>(Table2[[#This Row],[Current Month High]]/Table2[[#This Row],[Close Price]])-1</f>
        <v>0.16272838002436063</v>
      </c>
      <c r="AI576">
        <v>65.286236297198499</v>
      </c>
      <c r="AJ576">
        <v>30.732484076433099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-0.06</v>
      </c>
      <c r="AM576" t="s">
        <v>10435</v>
      </c>
      <c r="AN576">
        <v>-8.4600000000000009</v>
      </c>
      <c r="AO576" t="s">
        <v>10435</v>
      </c>
      <c r="AP576">
        <v>4.0366113191194E-2</v>
      </c>
      <c r="AQ576">
        <f>(Table2[[#This Row],[Sharpe Ratio]]-AVERAGE(Table2[Sharpe Ratio]))/_xlfn.STDEV.P(Table2[Sharpe Ratio])</f>
        <v>-0.21262480831574082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487</v>
      </c>
      <c r="AT576">
        <f>_xlfn.RANK.AVG(Table2[[#This Row],[6M Return vs Nifty Z-Score]],Table2[6M Return vs Nifty Z-Score])</f>
        <v>705</v>
      </c>
      <c r="AU576">
        <f>_xlfn.RANK.AVG(Table2[[#This Row],[Sharpe Ratio Z-Score]],Table2[Sharpe Ratio Z-Score])</f>
        <v>387</v>
      </c>
      <c r="AV576">
        <f>(Table2[[#This Row],[Rank 1Y]]+Table2[[#This Row],[Rank 6M]]+Table2[[#This Row],[Rank Sharpe]])/3</f>
        <v>526.33333333333337</v>
      </c>
    </row>
    <row r="577" spans="1:48" x14ac:dyDescent="0.3">
      <c r="A577" t="s">
        <v>1114</v>
      </c>
      <c r="B577" t="s">
        <v>1115</v>
      </c>
      <c r="C577" t="s">
        <v>10400</v>
      </c>
      <c r="D577" t="s">
        <v>324</v>
      </c>
      <c r="E577">
        <v>12041.09610045</v>
      </c>
      <c r="F577">
        <v>879.25</v>
      </c>
      <c r="G577">
        <v>-20.0140878733059</v>
      </c>
      <c r="H577">
        <f>(Table2[[#This Row],[1Y Return vs Nifty]]-AVERAGE(Table2[1Y Return vs Nifty]))/_xlfn.STDEV.P(Table2[1Y Return vs Nifty])</f>
        <v>-0.72524779827664621</v>
      </c>
      <c r="I577">
        <v>-10.7597294040403</v>
      </c>
      <c r="J577">
        <f>(Table2[[#This Row],[1M Return vs Nifty]]-AVERAGE(Table2[1M Return vs Nifty]))/_xlfn.STDEV.P(Table2[1M Return vs Nifty])</f>
        <v>-0.80695218142487368</v>
      </c>
      <c r="K577">
        <v>11.3200435793272</v>
      </c>
      <c r="L577">
        <f>(Table2[[#This Row],[6M Return vs Nifty]]-AVERAGE(Table2[6M Return vs Nifty]))/_xlfn.STDEV.P(Table2[6M Return vs Nifty])</f>
        <v>-5.9915834857993205E-2</v>
      </c>
      <c r="M577">
        <v>-3.0545304552247901</v>
      </c>
      <c r="N577">
        <f>(Table2[[#This Row],[1W Return vs Nifty]]-AVERAGE(Table2[1W Return vs Nifty]))/_xlfn.STDEV.P(Table2[1W Return vs Nifty])</f>
        <v>-0.24229177806221266</v>
      </c>
      <c r="O577">
        <v>911.53</v>
      </c>
      <c r="P577">
        <v>905.63169775941401</v>
      </c>
      <c r="Q577">
        <v>824.097453848952</v>
      </c>
      <c r="R577">
        <v>32.974046983201198</v>
      </c>
      <c r="S577" s="2">
        <f>(Table2[[#This Row],[Close Price]]-Table2[[#This Row],[20D EMA]])/Table2[[#This Row],[20D EMA]]</f>
        <v>-3.5412986955997032E-2</v>
      </c>
      <c r="T577" s="2">
        <f>(Table2[[#This Row],[Close Price]]-Table2[[#This Row],[50D EMA]])/Table2[[#This Row],[50D EMA]]</f>
        <v>-2.9130713760001863E-2</v>
      </c>
      <c r="U577" s="2">
        <f>(Table2[[#This Row],[Close Price]]-Table2[[#This Row],[200D EMA]])/Table2[[#This Row],[200D EMA]]</f>
        <v>6.6924786496375774E-2</v>
      </c>
      <c r="V577">
        <v>0.50512859489533901</v>
      </c>
      <c r="W577">
        <v>872.05</v>
      </c>
      <c r="X577">
        <v>893.45</v>
      </c>
      <c r="Y577">
        <v>872.05</v>
      </c>
      <c r="Z577">
        <v>903.05</v>
      </c>
      <c r="AA577">
        <v>872.05</v>
      </c>
      <c r="AB577">
        <v>964</v>
      </c>
      <c r="AC577" s="2">
        <f>(Table2[[#This Row],[Close Price]]/Table2[[#This Row],[Day Low]])-1</f>
        <v>8.2564073160942275E-3</v>
      </c>
      <c r="AD577" s="2">
        <f>(Table2[[#This Row],[Day High]]/Table2[[#This Row],[Close Price]])-1</f>
        <v>1.6150127949957405E-2</v>
      </c>
      <c r="AE577" s="2">
        <f>(Table2[[#This Row],[Close Price]]/Table2[[#This Row],[Current Week Low]])-1</f>
        <v>8.2564073160942275E-3</v>
      </c>
      <c r="AF577" s="2">
        <f>(Table2[[#This Row],[Current Week High]]/Table2[[#This Row],[Close Price]])-1</f>
        <v>2.7068524310491782E-2</v>
      </c>
      <c r="AG577" s="2">
        <f>(Table2[[#This Row],[Close Price]]/Table2[[#This Row],[Current Month Low]])-1</f>
        <v>8.2564073160942275E-3</v>
      </c>
      <c r="AH577" s="2">
        <f>(Table2[[#This Row],[Current Month High]]/Table2[[#This Row],[Close Price]])-1</f>
        <v>9.6388967870344011E-2</v>
      </c>
      <c r="AI577">
        <v>16.5766278077907</v>
      </c>
      <c r="AJ577">
        <v>35.864946303020901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-0.14000000000000001</v>
      </c>
      <c r="AM577" t="s">
        <v>10435</v>
      </c>
      <c r="AN577">
        <v>-3.94</v>
      </c>
      <c r="AO577" t="s">
        <v>10435</v>
      </c>
      <c r="AP577">
        <v>-5.4478608226999001E-2</v>
      </c>
      <c r="AQ577">
        <f>(Table2[[#This Row],[Sharpe Ratio]]-AVERAGE(Table2[Sharpe Ratio]))/_xlfn.STDEV.P(Table2[Sharpe Ratio])</f>
        <v>-1.3134723488810465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-3.1478799415027723</v>
      </c>
      <c r="AS577">
        <f>_xlfn.RANK.AVG(Table2[[#This Row],[1Y Return vs Nifty Z-Score]],Table2[1Y Return vs Nifty Z-Score])</f>
        <v>573</v>
      </c>
      <c r="AT577">
        <f>_xlfn.RANK.AVG(Table2[[#This Row],[6M Return vs Nifty Z-Score]],Table2[6M Return vs Nifty Z-Score])</f>
        <v>337</v>
      </c>
      <c r="AU577">
        <f>_xlfn.RANK.AVG(Table2[[#This Row],[Sharpe Ratio Z-Score]],Table2[Sharpe Ratio Z-Score])</f>
        <v>670</v>
      </c>
      <c r="AV577">
        <f>(Table2[[#This Row],[Rank 1Y]]+Table2[[#This Row],[Rank 6M]]+Table2[[#This Row],[Rank Sharpe]])/3</f>
        <v>526.66666666666663</v>
      </c>
    </row>
    <row r="578" spans="1:48" x14ac:dyDescent="0.3">
      <c r="A578" t="s">
        <v>1608</v>
      </c>
      <c r="B578" t="s">
        <v>1609</v>
      </c>
      <c r="C578" t="s">
        <v>10404</v>
      </c>
      <c r="D578" t="s">
        <v>273</v>
      </c>
      <c r="E578">
        <v>5955.36767616</v>
      </c>
      <c r="F578">
        <v>810.95</v>
      </c>
      <c r="G578">
        <v>-16.288401453385202</v>
      </c>
      <c r="H578">
        <f>(Table2[[#This Row],[1Y Return vs Nifty]]-AVERAGE(Table2[1Y Return vs Nifty]))/_xlfn.STDEV.P(Table2[1Y Return vs Nifty])</f>
        <v>-0.66458112255089041</v>
      </c>
      <c r="I578">
        <v>0.51794101616004995</v>
      </c>
      <c r="J578">
        <f>(Table2[[#This Row],[1M Return vs Nifty]]-AVERAGE(Table2[1M Return vs Nifty]))/_xlfn.STDEV.P(Table2[1M Return vs Nifty])</f>
        <v>0.29215338867905311</v>
      </c>
      <c r="K578">
        <v>0.493134902629979</v>
      </c>
      <c r="L578">
        <f>(Table2[[#This Row],[6M Return vs Nifty]]-AVERAGE(Table2[6M Return vs Nifty]))/_xlfn.STDEV.P(Table2[6M Return vs Nifty])</f>
        <v>-0.38580570068359571</v>
      </c>
      <c r="M578">
        <v>-6.4170076793466402</v>
      </c>
      <c r="N578">
        <f>(Table2[[#This Row],[1W Return vs Nifty]]-AVERAGE(Table2[1W Return vs Nifty]))/_xlfn.STDEV.P(Table2[1W Return vs Nifty])</f>
        <v>-0.89343617404220976</v>
      </c>
      <c r="O578">
        <v>807.52</v>
      </c>
      <c r="P578">
        <v>791.05875248212101</v>
      </c>
      <c r="Q578">
        <v>769.60626621480799</v>
      </c>
      <c r="R578">
        <v>54.405585950355402</v>
      </c>
      <c r="S578" s="2">
        <f>(Table2[[#This Row],[Close Price]]-Table2[[#This Row],[20D EMA]])/Table2[[#This Row],[20D EMA]]</f>
        <v>4.2475728155340594E-3</v>
      </c>
      <c r="T578" s="2">
        <f>(Table2[[#This Row],[Close Price]]-Table2[[#This Row],[50D EMA]])/Table2[[#This Row],[50D EMA]]</f>
        <v>2.5145095045678804E-2</v>
      </c>
      <c r="U578" s="2">
        <f>(Table2[[#This Row],[Close Price]]-Table2[[#This Row],[200D EMA]])/Table2[[#This Row],[200D EMA]]</f>
        <v>5.3720630405642303E-2</v>
      </c>
      <c r="V578">
        <v>1.9591667672344899</v>
      </c>
      <c r="W578">
        <v>805.95</v>
      </c>
      <c r="X578">
        <v>814.05</v>
      </c>
      <c r="Y578">
        <v>797.5</v>
      </c>
      <c r="Z578">
        <v>821.25</v>
      </c>
      <c r="AA578">
        <v>768.55</v>
      </c>
      <c r="AB578">
        <v>869.3</v>
      </c>
      <c r="AC578" s="2">
        <f>(Table2[[#This Row],[Close Price]]/Table2[[#This Row],[Day Low]])-1</f>
        <v>6.2038588001736006E-3</v>
      </c>
      <c r="AD578" s="2">
        <f>(Table2[[#This Row],[Day High]]/Table2[[#This Row],[Close Price]])-1</f>
        <v>3.8226771070966059E-3</v>
      </c>
      <c r="AE578" s="2">
        <f>(Table2[[#This Row],[Close Price]]/Table2[[#This Row],[Current Week Low]])-1</f>
        <v>1.6865203761755598E-2</v>
      </c>
      <c r="AF578" s="2">
        <f>(Table2[[#This Row],[Current Week High]]/Table2[[#This Row],[Close Price]])-1</f>
        <v>1.2701152968740415E-2</v>
      </c>
      <c r="AG578" s="2">
        <f>(Table2[[#This Row],[Close Price]]/Table2[[#This Row],[Current Month Low]])-1</f>
        <v>5.516882440960269E-2</v>
      </c>
      <c r="AH578" s="2">
        <f>(Table2[[#This Row],[Current Month High]]/Table2[[#This Row],[Close Price]])-1</f>
        <v>7.1952648128737806E-2</v>
      </c>
      <c r="AI578">
        <v>7.1952648128737797</v>
      </c>
      <c r="AJ578">
        <v>25.728682170542601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0.02</v>
      </c>
      <c r="AM578" t="s">
        <v>10436</v>
      </c>
      <c r="AN578">
        <v>3.14</v>
      </c>
      <c r="AO578" t="s">
        <v>10436</v>
      </c>
      <c r="AP578">
        <v>-6.9037013903489996E-3</v>
      </c>
      <c r="AQ578">
        <f>(Table2[[#This Row],[Sharpe Ratio]]-AVERAGE(Table2[Sharpe Ratio]))/_xlfn.STDEV.P(Table2[Sharpe Ratio])</f>
        <v>-0.76127800004822221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-2.4129476086458652</v>
      </c>
      <c r="AS578">
        <f>_xlfn.RANK.AVG(Table2[[#This Row],[1Y Return vs Nifty Z-Score]],Table2[1Y Return vs Nifty Z-Score])</f>
        <v>549</v>
      </c>
      <c r="AT578">
        <f>_xlfn.RANK.AVG(Table2[[#This Row],[6M Return vs Nifty Z-Score]],Table2[6M Return vs Nifty Z-Score])</f>
        <v>451</v>
      </c>
      <c r="AU578">
        <f>_xlfn.RANK.AVG(Table2[[#This Row],[Sharpe Ratio Z-Score]],Table2[Sharpe Ratio Z-Score])</f>
        <v>580</v>
      </c>
      <c r="AV578">
        <f>(Table2[[#This Row],[Rank 1Y]]+Table2[[#This Row],[Rank 6M]]+Table2[[#This Row],[Rank Sharpe]])/3</f>
        <v>526.66666666666663</v>
      </c>
    </row>
    <row r="579" spans="1:48" x14ac:dyDescent="0.3">
      <c r="A579" t="s">
        <v>1971</v>
      </c>
      <c r="B579" t="s">
        <v>1972</v>
      </c>
      <c r="C579" t="s">
        <v>10401</v>
      </c>
      <c r="D579" t="s">
        <v>433</v>
      </c>
      <c r="E579">
        <v>3597.1132744249999</v>
      </c>
      <c r="F579">
        <v>499.25</v>
      </c>
      <c r="G579">
        <v>-4.5871994494732702</v>
      </c>
      <c r="H579">
        <f>(Table2[[#This Row],[1Y Return vs Nifty]]-AVERAGE(Table2[1Y Return vs Nifty]))/_xlfn.STDEV.P(Table2[1Y Return vs Nifty])</f>
        <v>-0.47404629284077288</v>
      </c>
      <c r="I579">
        <v>-6.6367612647206098</v>
      </c>
      <c r="J579">
        <f>(Table2[[#This Row],[1M Return vs Nifty]]-AVERAGE(Table2[1M Return vs Nifty]))/_xlfn.STDEV.P(Table2[1M Return vs Nifty])</f>
        <v>-0.40513362507032558</v>
      </c>
      <c r="K579">
        <v>4.4776905546552603</v>
      </c>
      <c r="L579">
        <f>(Table2[[#This Row],[6M Return vs Nifty]]-AVERAGE(Table2[6M Return vs Nifty]))/_xlfn.STDEV.P(Table2[6M Return vs Nifty])</f>
        <v>-0.26587060696584908</v>
      </c>
      <c r="M579">
        <v>2.87046508430078</v>
      </c>
      <c r="N579">
        <f>(Table2[[#This Row],[1W Return vs Nifty]]-AVERAGE(Table2[1W Return vs Nifty]))/_xlfn.STDEV.P(Table2[1W Return vs Nifty])</f>
        <v>0.90508480908362987</v>
      </c>
      <c r="O579">
        <v>485.59</v>
      </c>
      <c r="P579">
        <v>488.09596793805702</v>
      </c>
      <c r="Q579">
        <v>458.84131693288498</v>
      </c>
      <c r="R579">
        <v>62.985879829780998</v>
      </c>
      <c r="S579" s="2">
        <f>(Table2[[#This Row],[Close Price]]-Table2[[#This Row],[20D EMA]])/Table2[[#This Row],[20D EMA]]</f>
        <v>2.813072756852494E-2</v>
      </c>
      <c r="T579" s="2">
        <f>(Table2[[#This Row],[Close Price]]-Table2[[#This Row],[50D EMA]])/Table2[[#This Row],[50D EMA]]</f>
        <v>2.2852129078350662E-2</v>
      </c>
      <c r="U579" s="2">
        <f>(Table2[[#This Row],[Close Price]]-Table2[[#This Row],[200D EMA]])/Table2[[#This Row],[200D EMA]]</f>
        <v>8.8066792540013622E-2</v>
      </c>
      <c r="V579">
        <v>0.56396383182694398</v>
      </c>
      <c r="W579">
        <v>496.8</v>
      </c>
      <c r="X579">
        <v>509</v>
      </c>
      <c r="Y579">
        <v>496.8</v>
      </c>
      <c r="Z579">
        <v>513.95000000000005</v>
      </c>
      <c r="AA579">
        <v>457.65</v>
      </c>
      <c r="AB579">
        <v>513.95000000000005</v>
      </c>
      <c r="AC579" s="2">
        <f>(Table2[[#This Row],[Close Price]]/Table2[[#This Row],[Day Low]])-1</f>
        <v>4.9315619967793545E-3</v>
      </c>
      <c r="AD579" s="2">
        <f>(Table2[[#This Row],[Day High]]/Table2[[#This Row],[Close Price]])-1</f>
        <v>1.9529293940911296E-2</v>
      </c>
      <c r="AE579" s="2">
        <f>(Table2[[#This Row],[Close Price]]/Table2[[#This Row],[Current Week Low]])-1</f>
        <v>4.9315619967793545E-3</v>
      </c>
      <c r="AF579" s="2">
        <f>(Table2[[#This Row],[Current Week High]]/Table2[[#This Row],[Close Price]])-1</f>
        <v>2.9444166249374071E-2</v>
      </c>
      <c r="AG579" s="2">
        <f>(Table2[[#This Row],[Close Price]]/Table2[[#This Row],[Current Month Low]])-1</f>
        <v>9.0899158745766373E-2</v>
      </c>
      <c r="AH579" s="2">
        <f>(Table2[[#This Row],[Current Month High]]/Table2[[#This Row],[Close Price]])-1</f>
        <v>2.9444166249374071E-2</v>
      </c>
      <c r="AI579">
        <v>11.1066599899849</v>
      </c>
      <c r="AJ579">
        <v>43.4420341904898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-7.0000000000000007E-2</v>
      </c>
      <c r="AM579" t="s">
        <v>10435</v>
      </c>
      <c r="AN579">
        <v>5.94</v>
      </c>
      <c r="AO579" t="s">
        <v>10436</v>
      </c>
      <c r="AP579">
        <v>-8.7216976051233006E-2</v>
      </c>
      <c r="AQ579">
        <f>(Table2[[#This Row],[Sharpe Ratio]]-AVERAGE(Table2[Sharpe Ratio]))/_xlfn.STDEV.P(Table2[Sharpe Ratio])</f>
        <v>-1.6934613578900095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470</v>
      </c>
      <c r="AT579">
        <f>_xlfn.RANK.AVG(Table2[[#This Row],[6M Return vs Nifty Z-Score]],Table2[6M Return vs Nifty Z-Score])</f>
        <v>403</v>
      </c>
      <c r="AU579">
        <f>_xlfn.RANK.AVG(Table2[[#This Row],[Sharpe Ratio Z-Score]],Table2[Sharpe Ratio Z-Score])</f>
        <v>708</v>
      </c>
      <c r="AV579">
        <f>(Table2[[#This Row],[Rank 1Y]]+Table2[[#This Row],[Rank 6M]]+Table2[[#This Row],[Rank Sharpe]])/3</f>
        <v>527</v>
      </c>
    </row>
    <row r="580" spans="1:48" x14ac:dyDescent="0.3">
      <c r="A580" t="s">
        <v>1335</v>
      </c>
      <c r="B580" t="s">
        <v>1336</v>
      </c>
      <c r="C580" t="s">
        <v>10404</v>
      </c>
      <c r="D580" t="s">
        <v>273</v>
      </c>
      <c r="E580">
        <v>8708.1241023300008</v>
      </c>
      <c r="F580">
        <v>705.7</v>
      </c>
      <c r="G580">
        <v>-11.893693848777801</v>
      </c>
      <c r="H580">
        <f>(Table2[[#This Row],[1Y Return vs Nifty]]-AVERAGE(Table2[1Y Return vs Nifty]))/_xlfn.STDEV.P(Table2[1Y Return vs Nifty])</f>
        <v>-0.5930205371691758</v>
      </c>
      <c r="I580">
        <v>-18.684140337503401</v>
      </c>
      <c r="J580">
        <f>(Table2[[#This Row],[1M Return vs Nifty]]-AVERAGE(Table2[1M Return vs Nifty]))/_xlfn.STDEV.P(Table2[1M Return vs Nifty])</f>
        <v>-1.5792538955413802</v>
      </c>
      <c r="K580">
        <v>-6.4965488098103403</v>
      </c>
      <c r="L580">
        <f>(Table2[[#This Row],[6M Return vs Nifty]]-AVERAGE(Table2[6M Return vs Nifty]))/_xlfn.STDEV.P(Table2[6M Return vs Nifty])</f>
        <v>-0.5961951253319473</v>
      </c>
      <c r="M580">
        <v>-3.2905815446612299</v>
      </c>
      <c r="N580">
        <f>(Table2[[#This Row],[1W Return vs Nifty]]-AVERAGE(Table2[1W Return vs Nifty]))/_xlfn.STDEV.P(Table2[1W Return vs Nifty])</f>
        <v>-0.28800311937595263</v>
      </c>
      <c r="O580">
        <v>714.25</v>
      </c>
      <c r="P580">
        <v>717.89677312433901</v>
      </c>
      <c r="Q580">
        <v>674.69257682279999</v>
      </c>
      <c r="R580">
        <v>47.242697576172603</v>
      </c>
      <c r="S580" s="2">
        <f>(Table2[[#This Row],[Close Price]]-Table2[[#This Row],[20D EMA]])/Table2[[#This Row],[20D EMA]]</f>
        <v>-1.1970598529926433E-2</v>
      </c>
      <c r="T580" s="2">
        <f>(Table2[[#This Row],[Close Price]]-Table2[[#This Row],[50D EMA]])/Table2[[#This Row],[50D EMA]]</f>
        <v>-1.6989591792226224E-2</v>
      </c>
      <c r="U580" s="2">
        <f>(Table2[[#This Row],[Close Price]]-Table2[[#This Row],[200D EMA]])/Table2[[#This Row],[200D EMA]]</f>
        <v>4.5957854350817597E-2</v>
      </c>
      <c r="V580">
        <v>0.283146842348729</v>
      </c>
      <c r="W580">
        <v>691</v>
      </c>
      <c r="X580">
        <v>708.8</v>
      </c>
      <c r="Y580">
        <v>688.2</v>
      </c>
      <c r="Z580">
        <v>708.8</v>
      </c>
      <c r="AA580">
        <v>688.2</v>
      </c>
      <c r="AB580">
        <v>753.85</v>
      </c>
      <c r="AC580" s="2">
        <f>(Table2[[#This Row],[Close Price]]/Table2[[#This Row],[Day Low]])-1</f>
        <v>2.1273516642547063E-2</v>
      </c>
      <c r="AD580" s="2">
        <f>(Table2[[#This Row],[Day High]]/Table2[[#This Row],[Close Price]])-1</f>
        <v>4.3928014737140142E-3</v>
      </c>
      <c r="AE580" s="2">
        <f>(Table2[[#This Row],[Close Price]]/Table2[[#This Row],[Current Week Low]])-1</f>
        <v>2.5428654460912581E-2</v>
      </c>
      <c r="AF580" s="2">
        <f>(Table2[[#This Row],[Current Week High]]/Table2[[#This Row],[Close Price]])-1</f>
        <v>4.3928014737140142E-3</v>
      </c>
      <c r="AG580" s="2">
        <f>(Table2[[#This Row],[Close Price]]/Table2[[#This Row],[Current Month Low]])-1</f>
        <v>2.5428654460912581E-2</v>
      </c>
      <c r="AH580" s="2">
        <f>(Table2[[#This Row],[Current Month High]]/Table2[[#This Row],[Close Price]])-1</f>
        <v>6.8230126115913281E-2</v>
      </c>
      <c r="AI580">
        <v>18.704832081620999</v>
      </c>
      <c r="AJ580">
        <v>38.358984413292802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-0.08</v>
      </c>
      <c r="AM580" t="s">
        <v>10435</v>
      </c>
      <c r="AN580">
        <v>-1.89</v>
      </c>
      <c r="AO580" t="s">
        <v>10435</v>
      </c>
      <c r="AQ580">
        <f>(Table2[[#This Row],[Sharpe Ratio]]-AVERAGE(Table2[Sharpe Ratio]))/_xlfn.STDEV.P(Table2[Sharpe Ratio])</f>
        <v>-0.68114784011182361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525</v>
      </c>
      <c r="AT580">
        <f>_xlfn.RANK.AVG(Table2[[#This Row],[6M Return vs Nifty Z-Score]],Table2[6M Return vs Nifty Z-Score])</f>
        <v>526</v>
      </c>
      <c r="AU580">
        <f>_xlfn.RANK.AVG(Table2[[#This Row],[Sharpe Ratio Z-Score]],Table2[Sharpe Ratio Z-Score])</f>
        <v>532</v>
      </c>
      <c r="AV580">
        <f>(Table2[[#This Row],[Rank 1Y]]+Table2[[#This Row],[Rank 6M]]+Table2[[#This Row],[Rank Sharpe]])/3</f>
        <v>527.66666666666663</v>
      </c>
    </row>
    <row r="581" spans="1:48" x14ac:dyDescent="0.3">
      <c r="A581" t="s">
        <v>238</v>
      </c>
      <c r="B581" t="s">
        <v>239</v>
      </c>
      <c r="C581" t="s">
        <v>10393</v>
      </c>
      <c r="D581" t="s">
        <v>182</v>
      </c>
      <c r="E581">
        <v>116237.04192288499</v>
      </c>
      <c r="F581">
        <v>655.85</v>
      </c>
      <c r="G581">
        <v>-13.529094596946999</v>
      </c>
      <c r="H581">
        <f>(Table2[[#This Row],[1Y Return vs Nifty]]-AVERAGE(Table2[1Y Return vs Nifty]))/_xlfn.STDEV.P(Table2[1Y Return vs Nifty])</f>
        <v>-0.61965034861555912</v>
      </c>
      <c r="I581">
        <v>-2.58611025245298</v>
      </c>
      <c r="J581">
        <f>(Table2[[#This Row],[1M Return vs Nifty]]-AVERAGE(Table2[1M Return vs Nifty]))/_xlfn.STDEV.P(Table2[1M Return vs Nifty])</f>
        <v>-1.0362992107337422E-2</v>
      </c>
      <c r="K581">
        <v>8.4641208315369401</v>
      </c>
      <c r="L581">
        <f>(Table2[[#This Row],[6M Return vs Nifty]]-AVERAGE(Table2[6M Return vs Nifty]))/_xlfn.STDEV.P(Table2[6M Return vs Nifty])</f>
        <v>-0.14587908705470162</v>
      </c>
      <c r="M581">
        <v>-2.8004236419775799</v>
      </c>
      <c r="N581">
        <f>(Table2[[#This Row],[1W Return vs Nifty]]-AVERAGE(Table2[1W Return vs Nifty]))/_xlfn.STDEV.P(Table2[1W Return vs Nifty])</f>
        <v>-0.1930839421728652</v>
      </c>
      <c r="O581">
        <v>654.41</v>
      </c>
      <c r="P581">
        <v>639.25833734912999</v>
      </c>
      <c r="Q581">
        <v>590.327869540194</v>
      </c>
      <c r="R581">
        <v>47.482540537378298</v>
      </c>
      <c r="S581" s="2">
        <f>(Table2[[#This Row],[Close Price]]-Table2[[#This Row],[20D EMA]])/Table2[[#This Row],[20D EMA]]</f>
        <v>2.2004553720145698E-3</v>
      </c>
      <c r="T581" s="2">
        <f>(Table2[[#This Row],[Close Price]]-Table2[[#This Row],[50D EMA]])/Table2[[#This Row],[50D EMA]]</f>
        <v>2.5954550267849728E-2</v>
      </c>
      <c r="U581" s="2">
        <f>(Table2[[#This Row],[Close Price]]-Table2[[#This Row],[200D EMA]])/Table2[[#This Row],[200D EMA]]</f>
        <v>0.11099277848908128</v>
      </c>
      <c r="V581">
        <v>0.82078844217872904</v>
      </c>
      <c r="W581">
        <v>652.4</v>
      </c>
      <c r="X581">
        <v>666</v>
      </c>
      <c r="Y581">
        <v>652.4</v>
      </c>
      <c r="Z581">
        <v>671.5</v>
      </c>
      <c r="AA581">
        <v>634.20000000000005</v>
      </c>
      <c r="AB581">
        <v>672</v>
      </c>
      <c r="AC581" s="2">
        <f>(Table2[[#This Row],[Close Price]]/Table2[[#This Row],[Day Low]])-1</f>
        <v>5.288166768853575E-3</v>
      </c>
      <c r="AD581" s="2">
        <f>(Table2[[#This Row],[Day High]]/Table2[[#This Row],[Close Price]])-1</f>
        <v>1.5476099717923297E-2</v>
      </c>
      <c r="AE581" s="2">
        <f>(Table2[[#This Row],[Close Price]]/Table2[[#This Row],[Current Week Low]])-1</f>
        <v>5.288166768853575E-3</v>
      </c>
      <c r="AF581" s="2">
        <f>(Table2[[#This Row],[Current Week High]]/Table2[[#This Row],[Close Price]])-1</f>
        <v>2.3862163604482678E-2</v>
      </c>
      <c r="AG581" s="2">
        <f>(Table2[[#This Row],[Close Price]]/Table2[[#This Row],[Current Month Low]])-1</f>
        <v>3.4137496058025851E-2</v>
      </c>
      <c r="AH581" s="2">
        <f>(Table2[[#This Row],[Current Month High]]/Table2[[#This Row],[Close Price]])-1</f>
        <v>2.4624533048715369E-2</v>
      </c>
      <c r="AI581">
        <v>2.4624533048715298</v>
      </c>
      <c r="AJ581">
        <v>34.065821749795603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-0.05</v>
      </c>
      <c r="AM581" t="s">
        <v>10435</v>
      </c>
      <c r="AN581">
        <v>1.78</v>
      </c>
      <c r="AO581" t="s">
        <v>10436</v>
      </c>
      <c r="AP581">
        <v>-7.1375495162641994E-2</v>
      </c>
      <c r="AQ581">
        <f>(Table2[[#This Row],[Sharpe Ratio]]-AVERAGE(Table2[Sharpe Ratio]))/_xlfn.STDEV.P(Table2[Sharpe Ratio])</f>
        <v>-1.5095918181375048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-2.478568188087968</v>
      </c>
      <c r="AS581">
        <f>_xlfn.RANK.AVG(Table2[[#This Row],[1Y Return vs Nifty Z-Score]],Table2[1Y Return vs Nifty Z-Score])</f>
        <v>534</v>
      </c>
      <c r="AT581">
        <f>_xlfn.RANK.AVG(Table2[[#This Row],[6M Return vs Nifty Z-Score]],Table2[6M Return vs Nifty Z-Score])</f>
        <v>361</v>
      </c>
      <c r="AU581">
        <f>_xlfn.RANK.AVG(Table2[[#This Row],[Sharpe Ratio Z-Score]],Table2[Sharpe Ratio Z-Score])</f>
        <v>689</v>
      </c>
      <c r="AV581">
        <f>(Table2[[#This Row],[Rank 1Y]]+Table2[[#This Row],[Rank 6M]]+Table2[[#This Row],[Rank Sharpe]])/3</f>
        <v>528</v>
      </c>
    </row>
    <row r="582" spans="1:48" x14ac:dyDescent="0.3">
      <c r="A582" t="s">
        <v>892</v>
      </c>
      <c r="B582" t="s">
        <v>893</v>
      </c>
      <c r="C582" t="s">
        <v>10390</v>
      </c>
      <c r="D582" t="s">
        <v>21</v>
      </c>
      <c r="E582">
        <v>17817.1687096799</v>
      </c>
      <c r="F582">
        <v>641.79999999999995</v>
      </c>
      <c r="G582">
        <v>-14.1150341378973</v>
      </c>
      <c r="H582">
        <f>(Table2[[#This Row],[1Y Return vs Nifty]]-AVERAGE(Table2[1Y Return vs Nifty]))/_xlfn.STDEV.P(Table2[1Y Return vs Nifty])</f>
        <v>-0.62919141034734249</v>
      </c>
      <c r="I582">
        <v>-1.35977209657724</v>
      </c>
      <c r="J582">
        <f>(Table2[[#This Row],[1M Return vs Nifty]]-AVERAGE(Table2[1M Return vs Nifty]))/_xlfn.STDEV.P(Table2[1M Return vs Nifty])</f>
        <v>0.1091541641610099</v>
      </c>
      <c r="K582">
        <v>-31.546592399179701</v>
      </c>
      <c r="L582">
        <f>(Table2[[#This Row],[6M Return vs Nifty]]-AVERAGE(Table2[6M Return vs Nifty]))/_xlfn.STDEV.P(Table2[6M Return vs Nifty])</f>
        <v>-1.350201239915283</v>
      </c>
      <c r="M582">
        <v>-7.7041157973767502</v>
      </c>
      <c r="N582">
        <f>(Table2[[#This Row],[1W Return vs Nifty]]-AVERAGE(Table2[1W Return vs Nifty]))/_xlfn.STDEV.P(Table2[1W Return vs Nifty])</f>
        <v>-1.1426849219782034</v>
      </c>
      <c r="O582">
        <v>656.15</v>
      </c>
      <c r="P582">
        <v>649.87984632017196</v>
      </c>
      <c r="Q582">
        <v>639.62622735994705</v>
      </c>
      <c r="R582">
        <v>35.196560237984897</v>
      </c>
      <c r="S582" s="2">
        <f>(Table2[[#This Row],[Close Price]]-Table2[[#This Row],[20D EMA]])/Table2[[#This Row],[20D EMA]]</f>
        <v>-2.1869999237979155E-2</v>
      </c>
      <c r="T582" s="2">
        <f>(Table2[[#This Row],[Close Price]]-Table2[[#This Row],[50D EMA]])/Table2[[#This Row],[50D EMA]]</f>
        <v>-1.2432831031647912E-2</v>
      </c>
      <c r="U582" s="2">
        <f>(Table2[[#This Row],[Close Price]]-Table2[[#This Row],[200D EMA]])/Table2[[#This Row],[200D EMA]]</f>
        <v>3.398504543857019E-3</v>
      </c>
      <c r="V582">
        <v>0.42621877960226001</v>
      </c>
      <c r="W582">
        <v>635.5</v>
      </c>
      <c r="X582">
        <v>648.79999999999995</v>
      </c>
      <c r="Y582">
        <v>635.5</v>
      </c>
      <c r="Z582">
        <v>650.95000000000005</v>
      </c>
      <c r="AA582">
        <v>635.5</v>
      </c>
      <c r="AB582">
        <v>697.2</v>
      </c>
      <c r="AC582" s="2">
        <f>(Table2[[#This Row],[Close Price]]/Table2[[#This Row],[Day Low]])-1</f>
        <v>9.9134539732492755E-3</v>
      </c>
      <c r="AD582" s="2">
        <f>(Table2[[#This Row],[Day High]]/Table2[[#This Row],[Close Price]])-1</f>
        <v>1.0906824555936501E-2</v>
      </c>
      <c r="AE582" s="2">
        <f>(Table2[[#This Row],[Close Price]]/Table2[[#This Row],[Current Week Low]])-1</f>
        <v>9.9134539732492755E-3</v>
      </c>
      <c r="AF582" s="2">
        <f>(Table2[[#This Row],[Current Week High]]/Table2[[#This Row],[Close Price]])-1</f>
        <v>1.4256777812402754E-2</v>
      </c>
      <c r="AG582" s="2">
        <f>(Table2[[#This Row],[Close Price]]/Table2[[#This Row],[Current Month Low]])-1</f>
        <v>9.9134539732492755E-3</v>
      </c>
      <c r="AH582" s="2">
        <f>(Table2[[#This Row],[Current Month High]]/Table2[[#This Row],[Close Price]])-1</f>
        <v>8.6319725771268452E-2</v>
      </c>
      <c r="AI582">
        <v>35.5562480523527</v>
      </c>
      <c r="AJ582">
        <v>36.6695059625212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-0.1</v>
      </c>
      <c r="AM582" t="s">
        <v>10435</v>
      </c>
      <c r="AN582">
        <v>-6.89</v>
      </c>
      <c r="AO582" t="s">
        <v>10435</v>
      </c>
      <c r="AP582">
        <v>6.5198238157774993E-2</v>
      </c>
      <c r="AQ582">
        <f>(Table2[[#This Row],[Sharpe Ratio]]-AVERAGE(Table2[Sharpe Ratio]))/_xlfn.STDEV.P(Table2[Sharpe Ratio])</f>
        <v>7.5597701990746086E-2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-2.937325706089073</v>
      </c>
      <c r="AS582">
        <f>_xlfn.RANK.AVG(Table2[[#This Row],[1Y Return vs Nifty Z-Score]],Table2[1Y Return vs Nifty Z-Score])</f>
        <v>539</v>
      </c>
      <c r="AT582">
        <f>_xlfn.RANK.AVG(Table2[[#This Row],[6M Return vs Nifty Z-Score]],Table2[6M Return vs Nifty Z-Score])</f>
        <v>717</v>
      </c>
      <c r="AU582">
        <f>_xlfn.RANK.AVG(Table2[[#This Row],[Sharpe Ratio Z-Score]],Table2[Sharpe Ratio Z-Score])</f>
        <v>329</v>
      </c>
      <c r="AV582">
        <f>(Table2[[#This Row],[Rank 1Y]]+Table2[[#This Row],[Rank 6M]]+Table2[[#This Row],[Rank Sharpe]])/3</f>
        <v>528.33333333333337</v>
      </c>
    </row>
    <row r="583" spans="1:48" x14ac:dyDescent="0.3">
      <c r="A583" t="s">
        <v>638</v>
      </c>
      <c r="B583" t="s">
        <v>639</v>
      </c>
      <c r="C583" t="s">
        <v>10391</v>
      </c>
      <c r="D583" t="s">
        <v>51</v>
      </c>
      <c r="E583">
        <v>30891.603995565001</v>
      </c>
      <c r="F583">
        <v>397.45</v>
      </c>
      <c r="G583">
        <v>-24.720118656334702</v>
      </c>
      <c r="H583">
        <f>(Table2[[#This Row],[1Y Return vs Nifty]]-AVERAGE(Table2[1Y Return vs Nifty]))/_xlfn.STDEV.P(Table2[1Y Return vs Nifty])</f>
        <v>-0.80187776958687496</v>
      </c>
      <c r="I583">
        <v>-4.3513993331291196</v>
      </c>
      <c r="J583">
        <f>(Table2[[#This Row],[1M Return vs Nifty]]-AVERAGE(Table2[1M Return vs Nifty]))/_xlfn.STDEV.P(Table2[1M Return vs Nifty])</f>
        <v>-0.18240553184492947</v>
      </c>
      <c r="K583">
        <v>-34.298256459974702</v>
      </c>
      <c r="L583">
        <f>(Table2[[#This Row],[6M Return vs Nifty]]-AVERAGE(Table2[6M Return vs Nifty]))/_xlfn.STDEV.P(Table2[6M Return vs Nifty])</f>
        <v>-1.4330263064552522</v>
      </c>
      <c r="M583">
        <v>0.39283167076674602</v>
      </c>
      <c r="N583">
        <f>(Table2[[#This Row],[1W Return vs Nifty]]-AVERAGE(Table2[1W Return vs Nifty]))/_xlfn.STDEV.P(Table2[1W Return vs Nifty])</f>
        <v>0.42529059636987437</v>
      </c>
      <c r="O583">
        <v>394.31</v>
      </c>
      <c r="P583">
        <v>395.494476925794</v>
      </c>
      <c r="Q583">
        <v>414.48452422316899</v>
      </c>
      <c r="R583">
        <v>52.213235166873702</v>
      </c>
      <c r="S583" s="2">
        <f>(Table2[[#This Row],[Close Price]]-Table2[[#This Row],[20D EMA]])/Table2[[#This Row],[20D EMA]]</f>
        <v>7.9632776242042711E-3</v>
      </c>
      <c r="T583" s="2">
        <f>(Table2[[#This Row],[Close Price]]-Table2[[#This Row],[50D EMA]])/Table2[[#This Row],[50D EMA]]</f>
        <v>4.9445016006453525E-3</v>
      </c>
      <c r="U583" s="2">
        <f>(Table2[[#This Row],[Close Price]]-Table2[[#This Row],[200D EMA]])/Table2[[#This Row],[200D EMA]]</f>
        <v>-4.1098094687842146E-2</v>
      </c>
      <c r="V583">
        <v>0.66086347072635698</v>
      </c>
      <c r="W583">
        <v>395.15</v>
      </c>
      <c r="X583">
        <v>403.9</v>
      </c>
      <c r="Y583">
        <v>395.15</v>
      </c>
      <c r="Z583">
        <v>409</v>
      </c>
      <c r="AA583">
        <v>373.6</v>
      </c>
      <c r="AB583">
        <v>409</v>
      </c>
      <c r="AC583" s="2">
        <f>(Table2[[#This Row],[Close Price]]/Table2[[#This Row],[Day Low]])-1</f>
        <v>5.8205744653929692E-3</v>
      </c>
      <c r="AD583" s="2">
        <f>(Table2[[#This Row],[Day High]]/Table2[[#This Row],[Close Price]])-1</f>
        <v>1.6228456409611347E-2</v>
      </c>
      <c r="AE583" s="2">
        <f>(Table2[[#This Row],[Close Price]]/Table2[[#This Row],[Current Week Low]])-1</f>
        <v>5.8205744653929692E-3</v>
      </c>
      <c r="AF583" s="2">
        <f>(Table2[[#This Row],[Current Week High]]/Table2[[#This Row],[Close Price]])-1</f>
        <v>2.9060259152094536E-2</v>
      </c>
      <c r="AG583" s="2">
        <f>(Table2[[#This Row],[Close Price]]/Table2[[#This Row],[Current Month Low]])-1</f>
        <v>6.3838329764453805E-2</v>
      </c>
      <c r="AH583" s="2">
        <f>(Table2[[#This Row],[Current Month High]]/Table2[[#This Row],[Close Price]])-1</f>
        <v>2.9060259152094536E-2</v>
      </c>
      <c r="AI583">
        <v>30.758585985658499</v>
      </c>
      <c r="AJ583">
        <v>18.183169788878899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-0.12</v>
      </c>
      <c r="AM583" t="s">
        <v>10435</v>
      </c>
      <c r="AN583">
        <v>3.15</v>
      </c>
      <c r="AO583" t="s">
        <v>10436</v>
      </c>
      <c r="AP583">
        <v>9.1207700214383999E-2</v>
      </c>
      <c r="AQ583">
        <f>(Table2[[#This Row],[Sharpe Ratio]]-AVERAGE(Table2[Sharpe Ratio]))/_xlfn.STDEV.P(Table2[Sharpe Ratio])</f>
        <v>0.37748537595203435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605</v>
      </c>
      <c r="AT583">
        <f>_xlfn.RANK.AVG(Table2[[#This Row],[6M Return vs Nifty Z-Score]],Table2[6M Return vs Nifty Z-Score])</f>
        <v>730</v>
      </c>
      <c r="AU583">
        <f>_xlfn.RANK.AVG(Table2[[#This Row],[Sharpe Ratio Z-Score]],Table2[Sharpe Ratio Z-Score])</f>
        <v>251</v>
      </c>
      <c r="AV583">
        <f>(Table2[[#This Row],[Rank 1Y]]+Table2[[#This Row],[Rank 6M]]+Table2[[#This Row],[Rank Sharpe]])/3</f>
        <v>528.66666666666663</v>
      </c>
    </row>
    <row r="584" spans="1:48" x14ac:dyDescent="0.3">
      <c r="A584" t="s">
        <v>675</v>
      </c>
      <c r="B584" t="s">
        <v>676</v>
      </c>
      <c r="C584" t="s">
        <v>10404</v>
      </c>
      <c r="D584" t="s">
        <v>388</v>
      </c>
      <c r="E584">
        <v>27890.612874279999</v>
      </c>
      <c r="F584">
        <v>6205.9</v>
      </c>
      <c r="G584">
        <v>-16.3715582178815</v>
      </c>
      <c r="H584">
        <f>(Table2[[#This Row],[1Y Return vs Nifty]]-AVERAGE(Table2[1Y Return vs Nifty]))/_xlfn.STDEV.P(Table2[1Y Return vs Nifty])</f>
        <v>-0.66593519369309018</v>
      </c>
      <c r="I584">
        <v>-5.74002768538515</v>
      </c>
      <c r="J584">
        <f>(Table2[[#This Row],[1M Return vs Nifty]]-AVERAGE(Table2[1M Return vs Nifty]))/_xlfn.STDEV.P(Table2[1M Return vs Nifty])</f>
        <v>-0.31773925768560063</v>
      </c>
      <c r="K584">
        <v>4.2515107441976996</v>
      </c>
      <c r="L584">
        <f>(Table2[[#This Row],[6M Return vs Nifty]]-AVERAGE(Table2[6M Return vs Nifty]))/_xlfn.STDEV.P(Table2[6M Return vs Nifty])</f>
        <v>-0.27267861747776195</v>
      </c>
      <c r="M584">
        <v>-6.0328712546220604</v>
      </c>
      <c r="N584">
        <f>(Table2[[#This Row],[1W Return vs Nifty]]-AVERAGE(Table2[1W Return vs Nifty]))/_xlfn.STDEV.P(Table2[1W Return vs Nifty])</f>
        <v>-0.81904807753502051</v>
      </c>
      <c r="O584">
        <v>6381.57</v>
      </c>
      <c r="P584">
        <v>6380.2987993904198</v>
      </c>
      <c r="Q584">
        <v>5919.1880832443803</v>
      </c>
      <c r="R584">
        <v>27.9890677679142</v>
      </c>
      <c r="S584" s="2">
        <f>(Table2[[#This Row],[Close Price]]-Table2[[#This Row],[20D EMA]])/Table2[[#This Row],[20D EMA]]</f>
        <v>-2.7527708698643138E-2</v>
      </c>
      <c r="T584" s="2">
        <f>(Table2[[#This Row],[Close Price]]-Table2[[#This Row],[50D EMA]])/Table2[[#This Row],[50D EMA]]</f>
        <v>-2.7333954862283634E-2</v>
      </c>
      <c r="U584" s="2">
        <f>(Table2[[#This Row],[Close Price]]-Table2[[#This Row],[200D EMA]])/Table2[[#This Row],[200D EMA]]</f>
        <v>4.8437710159476628E-2</v>
      </c>
      <c r="V584">
        <v>0.51800138200449097</v>
      </c>
      <c r="W584">
        <v>6155</v>
      </c>
      <c r="X584">
        <v>6288.65</v>
      </c>
      <c r="Y584">
        <v>6151</v>
      </c>
      <c r="Z584">
        <v>6288.65</v>
      </c>
      <c r="AA584">
        <v>6151</v>
      </c>
      <c r="AB584">
        <v>6597</v>
      </c>
      <c r="AC584" s="2">
        <f>(Table2[[#This Row],[Close Price]]/Table2[[#This Row],[Day Low]])-1</f>
        <v>8.2696994313564698E-3</v>
      </c>
      <c r="AD584" s="2">
        <f>(Table2[[#This Row],[Day High]]/Table2[[#This Row],[Close Price]])-1</f>
        <v>1.3334085305918508E-2</v>
      </c>
      <c r="AE584" s="2">
        <f>(Table2[[#This Row],[Close Price]]/Table2[[#This Row],[Current Week Low]])-1</f>
        <v>8.9253779873190719E-3</v>
      </c>
      <c r="AF584" s="2">
        <f>(Table2[[#This Row],[Current Week High]]/Table2[[#This Row],[Close Price]])-1</f>
        <v>1.3334085305918508E-2</v>
      </c>
      <c r="AG584" s="2">
        <f>(Table2[[#This Row],[Close Price]]/Table2[[#This Row],[Current Month Low]])-1</f>
        <v>8.9253779873190719E-3</v>
      </c>
      <c r="AH584" s="2">
        <f>(Table2[[#This Row],[Current Month High]]/Table2[[#This Row],[Close Price]])-1</f>
        <v>6.30206738748611E-2</v>
      </c>
      <c r="AI584">
        <v>15.967869285679701</v>
      </c>
      <c r="AJ584">
        <v>28.943048889442899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-0.08</v>
      </c>
      <c r="AM584" t="s">
        <v>10435</v>
      </c>
      <c r="AN584">
        <v>-2.04</v>
      </c>
      <c r="AO584" t="s">
        <v>10435</v>
      </c>
      <c r="AP584">
        <v>-2.8090130821935001E-2</v>
      </c>
      <c r="AQ584">
        <f>(Table2[[#This Row],[Sharpe Ratio]]-AVERAGE(Table2[Sharpe Ratio]))/_xlfn.STDEV.P(Table2[Sharpe Ratio])</f>
        <v>-1.007185504275949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-3.0825866506674222</v>
      </c>
      <c r="AS584">
        <f>_xlfn.RANK.AVG(Table2[[#This Row],[1Y Return vs Nifty Z-Score]],Table2[1Y Return vs Nifty Z-Score])</f>
        <v>551</v>
      </c>
      <c r="AT584">
        <f>_xlfn.RANK.AVG(Table2[[#This Row],[6M Return vs Nifty Z-Score]],Table2[6M Return vs Nifty Z-Score])</f>
        <v>405</v>
      </c>
      <c r="AU584">
        <f>_xlfn.RANK.AVG(Table2[[#This Row],[Sharpe Ratio Z-Score]],Table2[Sharpe Ratio Z-Score])</f>
        <v>633</v>
      </c>
      <c r="AV584">
        <f>(Table2[[#This Row],[Rank 1Y]]+Table2[[#This Row],[Rank 6M]]+Table2[[#This Row],[Rank Sharpe]])/3</f>
        <v>529.66666666666663</v>
      </c>
    </row>
    <row r="585" spans="1:48" x14ac:dyDescent="0.3">
      <c r="A585" t="s">
        <v>1069</v>
      </c>
      <c r="B585" t="s">
        <v>1070</v>
      </c>
      <c r="C585" t="s">
        <v>10402</v>
      </c>
      <c r="D585" t="s">
        <v>83</v>
      </c>
      <c r="E585">
        <v>12867.10385406</v>
      </c>
      <c r="F585">
        <v>623.1</v>
      </c>
      <c r="G585">
        <v>-46.510869661417502</v>
      </c>
      <c r="H585">
        <f>(Table2[[#This Row],[1Y Return vs Nifty]]-AVERAGE(Table2[1Y Return vs Nifty]))/_xlfn.STDEV.P(Table2[1Y Return vs Nifty])</f>
        <v>-1.1567043105371952</v>
      </c>
      <c r="I585">
        <v>-10.1937523204502</v>
      </c>
      <c r="J585">
        <f>(Table2[[#This Row],[1M Return vs Nifty]]-AVERAGE(Table2[1M Return vs Nifty]))/_xlfn.STDEV.P(Table2[1M Return vs Nifty])</f>
        <v>-0.75179286731592276</v>
      </c>
      <c r="K585">
        <v>-5.9077903151733198</v>
      </c>
      <c r="L585">
        <f>(Table2[[#This Row],[6M Return vs Nifty]]-AVERAGE(Table2[6M Return vs Nifty]))/_xlfn.STDEV.P(Table2[6M Return vs Nifty])</f>
        <v>-0.57847349928425518</v>
      </c>
      <c r="M585">
        <v>0.59524056743879405</v>
      </c>
      <c r="N585">
        <f>(Table2[[#This Row],[1W Return vs Nifty]]-AVERAGE(Table2[1W Return vs Nifty]))/_xlfn.STDEV.P(Table2[1W Return vs Nifty])</f>
        <v>0.46448712023597094</v>
      </c>
      <c r="O585">
        <v>599.16999999999996</v>
      </c>
      <c r="P585">
        <v>606.56425028578803</v>
      </c>
      <c r="Q585">
        <v>637.24342229094702</v>
      </c>
      <c r="R585">
        <v>74.520148887020397</v>
      </c>
      <c r="S585" s="2">
        <f>(Table2[[#This Row],[Close Price]]-Table2[[#This Row],[20D EMA]])/Table2[[#This Row],[20D EMA]]</f>
        <v>3.9938581704691598E-2</v>
      </c>
      <c r="T585" s="2">
        <f>(Table2[[#This Row],[Close Price]]-Table2[[#This Row],[50D EMA]])/Table2[[#This Row],[50D EMA]]</f>
        <v>2.726133250751429E-2</v>
      </c>
      <c r="U585" s="2">
        <f>(Table2[[#This Row],[Close Price]]-Table2[[#This Row],[200D EMA]])/Table2[[#This Row],[200D EMA]]</f>
        <v>-2.2194693261956527E-2</v>
      </c>
      <c r="V585">
        <v>0.64655208720219404</v>
      </c>
      <c r="W585">
        <v>590.54999999999995</v>
      </c>
      <c r="X585">
        <v>630</v>
      </c>
      <c r="Y585">
        <v>589.29999999999995</v>
      </c>
      <c r="Z585">
        <v>630</v>
      </c>
      <c r="AA585">
        <v>572.04999999999995</v>
      </c>
      <c r="AB585">
        <v>630</v>
      </c>
      <c r="AC585" s="2">
        <f>(Table2[[#This Row],[Close Price]]/Table2[[#This Row],[Day Low]])-1</f>
        <v>5.5118110236220597E-2</v>
      </c>
      <c r="AD585" s="2">
        <f>(Table2[[#This Row],[Day High]]/Table2[[#This Row],[Close Price]])-1</f>
        <v>1.1073663938372613E-2</v>
      </c>
      <c r="AE585" s="2">
        <f>(Table2[[#This Row],[Close Price]]/Table2[[#This Row],[Current Week Low]])-1</f>
        <v>5.7356185304598739E-2</v>
      </c>
      <c r="AF585" s="2">
        <f>(Table2[[#This Row],[Current Week High]]/Table2[[#This Row],[Close Price]])-1</f>
        <v>1.1073663938372613E-2</v>
      </c>
      <c r="AG585" s="2">
        <f>(Table2[[#This Row],[Close Price]]/Table2[[#This Row],[Current Month Low]])-1</f>
        <v>8.9240451009527266E-2</v>
      </c>
      <c r="AH585" s="2">
        <f>(Table2[[#This Row],[Current Month High]]/Table2[[#This Row],[Close Price]])-1</f>
        <v>1.1073663938372613E-2</v>
      </c>
      <c r="AI585">
        <v>32.2420157278125</v>
      </c>
      <c r="AJ585">
        <v>23.5696579077838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-0.04</v>
      </c>
      <c r="AM585" t="s">
        <v>10435</v>
      </c>
      <c r="AN585">
        <v>4.0999999999999996</v>
      </c>
      <c r="AO585" t="s">
        <v>10436</v>
      </c>
      <c r="AP585">
        <v>4.5903120683195998E-2</v>
      </c>
      <c r="AQ585">
        <f>(Table2[[#This Row],[Sharpe Ratio]]-AVERAGE(Table2[Sharpe Ratio]))/_xlfn.STDEV.P(Table2[Sharpe Ratio])</f>
        <v>-0.14835764627953224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698</v>
      </c>
      <c r="AT585">
        <f>_xlfn.RANK.AVG(Table2[[#This Row],[6M Return vs Nifty Z-Score]],Table2[6M Return vs Nifty Z-Score])</f>
        <v>521</v>
      </c>
      <c r="AU585">
        <f>_xlfn.RANK.AVG(Table2[[#This Row],[Sharpe Ratio Z-Score]],Table2[Sharpe Ratio Z-Score])</f>
        <v>377</v>
      </c>
      <c r="AV585">
        <f>(Table2[[#This Row],[Rank 1Y]]+Table2[[#This Row],[Rank 6M]]+Table2[[#This Row],[Rank Sharpe]])/3</f>
        <v>532</v>
      </c>
    </row>
    <row r="586" spans="1:48" x14ac:dyDescent="0.3">
      <c r="A586" t="s">
        <v>102</v>
      </c>
      <c r="B586" t="s">
        <v>103</v>
      </c>
      <c r="C586" t="s">
        <v>10391</v>
      </c>
      <c r="D586" t="s">
        <v>40</v>
      </c>
      <c r="E586">
        <v>303537.16176305403</v>
      </c>
      <c r="F586">
        <v>1904.65</v>
      </c>
      <c r="G586">
        <v>-11.1033341356266</v>
      </c>
      <c r="H586">
        <f>(Table2[[#This Row],[1Y Return vs Nifty]]-AVERAGE(Table2[1Y Return vs Nifty]))/_xlfn.STDEV.P(Table2[1Y Return vs Nifty])</f>
        <v>-0.58015082914220084</v>
      </c>
      <c r="I586">
        <v>12.114312580527899</v>
      </c>
      <c r="J586">
        <f>(Table2[[#This Row],[1M Return vs Nifty]]-AVERAGE(Table2[1M Return vs Nifty]))/_xlfn.STDEV.P(Table2[1M Return vs Nifty])</f>
        <v>1.4223191147993826</v>
      </c>
      <c r="K586">
        <v>2.1015647956310501</v>
      </c>
      <c r="L586">
        <f>(Table2[[#This Row],[6M Return vs Nifty]]-AVERAGE(Table2[6M Return vs Nifty]))/_xlfn.STDEV.P(Table2[6M Return vs Nifty])</f>
        <v>-0.33739197358269368</v>
      </c>
      <c r="M586">
        <v>1.6188467981552801</v>
      </c>
      <c r="N586">
        <f>(Table2[[#This Row],[1W Return vs Nifty]]-AVERAGE(Table2[1W Return vs Nifty]))/_xlfn.STDEV.P(Table2[1W Return vs Nifty])</f>
        <v>0.66270867428540137</v>
      </c>
      <c r="O586">
        <v>1837.48</v>
      </c>
      <c r="P586">
        <v>1743.4832123715</v>
      </c>
      <c r="Q586">
        <v>1639.6047235449901</v>
      </c>
      <c r="R586">
        <v>66.102259300009294</v>
      </c>
      <c r="S586" s="2">
        <f>(Table2[[#This Row],[Close Price]]-Table2[[#This Row],[20D EMA]])/Table2[[#This Row],[20D EMA]]</f>
        <v>3.6555499923808736E-2</v>
      </c>
      <c r="T586" s="2">
        <f>(Table2[[#This Row],[Close Price]]-Table2[[#This Row],[50D EMA]])/Table2[[#This Row],[50D EMA]]</f>
        <v>9.2439540848391469E-2</v>
      </c>
      <c r="U586" s="2">
        <f>(Table2[[#This Row],[Close Price]]-Table2[[#This Row],[200D EMA]])/Table2[[#This Row],[200D EMA]]</f>
        <v>0.16165193515785653</v>
      </c>
      <c r="V586">
        <v>1.09723195347936</v>
      </c>
      <c r="W586">
        <v>1898.35</v>
      </c>
      <c r="X586">
        <v>1923.6</v>
      </c>
      <c r="Y586">
        <v>1898.35</v>
      </c>
      <c r="Z586">
        <v>1934</v>
      </c>
      <c r="AA586">
        <v>1787.8</v>
      </c>
      <c r="AB586">
        <v>1934</v>
      </c>
      <c r="AC586" s="2">
        <f>(Table2[[#This Row],[Close Price]]/Table2[[#This Row],[Day Low]])-1</f>
        <v>3.3186714778623561E-3</v>
      </c>
      <c r="AD586" s="2">
        <f>(Table2[[#This Row],[Day High]]/Table2[[#This Row],[Close Price]])-1</f>
        <v>9.949334523403186E-3</v>
      </c>
      <c r="AE586" s="2">
        <f>(Table2[[#This Row],[Close Price]]/Table2[[#This Row],[Current Week Low]])-1</f>
        <v>3.3186714778623561E-3</v>
      </c>
      <c r="AF586" s="2">
        <f>(Table2[[#This Row],[Current Week High]]/Table2[[#This Row],[Close Price]])-1</f>
        <v>1.5409655317249804E-2</v>
      </c>
      <c r="AG586" s="2">
        <f>(Table2[[#This Row],[Close Price]]/Table2[[#This Row],[Current Month Low]])-1</f>
        <v>6.5359659917216817E-2</v>
      </c>
      <c r="AH586" s="2">
        <f>(Table2[[#This Row],[Current Month High]]/Table2[[#This Row],[Close Price]])-1</f>
        <v>1.5409655317249804E-2</v>
      </c>
      <c r="AI586">
        <v>1.54096553172498</v>
      </c>
      <c r="AJ586">
        <v>34.2200768119516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0.15</v>
      </c>
      <c r="AM586" t="s">
        <v>10436</v>
      </c>
      <c r="AN586">
        <v>2.56</v>
      </c>
      <c r="AO586" t="s">
        <v>10436</v>
      </c>
      <c r="AP586">
        <v>-3.9163976086016003E-2</v>
      </c>
      <c r="AQ586">
        <f>(Table2[[#This Row],[Sharpe Ratio]]-AVERAGE(Table2[Sharpe Ratio]))/_xlfn.STDEV.P(Table2[Sharpe Ratio])</f>
        <v>-1.1357178584363139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3.17671279235755E-2</v>
      </c>
      <c r="AS586">
        <f>_xlfn.RANK.AVG(Table2[[#This Row],[1Y Return vs Nifty Z-Score]],Table2[1Y Return vs Nifty Z-Score])</f>
        <v>519</v>
      </c>
      <c r="AT586">
        <f>_xlfn.RANK.AVG(Table2[[#This Row],[6M Return vs Nifty Z-Score]],Table2[6M Return vs Nifty Z-Score])</f>
        <v>433</v>
      </c>
      <c r="AU586">
        <f>_xlfn.RANK.AVG(Table2[[#This Row],[Sharpe Ratio Z-Score]],Table2[Sharpe Ratio Z-Score])</f>
        <v>651</v>
      </c>
      <c r="AV586">
        <f>(Table2[[#This Row],[Rank 1Y]]+Table2[[#This Row],[Rank 6M]]+Table2[[#This Row],[Rank Sharpe]])/3</f>
        <v>534.33333333333337</v>
      </c>
    </row>
    <row r="587" spans="1:48" x14ac:dyDescent="0.3">
      <c r="A587" t="s">
        <v>1357</v>
      </c>
      <c r="B587" t="s">
        <v>1358</v>
      </c>
      <c r="C587" t="s">
        <v>10403</v>
      </c>
      <c r="D587" t="s">
        <v>130</v>
      </c>
      <c r="E587">
        <v>8487.8178739800005</v>
      </c>
      <c r="F587">
        <v>546.85</v>
      </c>
      <c r="G587">
        <v>-30.936046043699399</v>
      </c>
      <c r="H587">
        <f>(Table2[[#This Row],[1Y Return vs Nifty]]-AVERAGE(Table2[1Y Return vs Nifty]))/_xlfn.STDEV.P(Table2[1Y Return vs Nifty])</f>
        <v>-0.90309392377736231</v>
      </c>
      <c r="I587">
        <v>-10.8869306809011</v>
      </c>
      <c r="J587">
        <f>(Table2[[#This Row],[1M Return vs Nifty]]-AVERAGE(Table2[1M Return vs Nifty]))/_xlfn.STDEV.P(Table2[1M Return vs Nifty])</f>
        <v>-0.81934903527082548</v>
      </c>
      <c r="K587">
        <v>-18.560372358656299</v>
      </c>
      <c r="L587">
        <f>(Table2[[#This Row],[6M Return vs Nifty]]-AVERAGE(Table2[6M Return vs Nifty]))/_xlfn.STDEV.P(Table2[6M Return vs Nifty])</f>
        <v>-0.95931611905925962</v>
      </c>
      <c r="M587">
        <v>-2.6833954592903502</v>
      </c>
      <c r="N587">
        <f>(Table2[[#This Row],[1W Return vs Nifty]]-AVERAGE(Table2[1W Return vs Nifty]))/_xlfn.STDEV.P(Table2[1W Return vs Nifty])</f>
        <v>-0.17042141087544829</v>
      </c>
      <c r="O587">
        <v>551.98</v>
      </c>
      <c r="P587">
        <v>569.48135056801004</v>
      </c>
      <c r="Q587">
        <v>570.86227145945702</v>
      </c>
      <c r="R587">
        <v>49.485005599015103</v>
      </c>
      <c r="S587" s="2">
        <f>(Table2[[#This Row],[Close Price]]-Table2[[#This Row],[20D EMA]])/Table2[[#This Row],[20D EMA]]</f>
        <v>-9.2938149932968502E-3</v>
      </c>
      <c r="T587" s="2">
        <f>(Table2[[#This Row],[Close Price]]-Table2[[#This Row],[50D EMA]])/Table2[[#This Row],[50D EMA]]</f>
        <v>-3.9740283936317039E-2</v>
      </c>
      <c r="U587" s="2">
        <f>(Table2[[#This Row],[Close Price]]-Table2[[#This Row],[200D EMA]])/Table2[[#This Row],[200D EMA]]</f>
        <v>-4.2063160695604604E-2</v>
      </c>
      <c r="V587">
        <v>0.66432354431412899</v>
      </c>
      <c r="W587">
        <v>542</v>
      </c>
      <c r="X587">
        <v>552.4</v>
      </c>
      <c r="Y587">
        <v>537</v>
      </c>
      <c r="Z587">
        <v>552.4</v>
      </c>
      <c r="AA587">
        <v>528</v>
      </c>
      <c r="AB587">
        <v>573.95000000000005</v>
      </c>
      <c r="AC587" s="2">
        <f>(Table2[[#This Row],[Close Price]]/Table2[[#This Row],[Day Low]])-1</f>
        <v>8.948339483394907E-3</v>
      </c>
      <c r="AD587" s="2">
        <f>(Table2[[#This Row],[Day High]]/Table2[[#This Row],[Close Price]])-1</f>
        <v>1.0149035384474647E-2</v>
      </c>
      <c r="AE587" s="2">
        <f>(Table2[[#This Row],[Close Price]]/Table2[[#This Row],[Current Week Low]])-1</f>
        <v>1.8342644320298085E-2</v>
      </c>
      <c r="AF587" s="2">
        <f>(Table2[[#This Row],[Current Week High]]/Table2[[#This Row],[Close Price]])-1</f>
        <v>1.0149035384474647E-2</v>
      </c>
      <c r="AG587" s="2">
        <f>(Table2[[#This Row],[Close Price]]/Table2[[#This Row],[Current Month Low]])-1</f>
        <v>3.5700757575757525E-2</v>
      </c>
      <c r="AH587" s="2">
        <f>(Table2[[#This Row],[Current Month High]]/Table2[[#This Row],[Close Price]])-1</f>
        <v>4.9556551156624273E-2</v>
      </c>
      <c r="AI587">
        <v>24.1291030447106</v>
      </c>
      <c r="AJ587">
        <v>15.126315789473599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-0.13</v>
      </c>
      <c r="AM587" t="s">
        <v>10435</v>
      </c>
      <c r="AN587">
        <v>-1.29</v>
      </c>
      <c r="AO587" t="s">
        <v>10435</v>
      </c>
      <c r="AP587">
        <v>7.0646084916794999E-2</v>
      </c>
      <c r="AQ587">
        <f>(Table2[[#This Row],[Sharpe Ratio]]-AVERAGE(Table2[Sharpe Ratio]))/_xlfn.STDEV.P(Table2[Sharpe Ratio])</f>
        <v>0.13882998963278095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639</v>
      </c>
      <c r="AT587">
        <f>_xlfn.RANK.AVG(Table2[[#This Row],[6M Return vs Nifty Z-Score]],Table2[6M Return vs Nifty Z-Score])</f>
        <v>651</v>
      </c>
      <c r="AU587">
        <f>_xlfn.RANK.AVG(Table2[[#This Row],[Sharpe Ratio Z-Score]],Table2[Sharpe Ratio Z-Score])</f>
        <v>315</v>
      </c>
      <c r="AV587">
        <f>(Table2[[#This Row],[Rank 1Y]]+Table2[[#This Row],[Rank 6M]]+Table2[[#This Row],[Rank Sharpe]])/3</f>
        <v>535</v>
      </c>
    </row>
    <row r="588" spans="1:48" x14ac:dyDescent="0.3">
      <c r="A588" t="s">
        <v>597</v>
      </c>
      <c r="B588" t="s">
        <v>598</v>
      </c>
      <c r="C588" t="s">
        <v>10391</v>
      </c>
      <c r="D588" t="s">
        <v>441</v>
      </c>
      <c r="E588">
        <v>33897.055368000001</v>
      </c>
      <c r="F588">
        <v>4635.2</v>
      </c>
      <c r="G588">
        <v>-12.634457944830601</v>
      </c>
      <c r="H588">
        <f>(Table2[[#This Row],[1Y Return vs Nifty]]-AVERAGE(Table2[1Y Return vs Nifty]))/_xlfn.STDEV.P(Table2[1Y Return vs Nifty])</f>
        <v>-0.60508266214143114</v>
      </c>
      <c r="I588">
        <v>-2.53748814928321</v>
      </c>
      <c r="J588">
        <f>(Table2[[#This Row],[1M Return vs Nifty]]-AVERAGE(Table2[1M Return vs Nifty]))/_xlfn.STDEV.P(Table2[1M Return vs Nifty])</f>
        <v>-5.6243517292377211E-3</v>
      </c>
      <c r="K588">
        <v>-26.857200400432099</v>
      </c>
      <c r="L588">
        <f>(Table2[[#This Row],[6M Return vs Nifty]]-AVERAGE(Table2[6M Return vs Nifty]))/_xlfn.STDEV.P(Table2[6M Return vs Nifty])</f>
        <v>-1.209050577717059</v>
      </c>
      <c r="M588">
        <v>-4.03245150447865</v>
      </c>
      <c r="N588">
        <f>(Table2[[#This Row],[1W Return vs Nifty]]-AVERAGE(Table2[1W Return vs Nifty]))/_xlfn.STDEV.P(Table2[1W Return vs Nifty])</f>
        <v>-0.43166638746163505</v>
      </c>
      <c r="O588">
        <v>4616.3</v>
      </c>
      <c r="P588">
        <v>4519.90830219691</v>
      </c>
      <c r="Q588">
        <v>4360.9410816734398</v>
      </c>
      <c r="R588">
        <v>49.369582460965503</v>
      </c>
      <c r="S588" s="2">
        <f>(Table2[[#This Row],[Close Price]]-Table2[[#This Row],[20D EMA]])/Table2[[#This Row],[20D EMA]]</f>
        <v>4.0941879860493541E-3</v>
      </c>
      <c r="T588" s="2">
        <f>(Table2[[#This Row],[Close Price]]-Table2[[#This Row],[50D EMA]])/Table2[[#This Row],[50D EMA]]</f>
        <v>2.5507530262738318E-2</v>
      </c>
      <c r="U588" s="2">
        <f>(Table2[[#This Row],[Close Price]]-Table2[[#This Row],[200D EMA]])/Table2[[#This Row],[200D EMA]]</f>
        <v>6.2889847211904451E-2</v>
      </c>
      <c r="V588">
        <v>0.54139256714026496</v>
      </c>
      <c r="W588">
        <v>4604.6000000000004</v>
      </c>
      <c r="X588">
        <v>4670.3500000000004</v>
      </c>
      <c r="Y588">
        <v>4604.6000000000004</v>
      </c>
      <c r="Z588">
        <v>4716.95</v>
      </c>
      <c r="AA588">
        <v>4456.3500000000004</v>
      </c>
      <c r="AB588">
        <v>4770.1000000000004</v>
      </c>
      <c r="AC588" s="2">
        <f>(Table2[[#This Row],[Close Price]]/Table2[[#This Row],[Day Low]])-1</f>
        <v>6.6455283846587054E-3</v>
      </c>
      <c r="AD588" s="2">
        <f>(Table2[[#This Row],[Day High]]/Table2[[#This Row],[Close Price]])-1</f>
        <v>7.5832758025544678E-3</v>
      </c>
      <c r="AE588" s="2">
        <f>(Table2[[#This Row],[Close Price]]/Table2[[#This Row],[Current Week Low]])-1</f>
        <v>6.6455283846587054E-3</v>
      </c>
      <c r="AF588" s="2">
        <f>(Table2[[#This Row],[Current Week High]]/Table2[[#This Row],[Close Price]])-1</f>
        <v>1.7636779426993376E-2</v>
      </c>
      <c r="AG588" s="2">
        <f>(Table2[[#This Row],[Close Price]]/Table2[[#This Row],[Current Month Low]])-1</f>
        <v>4.013374173931572E-2</v>
      </c>
      <c r="AH588" s="2">
        <f>(Table2[[#This Row],[Current Month High]]/Table2[[#This Row],[Close Price]])-1</f>
        <v>2.9103382809803291E-2</v>
      </c>
      <c r="AI588">
        <v>13.662840869865301</v>
      </c>
      <c r="AJ588">
        <v>26.620591690113901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0.03</v>
      </c>
      <c r="AM588" t="s">
        <v>10436</v>
      </c>
      <c r="AN588">
        <v>0.47</v>
      </c>
      <c r="AO588" t="s">
        <v>10436</v>
      </c>
      <c r="AP588">
        <v>4.3506478720034998E-2</v>
      </c>
      <c r="AQ588">
        <f>(Table2[[#This Row],[Sharpe Ratio]]-AVERAGE(Table2[Sharpe Ratio]))/_xlfn.STDEV.P(Table2[Sharpe Ratio])</f>
        <v>-0.17617508694793099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-2.4275990659972941</v>
      </c>
      <c r="AS588">
        <f>_xlfn.RANK.AVG(Table2[[#This Row],[1Y Return vs Nifty Z-Score]],Table2[1Y Return vs Nifty Z-Score])</f>
        <v>528</v>
      </c>
      <c r="AT588">
        <f>_xlfn.RANK.AVG(Table2[[#This Row],[6M Return vs Nifty Z-Score]],Table2[6M Return vs Nifty Z-Score])</f>
        <v>703</v>
      </c>
      <c r="AU588">
        <f>_xlfn.RANK.AVG(Table2[[#This Row],[Sharpe Ratio Z-Score]],Table2[Sharpe Ratio Z-Score])</f>
        <v>381</v>
      </c>
      <c r="AV588">
        <f>(Table2[[#This Row],[Rank 1Y]]+Table2[[#This Row],[Rank 6M]]+Table2[[#This Row],[Rank Sharpe]])/3</f>
        <v>537.33333333333337</v>
      </c>
    </row>
    <row r="589" spans="1:48" x14ac:dyDescent="0.3">
      <c r="A589" t="s">
        <v>471</v>
      </c>
      <c r="B589" t="s">
        <v>472</v>
      </c>
      <c r="C589" t="s">
        <v>592</v>
      </c>
      <c r="D589" t="s">
        <v>473</v>
      </c>
      <c r="E589">
        <v>46800.14953101</v>
      </c>
      <c r="F589">
        <v>41958.65</v>
      </c>
      <c r="G589">
        <v>-25.448226722749901</v>
      </c>
      <c r="H589">
        <f>(Table2[[#This Row],[1Y Return vs Nifty]]-AVERAGE(Table2[1Y Return vs Nifty]))/_xlfn.STDEV.P(Table2[1Y Return vs Nifty])</f>
        <v>-0.81373381193180705</v>
      </c>
      <c r="I589">
        <v>-1.2740735275049599</v>
      </c>
      <c r="J589">
        <f>(Table2[[#This Row],[1M Return vs Nifty]]-AVERAGE(Table2[1M Return vs Nifty]))/_xlfn.STDEV.P(Table2[1M Return vs Nifty])</f>
        <v>0.11750622368285624</v>
      </c>
      <c r="K589">
        <v>3.83984815749477</v>
      </c>
      <c r="L589">
        <f>(Table2[[#This Row],[6M Return vs Nifty]]-AVERAGE(Table2[6M Return vs Nifty]))/_xlfn.STDEV.P(Table2[6M Return vs Nifty])</f>
        <v>-0.28506965809259444</v>
      </c>
      <c r="M589">
        <v>-1.8069412635433999</v>
      </c>
      <c r="N589">
        <f>(Table2[[#This Row],[1W Return vs Nifty]]-AVERAGE(Table2[1W Return vs Nifty]))/_xlfn.STDEV.P(Table2[1W Return vs Nifty])</f>
        <v>-6.958782236021299E-4</v>
      </c>
      <c r="O589">
        <v>42241.75</v>
      </c>
      <c r="P589">
        <v>41357.088234588897</v>
      </c>
      <c r="Q589">
        <v>39101.451669624301</v>
      </c>
      <c r="R589">
        <v>41.308327634975697</v>
      </c>
      <c r="S589" s="2">
        <f>(Table2[[#This Row],[Close Price]]-Table2[[#This Row],[20D EMA]])/Table2[[#This Row],[20D EMA]]</f>
        <v>-6.7019003710783419E-3</v>
      </c>
      <c r="T589" s="2">
        <f>(Table2[[#This Row],[Close Price]]-Table2[[#This Row],[50D EMA]])/Table2[[#This Row],[50D EMA]]</f>
        <v>1.4545554126027423E-2</v>
      </c>
      <c r="U589" s="2">
        <f>(Table2[[#This Row],[Close Price]]-Table2[[#This Row],[200D EMA]])/Table2[[#This Row],[200D EMA]]</f>
        <v>7.3071413166874724E-2</v>
      </c>
      <c r="V589">
        <v>1.5162517761113601</v>
      </c>
      <c r="W589">
        <v>41805.050000000003</v>
      </c>
      <c r="X589">
        <v>43339.8</v>
      </c>
      <c r="Y589">
        <v>41805.050000000003</v>
      </c>
      <c r="Z589">
        <v>43437.35</v>
      </c>
      <c r="AA589">
        <v>40040</v>
      </c>
      <c r="AB589">
        <v>44100</v>
      </c>
      <c r="AC589" s="2">
        <f>(Table2[[#This Row],[Close Price]]/Table2[[#This Row],[Day Low]])-1</f>
        <v>3.6741972560729863E-3</v>
      </c>
      <c r="AD589" s="2">
        <f>(Table2[[#This Row],[Day High]]/Table2[[#This Row],[Close Price]])-1</f>
        <v>3.2916931312137132E-2</v>
      </c>
      <c r="AE589" s="2">
        <f>(Table2[[#This Row],[Close Price]]/Table2[[#This Row],[Current Week Low]])-1</f>
        <v>3.6741972560729863E-3</v>
      </c>
      <c r="AF589" s="2">
        <f>(Table2[[#This Row],[Current Week High]]/Table2[[#This Row],[Close Price]])-1</f>
        <v>3.5241839287012189E-2</v>
      </c>
      <c r="AG589" s="2">
        <f>(Table2[[#This Row],[Close Price]]/Table2[[#This Row],[Current Month Low]])-1</f>
        <v>4.7918331668331815E-2</v>
      </c>
      <c r="AH589" s="2">
        <f>(Table2[[#This Row],[Current Month High]]/Table2[[#This Row],[Close Price]])-1</f>
        <v>5.1034768754476101E-2</v>
      </c>
      <c r="AI589">
        <v>5.1034768754476101</v>
      </c>
      <c r="AJ589">
        <v>26.8780966463612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-0.08</v>
      </c>
      <c r="AM589" t="s">
        <v>10435</v>
      </c>
      <c r="AN589">
        <v>3.96</v>
      </c>
      <c r="AO589" t="s">
        <v>10436</v>
      </c>
      <c r="AP589">
        <v>-8.9329905389900002E-3</v>
      </c>
      <c r="AQ589">
        <f>(Table2[[#This Row],[Sharpe Ratio]]-AVERAGE(Table2[Sharpe Ratio]))/_xlfn.STDEV.P(Table2[Sharpe Ratio])</f>
        <v>-0.78483163524239763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-1.7668247598075448</v>
      </c>
      <c r="AS589">
        <f>_xlfn.RANK.AVG(Table2[[#This Row],[1Y Return vs Nifty Z-Score]],Table2[1Y Return vs Nifty Z-Score])</f>
        <v>609</v>
      </c>
      <c r="AT589">
        <f>_xlfn.RANK.AVG(Table2[[#This Row],[6M Return vs Nifty Z-Score]],Table2[6M Return vs Nifty Z-Score])</f>
        <v>415</v>
      </c>
      <c r="AU589">
        <f>_xlfn.RANK.AVG(Table2[[#This Row],[Sharpe Ratio Z-Score]],Table2[Sharpe Ratio Z-Score])</f>
        <v>589</v>
      </c>
      <c r="AV589">
        <f>(Table2[[#This Row],[Rank 1Y]]+Table2[[#This Row],[Rank 6M]]+Table2[[#This Row],[Rank Sharpe]])/3</f>
        <v>537.66666666666663</v>
      </c>
    </row>
    <row r="590" spans="1:48" x14ac:dyDescent="0.3">
      <c r="A590" t="s">
        <v>22</v>
      </c>
      <c r="B590" t="s">
        <v>23</v>
      </c>
      <c r="C590" t="s">
        <v>10391</v>
      </c>
      <c r="D590" t="s">
        <v>24</v>
      </c>
      <c r="E590">
        <v>1348780.3428185501</v>
      </c>
      <c r="F590">
        <v>1768.05</v>
      </c>
      <c r="G590">
        <v>-16.366154490778602</v>
      </c>
      <c r="H590">
        <f>(Table2[[#This Row],[1Y Return vs Nifty]]-AVERAGE(Table2[1Y Return vs Nifty]))/_xlfn.STDEV.P(Table2[1Y Return vs Nifty])</f>
        <v>-0.66584720288470944</v>
      </c>
      <c r="I590">
        <v>3.3836645713013298</v>
      </c>
      <c r="J590">
        <f>(Table2[[#This Row],[1M Return vs Nifty]]-AVERAGE(Table2[1M Return vs Nifty]))/_xlfn.STDEV.P(Table2[1M Return vs Nifty])</f>
        <v>0.57144269262892433</v>
      </c>
      <c r="K590">
        <v>6.64422679996665</v>
      </c>
      <c r="L590">
        <f>(Table2[[#This Row],[6M Return vs Nifty]]-AVERAGE(Table2[6M Return vs Nifty]))/_xlfn.STDEV.P(Table2[6M Return vs Nifty])</f>
        <v>-0.20065788305967347</v>
      </c>
      <c r="M590">
        <v>3.1168124046862302</v>
      </c>
      <c r="N590">
        <f>(Table2[[#This Row],[1W Return vs Nifty]]-AVERAGE(Table2[1W Return vs Nifty]))/_xlfn.STDEV.P(Table2[1W Return vs Nifty])</f>
        <v>0.95279001760755289</v>
      </c>
      <c r="O590">
        <v>1683.48</v>
      </c>
      <c r="P590">
        <v>1651.3140673110199</v>
      </c>
      <c r="Q590">
        <v>1588.8063690616</v>
      </c>
      <c r="R590">
        <v>91.756903873497393</v>
      </c>
      <c r="S590" s="2">
        <f>(Table2[[#This Row],[Close Price]]-Table2[[#This Row],[20D EMA]])/Table2[[#This Row],[20D EMA]]</f>
        <v>5.0235227029724105E-2</v>
      </c>
      <c r="T590" s="2">
        <f>(Table2[[#This Row],[Close Price]]-Table2[[#This Row],[50D EMA]])/Table2[[#This Row],[50D EMA]]</f>
        <v>7.0692750095123588E-2</v>
      </c>
      <c r="U590" s="2">
        <f>(Table2[[#This Row],[Close Price]]-Table2[[#This Row],[200D EMA]])/Table2[[#This Row],[200D EMA]]</f>
        <v>0.11281653600385994</v>
      </c>
      <c r="V590">
        <v>0.67303516930669205</v>
      </c>
      <c r="W590">
        <v>1754.25</v>
      </c>
      <c r="X590">
        <v>1781.65</v>
      </c>
      <c r="Y590">
        <v>1740.25</v>
      </c>
      <c r="Z590">
        <v>1781.65</v>
      </c>
      <c r="AA590">
        <v>1623.2</v>
      </c>
      <c r="AB590">
        <v>1781.65</v>
      </c>
      <c r="AC590" s="2">
        <f>(Table2[[#This Row],[Close Price]]/Table2[[#This Row],[Day Low]])-1</f>
        <v>7.8666096622488357E-3</v>
      </c>
      <c r="AD590" s="2">
        <f>(Table2[[#This Row],[Day High]]/Table2[[#This Row],[Close Price]])-1</f>
        <v>7.6920901558215071E-3</v>
      </c>
      <c r="AE590" s="2">
        <f>(Table2[[#This Row],[Close Price]]/Table2[[#This Row],[Current Week Low]])-1</f>
        <v>1.5974716276397016E-2</v>
      </c>
      <c r="AF590" s="2">
        <f>(Table2[[#This Row],[Current Week High]]/Table2[[#This Row],[Close Price]])-1</f>
        <v>7.6920901558215071E-3</v>
      </c>
      <c r="AG590" s="2">
        <f>(Table2[[#This Row],[Close Price]]/Table2[[#This Row],[Current Month Low]])-1</f>
        <v>8.9237309019221334E-2</v>
      </c>
      <c r="AH590" s="2">
        <f>(Table2[[#This Row],[Current Month High]]/Table2[[#This Row],[Close Price]])-1</f>
        <v>7.6920901558215071E-3</v>
      </c>
      <c r="AI590">
        <v>1.46771867311445</v>
      </c>
      <c r="AJ590">
        <v>29.665212130101501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0.05</v>
      </c>
      <c r="AM590" t="s">
        <v>10436</v>
      </c>
      <c r="AN590">
        <v>8.01</v>
      </c>
      <c r="AO590" t="s">
        <v>10436</v>
      </c>
      <c r="AP590">
        <v>-7.0964419467831996E-2</v>
      </c>
      <c r="AQ590">
        <f>(Table2[[#This Row],[Sharpe Ratio]]-AVERAGE(Table2[Sharpe Ratio]))/_xlfn.STDEV.P(Table2[Sharpe Ratio])</f>
        <v>-1.5048205281716409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-0.84709290387954683</v>
      </c>
      <c r="AS590">
        <f>_xlfn.RANK.AVG(Table2[[#This Row],[1Y Return vs Nifty Z-Score]],Table2[1Y Return vs Nifty Z-Score])</f>
        <v>550</v>
      </c>
      <c r="AT590">
        <f>_xlfn.RANK.AVG(Table2[[#This Row],[6M Return vs Nifty Z-Score]],Table2[6M Return vs Nifty Z-Score])</f>
        <v>376</v>
      </c>
      <c r="AU590">
        <f>_xlfn.RANK.AVG(Table2[[#This Row],[Sharpe Ratio Z-Score]],Table2[Sharpe Ratio Z-Score])</f>
        <v>688</v>
      </c>
      <c r="AV590">
        <f>(Table2[[#This Row],[Rank 1Y]]+Table2[[#This Row],[Rank 6M]]+Table2[[#This Row],[Rank Sharpe]])/3</f>
        <v>538</v>
      </c>
    </row>
    <row r="591" spans="1:48" x14ac:dyDescent="0.3">
      <c r="A591" t="s">
        <v>1768</v>
      </c>
      <c r="B591" t="s">
        <v>1769</v>
      </c>
      <c r="C591" t="s">
        <v>10400</v>
      </c>
      <c r="D591" t="s">
        <v>835</v>
      </c>
      <c r="E591">
        <v>4635.3155310000002</v>
      </c>
      <c r="F591">
        <v>378</v>
      </c>
      <c r="G591">
        <v>-31.849498710243001</v>
      </c>
      <c r="H591">
        <f>(Table2[[#This Row],[1Y Return vs Nifty]]-AVERAGE(Table2[1Y Return vs Nifty]))/_xlfn.STDEV.P(Table2[1Y Return vs Nifty])</f>
        <v>-0.91796799809980822</v>
      </c>
      <c r="I591">
        <v>-3.4487542483006202</v>
      </c>
      <c r="J591">
        <f>(Table2[[#This Row],[1M Return vs Nifty]]-AVERAGE(Table2[1M Return vs Nifty]))/_xlfn.STDEV.P(Table2[1M Return vs Nifty])</f>
        <v>-9.443503762079429E-2</v>
      </c>
      <c r="K591">
        <v>4.5801911073311503</v>
      </c>
      <c r="L591">
        <f>(Table2[[#This Row],[6M Return vs Nifty]]-AVERAGE(Table2[6M Return vs Nifty]))/_xlfn.STDEV.P(Table2[6M Return vs Nifty])</f>
        <v>-0.26278534113826429</v>
      </c>
      <c r="M591">
        <v>-3.0582451505659298</v>
      </c>
      <c r="N591">
        <f>(Table2[[#This Row],[1W Return vs Nifty]]-AVERAGE(Table2[1W Return vs Nifty]))/_xlfn.STDEV.P(Table2[1W Return vs Nifty])</f>
        <v>-0.24301112956794305</v>
      </c>
      <c r="O591">
        <v>386.72</v>
      </c>
      <c r="P591">
        <v>370.493896797226</v>
      </c>
      <c r="Q591">
        <v>349.35898325196098</v>
      </c>
      <c r="R591">
        <v>39.863903534653097</v>
      </c>
      <c r="S591" s="2">
        <f>(Table2[[#This Row],[Close Price]]-Table2[[#This Row],[20D EMA]])/Table2[[#This Row],[20D EMA]]</f>
        <v>-2.2548613984278099E-2</v>
      </c>
      <c r="T591" s="2">
        <f>(Table2[[#This Row],[Close Price]]-Table2[[#This Row],[50D EMA]])/Table2[[#This Row],[50D EMA]]</f>
        <v>2.0259721597741042E-2</v>
      </c>
      <c r="U591" s="2">
        <f>(Table2[[#This Row],[Close Price]]-Table2[[#This Row],[200D EMA]])/Table2[[#This Row],[200D EMA]]</f>
        <v>8.198162383413754E-2</v>
      </c>
      <c r="V591">
        <v>0.81326515180336001</v>
      </c>
      <c r="W591">
        <v>375.25</v>
      </c>
      <c r="X591">
        <v>389.7</v>
      </c>
      <c r="Y591">
        <v>375.25</v>
      </c>
      <c r="Z591">
        <v>396.5</v>
      </c>
      <c r="AA591">
        <v>375.25</v>
      </c>
      <c r="AB591">
        <v>415.8</v>
      </c>
      <c r="AC591" s="2">
        <f>(Table2[[#This Row],[Close Price]]/Table2[[#This Row],[Day Low]])-1</f>
        <v>7.3284477015322924E-3</v>
      </c>
      <c r="AD591" s="2">
        <f>(Table2[[#This Row],[Day High]]/Table2[[#This Row],[Close Price]])-1</f>
        <v>3.0952380952380842E-2</v>
      </c>
      <c r="AE591" s="2">
        <f>(Table2[[#This Row],[Close Price]]/Table2[[#This Row],[Current Week Low]])-1</f>
        <v>7.3284477015322924E-3</v>
      </c>
      <c r="AF591" s="2">
        <f>(Table2[[#This Row],[Current Week High]]/Table2[[#This Row],[Close Price]])-1</f>
        <v>4.8941798941798842E-2</v>
      </c>
      <c r="AG591" s="2">
        <f>(Table2[[#This Row],[Close Price]]/Table2[[#This Row],[Current Month Low]])-1</f>
        <v>7.3284477015322924E-3</v>
      </c>
      <c r="AH591" s="2">
        <f>(Table2[[#This Row],[Current Month High]]/Table2[[#This Row],[Close Price]])-1</f>
        <v>0.10000000000000009</v>
      </c>
      <c r="AI591">
        <v>19.021164021164001</v>
      </c>
      <c r="AJ591">
        <v>41.071095353610701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0.1</v>
      </c>
      <c r="AM591" t="s">
        <v>10436</v>
      </c>
      <c r="AN591">
        <v>-4.87</v>
      </c>
      <c r="AO591" t="s">
        <v>10435</v>
      </c>
      <c r="AP591">
        <v>-5.4106312621190001E-3</v>
      </c>
      <c r="AQ591">
        <f>(Table2[[#This Row],[Sharpe Ratio]]-AVERAGE(Table2[Sharpe Ratio]))/_xlfn.STDEV.P(Table2[Sharpe Ratio])</f>
        <v>-0.74394817342238073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-2.2621476798491909</v>
      </c>
      <c r="AS591">
        <f>_xlfn.RANK.AVG(Table2[[#This Row],[1Y Return vs Nifty Z-Score]],Table2[1Y Return vs Nifty Z-Score])</f>
        <v>647</v>
      </c>
      <c r="AT591">
        <f>_xlfn.RANK.AVG(Table2[[#This Row],[6M Return vs Nifty Z-Score]],Table2[6M Return vs Nifty Z-Score])</f>
        <v>401</v>
      </c>
      <c r="AU591">
        <f>_xlfn.RANK.AVG(Table2[[#This Row],[Sharpe Ratio Z-Score]],Table2[Sharpe Ratio Z-Score])</f>
        <v>571</v>
      </c>
      <c r="AV591">
        <f>(Table2[[#This Row],[Rank 1Y]]+Table2[[#This Row],[Rank 6M]]+Table2[[#This Row],[Rank Sharpe]])/3</f>
        <v>539.66666666666663</v>
      </c>
    </row>
    <row r="592" spans="1:48" x14ac:dyDescent="0.3">
      <c r="A592" t="s">
        <v>930</v>
      </c>
      <c r="B592" t="s">
        <v>931</v>
      </c>
      <c r="C592" t="s">
        <v>10407</v>
      </c>
      <c r="D592" t="s">
        <v>932</v>
      </c>
      <c r="E592">
        <v>16729.682775599998</v>
      </c>
      <c r="F592">
        <v>1704.75</v>
      </c>
      <c r="G592">
        <v>-32.473241751427601</v>
      </c>
      <c r="H592">
        <f>(Table2[[#This Row],[1Y Return vs Nifty]]-AVERAGE(Table2[1Y Return vs Nifty]))/_xlfn.STDEV.P(Table2[1Y Return vs Nifty])</f>
        <v>-0.92812462765763015</v>
      </c>
      <c r="I592">
        <v>9.2641940625959993</v>
      </c>
      <c r="J592">
        <f>(Table2[[#This Row],[1M Return vs Nifty]]-AVERAGE(Table2[1M Return vs Nifty]))/_xlfn.STDEV.P(Table2[1M Return vs Nifty])</f>
        <v>1.1445506553749718</v>
      </c>
      <c r="K592">
        <v>11.4699761340226</v>
      </c>
      <c r="L592">
        <f>(Table2[[#This Row],[6M Return vs Nifty]]-AVERAGE(Table2[6M Return vs Nifty]))/_xlfn.STDEV.P(Table2[6M Return vs Nifty])</f>
        <v>-5.5402866143503302E-2</v>
      </c>
      <c r="M592">
        <v>-1.4903986489871499</v>
      </c>
      <c r="N592">
        <f>(Table2[[#This Row],[1W Return vs Nifty]]-AVERAGE(Table2[1W Return vs Nifty]))/_xlfn.STDEV.P(Table2[1W Return vs Nifty])</f>
        <v>6.0602663244136067E-2</v>
      </c>
      <c r="O592">
        <v>1616.37</v>
      </c>
      <c r="P592">
        <v>1545.1843392277699</v>
      </c>
      <c r="Q592">
        <v>1491.1709331289801</v>
      </c>
      <c r="R592">
        <v>74.822558847176595</v>
      </c>
      <c r="S592" s="2">
        <f>(Table2[[#This Row],[Close Price]]-Table2[[#This Row],[20D EMA]])/Table2[[#This Row],[20D EMA]]</f>
        <v>5.4678074945711759E-2</v>
      </c>
      <c r="T592" s="2">
        <f>(Table2[[#This Row],[Close Price]]-Table2[[#This Row],[50D EMA]])/Table2[[#This Row],[50D EMA]]</f>
        <v>0.10326642376661385</v>
      </c>
      <c r="U592" s="2">
        <f>(Table2[[#This Row],[Close Price]]-Table2[[#This Row],[200D EMA]])/Table2[[#This Row],[200D EMA]]</f>
        <v>0.14322909743342363</v>
      </c>
      <c r="V592">
        <v>1.0024279550475701</v>
      </c>
      <c r="W592">
        <v>1687.65</v>
      </c>
      <c r="X592">
        <v>1712.95</v>
      </c>
      <c r="Y592">
        <v>1652.1</v>
      </c>
      <c r="Z592">
        <v>1712.95</v>
      </c>
      <c r="AA592">
        <v>1502</v>
      </c>
      <c r="AB592">
        <v>1718.75</v>
      </c>
      <c r="AC592" s="2">
        <f>(Table2[[#This Row],[Close Price]]/Table2[[#This Row],[Day Low]])-1</f>
        <v>1.0132432672651293E-2</v>
      </c>
      <c r="AD592" s="2">
        <f>(Table2[[#This Row],[Day High]]/Table2[[#This Row],[Close Price]])-1</f>
        <v>4.8100894559319762E-3</v>
      </c>
      <c r="AE592" s="2">
        <f>(Table2[[#This Row],[Close Price]]/Table2[[#This Row],[Current Week Low]])-1</f>
        <v>3.186853096059572E-2</v>
      </c>
      <c r="AF592" s="2">
        <f>(Table2[[#This Row],[Current Week High]]/Table2[[#This Row],[Close Price]])-1</f>
        <v>4.8100894559319762E-3</v>
      </c>
      <c r="AG592" s="2">
        <f>(Table2[[#This Row],[Close Price]]/Table2[[#This Row],[Current Month Low]])-1</f>
        <v>0.13498668442077233</v>
      </c>
      <c r="AH592" s="2">
        <f>(Table2[[#This Row],[Current Month High]]/Table2[[#This Row],[Close Price]])-1</f>
        <v>8.2123478515911952E-3</v>
      </c>
      <c r="AI592">
        <v>7.3705821968030598</v>
      </c>
      <c r="AJ592">
        <v>41.567015445939198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0.14000000000000001</v>
      </c>
      <c r="AM592" t="s">
        <v>10436</v>
      </c>
      <c r="AN592">
        <v>8.7799999999999994</v>
      </c>
      <c r="AO592" t="s">
        <v>10436</v>
      </c>
      <c r="AP592">
        <v>-3.0758415362217E-2</v>
      </c>
      <c r="AQ592">
        <f>(Table2[[#This Row],[Sharpe Ratio]]-AVERAGE(Table2[Sharpe Ratio]))/_xlfn.STDEV.P(Table2[Sharpe Ratio])</f>
        <v>-1.0381558569721869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-0.81653003215421238</v>
      </c>
      <c r="AS592">
        <f>_xlfn.RANK.AVG(Table2[[#This Row],[1Y Return vs Nifty Z-Score]],Table2[1Y Return vs Nifty Z-Score])</f>
        <v>650</v>
      </c>
      <c r="AT592">
        <f>_xlfn.RANK.AVG(Table2[[#This Row],[6M Return vs Nifty Z-Score]],Table2[6M Return vs Nifty Z-Score])</f>
        <v>335</v>
      </c>
      <c r="AU592">
        <f>_xlfn.RANK.AVG(Table2[[#This Row],[Sharpe Ratio Z-Score]],Table2[Sharpe Ratio Z-Score])</f>
        <v>638</v>
      </c>
      <c r="AV592">
        <f>(Table2[[#This Row],[Rank 1Y]]+Table2[[#This Row],[Rank 6M]]+Table2[[#This Row],[Rank Sharpe]])/3</f>
        <v>541</v>
      </c>
    </row>
    <row r="593" spans="1:48" x14ac:dyDescent="0.3">
      <c r="A593" t="s">
        <v>1062</v>
      </c>
      <c r="B593" t="s">
        <v>1063</v>
      </c>
      <c r="C593" t="s">
        <v>10404</v>
      </c>
      <c r="D593" t="s">
        <v>465</v>
      </c>
      <c r="E593">
        <v>12944.2439763</v>
      </c>
      <c r="F593">
        <v>976.5</v>
      </c>
      <c r="G593">
        <v>-31.059902797563101</v>
      </c>
      <c r="H593">
        <f>(Table2[[#This Row],[1Y Return vs Nifty]]-AVERAGE(Table2[1Y Return vs Nifty]))/_xlfn.STDEV.P(Table2[1Y Return vs Nifty])</f>
        <v>-0.90511072730728848</v>
      </c>
      <c r="I593">
        <v>2.45735688495843</v>
      </c>
      <c r="J593">
        <f>(Table2[[#This Row],[1M Return vs Nifty]]-AVERAGE(Table2[1M Return vs Nifty]))/_xlfn.STDEV.P(Table2[1M Return vs Nifty])</f>
        <v>0.48116607522876131</v>
      </c>
      <c r="K593">
        <v>6.5581404101920304</v>
      </c>
      <c r="L593">
        <f>(Table2[[#This Row],[6M Return vs Nifty]]-AVERAGE(Table2[6M Return vs Nifty]))/_xlfn.STDEV.P(Table2[6M Return vs Nifty])</f>
        <v>-0.20324908271331452</v>
      </c>
      <c r="M593">
        <v>-3.6471577565005902</v>
      </c>
      <c r="N593">
        <f>(Table2[[#This Row],[1W Return vs Nifty]]-AVERAGE(Table2[1W Return vs Nifty]))/_xlfn.STDEV.P(Table2[1W Return vs Nifty])</f>
        <v>-0.35705417507183562</v>
      </c>
      <c r="O593">
        <v>960.3</v>
      </c>
      <c r="P593">
        <v>928.173385328927</v>
      </c>
      <c r="Q593">
        <v>891.23239180949804</v>
      </c>
      <c r="R593">
        <v>54.570421971536703</v>
      </c>
      <c r="S593" s="2">
        <f>(Table2[[#This Row],[Close Price]]-Table2[[#This Row],[20D EMA]])/Table2[[#This Row],[20D EMA]]</f>
        <v>1.6869728209934445E-2</v>
      </c>
      <c r="T593" s="2">
        <f>(Table2[[#This Row],[Close Price]]-Table2[[#This Row],[50D EMA]])/Table2[[#This Row],[50D EMA]]</f>
        <v>5.2066365438766561E-2</v>
      </c>
      <c r="U593" s="2">
        <f>(Table2[[#This Row],[Close Price]]-Table2[[#This Row],[200D EMA]])/Table2[[#This Row],[200D EMA]]</f>
        <v>9.5673820850901037E-2</v>
      </c>
      <c r="V593">
        <v>1.8646880237850501</v>
      </c>
      <c r="W593">
        <v>962.55</v>
      </c>
      <c r="X593">
        <v>1014</v>
      </c>
      <c r="Y593">
        <v>961</v>
      </c>
      <c r="Z593">
        <v>1014</v>
      </c>
      <c r="AA593">
        <v>875</v>
      </c>
      <c r="AB593">
        <v>1071</v>
      </c>
      <c r="AC593" s="2">
        <f>(Table2[[#This Row],[Close Price]]/Table2[[#This Row],[Day Low]])-1</f>
        <v>1.449275362318847E-2</v>
      </c>
      <c r="AD593" s="2">
        <f>(Table2[[#This Row],[Day High]]/Table2[[#This Row],[Close Price]])-1</f>
        <v>3.840245775729656E-2</v>
      </c>
      <c r="AE593" s="2">
        <f>(Table2[[#This Row],[Close Price]]/Table2[[#This Row],[Current Week Low]])-1</f>
        <v>1.6129032258064502E-2</v>
      </c>
      <c r="AF593" s="2">
        <f>(Table2[[#This Row],[Current Week High]]/Table2[[#This Row],[Close Price]])-1</f>
        <v>3.840245775729656E-2</v>
      </c>
      <c r="AG593" s="2">
        <f>(Table2[[#This Row],[Close Price]]/Table2[[#This Row],[Current Month Low]])-1</f>
        <v>0.1160000000000001</v>
      </c>
      <c r="AH593" s="2">
        <f>(Table2[[#This Row],[Current Month High]]/Table2[[#This Row],[Close Price]])-1</f>
        <v>9.6774193548387011E-2</v>
      </c>
      <c r="AI593">
        <v>9.6774193548386993</v>
      </c>
      <c r="AJ593">
        <v>28.225329919243599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0.04</v>
      </c>
      <c r="AM593" t="s">
        <v>10436</v>
      </c>
      <c r="AN593">
        <v>4.3600000000000003</v>
      </c>
      <c r="AO593" t="s">
        <v>10436</v>
      </c>
      <c r="AP593">
        <v>-1.7460986750266999E-2</v>
      </c>
      <c r="AQ593">
        <f>(Table2[[#This Row],[Sharpe Ratio]]-AVERAGE(Table2[Sharpe Ratio]))/_xlfn.STDEV.P(Table2[Sharpe Ratio])</f>
        <v>-0.88381472586417831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-1.8680626357278556</v>
      </c>
      <c r="AS593">
        <f>_xlfn.RANK.AVG(Table2[[#This Row],[1Y Return vs Nifty Z-Score]],Table2[1Y Return vs Nifty Z-Score])</f>
        <v>640</v>
      </c>
      <c r="AT593">
        <f>_xlfn.RANK.AVG(Table2[[#This Row],[6M Return vs Nifty Z-Score]],Table2[6M Return vs Nifty Z-Score])</f>
        <v>377</v>
      </c>
      <c r="AU593">
        <f>_xlfn.RANK.AVG(Table2[[#This Row],[Sharpe Ratio Z-Score]],Table2[Sharpe Ratio Z-Score])</f>
        <v>610</v>
      </c>
      <c r="AV593">
        <f>(Table2[[#This Row],[Rank 1Y]]+Table2[[#This Row],[Rank 6M]]+Table2[[#This Row],[Rank Sharpe]])/3</f>
        <v>542.33333333333337</v>
      </c>
    </row>
    <row r="594" spans="1:48" x14ac:dyDescent="0.3">
      <c r="A594" t="s">
        <v>249</v>
      </c>
      <c r="B594" t="s">
        <v>250</v>
      </c>
      <c r="C594" t="s">
        <v>10395</v>
      </c>
      <c r="D594" t="s">
        <v>54</v>
      </c>
      <c r="E594">
        <v>110789.93102212</v>
      </c>
      <c r="F594">
        <v>6650.35</v>
      </c>
      <c r="G594">
        <v>-9.5723210499351001</v>
      </c>
      <c r="H594">
        <f>(Table2[[#This Row],[1Y Return vs Nifty]]-AVERAGE(Table2[1Y Return vs Nifty]))/_xlfn.STDEV.P(Table2[1Y Return vs Nifty])</f>
        <v>-0.55522079909326505</v>
      </c>
      <c r="I594">
        <v>-8.4422779323739601</v>
      </c>
      <c r="J594">
        <f>(Table2[[#This Row],[1M Return vs Nifty]]-AVERAGE(Table2[1M Return vs Nifty]))/_xlfn.STDEV.P(Table2[1M Return vs Nifty])</f>
        <v>-0.58109668768818346</v>
      </c>
      <c r="K594">
        <v>-8.9918260484606094</v>
      </c>
      <c r="L594">
        <f>(Table2[[#This Row],[6M Return vs Nifty]]-AVERAGE(Table2[6M Return vs Nifty]))/_xlfn.STDEV.P(Table2[6M Return vs Nifty])</f>
        <v>-0.67130295054632616</v>
      </c>
      <c r="M594">
        <v>-2.09066463391096</v>
      </c>
      <c r="N594">
        <f>(Table2[[#This Row],[1W Return vs Nifty]]-AVERAGE(Table2[1W Return vs Nifty]))/_xlfn.STDEV.P(Table2[1W Return vs Nifty])</f>
        <v>-5.5638966402182202E-2</v>
      </c>
      <c r="O594">
        <v>6688.35</v>
      </c>
      <c r="P594">
        <v>6684.4273778932002</v>
      </c>
      <c r="Q594">
        <v>6251.5096477388597</v>
      </c>
      <c r="R594">
        <v>48.9037859868411</v>
      </c>
      <c r="S594" s="2">
        <f>(Table2[[#This Row],[Close Price]]-Table2[[#This Row],[20D EMA]])/Table2[[#This Row],[20D EMA]]</f>
        <v>-5.6815208534242373E-3</v>
      </c>
      <c r="T594" s="2">
        <f>(Table2[[#This Row],[Close Price]]-Table2[[#This Row],[50D EMA]])/Table2[[#This Row],[50D EMA]]</f>
        <v>-5.0980250014983821E-3</v>
      </c>
      <c r="U594" s="2">
        <f>(Table2[[#This Row],[Close Price]]-Table2[[#This Row],[200D EMA]])/Table2[[#This Row],[200D EMA]]</f>
        <v>6.3799046108070745E-2</v>
      </c>
      <c r="V594">
        <v>0.93812313123676805</v>
      </c>
      <c r="W594">
        <v>6580.2</v>
      </c>
      <c r="X594">
        <v>6689.9</v>
      </c>
      <c r="Y594">
        <v>6580</v>
      </c>
      <c r="Z594">
        <v>6689.9</v>
      </c>
      <c r="AA594">
        <v>6482.5</v>
      </c>
      <c r="AB594">
        <v>7074.95</v>
      </c>
      <c r="AC594" s="2">
        <f>(Table2[[#This Row],[Close Price]]/Table2[[#This Row],[Day Low]])-1</f>
        <v>1.0660770189355961E-2</v>
      </c>
      <c r="AD594" s="2">
        <f>(Table2[[#This Row],[Day High]]/Table2[[#This Row],[Close Price]])-1</f>
        <v>5.9470554181357826E-3</v>
      </c>
      <c r="AE594" s="2">
        <f>(Table2[[#This Row],[Close Price]]/Table2[[#This Row],[Current Week Low]])-1</f>
        <v>1.0691489361702278E-2</v>
      </c>
      <c r="AF594" s="2">
        <f>(Table2[[#This Row],[Current Week High]]/Table2[[#This Row],[Close Price]])-1</f>
        <v>5.9470554181357826E-3</v>
      </c>
      <c r="AG594" s="2">
        <f>(Table2[[#This Row],[Close Price]]/Table2[[#This Row],[Current Month Low]])-1</f>
        <v>2.5892788276128176E-2</v>
      </c>
      <c r="AH594" s="2">
        <f>(Table2[[#This Row],[Current Month High]]/Table2[[#This Row],[Close Price]])-1</f>
        <v>6.3846263730480191E-2</v>
      </c>
      <c r="AI594">
        <v>6.8733224567127902</v>
      </c>
      <c r="AJ594">
        <v>27.754992267867902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-0.1</v>
      </c>
      <c r="AM594" t="s">
        <v>10435</v>
      </c>
      <c r="AN594">
        <v>-0.25</v>
      </c>
      <c r="AO594" t="s">
        <v>10435</v>
      </c>
      <c r="AP594">
        <v>-6.448903024821E-3</v>
      </c>
      <c r="AQ594">
        <f>(Table2[[#This Row],[Sharpe Ratio]]-AVERAGE(Table2[Sharpe Ratio]))/_xlfn.STDEV.P(Table2[Sharpe Ratio])</f>
        <v>-0.75599922802318709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-2.6192586317531443</v>
      </c>
      <c r="AS594">
        <f>_xlfn.RANK.AVG(Table2[[#This Row],[1Y Return vs Nifty Z-Score]],Table2[1Y Return vs Nifty Z-Score])</f>
        <v>499</v>
      </c>
      <c r="AT594">
        <f>_xlfn.RANK.AVG(Table2[[#This Row],[6M Return vs Nifty Z-Score]],Table2[6M Return vs Nifty Z-Score])</f>
        <v>559</v>
      </c>
      <c r="AU594">
        <f>_xlfn.RANK.AVG(Table2[[#This Row],[Sharpe Ratio Z-Score]],Table2[Sharpe Ratio Z-Score])</f>
        <v>575</v>
      </c>
      <c r="AV594">
        <f>(Table2[[#This Row],[Rank 1Y]]+Table2[[#This Row],[Rank 6M]]+Table2[[#This Row],[Rank Sharpe]])/3</f>
        <v>544.33333333333337</v>
      </c>
    </row>
    <row r="595" spans="1:48" x14ac:dyDescent="0.3">
      <c r="A595" t="s">
        <v>145</v>
      </c>
      <c r="B595" t="s">
        <v>146</v>
      </c>
      <c r="C595" t="s">
        <v>10398</v>
      </c>
      <c r="D595" t="s">
        <v>125</v>
      </c>
      <c r="E595">
        <v>200398.131827673</v>
      </c>
      <c r="F595">
        <v>160.53</v>
      </c>
      <c r="G595">
        <v>-5.8447891341049401</v>
      </c>
      <c r="H595">
        <f>(Table2[[#This Row],[1Y Return vs Nifty]]-AVERAGE(Table2[1Y Return vs Nifty]))/_xlfn.STDEV.P(Table2[1Y Return vs Nifty])</f>
        <v>-0.49452407250190406</v>
      </c>
      <c r="I595">
        <v>-4.8308292290266399</v>
      </c>
      <c r="J595">
        <f>(Table2[[#This Row],[1M Return vs Nifty]]-AVERAGE(Table2[1M Return vs Nifty]))/_xlfn.STDEV.P(Table2[1M Return vs Nifty])</f>
        <v>-0.22913008127948806</v>
      </c>
      <c r="K595">
        <v>-12.0599938138905</v>
      </c>
      <c r="L595">
        <f>(Table2[[#This Row],[6M Return vs Nifty]]-AVERAGE(Table2[6M Return vs Nifty]))/_xlfn.STDEV.P(Table2[6M Return vs Nifty])</f>
        <v>-0.76365477610096855</v>
      </c>
      <c r="M595">
        <v>-2.02055856095896</v>
      </c>
      <c r="N595">
        <f>(Table2[[#This Row],[1W Return vs Nifty]]-AVERAGE(Table2[1W Return vs Nifty]))/_xlfn.STDEV.P(Table2[1W Return vs Nifty])</f>
        <v>-4.2062911165471575E-2</v>
      </c>
      <c r="O595">
        <v>153.07</v>
      </c>
      <c r="P595">
        <v>155.892235595421</v>
      </c>
      <c r="Q595">
        <v>152.57127060834901</v>
      </c>
      <c r="R595">
        <v>75.306925626637906</v>
      </c>
      <c r="S595" s="2">
        <f>(Table2[[#This Row],[Close Price]]-Table2[[#This Row],[20D EMA]])/Table2[[#This Row],[20D EMA]]</f>
        <v>4.8735872476644723E-2</v>
      </c>
      <c r="T595" s="2">
        <f>(Table2[[#This Row],[Close Price]]-Table2[[#This Row],[50D EMA]])/Table2[[#This Row],[50D EMA]]</f>
        <v>2.9749810097118311E-2</v>
      </c>
      <c r="U595" s="2">
        <f>(Table2[[#This Row],[Close Price]]-Table2[[#This Row],[200D EMA]])/Table2[[#This Row],[200D EMA]]</f>
        <v>5.2164010694261548E-2</v>
      </c>
      <c r="V595">
        <v>1.1223071385258101</v>
      </c>
      <c r="W595">
        <v>154.85</v>
      </c>
      <c r="X595">
        <v>161.5</v>
      </c>
      <c r="Y595">
        <v>152.80000000000001</v>
      </c>
      <c r="Z595">
        <v>161.5</v>
      </c>
      <c r="AA595">
        <v>147.62</v>
      </c>
      <c r="AB595">
        <v>161.5</v>
      </c>
      <c r="AC595" s="2">
        <f>(Table2[[#This Row],[Close Price]]/Table2[[#This Row],[Day Low]])-1</f>
        <v>3.6680658701969682E-2</v>
      </c>
      <c r="AD595" s="2">
        <f>(Table2[[#This Row],[Day High]]/Table2[[#This Row],[Close Price]])-1</f>
        <v>6.0424842708528548E-3</v>
      </c>
      <c r="AE595" s="2">
        <f>(Table2[[#This Row],[Close Price]]/Table2[[#This Row],[Current Week Low]])-1</f>
        <v>5.0589005235601947E-2</v>
      </c>
      <c r="AF595" s="2">
        <f>(Table2[[#This Row],[Current Week High]]/Table2[[#This Row],[Close Price]])-1</f>
        <v>6.0424842708528548E-3</v>
      </c>
      <c r="AG595" s="2">
        <f>(Table2[[#This Row],[Close Price]]/Table2[[#This Row],[Current Month Low]])-1</f>
        <v>8.7454274488551587E-2</v>
      </c>
      <c r="AH595" s="2">
        <f>(Table2[[#This Row],[Current Month High]]/Table2[[#This Row],[Close Price]])-1</f>
        <v>6.0424842708528548E-3</v>
      </c>
      <c r="AI595">
        <v>14.994082103033699</v>
      </c>
      <c r="AJ595">
        <v>40.078534031413596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-0.06</v>
      </c>
      <c r="AM595" t="s">
        <v>10435</v>
      </c>
      <c r="AN595">
        <v>6.16</v>
      </c>
      <c r="AO595" t="s">
        <v>10436</v>
      </c>
      <c r="AP595">
        <v>-6.5721543331089998E-3</v>
      </c>
      <c r="AQ595">
        <f>(Table2[[#This Row],[Sharpe Ratio]]-AVERAGE(Table2[Sharpe Ratio]))/_xlfn.STDEV.P(Table2[Sharpe Ratio])</f>
        <v>-0.75742978628274538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478</v>
      </c>
      <c r="AT595">
        <f>_xlfn.RANK.AVG(Table2[[#This Row],[6M Return vs Nifty Z-Score]],Table2[6M Return vs Nifty Z-Score])</f>
        <v>578</v>
      </c>
      <c r="AU595">
        <f>_xlfn.RANK.AVG(Table2[[#This Row],[Sharpe Ratio Z-Score]],Table2[Sharpe Ratio Z-Score])</f>
        <v>578</v>
      </c>
      <c r="AV595">
        <f>(Table2[[#This Row],[Rank 1Y]]+Table2[[#This Row],[Rank 6M]]+Table2[[#This Row],[Rank Sharpe]])/3</f>
        <v>544.66666666666663</v>
      </c>
    </row>
    <row r="596" spans="1:48" x14ac:dyDescent="0.3">
      <c r="A596" t="s">
        <v>1672</v>
      </c>
      <c r="B596" t="s">
        <v>1673</v>
      </c>
      <c r="C596" t="s">
        <v>10400</v>
      </c>
      <c r="D596" t="s">
        <v>324</v>
      </c>
      <c r="E596">
        <v>5276.5386822699902</v>
      </c>
      <c r="F596">
        <v>247.3</v>
      </c>
      <c r="G596">
        <v>-18.5650277986535</v>
      </c>
      <c r="H596">
        <f>(Table2[[#This Row],[1Y Return vs Nifty]]-AVERAGE(Table2[1Y Return vs Nifty]))/_xlfn.STDEV.P(Table2[1Y Return vs Nifty])</f>
        <v>-0.70165223822466838</v>
      </c>
      <c r="I596">
        <v>-11.1748802325586</v>
      </c>
      <c r="J596">
        <f>(Table2[[#This Row],[1M Return vs Nifty]]-AVERAGE(Table2[1M Return vs Nifty]))/_xlfn.STDEV.P(Table2[1M Return vs Nifty])</f>
        <v>-0.84741218522498629</v>
      </c>
      <c r="K596">
        <v>9.5886724552006193</v>
      </c>
      <c r="L596">
        <f>(Table2[[#This Row],[6M Return vs Nifty]]-AVERAGE(Table2[6M Return vs Nifty]))/_xlfn.STDEV.P(Table2[6M Return vs Nifty])</f>
        <v>-0.11203009204669019</v>
      </c>
      <c r="M596">
        <v>-2.2305079888689798</v>
      </c>
      <c r="N596">
        <f>(Table2[[#This Row],[1W Return vs Nifty]]-AVERAGE(Table2[1W Return vs Nifty]))/_xlfn.STDEV.P(Table2[1W Return vs Nifty])</f>
        <v>-8.271966043416544E-2</v>
      </c>
      <c r="O596">
        <v>256.92</v>
      </c>
      <c r="P596">
        <v>259.64863791032298</v>
      </c>
      <c r="Q596">
        <v>243.74907675096799</v>
      </c>
      <c r="R596">
        <v>33.952129198058003</v>
      </c>
      <c r="S596" s="2">
        <f>(Table2[[#This Row],[Close Price]]-Table2[[#This Row],[20D EMA]])/Table2[[#This Row],[20D EMA]]</f>
        <v>-3.7443562198349697E-2</v>
      </c>
      <c r="T596" s="2">
        <f>(Table2[[#This Row],[Close Price]]-Table2[[#This Row],[50D EMA]])/Table2[[#This Row],[50D EMA]]</f>
        <v>-4.7559032120121948E-2</v>
      </c>
      <c r="U596" s="2">
        <f>(Table2[[#This Row],[Close Price]]-Table2[[#This Row],[200D EMA]])/Table2[[#This Row],[200D EMA]]</f>
        <v>1.4567945431276071E-2</v>
      </c>
      <c r="V596">
        <v>0.52451029890645595</v>
      </c>
      <c r="W596">
        <v>245.25</v>
      </c>
      <c r="X596">
        <v>253.95</v>
      </c>
      <c r="Y596">
        <v>245.25</v>
      </c>
      <c r="Z596">
        <v>254.5</v>
      </c>
      <c r="AA596">
        <v>242</v>
      </c>
      <c r="AB596">
        <v>270</v>
      </c>
      <c r="AC596" s="2">
        <f>(Table2[[#This Row],[Close Price]]/Table2[[#This Row],[Day Low]])-1</f>
        <v>8.3588175331295034E-3</v>
      </c>
      <c r="AD596" s="2">
        <f>(Table2[[#This Row],[Day High]]/Table2[[#This Row],[Close Price]])-1</f>
        <v>2.6890416498180247E-2</v>
      </c>
      <c r="AE596" s="2">
        <f>(Table2[[#This Row],[Close Price]]/Table2[[#This Row],[Current Week Low]])-1</f>
        <v>8.3588175331295034E-3</v>
      </c>
      <c r="AF596" s="2">
        <f>(Table2[[#This Row],[Current Week High]]/Table2[[#This Row],[Close Price]])-1</f>
        <v>2.9114435907804159E-2</v>
      </c>
      <c r="AG596" s="2">
        <f>(Table2[[#This Row],[Close Price]]/Table2[[#This Row],[Current Month Low]])-1</f>
        <v>2.1900826446280997E-2</v>
      </c>
      <c r="AH596" s="2">
        <f>(Table2[[#This Row],[Current Month High]]/Table2[[#This Row],[Close Price]])-1</f>
        <v>9.1791346542660746E-2</v>
      </c>
      <c r="AI596">
        <v>20.137484836231302</v>
      </c>
      <c r="AJ596">
        <v>30.846560846560799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-0.21</v>
      </c>
      <c r="AM596" t="s">
        <v>10435</v>
      </c>
      <c r="AN596">
        <v>-5.16</v>
      </c>
      <c r="AO596" t="s">
        <v>10435</v>
      </c>
      <c r="AP596">
        <v>-0.10226762193139</v>
      </c>
      <c r="AQ596">
        <f>(Table2[[#This Row],[Sharpe Ratio]]-AVERAGE(Table2[Sharpe Ratio]))/_xlfn.STDEV.P(Table2[Sharpe Ratio])</f>
        <v>-1.8681518019478911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564</v>
      </c>
      <c r="AT596">
        <f>_xlfn.RANK.AVG(Table2[[#This Row],[6M Return vs Nifty Z-Score]],Table2[6M Return vs Nifty Z-Score])</f>
        <v>351</v>
      </c>
      <c r="AU596">
        <f>_xlfn.RANK.AVG(Table2[[#This Row],[Sharpe Ratio Z-Score]],Table2[Sharpe Ratio Z-Score])</f>
        <v>720</v>
      </c>
      <c r="AV596">
        <f>(Table2[[#This Row],[Rank 1Y]]+Table2[[#This Row],[Rank 6M]]+Table2[[#This Row],[Rank Sharpe]])/3</f>
        <v>545</v>
      </c>
    </row>
    <row r="597" spans="1:48" x14ac:dyDescent="0.3">
      <c r="A597" t="s">
        <v>773</v>
      </c>
      <c r="B597" t="s">
        <v>774</v>
      </c>
      <c r="C597" t="s">
        <v>10404</v>
      </c>
      <c r="D597" t="s">
        <v>164</v>
      </c>
      <c r="E597">
        <v>22260.469329175001</v>
      </c>
      <c r="F597">
        <v>7560.85</v>
      </c>
      <c r="G597">
        <v>-24.2753363711949</v>
      </c>
      <c r="H597">
        <f>(Table2[[#This Row],[1Y Return vs Nifty]]-AVERAGE(Table2[1Y Return vs Nifty]))/_xlfn.STDEV.P(Table2[1Y Return vs Nifty])</f>
        <v>-0.7946352216051501</v>
      </c>
      <c r="I597">
        <v>-6.4763249490804897</v>
      </c>
      <c r="J597">
        <f>(Table2[[#This Row],[1M Return vs Nifty]]-AVERAGE(Table2[1M Return vs Nifty]))/_xlfn.STDEV.P(Table2[1M Return vs Nifty])</f>
        <v>-0.38949773205370075</v>
      </c>
      <c r="K597">
        <v>12.955853586261499</v>
      </c>
      <c r="L597">
        <f>(Table2[[#This Row],[6M Return vs Nifty]]-AVERAGE(Table2[6M Return vs Nifty]))/_xlfn.STDEV.P(Table2[6M Return vs Nifty])</f>
        <v>-1.0677966543524462E-2</v>
      </c>
      <c r="M597">
        <v>-4.8322902883587098</v>
      </c>
      <c r="N597">
        <f>(Table2[[#This Row],[1W Return vs Nifty]]-AVERAGE(Table2[1W Return vs Nifty]))/_xlfn.STDEV.P(Table2[1W Return vs Nifty])</f>
        <v>-0.58655533007654681</v>
      </c>
      <c r="O597">
        <v>7789.03</v>
      </c>
      <c r="P597">
        <v>7598.89183521617</v>
      </c>
      <c r="Q597">
        <v>6945.6191675186801</v>
      </c>
      <c r="R597">
        <v>24.810995596543702</v>
      </c>
      <c r="S597" s="2">
        <f>(Table2[[#This Row],[Close Price]]-Table2[[#This Row],[20D EMA]])/Table2[[#This Row],[20D EMA]]</f>
        <v>-2.9295047008420737E-2</v>
      </c>
      <c r="T597" s="2">
        <f>(Table2[[#This Row],[Close Price]]-Table2[[#This Row],[50D EMA]])/Table2[[#This Row],[50D EMA]]</f>
        <v>-5.0062345985593835E-3</v>
      </c>
      <c r="U597" s="2">
        <f>(Table2[[#This Row],[Close Price]]-Table2[[#This Row],[200D EMA]])/Table2[[#This Row],[200D EMA]]</f>
        <v>8.8578255968662797E-2</v>
      </c>
      <c r="V597">
        <v>0.92412488483627897</v>
      </c>
      <c r="W597">
        <v>7503.7</v>
      </c>
      <c r="X597">
        <v>7658.5</v>
      </c>
      <c r="Y597">
        <v>7503.7</v>
      </c>
      <c r="Z597">
        <v>7721.9</v>
      </c>
      <c r="AA597">
        <v>7503.7</v>
      </c>
      <c r="AB597">
        <v>8109.95</v>
      </c>
      <c r="AC597" s="2">
        <f>(Table2[[#This Row],[Close Price]]/Table2[[#This Row],[Day Low]])-1</f>
        <v>7.6162426536243721E-3</v>
      </c>
      <c r="AD597" s="2">
        <f>(Table2[[#This Row],[Day High]]/Table2[[#This Row],[Close Price]])-1</f>
        <v>1.291521455920952E-2</v>
      </c>
      <c r="AE597" s="2">
        <f>(Table2[[#This Row],[Close Price]]/Table2[[#This Row],[Current Week Low]])-1</f>
        <v>7.6162426536243721E-3</v>
      </c>
      <c r="AF597" s="2">
        <f>(Table2[[#This Row],[Current Week High]]/Table2[[#This Row],[Close Price]])-1</f>
        <v>2.1300515153719335E-2</v>
      </c>
      <c r="AG597" s="2">
        <f>(Table2[[#This Row],[Close Price]]/Table2[[#This Row],[Current Month Low]])-1</f>
        <v>7.6162426536243721E-3</v>
      </c>
      <c r="AH597" s="2">
        <f>(Table2[[#This Row],[Current Month High]]/Table2[[#This Row],[Close Price]])-1</f>
        <v>7.2624109723113062E-2</v>
      </c>
      <c r="AI597">
        <v>7.5990133384473904</v>
      </c>
      <c r="AJ597">
        <v>46.107616645893103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0.09</v>
      </c>
      <c r="AM597" t="s">
        <v>10436</v>
      </c>
      <c r="AN597">
        <v>-4.13</v>
      </c>
      <c r="AO597" t="s">
        <v>10435</v>
      </c>
      <c r="AP597">
        <v>-0.10728891850771401</v>
      </c>
      <c r="AQ597">
        <f>(Table2[[#This Row],[Sharpe Ratio]]-AVERAGE(Table2[Sharpe Ratio]))/_xlfn.STDEV.P(Table2[Sharpe Ratio])</f>
        <v>-1.9264331897135041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-3.7077994399924261</v>
      </c>
      <c r="AS597">
        <f>_xlfn.RANK.AVG(Table2[[#This Row],[1Y Return vs Nifty Z-Score]],Table2[1Y Return vs Nifty Z-Score])</f>
        <v>600</v>
      </c>
      <c r="AT597">
        <f>_xlfn.RANK.AVG(Table2[[#This Row],[6M Return vs Nifty Z-Score]],Table2[6M Return vs Nifty Z-Score])</f>
        <v>316</v>
      </c>
      <c r="AU597">
        <f>_xlfn.RANK.AVG(Table2[[#This Row],[Sharpe Ratio Z-Score]],Table2[Sharpe Ratio Z-Score])</f>
        <v>724</v>
      </c>
      <c r="AV597">
        <f>(Table2[[#This Row],[Rank 1Y]]+Table2[[#This Row],[Rank 6M]]+Table2[[#This Row],[Rank Sharpe]])/3</f>
        <v>546.66666666666663</v>
      </c>
    </row>
    <row r="598" spans="1:48" x14ac:dyDescent="0.3">
      <c r="A598" t="s">
        <v>926</v>
      </c>
      <c r="B598" t="s">
        <v>927</v>
      </c>
      <c r="C598" t="s">
        <v>10391</v>
      </c>
      <c r="D598" t="s">
        <v>51</v>
      </c>
      <c r="E598">
        <v>16894.770626559999</v>
      </c>
      <c r="F598">
        <v>204.8</v>
      </c>
      <c r="G598">
        <v>-24.6454157422394</v>
      </c>
      <c r="H598">
        <f>(Table2[[#This Row],[1Y Return vs Nifty]]-AVERAGE(Table2[1Y Return vs Nifty]))/_xlfn.STDEV.P(Table2[1Y Return vs Nifty])</f>
        <v>-0.80066135549443906</v>
      </c>
      <c r="I598">
        <v>-7.9569956510414297</v>
      </c>
      <c r="J598">
        <f>(Table2[[#This Row],[1M Return vs Nifty]]-AVERAGE(Table2[1M Return vs Nifty]))/_xlfn.STDEV.P(Table2[1M Return vs Nifty])</f>
        <v>-0.53380177317020361</v>
      </c>
      <c r="K598">
        <v>-16.383542072577701</v>
      </c>
      <c r="L598">
        <f>(Table2[[#This Row],[6M Return vs Nifty]]-AVERAGE(Table2[6M Return vs Nifty]))/_xlfn.STDEV.P(Table2[6M Return vs Nifty])</f>
        <v>-0.89379354460713356</v>
      </c>
      <c r="M598">
        <v>-4.5358323100139399</v>
      </c>
      <c r="N598">
        <f>(Table2[[#This Row],[1W Return vs Nifty]]-AVERAGE(Table2[1W Return vs Nifty]))/_xlfn.STDEV.P(Table2[1W Return vs Nifty])</f>
        <v>-0.5291461824820467</v>
      </c>
      <c r="O598">
        <v>210.5</v>
      </c>
      <c r="P598">
        <v>211.70724636700501</v>
      </c>
      <c r="Q598">
        <v>211.89073410819699</v>
      </c>
      <c r="R598">
        <v>25.108771332219401</v>
      </c>
      <c r="S598" s="2">
        <f>(Table2[[#This Row],[Close Price]]-Table2[[#This Row],[20D EMA]])/Table2[[#This Row],[20D EMA]]</f>
        <v>-2.7078384798099708E-2</v>
      </c>
      <c r="T598" s="2">
        <f>(Table2[[#This Row],[Close Price]]-Table2[[#This Row],[50D EMA]])/Table2[[#This Row],[50D EMA]]</f>
        <v>-3.2626405026453122E-2</v>
      </c>
      <c r="U598" s="2">
        <f>(Table2[[#This Row],[Close Price]]-Table2[[#This Row],[200D EMA]])/Table2[[#This Row],[200D EMA]]</f>
        <v>-3.3464106573797926E-2</v>
      </c>
      <c r="V598">
        <v>0.26683527636313698</v>
      </c>
      <c r="W598">
        <v>204.5</v>
      </c>
      <c r="X598">
        <v>207.69</v>
      </c>
      <c r="Y598">
        <v>204.5</v>
      </c>
      <c r="Z598">
        <v>210</v>
      </c>
      <c r="AA598">
        <v>204.5</v>
      </c>
      <c r="AB598">
        <v>221.95</v>
      </c>
      <c r="AC598" s="2">
        <f>(Table2[[#This Row],[Close Price]]/Table2[[#This Row],[Day Low]])-1</f>
        <v>1.4669926650368037E-3</v>
      </c>
      <c r="AD598" s="2">
        <f>(Table2[[#This Row],[Day High]]/Table2[[#This Row],[Close Price]])-1</f>
        <v>1.4111328124999822E-2</v>
      </c>
      <c r="AE598" s="2">
        <f>(Table2[[#This Row],[Close Price]]/Table2[[#This Row],[Current Week Low]])-1</f>
        <v>1.4669926650368037E-3</v>
      </c>
      <c r="AF598" s="2">
        <f>(Table2[[#This Row],[Current Week High]]/Table2[[#This Row],[Close Price]])-1</f>
        <v>2.5390625E-2</v>
      </c>
      <c r="AG598" s="2">
        <f>(Table2[[#This Row],[Close Price]]/Table2[[#This Row],[Current Month Low]])-1</f>
        <v>1.4669926650368037E-3</v>
      </c>
      <c r="AH598" s="2">
        <f>(Table2[[#This Row],[Current Month High]]/Table2[[#This Row],[Close Price]])-1</f>
        <v>8.3740234374999778E-2</v>
      </c>
      <c r="AI598">
        <v>41.2353515625</v>
      </c>
      <c r="AJ598">
        <v>11.897281792104801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-0.08</v>
      </c>
      <c r="AM598" t="s">
        <v>10435</v>
      </c>
      <c r="AN598">
        <v>-3.95</v>
      </c>
      <c r="AO598" t="s">
        <v>10435</v>
      </c>
      <c r="AP598">
        <v>3.4699648484422002E-2</v>
      </c>
      <c r="AQ598">
        <f>(Table2[[#This Row],[Sharpe Ratio]]-AVERAGE(Table2[Sharpe Ratio]))/_xlfn.STDEV.P(Table2[Sharpe Ratio])</f>
        <v>-0.27839455957733827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604</v>
      </c>
      <c r="AT598">
        <f>_xlfn.RANK.AVG(Table2[[#This Row],[6M Return vs Nifty Z-Score]],Table2[6M Return vs Nifty Z-Score])</f>
        <v>629</v>
      </c>
      <c r="AU598">
        <f>_xlfn.RANK.AVG(Table2[[#This Row],[Sharpe Ratio Z-Score]],Table2[Sharpe Ratio Z-Score])</f>
        <v>409</v>
      </c>
      <c r="AV598">
        <f>(Table2[[#This Row],[Rank 1Y]]+Table2[[#This Row],[Rank 6M]]+Table2[[#This Row],[Rank Sharpe]])/3</f>
        <v>547.33333333333337</v>
      </c>
    </row>
    <row r="599" spans="1:48" x14ac:dyDescent="0.3">
      <c r="A599" t="s">
        <v>939</v>
      </c>
      <c r="B599" t="s">
        <v>940</v>
      </c>
      <c r="C599" t="s">
        <v>10406</v>
      </c>
      <c r="D599" t="s">
        <v>164</v>
      </c>
      <c r="E599">
        <v>16576.154565164899</v>
      </c>
      <c r="F599">
        <v>1072.3499999999999</v>
      </c>
      <c r="G599">
        <v>-30.8986867544888</v>
      </c>
      <c r="H599">
        <f>(Table2[[#This Row],[1Y Return vs Nifty]]-AVERAGE(Table2[1Y Return vs Nifty]))/_xlfn.STDEV.P(Table2[1Y Return vs Nifty])</f>
        <v>-0.9024855891972523</v>
      </c>
      <c r="I599">
        <v>-11.450041658474101</v>
      </c>
      <c r="J599">
        <f>(Table2[[#This Row],[1M Return vs Nifty]]-AVERAGE(Table2[1M Return vs Nifty]))/_xlfn.STDEV.P(Table2[1M Return vs Nifty])</f>
        <v>-0.87422902280163295</v>
      </c>
      <c r="K599">
        <v>6.3761361400867598</v>
      </c>
      <c r="L599">
        <f>(Table2[[#This Row],[6M Return vs Nifty]]-AVERAGE(Table2[6M Return vs Nifty]))/_xlfn.STDEV.P(Table2[6M Return vs Nifty])</f>
        <v>-0.20872740980883658</v>
      </c>
      <c r="M599">
        <v>-1.22347597671983</v>
      </c>
      <c r="N599">
        <f>(Table2[[#This Row],[1W Return vs Nifty]]-AVERAGE(Table2[1W Return vs Nifty]))/_xlfn.STDEV.P(Table2[1W Return vs Nifty])</f>
        <v>0.11229229283032963</v>
      </c>
      <c r="O599">
        <v>1100.71</v>
      </c>
      <c r="P599">
        <v>1087.5098007034101</v>
      </c>
      <c r="Q599">
        <v>1018.18166063947</v>
      </c>
      <c r="R599">
        <v>33.529433138395802</v>
      </c>
      <c r="S599" s="2">
        <f>(Table2[[#This Row],[Close Price]]-Table2[[#This Row],[20D EMA]])/Table2[[#This Row],[20D EMA]]</f>
        <v>-2.5765187924158158E-2</v>
      </c>
      <c r="T599" s="2">
        <f>(Table2[[#This Row],[Close Price]]-Table2[[#This Row],[50D EMA]])/Table2[[#This Row],[50D EMA]]</f>
        <v>-1.3939920995290962E-2</v>
      </c>
      <c r="U599" s="2">
        <f>(Table2[[#This Row],[Close Price]]-Table2[[#This Row],[200D EMA]])/Table2[[#This Row],[200D EMA]]</f>
        <v>5.320105581798578E-2</v>
      </c>
      <c r="V599">
        <v>0.60578907040718</v>
      </c>
      <c r="W599">
        <v>1068</v>
      </c>
      <c r="X599">
        <v>1102.75</v>
      </c>
      <c r="Y599">
        <v>1068</v>
      </c>
      <c r="Z599">
        <v>1124.8499999999999</v>
      </c>
      <c r="AA599">
        <v>1068</v>
      </c>
      <c r="AB599">
        <v>1210</v>
      </c>
      <c r="AC599" s="2">
        <f>(Table2[[#This Row],[Close Price]]/Table2[[#This Row],[Day Low]])-1</f>
        <v>4.0730337078651591E-3</v>
      </c>
      <c r="AD599" s="2">
        <f>(Table2[[#This Row],[Day High]]/Table2[[#This Row],[Close Price]])-1</f>
        <v>2.8348953233552576E-2</v>
      </c>
      <c r="AE599" s="2">
        <f>(Table2[[#This Row],[Close Price]]/Table2[[#This Row],[Current Week Low]])-1</f>
        <v>4.0730337078651591E-3</v>
      </c>
      <c r="AF599" s="2">
        <f>(Table2[[#This Row],[Current Week High]]/Table2[[#This Row],[Close Price]])-1</f>
        <v>4.8957896209260054E-2</v>
      </c>
      <c r="AG599" s="2">
        <f>(Table2[[#This Row],[Close Price]]/Table2[[#This Row],[Current Month Low]])-1</f>
        <v>4.0730337078651591E-3</v>
      </c>
      <c r="AH599" s="2">
        <f>(Table2[[#This Row],[Current Month High]]/Table2[[#This Row],[Close Price]])-1</f>
        <v>0.12836294120389802</v>
      </c>
      <c r="AI599">
        <v>12.8362941203898</v>
      </c>
      <c r="AJ599">
        <v>28.826285439692398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</v>
      </c>
      <c r="AM599">
        <v>0</v>
      </c>
      <c r="AN599">
        <v>-4.51</v>
      </c>
      <c r="AO599" t="s">
        <v>10435</v>
      </c>
      <c r="AP599">
        <v>-2.3325695208169999E-2</v>
      </c>
      <c r="AQ599">
        <f>(Table2[[#This Row],[Sharpe Ratio]]-AVERAGE(Table2[Sharpe Ratio]))/_xlfn.STDEV.P(Table2[Sharpe Ratio])</f>
        <v>-0.95188546069767888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-2.8250351896750714</v>
      </c>
      <c r="AS599">
        <f>_xlfn.RANK.AVG(Table2[[#This Row],[1Y Return vs Nifty Z-Score]],Table2[1Y Return vs Nifty Z-Score])</f>
        <v>638</v>
      </c>
      <c r="AT599">
        <f>_xlfn.RANK.AVG(Table2[[#This Row],[6M Return vs Nifty Z-Score]],Table2[6M Return vs Nifty Z-Score])</f>
        <v>380</v>
      </c>
      <c r="AU599">
        <f>_xlfn.RANK.AVG(Table2[[#This Row],[Sharpe Ratio Z-Score]],Table2[Sharpe Ratio Z-Score])</f>
        <v>624</v>
      </c>
      <c r="AV599">
        <f>(Table2[[#This Row],[Rank 1Y]]+Table2[[#This Row],[Rank 6M]]+Table2[[#This Row],[Rank Sharpe]])/3</f>
        <v>547.33333333333337</v>
      </c>
    </row>
    <row r="600" spans="1:48" x14ac:dyDescent="0.3">
      <c r="A600" t="s">
        <v>2088</v>
      </c>
      <c r="B600" t="s">
        <v>2089</v>
      </c>
      <c r="C600" t="s">
        <v>10391</v>
      </c>
      <c r="D600" t="s">
        <v>441</v>
      </c>
      <c r="E600">
        <v>3095.6243369099998</v>
      </c>
      <c r="F600">
        <v>1035.3</v>
      </c>
      <c r="G600">
        <v>-11.3536886543771</v>
      </c>
      <c r="H600">
        <f>(Table2[[#This Row],[1Y Return vs Nifty]]-AVERAGE(Table2[1Y Return vs Nifty]))/_xlfn.STDEV.P(Table2[1Y Return vs Nifty])</f>
        <v>-0.58422744072290322</v>
      </c>
      <c r="I600">
        <v>-2.5633201602167999</v>
      </c>
      <c r="J600">
        <f>(Table2[[#This Row],[1M Return vs Nifty]]-AVERAGE(Table2[1M Return vs Nifty]))/_xlfn.STDEV.P(Table2[1M Return vs Nifty])</f>
        <v>-8.1419024330815562E-3</v>
      </c>
      <c r="K600">
        <v>-24.629978401689101</v>
      </c>
      <c r="L600">
        <f>(Table2[[#This Row],[6M Return vs Nifty]]-AVERAGE(Table2[6M Return vs Nifty]))/_xlfn.STDEV.P(Table2[6M Return vs Nifty])</f>
        <v>-1.1420112131109466</v>
      </c>
      <c r="M600">
        <v>-1.80192037318889</v>
      </c>
      <c r="N600">
        <f>(Table2[[#This Row],[1W Return vs Nifty]]-AVERAGE(Table2[1W Return vs Nifty]))/_xlfn.STDEV.P(Table2[1W Return vs Nifty])</f>
        <v>2.7641821121550029E-4</v>
      </c>
      <c r="O600">
        <v>1001.4</v>
      </c>
      <c r="P600">
        <v>1007.14498802696</v>
      </c>
      <c r="Q600">
        <v>1006.16780615704</v>
      </c>
      <c r="R600">
        <v>65.670578944777105</v>
      </c>
      <c r="S600" s="2">
        <f>(Table2[[#This Row],[Close Price]]-Table2[[#This Row],[20D EMA]])/Table2[[#This Row],[20D EMA]]</f>
        <v>3.3852606351108427E-2</v>
      </c>
      <c r="T600" s="2">
        <f>(Table2[[#This Row],[Close Price]]-Table2[[#This Row],[50D EMA]])/Table2[[#This Row],[50D EMA]]</f>
        <v>2.7955271890094766E-2</v>
      </c>
      <c r="U600" s="2">
        <f>(Table2[[#This Row],[Close Price]]-Table2[[#This Row],[200D EMA]])/Table2[[#This Row],[200D EMA]]</f>
        <v>2.8953613566933278E-2</v>
      </c>
      <c r="V600">
        <v>0.913648937422052</v>
      </c>
      <c r="W600">
        <v>1011</v>
      </c>
      <c r="X600">
        <v>1050</v>
      </c>
      <c r="Y600">
        <v>993.15</v>
      </c>
      <c r="Z600">
        <v>1050</v>
      </c>
      <c r="AA600">
        <v>960</v>
      </c>
      <c r="AB600">
        <v>1050</v>
      </c>
      <c r="AC600" s="2">
        <f>(Table2[[#This Row],[Close Price]]/Table2[[#This Row],[Day Low]])-1</f>
        <v>2.4035608308605294E-2</v>
      </c>
      <c r="AD600" s="2">
        <f>(Table2[[#This Row],[Day High]]/Table2[[#This Row],[Close Price]])-1</f>
        <v>1.4198782961460488E-2</v>
      </c>
      <c r="AE600" s="2">
        <f>(Table2[[#This Row],[Close Price]]/Table2[[#This Row],[Current Week Low]])-1</f>
        <v>4.2440718924633636E-2</v>
      </c>
      <c r="AF600" s="2">
        <f>(Table2[[#This Row],[Current Week High]]/Table2[[#This Row],[Close Price]])-1</f>
        <v>1.4198782961460488E-2</v>
      </c>
      <c r="AG600" s="2">
        <f>(Table2[[#This Row],[Close Price]]/Table2[[#This Row],[Current Month Low]])-1</f>
        <v>7.8437499999999938E-2</v>
      </c>
      <c r="AH600" s="2">
        <f>(Table2[[#This Row],[Current Month High]]/Table2[[#This Row],[Close Price]])-1</f>
        <v>1.4198782961460488E-2</v>
      </c>
      <c r="AI600">
        <v>22.085385878489301</v>
      </c>
      <c r="AJ600">
        <v>24.5548604427333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-0.12</v>
      </c>
      <c r="AM600" t="s">
        <v>10435</v>
      </c>
      <c r="AN600">
        <v>3.71</v>
      </c>
      <c r="AO600" t="s">
        <v>10436</v>
      </c>
      <c r="AP600">
        <v>3.0200849153755999E-2</v>
      </c>
      <c r="AQ600">
        <f>(Table2[[#This Row],[Sharpe Ratio]]-AVERAGE(Table2[Sharpe Ratio]))/_xlfn.STDEV.P(Table2[Sharpe Ratio])</f>
        <v>-0.33061140522364257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521</v>
      </c>
      <c r="AT600">
        <f>_xlfn.RANK.AVG(Table2[[#This Row],[6M Return vs Nifty Z-Score]],Table2[6M Return vs Nifty Z-Score])</f>
        <v>693</v>
      </c>
      <c r="AU600">
        <f>_xlfn.RANK.AVG(Table2[[#This Row],[Sharpe Ratio Z-Score]],Table2[Sharpe Ratio Z-Score])</f>
        <v>429</v>
      </c>
      <c r="AV600">
        <f>(Table2[[#This Row],[Rank 1Y]]+Table2[[#This Row],[Rank 6M]]+Table2[[#This Row],[Rank Sharpe]])/3</f>
        <v>547.66666666666663</v>
      </c>
    </row>
    <row r="601" spans="1:48" x14ac:dyDescent="0.3">
      <c r="A601" t="s">
        <v>765</v>
      </c>
      <c r="B601" t="s">
        <v>766</v>
      </c>
      <c r="C601" t="s">
        <v>10391</v>
      </c>
      <c r="D601" t="s">
        <v>51</v>
      </c>
      <c r="E601">
        <v>22593.799968750001</v>
      </c>
      <c r="F601">
        <v>772.5</v>
      </c>
      <c r="G601">
        <v>-21.176146274712998</v>
      </c>
      <c r="H601">
        <f>(Table2[[#This Row],[1Y Return vs Nifty]]-AVERAGE(Table2[1Y Return vs Nifty]))/_xlfn.STDEV.P(Table2[1Y Return vs Nifty])</f>
        <v>-0.74417000811041278</v>
      </c>
      <c r="I601">
        <v>2.5122007248589502</v>
      </c>
      <c r="J601">
        <f>(Table2[[#This Row],[1M Return vs Nifty]]-AVERAGE(Table2[1M Return vs Nifty]))/_xlfn.STDEV.P(Table2[1M Return vs Nifty])</f>
        <v>0.48651107713736286</v>
      </c>
      <c r="K601">
        <v>-6.6816333921751099</v>
      </c>
      <c r="L601">
        <f>(Table2[[#This Row],[6M Return vs Nifty]]-AVERAGE(Table2[6M Return vs Nifty]))/_xlfn.STDEV.P(Table2[6M Return vs Nifty])</f>
        <v>-0.60176616980219988</v>
      </c>
      <c r="M601">
        <v>1.18644513931027</v>
      </c>
      <c r="N601">
        <f>(Table2[[#This Row],[1W Return vs Nifty]]-AVERAGE(Table2[1W Return vs Nifty]))/_xlfn.STDEV.P(Table2[1W Return vs Nifty])</f>
        <v>0.57897400540807853</v>
      </c>
      <c r="O601">
        <v>761.45</v>
      </c>
      <c r="P601">
        <v>755.21382708330202</v>
      </c>
      <c r="Q601">
        <v>737.280182185331</v>
      </c>
      <c r="R601">
        <v>53.925507762884102</v>
      </c>
      <c r="S601" s="2">
        <f>(Table2[[#This Row],[Close Price]]-Table2[[#This Row],[20D EMA]])/Table2[[#This Row],[20D EMA]]</f>
        <v>1.4511786722700051E-2</v>
      </c>
      <c r="T601" s="2">
        <f>(Table2[[#This Row],[Close Price]]-Table2[[#This Row],[50D EMA]])/Table2[[#This Row],[50D EMA]]</f>
        <v>2.288911073498032E-2</v>
      </c>
      <c r="U601" s="2">
        <f>(Table2[[#This Row],[Close Price]]-Table2[[#This Row],[200D EMA]])/Table2[[#This Row],[200D EMA]]</f>
        <v>4.7769923382825652E-2</v>
      </c>
      <c r="V601">
        <v>2.4652894044914602</v>
      </c>
      <c r="W601">
        <v>766.45</v>
      </c>
      <c r="X601">
        <v>805.05</v>
      </c>
      <c r="Y601">
        <v>766.45</v>
      </c>
      <c r="Z601">
        <v>818.45</v>
      </c>
      <c r="AA601">
        <v>732.05</v>
      </c>
      <c r="AB601">
        <v>835.7</v>
      </c>
      <c r="AC601" s="2">
        <f>(Table2[[#This Row],[Close Price]]/Table2[[#This Row],[Day Low]])-1</f>
        <v>7.89353512949309E-3</v>
      </c>
      <c r="AD601" s="2">
        <f>(Table2[[#This Row],[Day High]]/Table2[[#This Row],[Close Price]])-1</f>
        <v>4.2135922330096998E-2</v>
      </c>
      <c r="AE601" s="2">
        <f>(Table2[[#This Row],[Close Price]]/Table2[[#This Row],[Current Week Low]])-1</f>
        <v>7.89353512949309E-3</v>
      </c>
      <c r="AF601" s="2">
        <f>(Table2[[#This Row],[Current Week High]]/Table2[[#This Row],[Close Price]])-1</f>
        <v>5.9482200647249295E-2</v>
      </c>
      <c r="AG601" s="2">
        <f>(Table2[[#This Row],[Close Price]]/Table2[[#This Row],[Current Month Low]])-1</f>
        <v>5.5255788539034345E-2</v>
      </c>
      <c r="AH601" s="2">
        <f>(Table2[[#This Row],[Current Month High]]/Table2[[#This Row],[Close Price]])-1</f>
        <v>8.1812297734627837E-2</v>
      </c>
      <c r="AI601">
        <v>11.6828478964401</v>
      </c>
      <c r="AJ601">
        <v>28.739271727356002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-0.08</v>
      </c>
      <c r="AM601" t="s">
        <v>10435</v>
      </c>
      <c r="AN601">
        <v>2.69</v>
      </c>
      <c r="AO601" t="s">
        <v>10436</v>
      </c>
      <c r="AQ601">
        <f>(Table2[[#This Row],[Sharpe Ratio]]-AVERAGE(Table2[Sharpe Ratio]))/_xlfn.STDEV.P(Table2[Sharpe Ratio])</f>
        <v>-0.68114784011182361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-0.96159893547899489</v>
      </c>
      <c r="AS601">
        <f>_xlfn.RANK.AVG(Table2[[#This Row],[1Y Return vs Nifty Z-Score]],Table2[1Y Return vs Nifty Z-Score])</f>
        <v>583</v>
      </c>
      <c r="AT601">
        <f>_xlfn.RANK.AVG(Table2[[#This Row],[6M Return vs Nifty Z-Score]],Table2[6M Return vs Nifty Z-Score])</f>
        <v>529</v>
      </c>
      <c r="AU601">
        <f>_xlfn.RANK.AVG(Table2[[#This Row],[Sharpe Ratio Z-Score]],Table2[Sharpe Ratio Z-Score])</f>
        <v>532</v>
      </c>
      <c r="AV601">
        <f>(Table2[[#This Row],[Rank 1Y]]+Table2[[#This Row],[Rank 6M]]+Table2[[#This Row],[Rank Sharpe]])/3</f>
        <v>548</v>
      </c>
    </row>
    <row r="602" spans="1:48" x14ac:dyDescent="0.3">
      <c r="A602" t="s">
        <v>1378</v>
      </c>
      <c r="B602" t="s">
        <v>1379</v>
      </c>
      <c r="C602" t="s">
        <v>10400</v>
      </c>
      <c r="D602" t="s">
        <v>473</v>
      </c>
      <c r="E602">
        <v>8232.3335282249991</v>
      </c>
      <c r="F602">
        <v>579.75</v>
      </c>
      <c r="G602">
        <v>-43.3245330666333</v>
      </c>
      <c r="H602">
        <f>(Table2[[#This Row],[1Y Return vs Nifty]]-AVERAGE(Table2[1Y Return vs Nifty]))/_xlfn.STDEV.P(Table2[1Y Return vs Nifty])</f>
        <v>-1.104820059647128</v>
      </c>
      <c r="I602">
        <v>14.2633640737089</v>
      </c>
      <c r="J602">
        <f>(Table2[[#This Row],[1M Return vs Nifty]]-AVERAGE(Table2[1M Return vs Nifty]))/_xlfn.STDEV.P(Table2[1M Return vs Nifty])</f>
        <v>1.6317625883703575</v>
      </c>
      <c r="K602">
        <v>9.0640801154656998</v>
      </c>
      <c r="L602">
        <f>(Table2[[#This Row],[6M Return vs Nifty]]-AVERAGE(Table2[6M Return vs Nifty]))/_xlfn.STDEV.P(Table2[6M Return vs Nifty])</f>
        <v>-0.12782031733761814</v>
      </c>
      <c r="M602">
        <v>6.2137173836342097</v>
      </c>
      <c r="N602">
        <f>(Table2[[#This Row],[1W Return vs Nifty]]-AVERAGE(Table2[1W Return vs Nifty]))/_xlfn.STDEV.P(Table2[1W Return vs Nifty])</f>
        <v>1.5525062944817163</v>
      </c>
      <c r="O602">
        <v>504.89</v>
      </c>
      <c r="P602">
        <v>489.03808012374799</v>
      </c>
      <c r="Q602">
        <v>519.19984490712295</v>
      </c>
      <c r="R602">
        <v>87.417945823810797</v>
      </c>
      <c r="S602" s="2">
        <f>(Table2[[#This Row],[Close Price]]-Table2[[#This Row],[20D EMA]])/Table2[[#This Row],[20D EMA]]</f>
        <v>0.14826992018063342</v>
      </c>
      <c r="T602" s="2">
        <f>(Table2[[#This Row],[Close Price]]-Table2[[#This Row],[50D EMA]])/Table2[[#This Row],[50D EMA]]</f>
        <v>0.18549050383417573</v>
      </c>
      <c r="U602" s="2">
        <f>(Table2[[#This Row],[Close Price]]-Table2[[#This Row],[200D EMA]])/Table2[[#This Row],[200D EMA]]</f>
        <v>0.11662205928375916</v>
      </c>
      <c r="V602">
        <v>2.9494667456889498</v>
      </c>
      <c r="W602">
        <v>566.5</v>
      </c>
      <c r="X602">
        <v>589.75</v>
      </c>
      <c r="Y602">
        <v>502.8</v>
      </c>
      <c r="Z602">
        <v>589.75</v>
      </c>
      <c r="AA602">
        <v>481.05</v>
      </c>
      <c r="AB602">
        <v>589.75</v>
      </c>
      <c r="AC602" s="2">
        <f>(Table2[[#This Row],[Close Price]]/Table2[[#This Row],[Day Low]])-1</f>
        <v>2.3389232127096315E-2</v>
      </c>
      <c r="AD602" s="2">
        <f>(Table2[[#This Row],[Day High]]/Table2[[#This Row],[Close Price]])-1</f>
        <v>1.724881414402768E-2</v>
      </c>
      <c r="AE602" s="2">
        <f>(Table2[[#This Row],[Close Price]]/Table2[[#This Row],[Current Week Low]])-1</f>
        <v>0.15304295942720758</v>
      </c>
      <c r="AF602" s="2">
        <f>(Table2[[#This Row],[Current Week High]]/Table2[[#This Row],[Close Price]])-1</f>
        <v>1.724881414402768E-2</v>
      </c>
      <c r="AG602" s="2">
        <f>(Table2[[#This Row],[Close Price]]/Table2[[#This Row],[Current Month Low]])-1</f>
        <v>0.20517617711256619</v>
      </c>
      <c r="AH602" s="2">
        <f>(Table2[[#This Row],[Current Month High]]/Table2[[#This Row],[Close Price]])-1</f>
        <v>1.724881414402768E-2</v>
      </c>
      <c r="AI602">
        <v>20.293229840448401</v>
      </c>
      <c r="AJ602">
        <v>35.297549591598603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0.05</v>
      </c>
      <c r="AM602" t="s">
        <v>10436</v>
      </c>
      <c r="AN602">
        <v>15.85</v>
      </c>
      <c r="AO602" t="s">
        <v>10436</v>
      </c>
      <c r="AP602">
        <v>-1.3828527117517E-2</v>
      </c>
      <c r="AQ602">
        <f>(Table2[[#This Row],[Sharpe Ratio]]-AVERAGE(Table2[Sharpe Ratio]))/_xlfn.STDEV.P(Table2[Sharpe Ratio])</f>
        <v>-0.84165334678980674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690</v>
      </c>
      <c r="AT602">
        <f>_xlfn.RANK.AVG(Table2[[#This Row],[6M Return vs Nifty Z-Score]],Table2[6M Return vs Nifty Z-Score])</f>
        <v>353</v>
      </c>
      <c r="AU602">
        <f>_xlfn.RANK.AVG(Table2[[#This Row],[Sharpe Ratio Z-Score]],Table2[Sharpe Ratio Z-Score])</f>
        <v>602</v>
      </c>
      <c r="AV602">
        <f>(Table2[[#This Row],[Rank 1Y]]+Table2[[#This Row],[Rank 6M]]+Table2[[#This Row],[Rank Sharpe]])/3</f>
        <v>548.33333333333337</v>
      </c>
    </row>
    <row r="603" spans="1:48" x14ac:dyDescent="0.3">
      <c r="A603" t="s">
        <v>404</v>
      </c>
      <c r="B603" t="s">
        <v>405</v>
      </c>
      <c r="C603" t="s">
        <v>10395</v>
      </c>
      <c r="D603" t="s">
        <v>54</v>
      </c>
      <c r="E603">
        <v>60041.390252140001</v>
      </c>
      <c r="F603">
        <v>28255.7</v>
      </c>
      <c r="G603">
        <v>-7.1038512343428399</v>
      </c>
      <c r="H603">
        <f>(Table2[[#This Row],[1Y Return vs Nifty]]-AVERAGE(Table2[1Y Return vs Nifty]))/_xlfn.STDEV.P(Table2[1Y Return vs Nifty])</f>
        <v>-0.51502582802950625</v>
      </c>
      <c r="I603">
        <v>-6.0618360178276003</v>
      </c>
      <c r="J603">
        <f>(Table2[[#This Row],[1M Return vs Nifty]]-AVERAGE(Table2[1M Return vs Nifty]))/_xlfn.STDEV.P(Table2[1M Return vs Nifty])</f>
        <v>-0.34910223581092431</v>
      </c>
      <c r="K603">
        <v>-11.5722092791262</v>
      </c>
      <c r="L603">
        <f>(Table2[[#This Row],[6M Return vs Nifty]]-AVERAGE(Table2[6M Return vs Nifty]))/_xlfn.STDEV.P(Table2[6M Return vs Nifty])</f>
        <v>-0.74897246544951923</v>
      </c>
      <c r="M603">
        <v>-4.7936057008558501</v>
      </c>
      <c r="N603">
        <f>(Table2[[#This Row],[1W Return vs Nifty]]-AVERAGE(Table2[1W Return vs Nifty]))/_xlfn.STDEV.P(Table2[1W Return vs Nifty])</f>
        <v>-0.5790640518657737</v>
      </c>
      <c r="O603">
        <v>28840.75</v>
      </c>
      <c r="P603">
        <v>28579.860167058399</v>
      </c>
      <c r="Q603">
        <v>26910.3518036194</v>
      </c>
      <c r="R603">
        <v>34.749824756797601</v>
      </c>
      <c r="S603" s="2">
        <f>(Table2[[#This Row],[Close Price]]-Table2[[#This Row],[20D EMA]])/Table2[[#This Row],[20D EMA]]</f>
        <v>-2.0285533489940423E-2</v>
      </c>
      <c r="T603" s="2">
        <f>(Table2[[#This Row],[Close Price]]-Table2[[#This Row],[50D EMA]])/Table2[[#This Row],[50D EMA]]</f>
        <v>-1.1342258680188745E-2</v>
      </c>
      <c r="U603" s="2">
        <f>(Table2[[#This Row],[Close Price]]-Table2[[#This Row],[200D EMA]])/Table2[[#This Row],[200D EMA]]</f>
        <v>4.999370525507784E-2</v>
      </c>
      <c r="V603">
        <v>0.85269366682247105</v>
      </c>
      <c r="W603">
        <v>28125.1</v>
      </c>
      <c r="X603">
        <v>28519.95</v>
      </c>
      <c r="Y603">
        <v>28125.1</v>
      </c>
      <c r="Z603">
        <v>28519.95</v>
      </c>
      <c r="AA603">
        <v>27502.75</v>
      </c>
      <c r="AB603">
        <v>30380.9</v>
      </c>
      <c r="AC603" s="2">
        <f>(Table2[[#This Row],[Close Price]]/Table2[[#This Row],[Day Low]])-1</f>
        <v>4.6435390451946557E-3</v>
      </c>
      <c r="AD603" s="2">
        <f>(Table2[[#This Row],[Day High]]/Table2[[#This Row],[Close Price]])-1</f>
        <v>9.3520953294379261E-3</v>
      </c>
      <c r="AE603" s="2">
        <f>(Table2[[#This Row],[Close Price]]/Table2[[#This Row],[Current Week Low]])-1</f>
        <v>4.6435390451946557E-3</v>
      </c>
      <c r="AF603" s="2">
        <f>(Table2[[#This Row],[Current Week High]]/Table2[[#This Row],[Close Price]])-1</f>
        <v>9.3520953294379261E-3</v>
      </c>
      <c r="AG603" s="2">
        <f>(Table2[[#This Row],[Close Price]]/Table2[[#This Row],[Current Month Low]])-1</f>
        <v>2.7377262273772685E-2</v>
      </c>
      <c r="AH603" s="2">
        <f>(Table2[[#This Row],[Current Month High]]/Table2[[#This Row],[Close Price]])-1</f>
        <v>7.5213142834896995E-2</v>
      </c>
      <c r="AI603">
        <v>8.0171434436237607</v>
      </c>
      <c r="AJ603">
        <v>28.434999999999999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-0.1</v>
      </c>
      <c r="AM603" t="s">
        <v>10435</v>
      </c>
      <c r="AN603">
        <v>-5.49</v>
      </c>
      <c r="AO603" t="s">
        <v>10435</v>
      </c>
      <c r="AP603">
        <v>-1.0946589403494E-2</v>
      </c>
      <c r="AQ603">
        <f>(Table2[[#This Row],[Sharpe Ratio]]-AVERAGE(Table2[Sharpe Ratio]))/_xlfn.STDEV.P(Table2[Sharpe Ratio])</f>
        <v>-0.80820315581337931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-3.0003677369691029</v>
      </c>
      <c r="AS603">
        <f>_xlfn.RANK.AVG(Table2[[#This Row],[1Y Return vs Nifty Z-Score]],Table2[1Y Return vs Nifty Z-Score])</f>
        <v>483</v>
      </c>
      <c r="AT603">
        <f>_xlfn.RANK.AVG(Table2[[#This Row],[6M Return vs Nifty Z-Score]],Table2[6M Return vs Nifty Z-Score])</f>
        <v>573</v>
      </c>
      <c r="AU603">
        <f>_xlfn.RANK.AVG(Table2[[#This Row],[Sharpe Ratio Z-Score]],Table2[Sharpe Ratio Z-Score])</f>
        <v>596</v>
      </c>
      <c r="AV603">
        <f>(Table2[[#This Row],[Rank 1Y]]+Table2[[#This Row],[Rank 6M]]+Table2[[#This Row],[Rank Sharpe]])/3</f>
        <v>550.66666666666663</v>
      </c>
    </row>
    <row r="604" spans="1:48" x14ac:dyDescent="0.3">
      <c r="A604" t="s">
        <v>1460</v>
      </c>
      <c r="B604" t="s">
        <v>1461</v>
      </c>
      <c r="C604" t="s">
        <v>10400</v>
      </c>
      <c r="D604" t="s">
        <v>1462</v>
      </c>
      <c r="E604">
        <v>7466.37227472</v>
      </c>
      <c r="F604">
        <v>280.05</v>
      </c>
      <c r="G604">
        <v>-47.737770222482098</v>
      </c>
      <c r="H604">
        <f>(Table2[[#This Row],[1Y Return vs Nifty]]-AVERAGE(Table2[1Y Return vs Nifty]))/_xlfn.STDEV.P(Table2[1Y Return vs Nifty])</f>
        <v>-1.1766823682953242</v>
      </c>
      <c r="I604">
        <v>-0.54373834290753298</v>
      </c>
      <c r="J604">
        <f>(Table2[[#This Row],[1M Return vs Nifty]]-AVERAGE(Table2[1M Return vs Nifty]))/_xlfn.STDEV.P(Table2[1M Return vs Nifty])</f>
        <v>0.18868364238061344</v>
      </c>
      <c r="K604">
        <v>-18.489465547105599</v>
      </c>
      <c r="L604">
        <f>(Table2[[#This Row],[6M Return vs Nifty]]-AVERAGE(Table2[6M Return vs Nifty]))/_xlfn.STDEV.P(Table2[6M Return vs Nifty])</f>
        <v>-0.9571818245905056</v>
      </c>
      <c r="M604">
        <v>-5.4550900575148198</v>
      </c>
      <c r="N604">
        <f>(Table2[[#This Row],[1W Return vs Nifty]]-AVERAGE(Table2[1W Return vs Nifty]))/_xlfn.STDEV.P(Table2[1W Return vs Nifty])</f>
        <v>-0.70716063160674425</v>
      </c>
      <c r="O604">
        <v>279.89999999999998</v>
      </c>
      <c r="P604">
        <v>281.76378225388601</v>
      </c>
      <c r="Q604">
        <v>284.12187174883599</v>
      </c>
      <c r="R604">
        <v>48.140359314125497</v>
      </c>
      <c r="S604" s="2">
        <f>(Table2[[#This Row],[Close Price]]-Table2[[#This Row],[20D EMA]])/Table2[[#This Row],[20D EMA]]</f>
        <v>5.3590568060033622E-4</v>
      </c>
      <c r="T604" s="2">
        <f>(Table2[[#This Row],[Close Price]]-Table2[[#This Row],[50D EMA]])/Table2[[#This Row],[50D EMA]]</f>
        <v>-6.0823369141949366E-3</v>
      </c>
      <c r="U604" s="2">
        <f>(Table2[[#This Row],[Close Price]]-Table2[[#This Row],[200D EMA]])/Table2[[#This Row],[200D EMA]]</f>
        <v>-1.433142659441408E-2</v>
      </c>
      <c r="V604">
        <v>0.86303582654648303</v>
      </c>
      <c r="W604">
        <v>278.5</v>
      </c>
      <c r="X604">
        <v>289.95</v>
      </c>
      <c r="Y604">
        <v>277.7</v>
      </c>
      <c r="Z604">
        <v>289.95</v>
      </c>
      <c r="AA604">
        <v>259.5</v>
      </c>
      <c r="AB604">
        <v>300</v>
      </c>
      <c r="AC604" s="2">
        <f>(Table2[[#This Row],[Close Price]]/Table2[[#This Row],[Day Low]])-1</f>
        <v>5.565529622980403E-3</v>
      </c>
      <c r="AD604" s="2">
        <f>(Table2[[#This Row],[Day High]]/Table2[[#This Row],[Close Price]])-1</f>
        <v>3.5350830208891182E-2</v>
      </c>
      <c r="AE604" s="2">
        <f>(Table2[[#This Row],[Close Price]]/Table2[[#This Row],[Current Week Low]])-1</f>
        <v>8.4623694634498037E-3</v>
      </c>
      <c r="AF604" s="2">
        <f>(Table2[[#This Row],[Current Week High]]/Table2[[#This Row],[Close Price]])-1</f>
        <v>3.5350830208891182E-2</v>
      </c>
      <c r="AG604" s="2">
        <f>(Table2[[#This Row],[Close Price]]/Table2[[#This Row],[Current Month Low]])-1</f>
        <v>7.9190751445086693E-2</v>
      </c>
      <c r="AH604" s="2">
        <f>(Table2[[#This Row],[Current Month High]]/Table2[[#This Row],[Close Price]])-1</f>
        <v>7.1237279057311254E-2</v>
      </c>
      <c r="AI604">
        <v>30.316014997321901</v>
      </c>
      <c r="AJ604">
        <v>11.997600479903999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-0.21</v>
      </c>
      <c r="AM604" t="s">
        <v>10435</v>
      </c>
      <c r="AN604">
        <v>1.61</v>
      </c>
      <c r="AO604" t="s">
        <v>10436</v>
      </c>
      <c r="AP604">
        <v>7.5655215680897003E-2</v>
      </c>
      <c r="AQ604">
        <f>(Table2[[#This Row],[Sharpe Ratio]]-AVERAGE(Table2[Sharpe Ratio]))/_xlfn.STDEV.P(Table2[Sharpe Ratio])</f>
        <v>0.19697017075807399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704</v>
      </c>
      <c r="AT604">
        <f>_xlfn.RANK.AVG(Table2[[#This Row],[6M Return vs Nifty Z-Score]],Table2[6M Return vs Nifty Z-Score])</f>
        <v>650</v>
      </c>
      <c r="AU604">
        <f>_xlfn.RANK.AVG(Table2[[#This Row],[Sharpe Ratio Z-Score]],Table2[Sharpe Ratio Z-Score])</f>
        <v>298</v>
      </c>
      <c r="AV604">
        <f>(Table2[[#This Row],[Rank 1Y]]+Table2[[#This Row],[Rank 6M]]+Table2[[#This Row],[Rank Sharpe]])/3</f>
        <v>550.66666666666663</v>
      </c>
    </row>
    <row r="605" spans="1:48" x14ac:dyDescent="0.3">
      <c r="A605" t="s">
        <v>416</v>
      </c>
      <c r="B605" t="s">
        <v>417</v>
      </c>
      <c r="C605" t="s">
        <v>10392</v>
      </c>
      <c r="D605" t="s">
        <v>27</v>
      </c>
      <c r="E605">
        <v>57654.074999999997</v>
      </c>
      <c r="F605">
        <v>2022.95</v>
      </c>
      <c r="G605">
        <v>-22.892506277635899</v>
      </c>
      <c r="H605">
        <f>(Table2[[#This Row],[1Y Return vs Nifty]]-AVERAGE(Table2[1Y Return vs Nifty]))/_xlfn.STDEV.P(Table2[1Y Return vs Nifty])</f>
        <v>-0.7721181078670738</v>
      </c>
      <c r="I605">
        <v>3.1952858966515202E-2</v>
      </c>
      <c r="J605">
        <f>(Table2[[#This Row],[1M Return vs Nifty]]-AVERAGE(Table2[1M Return vs Nifty]))/_xlfn.STDEV.P(Table2[1M Return vs Nifty])</f>
        <v>0.24478968051294162</v>
      </c>
      <c r="K605">
        <v>-13.5257752400108</v>
      </c>
      <c r="L605">
        <f>(Table2[[#This Row],[6M Return vs Nifty]]-AVERAGE(Table2[6M Return vs Nifty]))/_xlfn.STDEV.P(Table2[6M Return vs Nifty])</f>
        <v>-0.80777478547318426</v>
      </c>
      <c r="M605">
        <v>-3.1248527675709701</v>
      </c>
      <c r="N605">
        <f>(Table2[[#This Row],[1W Return vs Nifty]]-AVERAGE(Table2[1W Return vs Nifty]))/_xlfn.STDEV.P(Table2[1W Return vs Nifty])</f>
        <v>-0.25590970810143504</v>
      </c>
      <c r="O605">
        <v>1981.4</v>
      </c>
      <c r="P605">
        <v>1936.32636213313</v>
      </c>
      <c r="Q605">
        <v>1835.5029266374299</v>
      </c>
      <c r="R605">
        <v>59.504226608932001</v>
      </c>
      <c r="S605" s="2">
        <f>(Table2[[#This Row],[Close Price]]-Table2[[#This Row],[20D EMA]])/Table2[[#This Row],[20D EMA]]</f>
        <v>2.0970021197133315E-2</v>
      </c>
      <c r="T605" s="2">
        <f>(Table2[[#This Row],[Close Price]]-Table2[[#This Row],[50D EMA]])/Table2[[#This Row],[50D EMA]]</f>
        <v>4.4736073195554775E-2</v>
      </c>
      <c r="U605" s="2">
        <f>(Table2[[#This Row],[Close Price]]-Table2[[#This Row],[200D EMA]])/Table2[[#This Row],[200D EMA]]</f>
        <v>0.10212300435062006</v>
      </c>
      <c r="V605">
        <v>1.29834699234379</v>
      </c>
      <c r="W605">
        <v>2010.05</v>
      </c>
      <c r="X605">
        <v>2042</v>
      </c>
      <c r="Y605">
        <v>1978.05</v>
      </c>
      <c r="Z605">
        <v>2042</v>
      </c>
      <c r="AA605">
        <v>1909.4</v>
      </c>
      <c r="AB605">
        <v>2079</v>
      </c>
      <c r="AC605" s="2">
        <f>(Table2[[#This Row],[Close Price]]/Table2[[#This Row],[Day Low]])-1</f>
        <v>6.4177508022189578E-3</v>
      </c>
      <c r="AD605" s="2">
        <f>(Table2[[#This Row],[Day High]]/Table2[[#This Row],[Close Price]])-1</f>
        <v>9.4169406065398586E-3</v>
      </c>
      <c r="AE605" s="2">
        <f>(Table2[[#This Row],[Close Price]]/Table2[[#This Row],[Current Week Low]])-1</f>
        <v>2.2699122873537148E-2</v>
      </c>
      <c r="AF605" s="2">
        <f>(Table2[[#This Row],[Current Week High]]/Table2[[#This Row],[Close Price]])-1</f>
        <v>9.4169406065398586E-3</v>
      </c>
      <c r="AG605" s="2">
        <f>(Table2[[#This Row],[Close Price]]/Table2[[#This Row],[Current Month Low]])-1</f>
        <v>5.9468943123494267E-2</v>
      </c>
      <c r="AH605" s="2">
        <f>(Table2[[#This Row],[Current Month High]]/Table2[[#This Row],[Close Price]])-1</f>
        <v>2.7707061469635974E-2</v>
      </c>
      <c r="AI605">
        <v>3.0500012358189701</v>
      </c>
      <c r="AJ605">
        <v>31.071012051315201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-0.02</v>
      </c>
      <c r="AM605" t="s">
        <v>10435</v>
      </c>
      <c r="AN605">
        <v>4.2</v>
      </c>
      <c r="AO605" t="s">
        <v>10436</v>
      </c>
      <c r="AP605">
        <v>1.83340185211E-2</v>
      </c>
      <c r="AQ605">
        <f>(Table2[[#This Row],[Sharpe Ratio]]-AVERAGE(Table2[Sharpe Ratio]))/_xlfn.STDEV.P(Table2[Sharpe Ratio])</f>
        <v>-0.4683478139655059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-2.0593607348942577</v>
      </c>
      <c r="AS605">
        <f>_xlfn.RANK.AVG(Table2[[#This Row],[1Y Return vs Nifty Z-Score]],Table2[1Y Return vs Nifty Z-Score])</f>
        <v>593</v>
      </c>
      <c r="AT605">
        <f>_xlfn.RANK.AVG(Table2[[#This Row],[6M Return vs Nifty Z-Score]],Table2[6M Return vs Nifty Z-Score])</f>
        <v>600</v>
      </c>
      <c r="AU605">
        <f>_xlfn.RANK.AVG(Table2[[#This Row],[Sharpe Ratio Z-Score]],Table2[Sharpe Ratio Z-Score])</f>
        <v>464</v>
      </c>
      <c r="AV605">
        <f>(Table2[[#This Row],[Rank 1Y]]+Table2[[#This Row],[Rank 6M]]+Table2[[#This Row],[Rank Sharpe]])/3</f>
        <v>552.33333333333337</v>
      </c>
    </row>
    <row r="606" spans="1:48" x14ac:dyDescent="0.3">
      <c r="A606" t="s">
        <v>709</v>
      </c>
      <c r="B606" t="s">
        <v>710</v>
      </c>
      <c r="C606" t="s">
        <v>10395</v>
      </c>
      <c r="D606" t="s">
        <v>54</v>
      </c>
      <c r="E606">
        <v>25353.966740849999</v>
      </c>
      <c r="F606">
        <v>470.25</v>
      </c>
      <c r="G606">
        <v>-10.900424636168999</v>
      </c>
      <c r="H606">
        <f>(Table2[[#This Row],[1Y Return vs Nifty]]-AVERAGE(Table2[1Y Return vs Nifty]))/_xlfn.STDEV.P(Table2[1Y Return vs Nifty])</f>
        <v>-0.57684678166803582</v>
      </c>
      <c r="I606">
        <v>1.2726786757197499</v>
      </c>
      <c r="J606">
        <f>(Table2[[#This Row],[1M Return vs Nifty]]-AVERAGE(Table2[1M Return vs Nifty]))/_xlfn.STDEV.P(Table2[1M Return vs Nifty])</f>
        <v>0.36570903755698247</v>
      </c>
      <c r="K606">
        <v>0.86262192760646506</v>
      </c>
      <c r="L606">
        <f>(Table2[[#This Row],[6M Return vs Nifty]]-AVERAGE(Table2[6M Return vs Nifty]))/_xlfn.STDEV.P(Table2[6M Return vs Nifty])</f>
        <v>-0.37468414414428075</v>
      </c>
      <c r="M606">
        <v>-7.9248790250940804</v>
      </c>
      <c r="N606">
        <f>(Table2[[#This Row],[1W Return vs Nifty]]-AVERAGE(Table2[1W Return vs Nifty]))/_xlfn.STDEV.P(Table2[1W Return vs Nifty])</f>
        <v>-1.1854357657713943</v>
      </c>
      <c r="O606">
        <v>478.06</v>
      </c>
      <c r="P606">
        <v>464.424305270628</v>
      </c>
      <c r="Q606">
        <v>433.71770701710398</v>
      </c>
      <c r="R606">
        <v>37.825199956000198</v>
      </c>
      <c r="S606" s="2">
        <f>(Table2[[#This Row],[Close Price]]-Table2[[#This Row],[20D EMA]])/Table2[[#This Row],[20D EMA]]</f>
        <v>-1.6336861481822371E-2</v>
      </c>
      <c r="T606" s="2">
        <f>(Table2[[#This Row],[Close Price]]-Table2[[#This Row],[50D EMA]])/Table2[[#This Row],[50D EMA]]</f>
        <v>1.2543905784554646E-2</v>
      </c>
      <c r="U606" s="2">
        <f>(Table2[[#This Row],[Close Price]]-Table2[[#This Row],[200D EMA]])/Table2[[#This Row],[200D EMA]]</f>
        <v>8.4230577612675953E-2</v>
      </c>
      <c r="V606">
        <v>1.04178385450827</v>
      </c>
      <c r="W606">
        <v>467.15</v>
      </c>
      <c r="X606">
        <v>474.4</v>
      </c>
      <c r="Y606">
        <v>466.85</v>
      </c>
      <c r="Z606">
        <v>476.25</v>
      </c>
      <c r="AA606">
        <v>458.65</v>
      </c>
      <c r="AB606">
        <v>518</v>
      </c>
      <c r="AC606" s="2">
        <f>(Table2[[#This Row],[Close Price]]/Table2[[#This Row],[Day Low]])-1</f>
        <v>6.635984159263586E-3</v>
      </c>
      <c r="AD606" s="2">
        <f>(Table2[[#This Row],[Day High]]/Table2[[#This Row],[Close Price]])-1</f>
        <v>8.8250930356192914E-3</v>
      </c>
      <c r="AE606" s="2">
        <f>(Table2[[#This Row],[Close Price]]/Table2[[#This Row],[Current Week Low]])-1</f>
        <v>7.2828531648281292E-3</v>
      </c>
      <c r="AF606" s="2">
        <f>(Table2[[#This Row],[Current Week High]]/Table2[[#This Row],[Close Price]])-1</f>
        <v>1.2759170653907415E-2</v>
      </c>
      <c r="AG606" s="2">
        <f>(Table2[[#This Row],[Close Price]]/Table2[[#This Row],[Current Month Low]])-1</f>
        <v>2.5291616701188291E-2</v>
      </c>
      <c r="AH606" s="2">
        <f>(Table2[[#This Row],[Current Month High]]/Table2[[#This Row],[Close Price]])-1</f>
        <v>0.10154173312068049</v>
      </c>
      <c r="AI606">
        <v>10.154173312068</v>
      </c>
      <c r="AJ606">
        <v>34.587864911276398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-0.13</v>
      </c>
      <c r="AM606" t="s">
        <v>10435</v>
      </c>
      <c r="AN606">
        <v>-2.31</v>
      </c>
      <c r="AO606" t="s">
        <v>10435</v>
      </c>
      <c r="AP606">
        <v>-7.6754118128937995E-2</v>
      </c>
      <c r="AQ606">
        <f>(Table2[[#This Row],[Sharpe Ratio]]-AVERAGE(Table2[Sharpe Ratio]))/_xlfn.STDEV.P(Table2[Sharpe Ratio])</f>
        <v>-1.572020636268223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-3.3432782902949518</v>
      </c>
      <c r="AS606">
        <f>_xlfn.RANK.AVG(Table2[[#This Row],[1Y Return vs Nifty Z-Score]],Table2[1Y Return vs Nifty Z-Score])</f>
        <v>514</v>
      </c>
      <c r="AT606">
        <f>_xlfn.RANK.AVG(Table2[[#This Row],[6M Return vs Nifty Z-Score]],Table2[6M Return vs Nifty Z-Score])</f>
        <v>447</v>
      </c>
      <c r="AU606">
        <f>_xlfn.RANK.AVG(Table2[[#This Row],[Sharpe Ratio Z-Score]],Table2[Sharpe Ratio Z-Score])</f>
        <v>699</v>
      </c>
      <c r="AV606">
        <f>(Table2[[#This Row],[Rank 1Y]]+Table2[[#This Row],[Rank 6M]]+Table2[[#This Row],[Rank Sharpe]])/3</f>
        <v>553.33333333333337</v>
      </c>
    </row>
    <row r="607" spans="1:48" x14ac:dyDescent="0.3">
      <c r="A607" t="s">
        <v>446</v>
      </c>
      <c r="B607" t="s">
        <v>447</v>
      </c>
      <c r="C607" t="s">
        <v>10391</v>
      </c>
      <c r="D607" t="s">
        <v>34</v>
      </c>
      <c r="E607">
        <v>50971.669427736</v>
      </c>
      <c r="F607">
        <v>111.96</v>
      </c>
      <c r="G607">
        <v>-26.7720702728897</v>
      </c>
      <c r="H607">
        <f>(Table2[[#This Row],[1Y Return vs Nifty]]-AVERAGE(Table2[1Y Return vs Nifty]))/_xlfn.STDEV.P(Table2[1Y Return vs Nifty])</f>
        <v>-0.83529042682525101</v>
      </c>
      <c r="I607">
        <v>-11.2347065707468</v>
      </c>
      <c r="J607">
        <f>(Table2[[#This Row],[1M Return vs Nifty]]-AVERAGE(Table2[1M Return vs Nifty]))/_xlfn.STDEV.P(Table2[1M Return vs Nifty])</f>
        <v>-0.85324277426434958</v>
      </c>
      <c r="K607">
        <v>-33.529470943855998</v>
      </c>
      <c r="L607">
        <f>(Table2[[#This Row],[6M Return vs Nifty]]-AVERAGE(Table2[6M Return vs Nifty]))/_xlfn.STDEV.P(Table2[6M Return vs Nifty])</f>
        <v>-1.409885868480022</v>
      </c>
      <c r="M607">
        <v>-2.5905204919143299</v>
      </c>
      <c r="N607">
        <f>(Table2[[#This Row],[1W Return vs Nifty]]-AVERAGE(Table2[1W Return vs Nifty]))/_xlfn.STDEV.P(Table2[1W Return vs Nifty])</f>
        <v>-0.15243615461857821</v>
      </c>
      <c r="O607">
        <v>113.65</v>
      </c>
      <c r="P607">
        <v>117.168750442431</v>
      </c>
      <c r="Q607">
        <v>119.63453395573001</v>
      </c>
      <c r="R607">
        <v>44.167346463466998</v>
      </c>
      <c r="S607" s="2">
        <f>(Table2[[#This Row],[Close Price]]-Table2[[#This Row],[20D EMA]])/Table2[[#This Row],[20D EMA]]</f>
        <v>-1.4870215574131209E-2</v>
      </c>
      <c r="T607" s="2">
        <f>(Table2[[#This Row],[Close Price]]-Table2[[#This Row],[50D EMA]])/Table2[[#This Row],[50D EMA]]</f>
        <v>-4.4455116426203138E-2</v>
      </c>
      <c r="U607" s="2">
        <f>(Table2[[#This Row],[Close Price]]-Table2[[#This Row],[200D EMA]])/Table2[[#This Row],[200D EMA]]</f>
        <v>-6.4149821142530011E-2</v>
      </c>
      <c r="V607">
        <v>0.63421306378298103</v>
      </c>
      <c r="W607">
        <v>111.8</v>
      </c>
      <c r="X607">
        <v>112.95</v>
      </c>
      <c r="Y607">
        <v>110.3</v>
      </c>
      <c r="Z607">
        <v>113.59</v>
      </c>
      <c r="AA607">
        <v>109.51</v>
      </c>
      <c r="AB607">
        <v>119.39</v>
      </c>
      <c r="AC607" s="2">
        <f>(Table2[[#This Row],[Close Price]]/Table2[[#This Row],[Day Low]])-1</f>
        <v>1.4311270125222375E-3</v>
      </c>
      <c r="AD607" s="2">
        <f>(Table2[[#This Row],[Day High]]/Table2[[#This Row],[Close Price]])-1</f>
        <v>8.8424437299037262E-3</v>
      </c>
      <c r="AE607" s="2">
        <f>(Table2[[#This Row],[Close Price]]/Table2[[#This Row],[Current Week Low]])-1</f>
        <v>1.5049864007252944E-2</v>
      </c>
      <c r="AF607" s="2">
        <f>(Table2[[#This Row],[Current Week High]]/Table2[[#This Row],[Close Price]])-1</f>
        <v>1.4558770989639314E-2</v>
      </c>
      <c r="AG607" s="2">
        <f>(Table2[[#This Row],[Close Price]]/Table2[[#This Row],[Current Month Low]])-1</f>
        <v>2.2372386083462592E-2</v>
      </c>
      <c r="AH607" s="2">
        <f>(Table2[[#This Row],[Current Month High]]/Table2[[#This Row],[Close Price]])-1</f>
        <v>6.6362986780993172E-2</v>
      </c>
      <c r="AI607">
        <v>41.077170418006403</v>
      </c>
      <c r="AJ607">
        <v>29.5833333333333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-0.09</v>
      </c>
      <c r="AM607" t="s">
        <v>10435</v>
      </c>
      <c r="AN607">
        <v>-3.27</v>
      </c>
      <c r="AO607" t="s">
        <v>10435</v>
      </c>
      <c r="AP607">
        <v>6.7390448626451993E-2</v>
      </c>
      <c r="AQ607">
        <f>(Table2[[#This Row],[Sharpe Ratio]]-AVERAGE(Table2[Sharpe Ratio]))/_xlfn.STDEV.P(Table2[Sharpe Ratio])</f>
        <v>0.10104233893794974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614</v>
      </c>
      <c r="AT607">
        <f>_xlfn.RANK.AVG(Table2[[#This Row],[6M Return vs Nifty Z-Score]],Table2[6M Return vs Nifty Z-Score])</f>
        <v>729</v>
      </c>
      <c r="AU607">
        <f>_xlfn.RANK.AVG(Table2[[#This Row],[Sharpe Ratio Z-Score]],Table2[Sharpe Ratio Z-Score])</f>
        <v>322</v>
      </c>
      <c r="AV607">
        <f>(Table2[[#This Row],[Rank 1Y]]+Table2[[#This Row],[Rank 6M]]+Table2[[#This Row],[Rank Sharpe]])/3</f>
        <v>555</v>
      </c>
    </row>
    <row r="608" spans="1:48" x14ac:dyDescent="0.3">
      <c r="A608" t="s">
        <v>348</v>
      </c>
      <c r="B608" t="s">
        <v>349</v>
      </c>
      <c r="C608" t="s">
        <v>10399</v>
      </c>
      <c r="D608" t="s">
        <v>119</v>
      </c>
      <c r="E608">
        <v>72936</v>
      </c>
      <c r="F608">
        <v>911.7</v>
      </c>
      <c r="G608">
        <v>0.43430860258337101</v>
      </c>
      <c r="H608">
        <f>(Table2[[#This Row],[1Y Return vs Nifty]]-AVERAGE(Table2[1Y Return vs Nifty]))/_xlfn.STDEV.P(Table2[1Y Return vs Nifty])</f>
        <v>-0.39227929306872128</v>
      </c>
      <c r="I608">
        <v>-6.43325823722527</v>
      </c>
      <c r="J608">
        <f>(Table2[[#This Row],[1M Return vs Nifty]]-AVERAGE(Table2[1M Return vs Nifty]))/_xlfn.STDEV.P(Table2[1M Return vs Nifty])</f>
        <v>-0.38530051213837607</v>
      </c>
      <c r="K608">
        <v>-19.230440290718899</v>
      </c>
      <c r="L608">
        <f>(Table2[[#This Row],[6M Return vs Nifty]]-AVERAGE(Table2[6M Return vs Nifty]))/_xlfn.STDEV.P(Table2[6M Return vs Nifty])</f>
        <v>-0.97948515853254103</v>
      </c>
      <c r="M608">
        <v>-5.1621957129107896</v>
      </c>
      <c r="N608">
        <f>(Table2[[#This Row],[1W Return vs Nifty]]-AVERAGE(Table2[1W Return vs Nifty]))/_xlfn.STDEV.P(Table2[1W Return vs Nifty])</f>
        <v>-0.65044158240843886</v>
      </c>
      <c r="O608">
        <v>922.16</v>
      </c>
      <c r="P608">
        <v>943.00670605187304</v>
      </c>
      <c r="Q608">
        <v>925.134685436528</v>
      </c>
      <c r="R608">
        <v>45.356277252384103</v>
      </c>
      <c r="S608" s="2">
        <f>(Table2[[#This Row],[Close Price]]-Table2[[#This Row],[20D EMA]])/Table2[[#This Row],[20D EMA]]</f>
        <v>-1.1342933981087797E-2</v>
      </c>
      <c r="T608" s="2">
        <f>(Table2[[#This Row],[Close Price]]-Table2[[#This Row],[50D EMA]])/Table2[[#This Row],[50D EMA]]</f>
        <v>-3.3198815926713962E-2</v>
      </c>
      <c r="U608" s="2">
        <f>(Table2[[#This Row],[Close Price]]-Table2[[#This Row],[200D EMA]])/Table2[[#This Row],[200D EMA]]</f>
        <v>-1.4521869786115256E-2</v>
      </c>
      <c r="V608">
        <v>0.80933356448197602</v>
      </c>
      <c r="W608">
        <v>910</v>
      </c>
      <c r="X608">
        <v>919.5</v>
      </c>
      <c r="Y608">
        <v>895.05</v>
      </c>
      <c r="Z608">
        <v>919.5</v>
      </c>
      <c r="AA608">
        <v>866.05</v>
      </c>
      <c r="AB608">
        <v>957.1</v>
      </c>
      <c r="AC608" s="2">
        <f>(Table2[[#This Row],[Close Price]]/Table2[[#This Row],[Day Low]])-1</f>
        <v>1.8681318681319503E-3</v>
      </c>
      <c r="AD608" s="2">
        <f>(Table2[[#This Row],[Day High]]/Table2[[#This Row],[Close Price]])-1</f>
        <v>8.5554458703520631E-3</v>
      </c>
      <c r="AE608" s="2">
        <f>(Table2[[#This Row],[Close Price]]/Table2[[#This Row],[Current Week Low]])-1</f>
        <v>1.8602312719959935E-2</v>
      </c>
      <c r="AF608" s="2">
        <f>(Table2[[#This Row],[Current Week High]]/Table2[[#This Row],[Close Price]])-1</f>
        <v>8.5554458703520631E-3</v>
      </c>
      <c r="AG608" s="2">
        <f>(Table2[[#This Row],[Close Price]]/Table2[[#This Row],[Current Month Low]])-1</f>
        <v>5.2710582529877037E-2</v>
      </c>
      <c r="AH608" s="2">
        <f>(Table2[[#This Row],[Current Month High]]/Table2[[#This Row],[Close Price]])-1</f>
        <v>4.979708237358782E-2</v>
      </c>
      <c r="AI608">
        <v>24.920478227487099</v>
      </c>
      <c r="AJ608">
        <v>43.4505546377153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-0.18</v>
      </c>
      <c r="AM608" t="s">
        <v>10435</v>
      </c>
      <c r="AN608">
        <v>-2.65</v>
      </c>
      <c r="AO608" t="s">
        <v>10435</v>
      </c>
      <c r="AP608">
        <v>-7.2220495267420002E-3</v>
      </c>
      <c r="AQ608">
        <f>(Table2[[#This Row],[Sharpe Ratio]]-AVERAGE(Table2[Sharpe Ratio]))/_xlfn.STDEV.P(Table2[Sharpe Ratio])</f>
        <v>-0.76497301604649326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431</v>
      </c>
      <c r="AT608">
        <f>_xlfn.RANK.AVG(Table2[[#This Row],[6M Return vs Nifty Z-Score]],Table2[6M Return vs Nifty Z-Score])</f>
        <v>655</v>
      </c>
      <c r="AU608">
        <f>_xlfn.RANK.AVG(Table2[[#This Row],[Sharpe Ratio Z-Score]],Table2[Sharpe Ratio Z-Score])</f>
        <v>582</v>
      </c>
      <c r="AV608">
        <f>(Table2[[#This Row],[Rank 1Y]]+Table2[[#This Row],[Rank 6M]]+Table2[[#This Row],[Rank Sharpe]])/3</f>
        <v>556</v>
      </c>
    </row>
    <row r="609" spans="1:48" x14ac:dyDescent="0.3">
      <c r="A609" t="s">
        <v>1384</v>
      </c>
      <c r="B609" t="s">
        <v>1385</v>
      </c>
      <c r="C609" t="s">
        <v>10404</v>
      </c>
      <c r="D609" t="s">
        <v>438</v>
      </c>
      <c r="E609">
        <v>8212.2112735600003</v>
      </c>
      <c r="F609">
        <v>519.4</v>
      </c>
      <c r="G609">
        <v>-23.550916558449899</v>
      </c>
      <c r="H609">
        <f>(Table2[[#This Row],[1Y Return vs Nifty]]-AVERAGE(Table2[1Y Return vs Nifty]))/_xlfn.STDEV.P(Table2[1Y Return vs Nifty])</f>
        <v>-0.78283923640518005</v>
      </c>
      <c r="I609">
        <v>0.688700899149018</v>
      </c>
      <c r="J609">
        <f>(Table2[[#This Row],[1M Return vs Nifty]]-AVERAGE(Table2[1M Return vs Nifty]))/_xlfn.STDEV.P(Table2[1M Return vs Nifty])</f>
        <v>0.30879540175005882</v>
      </c>
      <c r="K609">
        <v>1.18983540266282</v>
      </c>
      <c r="L609">
        <f>(Table2[[#This Row],[6M Return vs Nifty]]-AVERAGE(Table2[6M Return vs Nifty]))/_xlfn.STDEV.P(Table2[6M Return vs Nifty])</f>
        <v>-0.36483502112434096</v>
      </c>
      <c r="M609">
        <v>-1.6855233662547799</v>
      </c>
      <c r="N609">
        <f>(Table2[[#This Row],[1W Return vs Nifty]]-AVERAGE(Table2[1W Return vs Nifty]))/_xlfn.STDEV.P(Table2[1W Return vs Nifty])</f>
        <v>2.2816722196109966E-2</v>
      </c>
      <c r="O609">
        <v>510.08</v>
      </c>
      <c r="P609">
        <v>512.06248883481805</v>
      </c>
      <c r="Q609">
        <v>497.52417993647498</v>
      </c>
      <c r="R609">
        <v>61.464692256500598</v>
      </c>
      <c r="S609" s="2">
        <f>(Table2[[#This Row],[Close Price]]-Table2[[#This Row],[20D EMA]])/Table2[[#This Row],[20D EMA]]</f>
        <v>1.8271643663739009E-2</v>
      </c>
      <c r="T609" s="2">
        <f>(Table2[[#This Row],[Close Price]]-Table2[[#This Row],[50D EMA]])/Table2[[#This Row],[50D EMA]]</f>
        <v>1.4329327621474864E-2</v>
      </c>
      <c r="U609" s="2">
        <f>(Table2[[#This Row],[Close Price]]-Table2[[#This Row],[200D EMA]])/Table2[[#This Row],[200D EMA]]</f>
        <v>4.3969360577245015E-2</v>
      </c>
      <c r="V609">
        <v>0.66581072716270895</v>
      </c>
      <c r="W609">
        <v>517.95000000000005</v>
      </c>
      <c r="X609">
        <v>525</v>
      </c>
      <c r="Y609">
        <v>517.04999999999995</v>
      </c>
      <c r="Z609">
        <v>525</v>
      </c>
      <c r="AA609">
        <v>487.45</v>
      </c>
      <c r="AB609">
        <v>535</v>
      </c>
      <c r="AC609" s="2">
        <f>(Table2[[#This Row],[Close Price]]/Table2[[#This Row],[Day Low]])-1</f>
        <v>2.7994980210443998E-3</v>
      </c>
      <c r="AD609" s="2">
        <f>(Table2[[#This Row],[Day High]]/Table2[[#This Row],[Close Price]])-1</f>
        <v>1.0781671159029615E-2</v>
      </c>
      <c r="AE609" s="2">
        <f>(Table2[[#This Row],[Close Price]]/Table2[[#This Row],[Current Week Low]])-1</f>
        <v>4.5450149888792701E-3</v>
      </c>
      <c r="AF609" s="2">
        <f>(Table2[[#This Row],[Current Week High]]/Table2[[#This Row],[Close Price]])-1</f>
        <v>1.0781671159029615E-2</v>
      </c>
      <c r="AG609" s="2">
        <f>(Table2[[#This Row],[Close Price]]/Table2[[#This Row],[Current Month Low]])-1</f>
        <v>6.5545184121448274E-2</v>
      </c>
      <c r="AH609" s="2">
        <f>(Table2[[#This Row],[Current Month High]]/Table2[[#This Row],[Close Price]])-1</f>
        <v>3.0034655371582675E-2</v>
      </c>
      <c r="AI609">
        <v>22.0446669233731</v>
      </c>
      <c r="AJ609">
        <v>28.947368421052602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-0.08</v>
      </c>
      <c r="AM609" t="s">
        <v>10435</v>
      </c>
      <c r="AN609">
        <v>3.79</v>
      </c>
      <c r="AO609" t="s">
        <v>10436</v>
      </c>
      <c r="AP609">
        <v>-2.7522446246678999E-2</v>
      </c>
      <c r="AQ609">
        <f>(Table2[[#This Row],[Sharpe Ratio]]-AVERAGE(Table2[Sharpe Ratio]))/_xlfn.STDEV.P(Table2[Sharpe Ratio])</f>
        <v>-1.0005964800356653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597</v>
      </c>
      <c r="AT609">
        <f>_xlfn.RANK.AVG(Table2[[#This Row],[6M Return vs Nifty Z-Score]],Table2[6M Return vs Nifty Z-Score])</f>
        <v>443</v>
      </c>
      <c r="AU609">
        <f>_xlfn.RANK.AVG(Table2[[#This Row],[Sharpe Ratio Z-Score]],Table2[Sharpe Ratio Z-Score])</f>
        <v>631</v>
      </c>
      <c r="AV609">
        <f>(Table2[[#This Row],[Rank 1Y]]+Table2[[#This Row],[Rank 6M]]+Table2[[#This Row],[Rank Sharpe]])/3</f>
        <v>557</v>
      </c>
    </row>
    <row r="610" spans="1:48" x14ac:dyDescent="0.3">
      <c r="A610" t="s">
        <v>1707</v>
      </c>
      <c r="B610" t="s">
        <v>1708</v>
      </c>
      <c r="C610" t="s">
        <v>5630</v>
      </c>
      <c r="D610" t="s">
        <v>83</v>
      </c>
      <c r="E610">
        <v>5041.0087654199997</v>
      </c>
      <c r="F610">
        <v>222.45</v>
      </c>
      <c r="G610">
        <v>-7.5410326582732603</v>
      </c>
      <c r="H610">
        <f>(Table2[[#This Row],[1Y Return vs Nifty]]-AVERAGE(Table2[1Y Return vs Nifty]))/_xlfn.STDEV.P(Table2[1Y Return vs Nifty])</f>
        <v>-0.52214460848754474</v>
      </c>
      <c r="I610">
        <v>-8.4614901653464898</v>
      </c>
      <c r="J610">
        <f>(Table2[[#This Row],[1M Return vs Nifty]]-AVERAGE(Table2[1M Return vs Nifty]))/_xlfn.STDEV.P(Table2[1M Return vs Nifty])</f>
        <v>-0.58296908433460604</v>
      </c>
      <c r="K610">
        <v>-1.7160123380961301</v>
      </c>
      <c r="L610">
        <f>(Table2[[#This Row],[6M Return vs Nifty]]-AVERAGE(Table2[6M Return vs Nifty]))/_xlfn.STDEV.P(Table2[6M Return vs Nifty])</f>
        <v>-0.45230101521587374</v>
      </c>
      <c r="M610">
        <v>-7.3199773543870998</v>
      </c>
      <c r="N610">
        <f>(Table2[[#This Row],[1W Return vs Nifty]]-AVERAGE(Table2[1W Return vs Nifty]))/_xlfn.STDEV.P(Table2[1W Return vs Nifty])</f>
        <v>-1.0682964346335742</v>
      </c>
      <c r="O610">
        <v>228.29</v>
      </c>
      <c r="P610">
        <v>226.56783503014299</v>
      </c>
      <c r="Q610">
        <v>214.521314513932</v>
      </c>
      <c r="R610">
        <v>32.4269694550403</v>
      </c>
      <c r="S610" s="2">
        <f>(Table2[[#This Row],[Close Price]]-Table2[[#This Row],[20D EMA]])/Table2[[#This Row],[20D EMA]]</f>
        <v>-2.5581497218450232E-2</v>
      </c>
      <c r="T610" s="2">
        <f>(Table2[[#This Row],[Close Price]]-Table2[[#This Row],[50D EMA]])/Table2[[#This Row],[50D EMA]]</f>
        <v>-1.8174843881061734E-2</v>
      </c>
      <c r="U610" s="2">
        <f>(Table2[[#This Row],[Close Price]]-Table2[[#This Row],[200D EMA]])/Table2[[#This Row],[200D EMA]]</f>
        <v>3.6959896055238209E-2</v>
      </c>
      <c r="V610">
        <v>1.1333798310257599</v>
      </c>
      <c r="W610">
        <v>221.12</v>
      </c>
      <c r="X610">
        <v>225.64</v>
      </c>
      <c r="Y610">
        <v>221.12</v>
      </c>
      <c r="Z610">
        <v>226.49</v>
      </c>
      <c r="AA610">
        <v>221.12</v>
      </c>
      <c r="AB610">
        <v>239.89</v>
      </c>
      <c r="AC610" s="2">
        <f>(Table2[[#This Row],[Close Price]]/Table2[[#This Row],[Day Low]])-1</f>
        <v>6.0148335745295878E-3</v>
      </c>
      <c r="AD610" s="2">
        <f>(Table2[[#This Row],[Day High]]/Table2[[#This Row],[Close Price]])-1</f>
        <v>1.4340301191278826E-2</v>
      </c>
      <c r="AE610" s="2">
        <f>(Table2[[#This Row],[Close Price]]/Table2[[#This Row],[Current Week Low]])-1</f>
        <v>6.0148335745295878E-3</v>
      </c>
      <c r="AF610" s="2">
        <f>(Table2[[#This Row],[Current Week High]]/Table2[[#This Row],[Close Price]])-1</f>
        <v>1.8161384580804851E-2</v>
      </c>
      <c r="AG610" s="2">
        <f>(Table2[[#This Row],[Close Price]]/Table2[[#This Row],[Current Month Low]])-1</f>
        <v>6.0148335745295878E-3</v>
      </c>
      <c r="AH610" s="2">
        <f>(Table2[[#This Row],[Current Month High]]/Table2[[#This Row],[Close Price]])-1</f>
        <v>7.8399640368622237E-2</v>
      </c>
      <c r="AI610">
        <v>11.036187907394901</v>
      </c>
      <c r="AJ610">
        <v>26.2844166903207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-0.08</v>
      </c>
      <c r="AM610" t="s">
        <v>10435</v>
      </c>
      <c r="AN610">
        <v>-3.65</v>
      </c>
      <c r="AO610" t="s">
        <v>10435</v>
      </c>
      <c r="AP610">
        <v>-9.1268773808172998E-2</v>
      </c>
      <c r="AQ610">
        <f>(Table2[[#This Row],[Sharpe Ratio]]-AVERAGE(Table2[Sharpe Ratio]))/_xlfn.STDEV.P(Table2[Sharpe Ratio])</f>
        <v>-1.7404899276290509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-4.36620107030065</v>
      </c>
      <c r="AS610">
        <f>_xlfn.RANK.AVG(Table2[[#This Row],[1Y Return vs Nifty Z-Score]],Table2[1Y Return vs Nifty Z-Score])</f>
        <v>488</v>
      </c>
      <c r="AT610">
        <f>_xlfn.RANK.AVG(Table2[[#This Row],[6M Return vs Nifty Z-Score]],Table2[6M Return vs Nifty Z-Score])</f>
        <v>474</v>
      </c>
      <c r="AU610">
        <f>_xlfn.RANK.AVG(Table2[[#This Row],[Sharpe Ratio Z-Score]],Table2[Sharpe Ratio Z-Score])</f>
        <v>714</v>
      </c>
      <c r="AV610">
        <f>(Table2[[#This Row],[Rank 1Y]]+Table2[[#This Row],[Rank 6M]]+Table2[[#This Row],[Rank Sharpe]])/3</f>
        <v>558.66666666666663</v>
      </c>
    </row>
    <row r="611" spans="1:48" x14ac:dyDescent="0.3">
      <c r="A611" t="s">
        <v>431</v>
      </c>
      <c r="B611" t="s">
        <v>432</v>
      </c>
      <c r="C611" t="s">
        <v>10401</v>
      </c>
      <c r="D611" t="s">
        <v>433</v>
      </c>
      <c r="E611">
        <v>54425.217635100002</v>
      </c>
      <c r="F611">
        <v>893.25</v>
      </c>
      <c r="G611">
        <v>-9.5032447724263491</v>
      </c>
      <c r="H611">
        <f>(Table2[[#This Row],[1Y Return vs Nifty]]-AVERAGE(Table2[1Y Return vs Nifty]))/_xlfn.STDEV.P(Table2[1Y Return vs Nifty])</f>
        <v>-0.55409600552353278</v>
      </c>
      <c r="I611">
        <v>-15.226820092364401</v>
      </c>
      <c r="J611">
        <f>(Table2[[#This Row],[1M Return vs Nifty]]-AVERAGE(Table2[1M Return vs Nifty]))/_xlfn.STDEV.P(Table2[1M Return vs Nifty])</f>
        <v>-1.2423084274189093</v>
      </c>
      <c r="K611">
        <v>-14.491580903607</v>
      </c>
      <c r="L611">
        <f>(Table2[[#This Row],[6M Return vs Nifty]]-AVERAGE(Table2[6M Return vs Nifty]))/_xlfn.STDEV.P(Table2[6M Return vs Nifty])</f>
        <v>-0.83684552833447778</v>
      </c>
      <c r="M611">
        <v>-8.9858013110884194</v>
      </c>
      <c r="N611">
        <f>(Table2[[#This Row],[1W Return vs Nifty]]-AVERAGE(Table2[1W Return vs Nifty]))/_xlfn.STDEV.P(Table2[1W Return vs Nifty])</f>
        <v>-1.3908835814888423</v>
      </c>
      <c r="O611">
        <v>938.06</v>
      </c>
      <c r="P611">
        <v>971.26002037920898</v>
      </c>
      <c r="Q611">
        <v>945.27624811574594</v>
      </c>
      <c r="R611">
        <v>24.051503777109598</v>
      </c>
      <c r="S611" s="2">
        <f>(Table2[[#This Row],[Close Price]]-Table2[[#This Row],[20D EMA]])/Table2[[#This Row],[20D EMA]]</f>
        <v>-4.7768799437136161E-2</v>
      </c>
      <c r="T611" s="2">
        <f>(Table2[[#This Row],[Close Price]]-Table2[[#This Row],[50D EMA]])/Table2[[#This Row],[50D EMA]]</f>
        <v>-8.0318368657603695E-2</v>
      </c>
      <c r="U611" s="2">
        <f>(Table2[[#This Row],[Close Price]]-Table2[[#This Row],[200D EMA]])/Table2[[#This Row],[200D EMA]]</f>
        <v>-5.5038141727830128E-2</v>
      </c>
      <c r="V611">
        <v>0.91352995097973599</v>
      </c>
      <c r="W611">
        <v>885.65</v>
      </c>
      <c r="X611">
        <v>900.7</v>
      </c>
      <c r="Y611">
        <v>876.4</v>
      </c>
      <c r="Z611">
        <v>900.7</v>
      </c>
      <c r="AA611">
        <v>876.4</v>
      </c>
      <c r="AB611">
        <v>979.5</v>
      </c>
      <c r="AC611" s="2">
        <f>(Table2[[#This Row],[Close Price]]/Table2[[#This Row],[Day Low]])-1</f>
        <v>8.5812679952577131E-3</v>
      </c>
      <c r="AD611" s="2">
        <f>(Table2[[#This Row],[Day High]]/Table2[[#This Row],[Close Price]])-1</f>
        <v>8.3403302546880553E-3</v>
      </c>
      <c r="AE611" s="2">
        <f>(Table2[[#This Row],[Close Price]]/Table2[[#This Row],[Current Week Low]])-1</f>
        <v>1.922638064810589E-2</v>
      </c>
      <c r="AF611" s="2">
        <f>(Table2[[#This Row],[Current Week High]]/Table2[[#This Row],[Close Price]])-1</f>
        <v>8.3403302546880553E-3</v>
      </c>
      <c r="AG611" s="2">
        <f>(Table2[[#This Row],[Close Price]]/Table2[[#This Row],[Current Month Low]])-1</f>
        <v>1.922638064810589E-2</v>
      </c>
      <c r="AH611" s="2">
        <f>(Table2[[#This Row],[Current Month High]]/Table2[[#This Row],[Close Price]])-1</f>
        <v>9.6557514693534907E-2</v>
      </c>
      <c r="AI611">
        <v>32.101875174923002</v>
      </c>
      <c r="AJ611">
        <v>32.884558167212099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-0.18</v>
      </c>
      <c r="AM611" t="s">
        <v>10435</v>
      </c>
      <c r="AN611">
        <v>-5.24</v>
      </c>
      <c r="AO611" t="s">
        <v>10435</v>
      </c>
      <c r="AP611">
        <v>-1.9885118952399999E-3</v>
      </c>
      <c r="AQ611">
        <f>(Table2[[#This Row],[Sharpe Ratio]]-AVERAGE(Table2[Sharpe Ratio]))/_xlfn.STDEV.P(Table2[Sharpe Ratio])</f>
        <v>-0.70422818023542177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498</v>
      </c>
      <c r="AT611">
        <f>_xlfn.RANK.AVG(Table2[[#This Row],[6M Return vs Nifty Z-Score]],Table2[6M Return vs Nifty Z-Score])</f>
        <v>619</v>
      </c>
      <c r="AU611">
        <f>_xlfn.RANK.AVG(Table2[[#This Row],[Sharpe Ratio Z-Score]],Table2[Sharpe Ratio Z-Score])</f>
        <v>563</v>
      </c>
      <c r="AV611">
        <f>(Table2[[#This Row],[Rank 1Y]]+Table2[[#This Row],[Rank 6M]]+Table2[[#This Row],[Rank Sharpe]])/3</f>
        <v>560</v>
      </c>
    </row>
    <row r="612" spans="1:48" x14ac:dyDescent="0.3">
      <c r="A612" t="s">
        <v>1413</v>
      </c>
      <c r="B612" t="s">
        <v>1414</v>
      </c>
      <c r="C612" t="s">
        <v>10399</v>
      </c>
      <c r="D612" t="s">
        <v>279</v>
      </c>
      <c r="E612">
        <v>8014.5880847199996</v>
      </c>
      <c r="F612">
        <v>397.6</v>
      </c>
      <c r="G612">
        <v>-32.000176761473597</v>
      </c>
      <c r="H612">
        <f>(Table2[[#This Row],[1Y Return vs Nifty]]-AVERAGE(Table2[1Y Return vs Nifty]))/_xlfn.STDEV.P(Table2[1Y Return vs Nifty])</f>
        <v>-0.92042154234446572</v>
      </c>
      <c r="I612">
        <v>-7.2219273699976796</v>
      </c>
      <c r="J612">
        <f>(Table2[[#This Row],[1M Return vs Nifty]]-AVERAGE(Table2[1M Return vs Nifty]))/_xlfn.STDEV.P(Table2[1M Return vs Nifty])</f>
        <v>-0.462163073687128</v>
      </c>
      <c r="K612">
        <v>-16.838240899469199</v>
      </c>
      <c r="L612">
        <f>(Table2[[#This Row],[6M Return vs Nifty]]-AVERAGE(Table2[6M Return vs Nifty]))/_xlfn.STDEV.P(Table2[6M Return vs Nifty])</f>
        <v>-0.90747997571240935</v>
      </c>
      <c r="M612">
        <v>-6.1488365850782598</v>
      </c>
      <c r="N612">
        <f>(Table2[[#This Row],[1W Return vs Nifty]]-AVERAGE(Table2[1W Return vs Nifty]))/_xlfn.STDEV.P(Table2[1W Return vs Nifty])</f>
        <v>-0.84150478728247258</v>
      </c>
      <c r="O612">
        <v>414.59</v>
      </c>
      <c r="P612">
        <v>421.49197338496799</v>
      </c>
      <c r="Q612">
        <v>410.45744622914998</v>
      </c>
      <c r="R612">
        <v>20.0009000847724</v>
      </c>
      <c r="S612" s="2">
        <f>(Table2[[#This Row],[Close Price]]-Table2[[#This Row],[20D EMA]])/Table2[[#This Row],[20D EMA]]</f>
        <v>-4.0980245543790136E-2</v>
      </c>
      <c r="T612" s="2">
        <f>(Table2[[#This Row],[Close Price]]-Table2[[#This Row],[50D EMA]])/Table2[[#This Row],[50D EMA]]</f>
        <v>-5.6684290315408524E-2</v>
      </c>
      <c r="U612" s="2">
        <f>(Table2[[#This Row],[Close Price]]-Table2[[#This Row],[200D EMA]])/Table2[[#This Row],[200D EMA]]</f>
        <v>-3.132467530378754E-2</v>
      </c>
      <c r="V612">
        <v>0.59004080327594699</v>
      </c>
      <c r="W612">
        <v>396.5</v>
      </c>
      <c r="X612">
        <v>403.9</v>
      </c>
      <c r="Y612">
        <v>396.5</v>
      </c>
      <c r="Z612">
        <v>405.95</v>
      </c>
      <c r="AA612">
        <v>396.5</v>
      </c>
      <c r="AB612">
        <v>443.15</v>
      </c>
      <c r="AC612" s="2">
        <f>(Table2[[#This Row],[Close Price]]/Table2[[#This Row],[Day Low]])-1</f>
        <v>2.7742749054224802E-3</v>
      </c>
      <c r="AD612" s="2">
        <f>(Table2[[#This Row],[Day High]]/Table2[[#This Row],[Close Price]])-1</f>
        <v>1.5845070422535024E-2</v>
      </c>
      <c r="AE612" s="2">
        <f>(Table2[[#This Row],[Close Price]]/Table2[[#This Row],[Current Week Low]])-1</f>
        <v>2.7742749054224802E-3</v>
      </c>
      <c r="AF612" s="2">
        <f>(Table2[[#This Row],[Current Week High]]/Table2[[#This Row],[Close Price]])-1</f>
        <v>2.1001006036217129E-2</v>
      </c>
      <c r="AG612" s="2">
        <f>(Table2[[#This Row],[Close Price]]/Table2[[#This Row],[Current Month Low]])-1</f>
        <v>2.7742749054224802E-3</v>
      </c>
      <c r="AH612" s="2">
        <f>(Table2[[#This Row],[Current Month High]]/Table2[[#This Row],[Close Price]])-1</f>
        <v>0.11456237424547266</v>
      </c>
      <c r="AI612">
        <v>27.0120724346076</v>
      </c>
      <c r="AJ612">
        <v>14.335010783608899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-0.19</v>
      </c>
      <c r="AM612" t="s">
        <v>10435</v>
      </c>
      <c r="AN612">
        <v>-7.42</v>
      </c>
      <c r="AO612" t="s">
        <v>10435</v>
      </c>
      <c r="AP612">
        <v>3.7540514190252998E-2</v>
      </c>
      <c r="AQ612">
        <f>(Table2[[#This Row],[Sharpe Ratio]]-AVERAGE(Table2[Sharpe Ratio]))/_xlfn.STDEV.P(Table2[Sharpe Ratio])</f>
        <v>-0.24542108484329275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648</v>
      </c>
      <c r="AT612">
        <f>_xlfn.RANK.AVG(Table2[[#This Row],[6M Return vs Nifty Z-Score]],Table2[6M Return vs Nifty Z-Score])</f>
        <v>637</v>
      </c>
      <c r="AU612">
        <f>_xlfn.RANK.AVG(Table2[[#This Row],[Sharpe Ratio Z-Score]],Table2[Sharpe Ratio Z-Score])</f>
        <v>396</v>
      </c>
      <c r="AV612">
        <f>(Table2[[#This Row],[Rank 1Y]]+Table2[[#This Row],[Rank 6M]]+Table2[[#This Row],[Rank Sharpe]])/3</f>
        <v>560.33333333333337</v>
      </c>
    </row>
    <row r="613" spans="1:48" x14ac:dyDescent="0.3">
      <c r="A613" t="s">
        <v>107</v>
      </c>
      <c r="B613" t="s">
        <v>108</v>
      </c>
      <c r="C613" t="s">
        <v>10390</v>
      </c>
      <c r="D613" t="s">
        <v>21</v>
      </c>
      <c r="E613">
        <v>281935.26497218502</v>
      </c>
      <c r="F613">
        <v>539.54999999999995</v>
      </c>
      <c r="G613">
        <v>-2.6778010526724598</v>
      </c>
      <c r="H613">
        <f>(Table2[[#This Row],[1Y Return vs Nifty]]-AVERAGE(Table2[1Y Return vs Nifty]))/_xlfn.STDEV.P(Table2[1Y Return vs Nifty])</f>
        <v>-0.44295488032934144</v>
      </c>
      <c r="I613">
        <v>-1.1149436071590699</v>
      </c>
      <c r="J613">
        <f>(Table2[[#This Row],[1M Return vs Nifty]]-AVERAGE(Table2[1M Return vs Nifty]))/_xlfn.STDEV.P(Table2[1M Return vs Nifty])</f>
        <v>0.13301479728943044</v>
      </c>
      <c r="K613">
        <v>-4.9532515494526397</v>
      </c>
      <c r="L613">
        <f>(Table2[[#This Row],[6M Return vs Nifty]]-AVERAGE(Table2[6M Return vs Nifty]))/_xlfn.STDEV.P(Table2[6M Return vs Nifty])</f>
        <v>-0.54974188996020368</v>
      </c>
      <c r="M613">
        <v>-4.6327911918173701</v>
      </c>
      <c r="N613">
        <f>(Table2[[#This Row],[1W Return vs Nifty]]-AVERAGE(Table2[1W Return vs Nifty]))/_xlfn.STDEV.P(Table2[1W Return vs Nifty])</f>
        <v>-0.54792228959553912</v>
      </c>
      <c r="O613">
        <v>532.47</v>
      </c>
      <c r="P613">
        <v>522.41530608284597</v>
      </c>
      <c r="Q613">
        <v>488.461453531362</v>
      </c>
      <c r="R613">
        <v>54.907929139190799</v>
      </c>
      <c r="S613" s="2">
        <f>(Table2[[#This Row],[Close Price]]-Table2[[#This Row],[20D EMA]])/Table2[[#This Row],[20D EMA]]</f>
        <v>1.3296523747816641E-2</v>
      </c>
      <c r="T613" s="2">
        <f>(Table2[[#This Row],[Close Price]]-Table2[[#This Row],[50D EMA]])/Table2[[#This Row],[50D EMA]]</f>
        <v>3.2798989075631557E-2</v>
      </c>
      <c r="U613" s="2">
        <f>(Table2[[#This Row],[Close Price]]-Table2[[#This Row],[200D EMA]])/Table2[[#This Row],[200D EMA]]</f>
        <v>0.10459074323939009</v>
      </c>
      <c r="V613">
        <v>0.875901359352248</v>
      </c>
      <c r="W613">
        <v>529.35</v>
      </c>
      <c r="X613">
        <v>541.9</v>
      </c>
      <c r="Y613">
        <v>529.35</v>
      </c>
      <c r="Z613">
        <v>541.9</v>
      </c>
      <c r="AA613">
        <v>513.25</v>
      </c>
      <c r="AB613">
        <v>556.85</v>
      </c>
      <c r="AC613" s="2">
        <f>(Table2[[#This Row],[Close Price]]/Table2[[#This Row],[Day Low]])-1</f>
        <v>1.9268914706715545E-2</v>
      </c>
      <c r="AD613" s="2">
        <f>(Table2[[#This Row],[Day High]]/Table2[[#This Row],[Close Price]])-1</f>
        <v>4.3554814197015457E-3</v>
      </c>
      <c r="AE613" s="2">
        <f>(Table2[[#This Row],[Close Price]]/Table2[[#This Row],[Current Week Low]])-1</f>
        <v>1.9268914706715545E-2</v>
      </c>
      <c r="AF613" s="2">
        <f>(Table2[[#This Row],[Current Week High]]/Table2[[#This Row],[Close Price]])-1</f>
        <v>4.3554814197015457E-3</v>
      </c>
      <c r="AG613" s="2">
        <f>(Table2[[#This Row],[Close Price]]/Table2[[#This Row],[Current Month Low]])-1</f>
        <v>5.124208475401848E-2</v>
      </c>
      <c r="AH613" s="2">
        <f>(Table2[[#This Row],[Current Month High]]/Table2[[#This Row],[Close Price]])-1</f>
        <v>3.2063756834399104E-2</v>
      </c>
      <c r="AI613">
        <v>7.4784542674450796</v>
      </c>
      <c r="AJ613">
        <v>43.860818557525597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</v>
      </c>
      <c r="AM613" t="s">
        <v>10435</v>
      </c>
      <c r="AN613">
        <v>3.64</v>
      </c>
      <c r="AO613" t="s">
        <v>10436</v>
      </c>
      <c r="AP613">
        <v>-0.104326050260071</v>
      </c>
      <c r="AQ613">
        <f>(Table2[[#This Row],[Sharpe Ratio]]-AVERAGE(Table2[Sharpe Ratio]))/_xlfn.STDEV.P(Table2[Sharpe Ratio])</f>
        <v>-1.8920436509530352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-3.2996479135486885</v>
      </c>
      <c r="AS613">
        <f>_xlfn.RANK.AVG(Table2[[#This Row],[1Y Return vs Nifty Z-Score]],Table2[1Y Return vs Nifty Z-Score])</f>
        <v>453</v>
      </c>
      <c r="AT613">
        <f>_xlfn.RANK.AVG(Table2[[#This Row],[6M Return vs Nifty Z-Score]],Table2[6M Return vs Nifty Z-Score])</f>
        <v>507</v>
      </c>
      <c r="AU613">
        <f>_xlfn.RANK.AVG(Table2[[#This Row],[Sharpe Ratio Z-Score]],Table2[Sharpe Ratio Z-Score])</f>
        <v>721</v>
      </c>
      <c r="AV613">
        <f>(Table2[[#This Row],[Rank 1Y]]+Table2[[#This Row],[Rank 6M]]+Table2[[#This Row],[Rank Sharpe]])/3</f>
        <v>560.33333333333337</v>
      </c>
    </row>
    <row r="614" spans="1:48" x14ac:dyDescent="0.3">
      <c r="A614" t="s">
        <v>527</v>
      </c>
      <c r="B614" t="s">
        <v>528</v>
      </c>
      <c r="C614" t="s">
        <v>10402</v>
      </c>
      <c r="D614" t="s">
        <v>438</v>
      </c>
      <c r="E614">
        <v>40943.198926919998</v>
      </c>
      <c r="F614">
        <v>1475.3</v>
      </c>
      <c r="G614">
        <v>-36.218462215785301</v>
      </c>
      <c r="H614">
        <f>(Table2[[#This Row],[1Y Return vs Nifty]]-AVERAGE(Table2[1Y Return vs Nifty]))/_xlfn.STDEV.P(Table2[1Y Return vs Nifty])</f>
        <v>-0.98910938316947195</v>
      </c>
      <c r="I614">
        <v>-5.7335960500417196</v>
      </c>
      <c r="J614">
        <f>(Table2[[#This Row],[1M Return vs Nifty]]-AVERAGE(Table2[1M Return vs Nifty]))/_xlfn.STDEV.P(Table2[1M Return vs Nifty])</f>
        <v>-0.3171124397376156</v>
      </c>
      <c r="K614">
        <v>-18.384539150978298</v>
      </c>
      <c r="L614">
        <f>(Table2[[#This Row],[6M Return vs Nifty]]-AVERAGE(Table2[6M Return vs Nifty]))/_xlfn.STDEV.P(Table2[6M Return vs Nifty])</f>
        <v>-0.95402354089415498</v>
      </c>
      <c r="M614">
        <v>-5.3260539551194697</v>
      </c>
      <c r="N614">
        <f>(Table2[[#This Row],[1W Return vs Nifty]]-AVERAGE(Table2[1W Return vs Nifty]))/_xlfn.STDEV.P(Table2[1W Return vs Nifty])</f>
        <v>-0.68217276422400641</v>
      </c>
      <c r="O614">
        <v>1439.07</v>
      </c>
      <c r="P614">
        <v>1457.57445977213</v>
      </c>
      <c r="Q614">
        <v>1498.06485651457</v>
      </c>
      <c r="R614">
        <v>63.816991564694497</v>
      </c>
      <c r="S614" s="2">
        <f>(Table2[[#This Row],[Close Price]]-Table2[[#This Row],[20D EMA]])/Table2[[#This Row],[20D EMA]]</f>
        <v>2.517598171041021E-2</v>
      </c>
      <c r="T614" s="2">
        <f>(Table2[[#This Row],[Close Price]]-Table2[[#This Row],[50D EMA]])/Table2[[#This Row],[50D EMA]]</f>
        <v>1.2160984373066654E-2</v>
      </c>
      <c r="U614" s="2">
        <f>(Table2[[#This Row],[Close Price]]-Table2[[#This Row],[200D EMA]])/Table2[[#This Row],[200D EMA]]</f>
        <v>-1.5196175529766622E-2</v>
      </c>
      <c r="V614">
        <v>0.690152556894567</v>
      </c>
      <c r="W614">
        <v>1418.3</v>
      </c>
      <c r="X614">
        <v>1480</v>
      </c>
      <c r="Y614">
        <v>1407.4</v>
      </c>
      <c r="Z614">
        <v>1480</v>
      </c>
      <c r="AA614">
        <v>1382.45</v>
      </c>
      <c r="AB614">
        <v>1486.35</v>
      </c>
      <c r="AC614" s="2">
        <f>(Table2[[#This Row],[Close Price]]/Table2[[#This Row],[Day Low]])-1</f>
        <v>4.0188958612423331E-2</v>
      </c>
      <c r="AD614" s="2">
        <f>(Table2[[#This Row],[Day High]]/Table2[[#This Row],[Close Price]])-1</f>
        <v>3.1857927201246472E-3</v>
      </c>
      <c r="AE614" s="2">
        <f>(Table2[[#This Row],[Close Price]]/Table2[[#This Row],[Current Week Low]])-1</f>
        <v>4.8244990763109286E-2</v>
      </c>
      <c r="AF614" s="2">
        <f>(Table2[[#This Row],[Current Week High]]/Table2[[#This Row],[Close Price]])-1</f>
        <v>3.1857927201246472E-3</v>
      </c>
      <c r="AG614" s="2">
        <f>(Table2[[#This Row],[Close Price]]/Table2[[#This Row],[Current Month Low]])-1</f>
        <v>6.7163369380447646E-2</v>
      </c>
      <c r="AH614" s="2">
        <f>(Table2[[#This Row],[Current Month High]]/Table2[[#This Row],[Close Price]])-1</f>
        <v>7.4900020334847106E-3</v>
      </c>
      <c r="AI614">
        <v>21.2194130007456</v>
      </c>
      <c r="AJ614">
        <v>13.0498084291187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-0.04</v>
      </c>
      <c r="AM614" t="s">
        <v>10435</v>
      </c>
      <c r="AN614">
        <v>5.15</v>
      </c>
      <c r="AO614" t="s">
        <v>10436</v>
      </c>
      <c r="AP614">
        <v>4.9151674087288003E-2</v>
      </c>
      <c r="AQ614">
        <f>(Table2[[#This Row],[Sharpe Ratio]]-AVERAGE(Table2[Sharpe Ratio]))/_xlfn.STDEV.P(Table2[Sharpe Ratio])</f>
        <v>-0.1106522055147101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668</v>
      </c>
      <c r="AT614">
        <f>_xlfn.RANK.AVG(Table2[[#This Row],[6M Return vs Nifty Z-Score]],Table2[6M Return vs Nifty Z-Score])</f>
        <v>648</v>
      </c>
      <c r="AU614">
        <f>_xlfn.RANK.AVG(Table2[[#This Row],[Sharpe Ratio Z-Score]],Table2[Sharpe Ratio Z-Score])</f>
        <v>368</v>
      </c>
      <c r="AV614">
        <f>(Table2[[#This Row],[Rank 1Y]]+Table2[[#This Row],[Rank 6M]]+Table2[[#This Row],[Rank Sharpe]])/3</f>
        <v>561.33333333333337</v>
      </c>
    </row>
    <row r="615" spans="1:48" x14ac:dyDescent="0.3">
      <c r="A615" t="s">
        <v>2024</v>
      </c>
      <c r="B615" t="s">
        <v>2025</v>
      </c>
      <c r="C615" t="s">
        <v>10407</v>
      </c>
      <c r="D615" t="s">
        <v>1597</v>
      </c>
      <c r="E615">
        <v>3411.7471958419901</v>
      </c>
      <c r="F615">
        <v>150.82</v>
      </c>
      <c r="G615">
        <v>-33.977986705051599</v>
      </c>
      <c r="H615">
        <f>(Table2[[#This Row],[1Y Return vs Nifty]]-AVERAGE(Table2[1Y Return vs Nifty]))/_xlfn.STDEV.P(Table2[1Y Return vs Nifty])</f>
        <v>-0.95262692437894614</v>
      </c>
      <c r="I615">
        <v>-9.5287718955173695</v>
      </c>
      <c r="J615">
        <f>(Table2[[#This Row],[1M Return vs Nifty]]-AVERAGE(Table2[1M Return vs Nifty]))/_xlfn.STDEV.P(Table2[1M Return vs Nifty])</f>
        <v>-0.68698482967859265</v>
      </c>
      <c r="K615">
        <v>-7.74723853807106</v>
      </c>
      <c r="L615">
        <f>(Table2[[#This Row],[6M Return vs Nifty]]-AVERAGE(Table2[6M Return vs Nifty]))/_xlfn.STDEV.P(Table2[6M Return vs Nifty])</f>
        <v>-0.63384087629404751</v>
      </c>
      <c r="M615">
        <v>-2.0399545974519802</v>
      </c>
      <c r="N615">
        <f>(Table2[[#This Row],[1W Return vs Nifty]]-AVERAGE(Table2[1W Return vs Nifty]))/_xlfn.STDEV.P(Table2[1W Return vs Nifty])</f>
        <v>-4.5818957563660029E-2</v>
      </c>
      <c r="O615">
        <v>153.25</v>
      </c>
      <c r="P615">
        <v>154.97093123214199</v>
      </c>
      <c r="Q615">
        <v>151.09808888003801</v>
      </c>
      <c r="R615">
        <v>42.521792095460697</v>
      </c>
      <c r="S615" s="2">
        <f>(Table2[[#This Row],[Close Price]]-Table2[[#This Row],[20D EMA]])/Table2[[#This Row],[20D EMA]]</f>
        <v>-1.585644371941277E-2</v>
      </c>
      <c r="T615" s="2">
        <f>(Table2[[#This Row],[Close Price]]-Table2[[#This Row],[50D EMA]])/Table2[[#This Row],[50D EMA]]</f>
        <v>-2.6785224810477678E-2</v>
      </c>
      <c r="U615" s="2">
        <f>(Table2[[#This Row],[Close Price]]-Table2[[#This Row],[200D EMA]])/Table2[[#This Row],[200D EMA]]</f>
        <v>-1.8404526628976554E-3</v>
      </c>
      <c r="V615">
        <v>0.32859011040335501</v>
      </c>
      <c r="W615">
        <v>150.05000000000001</v>
      </c>
      <c r="X615">
        <v>152.85</v>
      </c>
      <c r="Y615">
        <v>150.05000000000001</v>
      </c>
      <c r="Z615">
        <v>155</v>
      </c>
      <c r="AA615">
        <v>144.16999999999999</v>
      </c>
      <c r="AB615">
        <v>162</v>
      </c>
      <c r="AC615" s="2">
        <f>(Table2[[#This Row],[Close Price]]/Table2[[#This Row],[Day Low]])-1</f>
        <v>5.1316227924023128E-3</v>
      </c>
      <c r="AD615" s="2">
        <f>(Table2[[#This Row],[Day High]]/Table2[[#This Row],[Close Price]])-1</f>
        <v>1.3459753348362247E-2</v>
      </c>
      <c r="AE615" s="2">
        <f>(Table2[[#This Row],[Close Price]]/Table2[[#This Row],[Current Week Low]])-1</f>
        <v>5.1316227924023128E-3</v>
      </c>
      <c r="AF615" s="2">
        <f>(Table2[[#This Row],[Current Week High]]/Table2[[#This Row],[Close Price]])-1</f>
        <v>2.7715157140962843E-2</v>
      </c>
      <c r="AG615" s="2">
        <f>(Table2[[#This Row],[Close Price]]/Table2[[#This Row],[Current Month Low]])-1</f>
        <v>4.6126101130609776E-2</v>
      </c>
      <c r="AH615" s="2">
        <f>(Table2[[#This Row],[Current Month High]]/Table2[[#This Row],[Close Price]])-1</f>
        <v>7.4128099721522345E-2</v>
      </c>
      <c r="AI615">
        <v>18.744198382177402</v>
      </c>
      <c r="AJ615">
        <v>16.914728682170502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-0.06</v>
      </c>
      <c r="AM615" t="s">
        <v>10435</v>
      </c>
      <c r="AN615">
        <v>-2.06</v>
      </c>
      <c r="AO615" t="s">
        <v>10435</v>
      </c>
      <c r="AP615">
        <v>1.0850681681543E-2</v>
      </c>
      <c r="AQ615">
        <f>(Table2[[#This Row],[Sharpe Ratio]]-AVERAGE(Table2[Sharpe Ratio]))/_xlfn.STDEV.P(Table2[Sharpe Ratio])</f>
        <v>-0.55520571002832109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659</v>
      </c>
      <c r="AT615">
        <f>_xlfn.RANK.AVG(Table2[[#This Row],[6M Return vs Nifty Z-Score]],Table2[6M Return vs Nifty Z-Score])</f>
        <v>545</v>
      </c>
      <c r="AU615">
        <f>_xlfn.RANK.AVG(Table2[[#This Row],[Sharpe Ratio Z-Score]],Table2[Sharpe Ratio Z-Score])</f>
        <v>481</v>
      </c>
      <c r="AV615">
        <f>(Table2[[#This Row],[Rank 1Y]]+Table2[[#This Row],[Rank 6M]]+Table2[[#This Row],[Rank Sharpe]])/3</f>
        <v>561.66666666666663</v>
      </c>
    </row>
    <row r="616" spans="1:48" x14ac:dyDescent="0.3">
      <c r="A616" t="s">
        <v>2054</v>
      </c>
      <c r="B616" t="s">
        <v>2055</v>
      </c>
      <c r="C616" t="s">
        <v>10393</v>
      </c>
      <c r="D616" t="s">
        <v>546</v>
      </c>
      <c r="E616">
        <v>3315.2116149899998</v>
      </c>
      <c r="F616">
        <v>314.55</v>
      </c>
      <c r="G616">
        <v>-62.089019668326898</v>
      </c>
      <c r="H616">
        <f>(Table2[[#This Row],[1Y Return vs Nifty]]-AVERAGE(Table2[1Y Return vs Nifty]))/_xlfn.STDEV.P(Table2[1Y Return vs Nifty])</f>
        <v>-1.4103688620741084</v>
      </c>
      <c r="I616">
        <v>-3.53558796937256</v>
      </c>
      <c r="J616">
        <f>(Table2[[#This Row],[1M Return vs Nifty]]-AVERAGE(Table2[1M Return vs Nifty]))/_xlfn.STDEV.P(Table2[1M Return vs Nifty])</f>
        <v>-0.10289772742702151</v>
      </c>
      <c r="K616">
        <v>3.2150230935051902</v>
      </c>
      <c r="L616">
        <f>(Table2[[#This Row],[6M Return vs Nifty]]-AVERAGE(Table2[6M Return vs Nifty]))/_xlfn.STDEV.P(Table2[6M Return vs Nifty])</f>
        <v>-0.3038768875935044</v>
      </c>
      <c r="M616">
        <v>-6.96211911093563</v>
      </c>
      <c r="N616">
        <f>(Table2[[#This Row],[1W Return vs Nifty]]-AVERAGE(Table2[1W Return vs Nifty]))/_xlfn.STDEV.P(Table2[1W Return vs Nifty])</f>
        <v>-0.9989971132561557</v>
      </c>
      <c r="O616">
        <v>313.48</v>
      </c>
      <c r="P616">
        <v>309.566407531896</v>
      </c>
      <c r="Q616">
        <v>309.612436242434</v>
      </c>
      <c r="R616">
        <v>49.491849698816999</v>
      </c>
      <c r="S616" s="2">
        <f>(Table2[[#This Row],[Close Price]]-Table2[[#This Row],[20D EMA]])/Table2[[#This Row],[20D EMA]]</f>
        <v>3.413295904044893E-3</v>
      </c>
      <c r="T616" s="2">
        <f>(Table2[[#This Row],[Close Price]]-Table2[[#This Row],[50D EMA]])/Table2[[#This Row],[50D EMA]]</f>
        <v>1.6098621642564769E-2</v>
      </c>
      <c r="U616" s="2">
        <f>(Table2[[#This Row],[Close Price]]-Table2[[#This Row],[200D EMA]])/Table2[[#This Row],[200D EMA]]</f>
        <v>1.5947562757782054E-2</v>
      </c>
      <c r="V616">
        <v>1.53240614157593</v>
      </c>
      <c r="W616">
        <v>313</v>
      </c>
      <c r="X616">
        <v>316</v>
      </c>
      <c r="Y616">
        <v>312.64999999999998</v>
      </c>
      <c r="Z616">
        <v>318.64999999999998</v>
      </c>
      <c r="AA616">
        <v>295.05</v>
      </c>
      <c r="AB616">
        <v>335</v>
      </c>
      <c r="AC616" s="2">
        <f>(Table2[[#This Row],[Close Price]]/Table2[[#This Row],[Day Low]])-1</f>
        <v>4.9520766773163416E-3</v>
      </c>
      <c r="AD616" s="2">
        <f>(Table2[[#This Row],[Day High]]/Table2[[#This Row],[Close Price]])-1</f>
        <v>4.6097599745666962E-3</v>
      </c>
      <c r="AE616" s="2">
        <f>(Table2[[#This Row],[Close Price]]/Table2[[#This Row],[Current Week Low]])-1</f>
        <v>6.0770830001599663E-3</v>
      </c>
      <c r="AF616" s="2">
        <f>(Table2[[#This Row],[Current Week High]]/Table2[[#This Row],[Close Price]])-1</f>
        <v>1.3034493721188811E-2</v>
      </c>
      <c r="AG616" s="2">
        <f>(Table2[[#This Row],[Close Price]]/Table2[[#This Row],[Current Month Low]])-1</f>
        <v>6.6090493136756523E-2</v>
      </c>
      <c r="AH616" s="2">
        <f>(Table2[[#This Row],[Current Month High]]/Table2[[#This Row],[Close Price]])-1</f>
        <v>6.5013511365442644E-2</v>
      </c>
      <c r="AI616">
        <v>63.535209028771199</v>
      </c>
      <c r="AJ616">
        <v>27.813896789922801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-0.17</v>
      </c>
      <c r="AM616" t="s">
        <v>10435</v>
      </c>
      <c r="AN616">
        <v>4.9400000000000004</v>
      </c>
      <c r="AO616" t="s">
        <v>10436</v>
      </c>
      <c r="AQ616">
        <f>(Table2[[#This Row],[Sharpe Ratio]]-AVERAGE(Table2[Sharpe Ratio]))/_xlfn.STDEV.P(Table2[Sharpe Ratio])</f>
        <v>-0.68114784011182361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733</v>
      </c>
      <c r="AT616">
        <f>_xlfn.RANK.AVG(Table2[[#This Row],[6M Return vs Nifty Z-Score]],Table2[6M Return vs Nifty Z-Score])</f>
        <v>421</v>
      </c>
      <c r="AU616">
        <f>_xlfn.RANK.AVG(Table2[[#This Row],[Sharpe Ratio Z-Score]],Table2[Sharpe Ratio Z-Score])</f>
        <v>532</v>
      </c>
      <c r="AV616">
        <f>(Table2[[#This Row],[Rank 1Y]]+Table2[[#This Row],[Rank 6M]]+Table2[[#This Row],[Rank Sharpe]])/3</f>
        <v>562</v>
      </c>
    </row>
    <row r="617" spans="1:48" x14ac:dyDescent="0.3">
      <c r="A617" t="s">
        <v>1705</v>
      </c>
      <c r="B617" t="s">
        <v>1706</v>
      </c>
      <c r="C617" t="s">
        <v>10401</v>
      </c>
      <c r="D617" t="s">
        <v>433</v>
      </c>
      <c r="E617">
        <v>5097.2265461249999</v>
      </c>
      <c r="F617">
        <v>582.75</v>
      </c>
      <c r="G617">
        <v>-48.528080351649997</v>
      </c>
      <c r="H617">
        <f>(Table2[[#This Row],[1Y Return vs Nifty]]-AVERAGE(Table2[1Y Return vs Nifty]))/_xlfn.STDEV.P(Table2[1Y Return vs Nifty])</f>
        <v>-1.189551268928682</v>
      </c>
      <c r="I617">
        <v>8.7587241675418799</v>
      </c>
      <c r="J617">
        <f>(Table2[[#This Row],[1M Return vs Nifty]]-AVERAGE(Table2[1M Return vs Nifty]))/_xlfn.STDEV.P(Table2[1M Return vs Nifty])</f>
        <v>1.0952882850029211</v>
      </c>
      <c r="K617">
        <v>-12.129104801101001</v>
      </c>
      <c r="L617">
        <f>(Table2[[#This Row],[6M Return vs Nifty]]-AVERAGE(Table2[6M Return vs Nifty]))/_xlfn.STDEV.P(Table2[6M Return vs Nifty])</f>
        <v>-0.76573501627123808</v>
      </c>
      <c r="M617">
        <v>-4.9641411301299501</v>
      </c>
      <c r="N617">
        <f>(Table2[[#This Row],[1W Return vs Nifty]]-AVERAGE(Table2[1W Return vs Nifty]))/_xlfn.STDEV.P(Table2[1W Return vs Nifty])</f>
        <v>-0.61208827230993557</v>
      </c>
      <c r="O617">
        <v>582.58000000000004</v>
      </c>
      <c r="P617">
        <v>571.07237083818995</v>
      </c>
      <c r="Q617">
        <v>592.94679120644503</v>
      </c>
      <c r="R617">
        <v>45.493707305485302</v>
      </c>
      <c r="S617" s="2">
        <f>(Table2[[#This Row],[Close Price]]-Table2[[#This Row],[20D EMA]])/Table2[[#This Row],[20D EMA]]</f>
        <v>2.9180541728167646E-4</v>
      </c>
      <c r="T617" s="2">
        <f>(Table2[[#This Row],[Close Price]]-Table2[[#This Row],[50D EMA]])/Table2[[#This Row],[50D EMA]]</f>
        <v>2.0448597687663012E-2</v>
      </c>
      <c r="U617" s="2">
        <f>(Table2[[#This Row],[Close Price]]-Table2[[#This Row],[200D EMA]])/Table2[[#This Row],[200D EMA]]</f>
        <v>-1.7196806454923257E-2</v>
      </c>
      <c r="V617">
        <v>0.75155149516054698</v>
      </c>
      <c r="W617">
        <v>579.9</v>
      </c>
      <c r="X617">
        <v>596.95000000000005</v>
      </c>
      <c r="Y617">
        <v>579.9</v>
      </c>
      <c r="Z617">
        <v>610.45000000000005</v>
      </c>
      <c r="AA617">
        <v>527.04999999999995</v>
      </c>
      <c r="AB617">
        <v>625</v>
      </c>
      <c r="AC617" s="2">
        <f>(Table2[[#This Row],[Close Price]]/Table2[[#This Row],[Day Low]])-1</f>
        <v>4.9146404552509182E-3</v>
      </c>
      <c r="AD617" s="2">
        <f>(Table2[[#This Row],[Day High]]/Table2[[#This Row],[Close Price]])-1</f>
        <v>2.4367224367224383E-2</v>
      </c>
      <c r="AE617" s="2">
        <f>(Table2[[#This Row],[Close Price]]/Table2[[#This Row],[Current Week Low]])-1</f>
        <v>4.9146404552509182E-3</v>
      </c>
      <c r="AF617" s="2">
        <f>(Table2[[#This Row],[Current Week High]]/Table2[[#This Row],[Close Price]])-1</f>
        <v>4.7533247533247502E-2</v>
      </c>
      <c r="AG617" s="2">
        <f>(Table2[[#This Row],[Close Price]]/Table2[[#This Row],[Current Month Low]])-1</f>
        <v>0.10568257281092874</v>
      </c>
      <c r="AH617" s="2">
        <f>(Table2[[#This Row],[Current Month High]]/Table2[[#This Row],[Close Price]])-1</f>
        <v>7.2501072501072406E-2</v>
      </c>
      <c r="AI617">
        <v>37.108537108537099</v>
      </c>
      <c r="AJ617">
        <v>13.9853300733496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-0.03</v>
      </c>
      <c r="AM617" t="s">
        <v>10435</v>
      </c>
      <c r="AN617">
        <v>1.1599999999999999</v>
      </c>
      <c r="AO617" t="s">
        <v>10436</v>
      </c>
      <c r="AP617">
        <v>3.6087540190175002E-2</v>
      </c>
      <c r="AQ617">
        <f>(Table2[[#This Row],[Sharpe Ratio]]-AVERAGE(Table2[Sharpe Ratio]))/_xlfn.STDEV.P(Table2[Sharpe Ratio])</f>
        <v>-0.26228552211058787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707</v>
      </c>
      <c r="AT617">
        <f>_xlfn.RANK.AVG(Table2[[#This Row],[6M Return vs Nifty Z-Score]],Table2[6M Return vs Nifty Z-Score])</f>
        <v>581</v>
      </c>
      <c r="AU617">
        <f>_xlfn.RANK.AVG(Table2[[#This Row],[Sharpe Ratio Z-Score]],Table2[Sharpe Ratio Z-Score])</f>
        <v>400</v>
      </c>
      <c r="AV617">
        <f>(Table2[[#This Row],[Rank 1Y]]+Table2[[#This Row],[Rank 6M]]+Table2[[#This Row],[Rank Sharpe]])/3</f>
        <v>562.66666666666663</v>
      </c>
    </row>
    <row r="618" spans="1:48" x14ac:dyDescent="0.3">
      <c r="A618" t="s">
        <v>1979</v>
      </c>
      <c r="B618" t="s">
        <v>1980</v>
      </c>
      <c r="C618" t="s">
        <v>10393</v>
      </c>
      <c r="D618" t="s">
        <v>182</v>
      </c>
      <c r="E618">
        <v>3589.8362074199899</v>
      </c>
      <c r="F618">
        <v>251.4</v>
      </c>
      <c r="G618">
        <v>-19.592298442326101</v>
      </c>
      <c r="H618">
        <f>(Table2[[#This Row],[1Y Return vs Nifty]]-AVERAGE(Table2[1Y Return vs Nifty]))/_xlfn.STDEV.P(Table2[1Y Return vs Nifty])</f>
        <v>-0.71837965110865476</v>
      </c>
      <c r="I618">
        <v>-11.482697098449799</v>
      </c>
      <c r="J618">
        <f>(Table2[[#This Row],[1M Return vs Nifty]]-AVERAGE(Table2[1M Return vs Nifty]))/_xlfn.STDEV.P(Table2[1M Return vs Nifty])</f>
        <v>-0.87741157510491685</v>
      </c>
      <c r="K618">
        <v>-8.2460295127795194E-2</v>
      </c>
      <c r="L618">
        <f>(Table2[[#This Row],[6M Return vs Nifty]]-AVERAGE(Table2[6M Return vs Nifty]))/_xlfn.STDEV.P(Table2[6M Return vs Nifty])</f>
        <v>-0.40313111159898218</v>
      </c>
      <c r="M618">
        <v>-4.9047028429930402</v>
      </c>
      <c r="N618">
        <f>(Table2[[#This Row],[1W Return vs Nifty]]-AVERAGE(Table2[1W Return vs Nifty]))/_xlfn.STDEV.P(Table2[1W Return vs Nifty])</f>
        <v>-0.60057803595853343</v>
      </c>
      <c r="O618">
        <v>262.39999999999998</v>
      </c>
      <c r="P618">
        <v>264.81631934290198</v>
      </c>
      <c r="Q618">
        <v>246.76377656605601</v>
      </c>
      <c r="R618">
        <v>31.840332813744102</v>
      </c>
      <c r="S618" s="2">
        <f>(Table2[[#This Row],[Close Price]]-Table2[[#This Row],[20D EMA]])/Table2[[#This Row],[20D EMA]]</f>
        <v>-4.1920731707316972E-2</v>
      </c>
      <c r="T618" s="2">
        <f>(Table2[[#This Row],[Close Price]]-Table2[[#This Row],[50D EMA]])/Table2[[#This Row],[50D EMA]]</f>
        <v>-5.0662736255047858E-2</v>
      </c>
      <c r="U618" s="2">
        <f>(Table2[[#This Row],[Close Price]]-Table2[[#This Row],[200D EMA]])/Table2[[#This Row],[200D EMA]]</f>
        <v>1.8788103742215703E-2</v>
      </c>
      <c r="V618">
        <v>0.44558004379368799</v>
      </c>
      <c r="W618">
        <v>248.7</v>
      </c>
      <c r="X618">
        <v>254.6</v>
      </c>
      <c r="Y618">
        <v>248.7</v>
      </c>
      <c r="Z618">
        <v>258.10000000000002</v>
      </c>
      <c r="AA618">
        <v>247</v>
      </c>
      <c r="AB618">
        <v>288.95</v>
      </c>
      <c r="AC618" s="2">
        <f>(Table2[[#This Row],[Close Price]]/Table2[[#This Row],[Day Low]])-1</f>
        <v>1.0856453558504287E-2</v>
      </c>
      <c r="AD618" s="2">
        <f>(Table2[[#This Row],[Day High]]/Table2[[#This Row],[Close Price]])-1</f>
        <v>1.2728719172633296E-2</v>
      </c>
      <c r="AE618" s="2">
        <f>(Table2[[#This Row],[Close Price]]/Table2[[#This Row],[Current Week Low]])-1</f>
        <v>1.0856453558504287E-2</v>
      </c>
      <c r="AF618" s="2">
        <f>(Table2[[#This Row],[Current Week High]]/Table2[[#This Row],[Close Price]])-1</f>
        <v>2.6650755767700929E-2</v>
      </c>
      <c r="AG618" s="2">
        <f>(Table2[[#This Row],[Close Price]]/Table2[[#This Row],[Current Month Low]])-1</f>
        <v>1.7813765182186359E-2</v>
      </c>
      <c r="AH618" s="2">
        <f>(Table2[[#This Row],[Current Month High]]/Table2[[#This Row],[Close Price]])-1</f>
        <v>0.14936356404136819</v>
      </c>
      <c r="AI618">
        <v>14.9363564041368</v>
      </c>
      <c r="AJ618">
        <v>25.857321652065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-0.16</v>
      </c>
      <c r="AM618" t="s">
        <v>10435</v>
      </c>
      <c r="AN618">
        <v>-6.46</v>
      </c>
      <c r="AO618" t="s">
        <v>10435</v>
      </c>
      <c r="AP618">
        <v>-4.7181007502927003E-2</v>
      </c>
      <c r="AQ618">
        <f>(Table2[[#This Row],[Sharpe Ratio]]-AVERAGE(Table2[Sharpe Ratio]))/_xlfn.STDEV.P(Table2[Sharpe Ratio])</f>
        <v>-1.2287702622599006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568</v>
      </c>
      <c r="AT618">
        <f>_xlfn.RANK.AVG(Table2[[#This Row],[6M Return vs Nifty Z-Score]],Table2[6M Return vs Nifty Z-Score])</f>
        <v>457</v>
      </c>
      <c r="AU618">
        <f>_xlfn.RANK.AVG(Table2[[#This Row],[Sharpe Ratio Z-Score]],Table2[Sharpe Ratio Z-Score])</f>
        <v>665</v>
      </c>
      <c r="AV618">
        <f>(Table2[[#This Row],[Rank 1Y]]+Table2[[#This Row],[Rank 6M]]+Table2[[#This Row],[Rank Sharpe]])/3</f>
        <v>563.33333333333337</v>
      </c>
    </row>
    <row r="619" spans="1:48" x14ac:dyDescent="0.3">
      <c r="A619" t="s">
        <v>1370</v>
      </c>
      <c r="B619" t="s">
        <v>1371</v>
      </c>
      <c r="C619" t="s">
        <v>10404</v>
      </c>
      <c r="D619" t="s">
        <v>465</v>
      </c>
      <c r="E619">
        <v>8317.6623902249994</v>
      </c>
      <c r="F619">
        <v>300.75</v>
      </c>
      <c r="G619">
        <v>-26.323182920769401</v>
      </c>
      <c r="H619">
        <f>(Table2[[#This Row],[1Y Return vs Nifty]]-AVERAGE(Table2[1Y Return vs Nifty]))/_xlfn.STDEV.P(Table2[1Y Return vs Nifty])</f>
        <v>-0.82798103457933703</v>
      </c>
      <c r="I619">
        <v>-2.6027721507922501</v>
      </c>
      <c r="J619">
        <f>(Table2[[#This Row],[1M Return vs Nifty]]-AVERAGE(Table2[1M Return vs Nifty]))/_xlfn.STDEV.P(Table2[1M Return vs Nifty])</f>
        <v>-1.1986836801397192E-2</v>
      </c>
      <c r="K619">
        <v>9.7723795443022201</v>
      </c>
      <c r="L619">
        <f>(Table2[[#This Row],[6M Return vs Nifty]]-AVERAGE(Table2[6M Return vs Nifty]))/_xlfn.STDEV.P(Table2[6M Return vs Nifty])</f>
        <v>-0.10650051011280104</v>
      </c>
      <c r="M619">
        <v>-8.4765272334780395</v>
      </c>
      <c r="N619">
        <f>(Table2[[#This Row],[1W Return vs Nifty]]-AVERAGE(Table2[1W Return vs Nifty]))/_xlfn.STDEV.P(Table2[1W Return vs Nifty])</f>
        <v>-1.2922625531366028</v>
      </c>
      <c r="O619">
        <v>296.48</v>
      </c>
      <c r="P619">
        <v>284.66993447324199</v>
      </c>
      <c r="Q619">
        <v>269.00307417112703</v>
      </c>
      <c r="R619">
        <v>53.660596520564297</v>
      </c>
      <c r="S619" s="2">
        <f>(Table2[[#This Row],[Close Price]]-Table2[[#This Row],[20D EMA]])/Table2[[#This Row],[20D EMA]]</f>
        <v>1.4402320561251961E-2</v>
      </c>
      <c r="T619" s="2">
        <f>(Table2[[#This Row],[Close Price]]-Table2[[#This Row],[50D EMA]])/Table2[[#This Row],[50D EMA]]</f>
        <v>5.6486701191373889E-2</v>
      </c>
      <c r="U619" s="2">
        <f>(Table2[[#This Row],[Close Price]]-Table2[[#This Row],[200D EMA]])/Table2[[#This Row],[200D EMA]]</f>
        <v>0.11801696291647984</v>
      </c>
      <c r="V619">
        <v>0.92933120154284499</v>
      </c>
      <c r="W619">
        <v>288.64999999999998</v>
      </c>
      <c r="X619">
        <v>308.60000000000002</v>
      </c>
      <c r="Y619">
        <v>286.5</v>
      </c>
      <c r="Z619">
        <v>308.60000000000002</v>
      </c>
      <c r="AA619">
        <v>282.7</v>
      </c>
      <c r="AB619">
        <v>325.5</v>
      </c>
      <c r="AC619" s="2">
        <f>(Table2[[#This Row],[Close Price]]/Table2[[#This Row],[Day Low]])-1</f>
        <v>4.1919279404122767E-2</v>
      </c>
      <c r="AD619" s="2">
        <f>(Table2[[#This Row],[Day High]]/Table2[[#This Row],[Close Price]])-1</f>
        <v>2.6101413133832185E-2</v>
      </c>
      <c r="AE619" s="2">
        <f>(Table2[[#This Row],[Close Price]]/Table2[[#This Row],[Current Week Low]])-1</f>
        <v>4.9738219895288038E-2</v>
      </c>
      <c r="AF619" s="2">
        <f>(Table2[[#This Row],[Current Week High]]/Table2[[#This Row],[Close Price]])-1</f>
        <v>2.6101413133832185E-2</v>
      </c>
      <c r="AG619" s="2">
        <f>(Table2[[#This Row],[Close Price]]/Table2[[#This Row],[Current Month Low]])-1</f>
        <v>6.384860275910853E-2</v>
      </c>
      <c r="AH619" s="2">
        <f>(Table2[[#This Row],[Current Month High]]/Table2[[#This Row],[Close Price]])-1</f>
        <v>8.2294264339152212E-2</v>
      </c>
      <c r="AI619">
        <v>8.2294264339152203</v>
      </c>
      <c r="AJ619">
        <v>36.704545454545404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0.1</v>
      </c>
      <c r="AM619" t="s">
        <v>10436</v>
      </c>
      <c r="AN619">
        <v>-2.16</v>
      </c>
      <c r="AO619" t="s">
        <v>10435</v>
      </c>
      <c r="AP619">
        <v>-0.11053637970892401</v>
      </c>
      <c r="AQ619">
        <f>(Table2[[#This Row],[Sharpe Ratio]]-AVERAGE(Table2[Sharpe Ratio]))/_xlfn.STDEV.P(Table2[Sharpe Ratio])</f>
        <v>-1.9641259534538333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-4.2028568880839714</v>
      </c>
      <c r="AS619">
        <f>_xlfn.RANK.AVG(Table2[[#This Row],[1Y Return vs Nifty Z-Score]],Table2[1Y Return vs Nifty Z-Score])</f>
        <v>611</v>
      </c>
      <c r="AT619">
        <f>_xlfn.RANK.AVG(Table2[[#This Row],[6M Return vs Nifty Z-Score]],Table2[6M Return vs Nifty Z-Score])</f>
        <v>349</v>
      </c>
      <c r="AU619">
        <f>_xlfn.RANK.AVG(Table2[[#This Row],[Sharpe Ratio Z-Score]],Table2[Sharpe Ratio Z-Score])</f>
        <v>731</v>
      </c>
      <c r="AV619">
        <f>(Table2[[#This Row],[Rank 1Y]]+Table2[[#This Row],[Rank 6M]]+Table2[[#This Row],[Rank Sharpe]])/3</f>
        <v>563.66666666666663</v>
      </c>
    </row>
    <row r="620" spans="1:48" x14ac:dyDescent="0.3">
      <c r="A620" t="s">
        <v>453</v>
      </c>
      <c r="B620" t="s">
        <v>454</v>
      </c>
      <c r="C620" t="s">
        <v>10390</v>
      </c>
      <c r="D620" t="s">
        <v>284</v>
      </c>
      <c r="E620">
        <v>49327.012070375</v>
      </c>
      <c r="F620">
        <v>7920.25</v>
      </c>
      <c r="G620">
        <v>-22.871479378262698</v>
      </c>
      <c r="H620">
        <f>(Table2[[#This Row],[1Y Return vs Nifty]]-AVERAGE(Table2[1Y Return vs Nifty]))/_xlfn.STDEV.P(Table2[1Y Return vs Nifty])</f>
        <v>-0.77177571939364475</v>
      </c>
      <c r="I620">
        <v>5.2262047383887804</v>
      </c>
      <c r="J620">
        <f>(Table2[[#This Row],[1M Return vs Nifty]]-AVERAGE(Table2[1M Return vs Nifty]))/_xlfn.STDEV.P(Table2[1M Return vs Nifty])</f>
        <v>0.75101401235455079</v>
      </c>
      <c r="K620">
        <v>-14.4506914734337</v>
      </c>
      <c r="L620">
        <f>(Table2[[#This Row],[6M Return vs Nifty]]-AVERAGE(Table2[6M Return vs Nifty]))/_xlfn.STDEV.P(Table2[6M Return vs Nifty])</f>
        <v>-0.83561475680857189</v>
      </c>
      <c r="M620">
        <v>-0.182982717764157</v>
      </c>
      <c r="N620">
        <f>(Table2[[#This Row],[1W Return vs Nifty]]-AVERAGE(Table2[1W Return vs Nifty]))/_xlfn.STDEV.P(Table2[1W Return vs Nifty])</f>
        <v>0.31378402332105149</v>
      </c>
      <c r="O620">
        <v>7693.13</v>
      </c>
      <c r="P620">
        <v>7475.8547417658401</v>
      </c>
      <c r="Q620">
        <v>7432.9855961939202</v>
      </c>
      <c r="R620">
        <v>61.183780850584199</v>
      </c>
      <c r="S620" s="2">
        <f>(Table2[[#This Row],[Close Price]]-Table2[[#This Row],[20D EMA]])/Table2[[#This Row],[20D EMA]]</f>
        <v>2.9522444050730963E-2</v>
      </c>
      <c r="T620" s="2">
        <f>(Table2[[#This Row],[Close Price]]-Table2[[#This Row],[50D EMA]])/Table2[[#This Row],[50D EMA]]</f>
        <v>5.9444073431687783E-2</v>
      </c>
      <c r="U620" s="2">
        <f>(Table2[[#This Row],[Close Price]]-Table2[[#This Row],[200D EMA]])/Table2[[#This Row],[200D EMA]]</f>
        <v>6.5554331768863494E-2</v>
      </c>
      <c r="V620">
        <v>0.57971479183609398</v>
      </c>
      <c r="W620">
        <v>7789</v>
      </c>
      <c r="X620">
        <v>7962</v>
      </c>
      <c r="Y620">
        <v>7789</v>
      </c>
      <c r="Z620">
        <v>7978</v>
      </c>
      <c r="AA620">
        <v>7490</v>
      </c>
      <c r="AB620">
        <v>8050</v>
      </c>
      <c r="AC620" s="2">
        <f>(Table2[[#This Row],[Close Price]]/Table2[[#This Row],[Day Low]])-1</f>
        <v>1.6850686866093145E-2</v>
      </c>
      <c r="AD620" s="2">
        <f>(Table2[[#This Row],[Day High]]/Table2[[#This Row],[Close Price]])-1</f>
        <v>5.2712982544742548E-3</v>
      </c>
      <c r="AE620" s="2">
        <f>(Table2[[#This Row],[Close Price]]/Table2[[#This Row],[Current Week Low]])-1</f>
        <v>1.6850686866093145E-2</v>
      </c>
      <c r="AF620" s="2">
        <f>(Table2[[#This Row],[Current Week High]]/Table2[[#This Row],[Close Price]])-1</f>
        <v>7.2914365076859333E-3</v>
      </c>
      <c r="AG620" s="2">
        <f>(Table2[[#This Row],[Close Price]]/Table2[[#This Row],[Current Month Low]])-1</f>
        <v>5.7443257676902615E-2</v>
      </c>
      <c r="AH620" s="2">
        <f>(Table2[[#This Row],[Current Month High]]/Table2[[#This Row],[Close Price]])-1</f>
        <v>1.6382058647138598E-2</v>
      </c>
      <c r="AI620">
        <v>16.1579495596729</v>
      </c>
      <c r="AJ620">
        <v>23.537715248315401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0</v>
      </c>
      <c r="AM620" t="s">
        <v>10437</v>
      </c>
      <c r="AN620">
        <v>4.3600000000000003</v>
      </c>
      <c r="AO620" t="s">
        <v>10436</v>
      </c>
      <c r="AP620">
        <v>9.8328645091769994E-3</v>
      </c>
      <c r="AQ620">
        <f>(Table2[[#This Row],[Sharpe Ratio]]-AVERAGE(Table2[Sharpe Ratio]))/_xlfn.STDEV.P(Table2[Sharpe Ratio])</f>
        <v>-0.56701935146445193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-1.1096117919910662</v>
      </c>
      <c r="AS620">
        <f>_xlfn.RANK.AVG(Table2[[#This Row],[1Y Return vs Nifty Z-Score]],Table2[1Y Return vs Nifty Z-Score])</f>
        <v>592</v>
      </c>
      <c r="AT620">
        <f>_xlfn.RANK.AVG(Table2[[#This Row],[6M Return vs Nifty Z-Score]],Table2[6M Return vs Nifty Z-Score])</f>
        <v>618</v>
      </c>
      <c r="AU620">
        <f>_xlfn.RANK.AVG(Table2[[#This Row],[Sharpe Ratio Z-Score]],Table2[Sharpe Ratio Z-Score])</f>
        <v>486</v>
      </c>
      <c r="AV620">
        <f>(Table2[[#This Row],[Rank 1Y]]+Table2[[#This Row],[Rank 6M]]+Table2[[#This Row],[Rank Sharpe]])/3</f>
        <v>565.33333333333337</v>
      </c>
    </row>
    <row r="621" spans="1:48" x14ac:dyDescent="0.3">
      <c r="A621" t="s">
        <v>16</v>
      </c>
      <c r="B621" t="s">
        <v>17</v>
      </c>
      <c r="C621" t="s">
        <v>10389</v>
      </c>
      <c r="D621" t="s">
        <v>18</v>
      </c>
      <c r="E621">
        <v>2015490.46754525</v>
      </c>
      <c r="F621">
        <v>2978.75</v>
      </c>
      <c r="G621">
        <v>-4.57696565036143</v>
      </c>
      <c r="H621">
        <f>(Table2[[#This Row],[1Y Return vs Nifty]]-AVERAGE(Table2[1Y Return vs Nifty]))/_xlfn.STDEV.P(Table2[1Y Return vs Nifty])</f>
        <v>-0.47387965225372802</v>
      </c>
      <c r="I621">
        <v>-5.2708356156722997</v>
      </c>
      <c r="J621">
        <f>(Table2[[#This Row],[1M Return vs Nifty]]-AVERAGE(Table2[1M Return vs Nifty]))/_xlfn.STDEV.P(Table2[1M Return vs Nifty])</f>
        <v>-0.27201247209464324</v>
      </c>
      <c r="K621">
        <v>-14.078821714422</v>
      </c>
      <c r="L621">
        <f>(Table2[[#This Row],[6M Return vs Nifty]]-AVERAGE(Table2[6M Return vs Nifty]))/_xlfn.STDEV.P(Table2[6M Return vs Nifty])</f>
        <v>-0.82442147999357895</v>
      </c>
      <c r="M621">
        <v>-0.51111813527767802</v>
      </c>
      <c r="N621">
        <f>(Table2[[#This Row],[1W Return vs Nifty]]-AVERAGE(Table2[1W Return vs Nifty]))/_xlfn.STDEV.P(Table2[1W Return vs Nifty])</f>
        <v>0.25024053321093293</v>
      </c>
      <c r="O621">
        <v>2964.99</v>
      </c>
      <c r="P621">
        <v>2977.3512291226898</v>
      </c>
      <c r="Q621">
        <v>2860.8341156567899</v>
      </c>
      <c r="R621">
        <v>57.477301722830497</v>
      </c>
      <c r="S621" s="2">
        <f>(Table2[[#This Row],[Close Price]]-Table2[[#This Row],[20D EMA]])/Table2[[#This Row],[20D EMA]]</f>
        <v>4.6408250955315934E-3</v>
      </c>
      <c r="T621" s="2">
        <f>(Table2[[#This Row],[Close Price]]-Table2[[#This Row],[50D EMA]])/Table2[[#This Row],[50D EMA]]</f>
        <v>4.6980378519949161E-4</v>
      </c>
      <c r="U621" s="2">
        <f>(Table2[[#This Row],[Close Price]]-Table2[[#This Row],[200D EMA]])/Table2[[#This Row],[200D EMA]]</f>
        <v>4.1217309209883701E-2</v>
      </c>
      <c r="V621">
        <v>1.06184924497985</v>
      </c>
      <c r="W621">
        <v>2975.75</v>
      </c>
      <c r="X621">
        <v>3001</v>
      </c>
      <c r="Y621">
        <v>2975.75</v>
      </c>
      <c r="Z621">
        <v>3003</v>
      </c>
      <c r="AA621">
        <v>2891.75</v>
      </c>
      <c r="AB621">
        <v>3053.6</v>
      </c>
      <c r="AC621" s="2">
        <f>(Table2[[#This Row],[Close Price]]/Table2[[#This Row],[Day Low]])-1</f>
        <v>1.0081492060824981E-3</v>
      </c>
      <c r="AD621" s="2">
        <f>(Table2[[#This Row],[Day High]]/Table2[[#This Row],[Close Price]])-1</f>
        <v>7.4695761644985037E-3</v>
      </c>
      <c r="AE621" s="2">
        <f>(Table2[[#This Row],[Close Price]]/Table2[[#This Row],[Current Week Low]])-1</f>
        <v>1.0081492060824981E-3</v>
      </c>
      <c r="AF621" s="2">
        <f>(Table2[[#This Row],[Current Week High]]/Table2[[#This Row],[Close Price]])-1</f>
        <v>8.1409987410827611E-3</v>
      </c>
      <c r="AG621" s="2">
        <f>(Table2[[#This Row],[Close Price]]/Table2[[#This Row],[Current Month Low]])-1</f>
        <v>3.0085588311576039E-2</v>
      </c>
      <c r="AH621" s="2">
        <f>(Table2[[#This Row],[Current Month High]]/Table2[[#This Row],[Close Price]])-1</f>
        <v>2.5127989928661387E-2</v>
      </c>
      <c r="AI621">
        <v>8.0184641208560503</v>
      </c>
      <c r="AJ621">
        <v>34.159798225465003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-0.09</v>
      </c>
      <c r="AM621" t="s">
        <v>10435</v>
      </c>
      <c r="AN621">
        <v>1.68</v>
      </c>
      <c r="AO621" t="s">
        <v>10436</v>
      </c>
      <c r="AP621">
        <v>-1.8572834103509999E-2</v>
      </c>
      <c r="AQ621">
        <f>(Table2[[#This Row],[Sharpe Ratio]]-AVERAGE(Table2[Sharpe Ratio]))/_xlfn.STDEV.P(Table2[Sharpe Ratio])</f>
        <v>-0.89671976059884517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469</v>
      </c>
      <c r="AT621">
        <f>_xlfn.RANK.AVG(Table2[[#This Row],[6M Return vs Nifty Z-Score]],Table2[6M Return vs Nifty Z-Score])</f>
        <v>615</v>
      </c>
      <c r="AU621">
        <f>_xlfn.RANK.AVG(Table2[[#This Row],[Sharpe Ratio Z-Score]],Table2[Sharpe Ratio Z-Score])</f>
        <v>615</v>
      </c>
      <c r="AV621">
        <f>(Table2[[#This Row],[Rank 1Y]]+Table2[[#This Row],[Rank 6M]]+Table2[[#This Row],[Rank Sharpe]])/3</f>
        <v>566.33333333333337</v>
      </c>
    </row>
    <row r="622" spans="1:48" x14ac:dyDescent="0.3">
      <c r="A622" t="s">
        <v>495</v>
      </c>
      <c r="B622" t="s">
        <v>496</v>
      </c>
      <c r="C622" t="s">
        <v>10404</v>
      </c>
      <c r="D622" t="s">
        <v>388</v>
      </c>
      <c r="E622">
        <v>45317.936325374998</v>
      </c>
      <c r="F622">
        <v>603.75</v>
      </c>
      <c r="G622">
        <v>-33.989056210850897</v>
      </c>
      <c r="H622">
        <f>(Table2[[#This Row],[1Y Return vs Nifty]]-AVERAGE(Table2[1Y Return vs Nifty]))/_xlfn.STDEV.P(Table2[1Y Return vs Nifty])</f>
        <v>-0.95280717307491258</v>
      </c>
      <c r="I622">
        <v>-1.99889105132337</v>
      </c>
      <c r="J622">
        <f>(Table2[[#This Row],[1M Return vs Nifty]]-AVERAGE(Table2[1M Return vs Nifty]))/_xlfn.STDEV.P(Table2[1M Return vs Nifty])</f>
        <v>4.6866548284043026E-2</v>
      </c>
      <c r="K622">
        <v>12.3324769757781</v>
      </c>
      <c r="L622">
        <f>(Table2[[#This Row],[6M Return vs Nifty]]-AVERAGE(Table2[6M Return vs Nifty]))/_xlfn.STDEV.P(Table2[6M Return vs Nifty])</f>
        <v>-2.944159760531578E-2</v>
      </c>
      <c r="M622">
        <v>-5.89449656861155</v>
      </c>
      <c r="N622">
        <f>(Table2[[#This Row],[1W Return vs Nifty]]-AVERAGE(Table2[1W Return vs Nifty]))/_xlfn.STDEV.P(Table2[1W Return vs Nifty])</f>
        <v>-0.79225179154240188</v>
      </c>
      <c r="O622">
        <v>597.65</v>
      </c>
      <c r="P622">
        <v>580.51435324774798</v>
      </c>
      <c r="Q622">
        <v>559.87663454204596</v>
      </c>
      <c r="R622">
        <v>53.534232906622101</v>
      </c>
      <c r="S622" s="2">
        <f>(Table2[[#This Row],[Close Price]]-Table2[[#This Row],[20D EMA]])/Table2[[#This Row],[20D EMA]]</f>
        <v>1.0206642683845099E-2</v>
      </c>
      <c r="T622" s="2">
        <f>(Table2[[#This Row],[Close Price]]-Table2[[#This Row],[50D EMA]])/Table2[[#This Row],[50D EMA]]</f>
        <v>4.0025964254385406E-2</v>
      </c>
      <c r="U622" s="2">
        <f>(Table2[[#This Row],[Close Price]]-Table2[[#This Row],[200D EMA]])/Table2[[#This Row],[200D EMA]]</f>
        <v>7.8362558376526087E-2</v>
      </c>
      <c r="V622">
        <v>0.814902919793142</v>
      </c>
      <c r="W622">
        <v>587</v>
      </c>
      <c r="X622">
        <v>606.75</v>
      </c>
      <c r="Y622">
        <v>584.04999999999995</v>
      </c>
      <c r="Z622">
        <v>606.75</v>
      </c>
      <c r="AA622">
        <v>582.54999999999995</v>
      </c>
      <c r="AB622">
        <v>623.70000000000005</v>
      </c>
      <c r="AC622" s="2">
        <f>(Table2[[#This Row],[Close Price]]/Table2[[#This Row],[Day Low]])-1</f>
        <v>2.8534923339011975E-2</v>
      </c>
      <c r="AD622" s="2">
        <f>(Table2[[#This Row],[Day High]]/Table2[[#This Row],[Close Price]])-1</f>
        <v>4.9689440993789802E-3</v>
      </c>
      <c r="AE622" s="2">
        <f>(Table2[[#This Row],[Close Price]]/Table2[[#This Row],[Current Week Low]])-1</f>
        <v>3.3729988870816019E-2</v>
      </c>
      <c r="AF622" s="2">
        <f>(Table2[[#This Row],[Current Week High]]/Table2[[#This Row],[Close Price]])-1</f>
        <v>4.9689440993789802E-3</v>
      </c>
      <c r="AG622" s="2">
        <f>(Table2[[#This Row],[Close Price]]/Table2[[#This Row],[Current Month Low]])-1</f>
        <v>3.639172603210028E-2</v>
      </c>
      <c r="AH622" s="2">
        <f>(Table2[[#This Row],[Current Month High]]/Table2[[#This Row],[Close Price]])-1</f>
        <v>3.304347826086973E-2</v>
      </c>
      <c r="AI622">
        <v>5.1594202898550696</v>
      </c>
      <c r="AJ622">
        <v>34.825815096025003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0.03</v>
      </c>
      <c r="AM622" t="s">
        <v>10436</v>
      </c>
      <c r="AN622">
        <v>-0.99</v>
      </c>
      <c r="AO622" t="s">
        <v>10435</v>
      </c>
      <c r="AP622">
        <v>-9.2278578948852996E-2</v>
      </c>
      <c r="AQ622">
        <f>(Table2[[#This Row],[Sharpe Ratio]]-AVERAGE(Table2[Sharpe Ratio]))/_xlfn.STDEV.P(Table2[Sharpe Ratio])</f>
        <v>-1.7522105746924366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-3.4798445886310239</v>
      </c>
      <c r="AS622">
        <f>_xlfn.RANK.AVG(Table2[[#This Row],[1Y Return vs Nifty Z-Score]],Table2[1Y Return vs Nifty Z-Score])</f>
        <v>660</v>
      </c>
      <c r="AT622">
        <f>_xlfn.RANK.AVG(Table2[[#This Row],[6M Return vs Nifty Z-Score]],Table2[6M Return vs Nifty Z-Score])</f>
        <v>325</v>
      </c>
      <c r="AU622">
        <f>_xlfn.RANK.AVG(Table2[[#This Row],[Sharpe Ratio Z-Score]],Table2[Sharpe Ratio Z-Score])</f>
        <v>715</v>
      </c>
      <c r="AV622">
        <f>(Table2[[#This Row],[Rank 1Y]]+Table2[[#This Row],[Rank 6M]]+Table2[[#This Row],[Rank Sharpe]])/3</f>
        <v>566.66666666666663</v>
      </c>
    </row>
    <row r="623" spans="1:48" x14ac:dyDescent="0.3">
      <c r="A623" t="s">
        <v>114</v>
      </c>
      <c r="B623" t="s">
        <v>115</v>
      </c>
      <c r="C623" t="s">
        <v>10393</v>
      </c>
      <c r="D623" t="s">
        <v>116</v>
      </c>
      <c r="E623">
        <v>259975.33662240001</v>
      </c>
      <c r="F623">
        <v>2696.4</v>
      </c>
      <c r="G623">
        <v>-12.7439827254824</v>
      </c>
      <c r="H623">
        <f>(Table2[[#This Row],[1Y Return vs Nifty]]-AVERAGE(Table2[1Y Return vs Nifty]))/_xlfn.STDEV.P(Table2[1Y Return vs Nifty])</f>
        <v>-0.60686609305934469</v>
      </c>
      <c r="I623">
        <v>3.2116852719922702</v>
      </c>
      <c r="J623">
        <f>(Table2[[#This Row],[1M Return vs Nifty]]-AVERAGE(Table2[1M Return vs Nifty]))/_xlfn.STDEV.P(Table2[1M Return vs Nifty])</f>
        <v>0.55468183699382945</v>
      </c>
      <c r="K623">
        <v>-13.129529858650701</v>
      </c>
      <c r="L623">
        <f>(Table2[[#This Row],[6M Return vs Nifty]]-AVERAGE(Table2[6M Return vs Nifty]))/_xlfn.STDEV.P(Table2[6M Return vs Nifty])</f>
        <v>-0.79584780261764498</v>
      </c>
      <c r="M623">
        <v>4.5326858045297902</v>
      </c>
      <c r="N623">
        <f>(Table2[[#This Row],[1W Return vs Nifty]]-AVERAGE(Table2[1W Return vs Nifty]))/_xlfn.STDEV.P(Table2[1W Return vs Nifty])</f>
        <v>1.2269741884657079</v>
      </c>
      <c r="O623">
        <v>2584.4899999999998</v>
      </c>
      <c r="P623">
        <v>2549.9517311305299</v>
      </c>
      <c r="Q623">
        <v>2490.71668892242</v>
      </c>
      <c r="R623">
        <v>77.551028820606504</v>
      </c>
      <c r="S623" s="2">
        <f>(Table2[[#This Row],[Close Price]]-Table2[[#This Row],[20D EMA]])/Table2[[#This Row],[20D EMA]]</f>
        <v>4.3300612499951756E-2</v>
      </c>
      <c r="T623" s="2">
        <f>(Table2[[#This Row],[Close Price]]-Table2[[#This Row],[50D EMA]])/Table2[[#This Row],[50D EMA]]</f>
        <v>5.7431780798667065E-2</v>
      </c>
      <c r="U623" s="2">
        <f>(Table2[[#This Row],[Close Price]]-Table2[[#This Row],[200D EMA]])/Table2[[#This Row],[200D EMA]]</f>
        <v>8.2579970653573878E-2</v>
      </c>
      <c r="V623">
        <v>1.42585783951631</v>
      </c>
      <c r="W623">
        <v>2674</v>
      </c>
      <c r="X623">
        <v>2766.8</v>
      </c>
      <c r="Y623">
        <v>2674</v>
      </c>
      <c r="Z623">
        <v>2766.8</v>
      </c>
      <c r="AA623">
        <v>2488</v>
      </c>
      <c r="AB623">
        <v>2766.8</v>
      </c>
      <c r="AC623" s="2">
        <f>(Table2[[#This Row],[Close Price]]/Table2[[#This Row],[Day Low]])-1</f>
        <v>8.3769633507853047E-3</v>
      </c>
      <c r="AD623" s="2">
        <f>(Table2[[#This Row],[Day High]]/Table2[[#This Row],[Close Price]])-1</f>
        <v>2.6108885921970026E-2</v>
      </c>
      <c r="AE623" s="2">
        <f>(Table2[[#This Row],[Close Price]]/Table2[[#This Row],[Current Week Low]])-1</f>
        <v>8.3769633507853047E-3</v>
      </c>
      <c r="AF623" s="2">
        <f>(Table2[[#This Row],[Current Week High]]/Table2[[#This Row],[Close Price]])-1</f>
        <v>2.6108885921970026E-2</v>
      </c>
      <c r="AG623" s="2">
        <f>(Table2[[#This Row],[Close Price]]/Table2[[#This Row],[Current Month Low]])-1</f>
        <v>8.3762057877813545E-2</v>
      </c>
      <c r="AH623" s="2">
        <f>(Table2[[#This Row],[Current Month High]]/Table2[[#This Row],[Close Price]])-1</f>
        <v>2.6108885921970026E-2</v>
      </c>
      <c r="AI623">
        <v>2.7036048064085398</v>
      </c>
      <c r="AJ623">
        <v>21.1584734319921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-0.08</v>
      </c>
      <c r="AM623" t="s">
        <v>10435</v>
      </c>
      <c r="AN623">
        <v>7.72</v>
      </c>
      <c r="AO623" t="s">
        <v>10436</v>
      </c>
      <c r="AP623">
        <v>-6.9529016678500002E-3</v>
      </c>
      <c r="AQ623">
        <f>(Table2[[#This Row],[Sharpe Ratio]]-AVERAGE(Table2[Sharpe Ratio]))/_xlfn.STDEV.P(Table2[Sharpe Ratio])</f>
        <v>-0.76184905981488338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-0.38290693003233556</v>
      </c>
      <c r="AS623">
        <f>_xlfn.RANK.AVG(Table2[[#This Row],[1Y Return vs Nifty Z-Score]],Table2[1Y Return vs Nifty Z-Score])</f>
        <v>531</v>
      </c>
      <c r="AT623">
        <f>_xlfn.RANK.AVG(Table2[[#This Row],[6M Return vs Nifty Z-Score]],Table2[6M Return vs Nifty Z-Score])</f>
        <v>594</v>
      </c>
      <c r="AU623">
        <f>_xlfn.RANK.AVG(Table2[[#This Row],[Sharpe Ratio Z-Score]],Table2[Sharpe Ratio Z-Score])</f>
        <v>581</v>
      </c>
      <c r="AV623">
        <f>(Table2[[#This Row],[Rank 1Y]]+Table2[[#This Row],[Rank 6M]]+Table2[[#This Row],[Rank Sharpe]])/3</f>
        <v>568.66666666666663</v>
      </c>
    </row>
    <row r="624" spans="1:48" x14ac:dyDescent="0.3">
      <c r="A624" t="s">
        <v>1311</v>
      </c>
      <c r="B624" t="s">
        <v>1312</v>
      </c>
      <c r="C624" t="s">
        <v>5630</v>
      </c>
      <c r="D624" t="s">
        <v>83</v>
      </c>
      <c r="E624">
        <v>9064.1251839800007</v>
      </c>
      <c r="F624">
        <v>770.3</v>
      </c>
      <c r="G624">
        <v>-10.178356710558999</v>
      </c>
      <c r="H624">
        <f>(Table2[[#This Row],[1Y Return vs Nifty]]-AVERAGE(Table2[1Y Return vs Nifty]))/_xlfn.STDEV.P(Table2[1Y Return vs Nifty])</f>
        <v>-0.56508909308191935</v>
      </c>
      <c r="I624">
        <v>-4.6239517448354004</v>
      </c>
      <c r="J624">
        <f>(Table2[[#This Row],[1M Return vs Nifty]]-AVERAGE(Table2[1M Return vs Nifty]))/_xlfn.STDEV.P(Table2[1M Return vs Nifty])</f>
        <v>-0.2089680986419746</v>
      </c>
      <c r="K624">
        <v>-27.970446309278898</v>
      </c>
      <c r="L624">
        <f>(Table2[[#This Row],[6M Return vs Nifty]]-AVERAGE(Table2[6M Return vs Nifty]))/_xlfn.STDEV.P(Table2[6M Return vs Nifty])</f>
        <v>-1.2425592707981994</v>
      </c>
      <c r="M624">
        <v>-4.6378730479548</v>
      </c>
      <c r="N624">
        <f>(Table2[[#This Row],[1W Return vs Nifty]]-AVERAGE(Table2[1W Return vs Nifty]))/_xlfn.STDEV.P(Table2[1W Return vs Nifty])</f>
        <v>-0.54890639206657621</v>
      </c>
      <c r="O624">
        <v>785.57</v>
      </c>
      <c r="P624">
        <v>803.03901189234796</v>
      </c>
      <c r="Q624">
        <v>812.20015249671405</v>
      </c>
      <c r="R624">
        <v>33.449324300698201</v>
      </c>
      <c r="S624" s="2">
        <f>(Table2[[#This Row],[Close Price]]-Table2[[#This Row],[20D EMA]])/Table2[[#This Row],[20D EMA]]</f>
        <v>-1.9438114999299993E-2</v>
      </c>
      <c r="T624" s="2">
        <f>(Table2[[#This Row],[Close Price]]-Table2[[#This Row],[50D EMA]])/Table2[[#This Row],[50D EMA]]</f>
        <v>-4.0768893425487597E-2</v>
      </c>
      <c r="U624" s="2">
        <f>(Table2[[#This Row],[Close Price]]-Table2[[#This Row],[200D EMA]])/Table2[[#This Row],[200D EMA]]</f>
        <v>-5.1588456820541681E-2</v>
      </c>
      <c r="V624">
        <v>0.53357895437084402</v>
      </c>
      <c r="W624">
        <v>769</v>
      </c>
      <c r="X624">
        <v>775</v>
      </c>
      <c r="Y624">
        <v>768</v>
      </c>
      <c r="Z624">
        <v>783.7</v>
      </c>
      <c r="AA624">
        <v>762.9</v>
      </c>
      <c r="AB624">
        <v>808.5</v>
      </c>
      <c r="AC624" s="2">
        <f>(Table2[[#This Row],[Close Price]]/Table2[[#This Row],[Day Low]])-1</f>
        <v>1.6905071521455817E-3</v>
      </c>
      <c r="AD624" s="2">
        <f>(Table2[[#This Row],[Day High]]/Table2[[#This Row],[Close Price]])-1</f>
        <v>6.1015188887447724E-3</v>
      </c>
      <c r="AE624" s="2">
        <f>(Table2[[#This Row],[Close Price]]/Table2[[#This Row],[Current Week Low]])-1</f>
        <v>2.9947916666666075E-3</v>
      </c>
      <c r="AF624" s="2">
        <f>(Table2[[#This Row],[Current Week High]]/Table2[[#This Row],[Close Price]])-1</f>
        <v>1.7395819810463564E-2</v>
      </c>
      <c r="AG624" s="2">
        <f>(Table2[[#This Row],[Close Price]]/Table2[[#This Row],[Current Month Low]])-1</f>
        <v>9.6998295975880833E-3</v>
      </c>
      <c r="AH624" s="2">
        <f>(Table2[[#This Row],[Current Month High]]/Table2[[#This Row],[Close Price]])-1</f>
        <v>4.9591068414903239E-2</v>
      </c>
      <c r="AI624">
        <v>29.8065688692717</v>
      </c>
      <c r="AJ624">
        <v>22.134136673537299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-0.15</v>
      </c>
      <c r="AM624" t="s">
        <v>10435</v>
      </c>
      <c r="AN624">
        <v>-2.1</v>
      </c>
      <c r="AO624" t="s">
        <v>10435</v>
      </c>
      <c r="AP624">
        <v>3.2108124460449999E-3</v>
      </c>
      <c r="AQ624">
        <f>(Table2[[#This Row],[Sharpe Ratio]]-AVERAGE(Table2[Sharpe Ratio]))/_xlfn.STDEV.P(Table2[Sharpe Ratio])</f>
        <v>-0.64388045262211668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506</v>
      </c>
      <c r="AT624">
        <f>_xlfn.RANK.AVG(Table2[[#This Row],[6M Return vs Nifty Z-Score]],Table2[6M Return vs Nifty Z-Score])</f>
        <v>709</v>
      </c>
      <c r="AU624">
        <f>_xlfn.RANK.AVG(Table2[[#This Row],[Sharpe Ratio Z-Score]],Table2[Sharpe Ratio Z-Score])</f>
        <v>499</v>
      </c>
      <c r="AV624">
        <f>(Table2[[#This Row],[Rank 1Y]]+Table2[[#This Row],[Rank 6M]]+Table2[[#This Row],[Rank Sharpe]])/3</f>
        <v>571.33333333333337</v>
      </c>
    </row>
    <row r="625" spans="1:48" x14ac:dyDescent="0.3">
      <c r="A625" t="s">
        <v>1490</v>
      </c>
      <c r="B625" t="s">
        <v>1491</v>
      </c>
      <c r="C625" t="s">
        <v>10399</v>
      </c>
      <c r="D625" t="s">
        <v>473</v>
      </c>
      <c r="E625">
        <v>7164.0216826799997</v>
      </c>
      <c r="F625">
        <v>1326.45</v>
      </c>
      <c r="G625">
        <v>-28.928176550094101</v>
      </c>
      <c r="H625">
        <f>(Table2[[#This Row],[1Y Return vs Nifty]]-AVERAGE(Table2[1Y Return vs Nifty]))/_xlfn.STDEV.P(Table2[1Y Return vs Nifty])</f>
        <v>-0.87039907140951789</v>
      </c>
      <c r="I625">
        <v>8.1496069914306606</v>
      </c>
      <c r="J625">
        <f>(Table2[[#This Row],[1M Return vs Nifty]]-AVERAGE(Table2[1M Return vs Nifty]))/_xlfn.STDEV.P(Table2[1M Return vs Nifty])</f>
        <v>1.0359245994042847</v>
      </c>
      <c r="K625">
        <v>0.843092833972789</v>
      </c>
      <c r="L625">
        <f>(Table2[[#This Row],[6M Return vs Nifty]]-AVERAGE(Table2[6M Return vs Nifty]))/_xlfn.STDEV.P(Table2[6M Return vs Nifty])</f>
        <v>-0.37527196970871651</v>
      </c>
      <c r="M625">
        <v>2.6720784551624401</v>
      </c>
      <c r="N625">
        <f>(Table2[[#This Row],[1W Return vs Nifty]]-AVERAGE(Table2[1W Return vs Nifty]))/_xlfn.STDEV.P(Table2[1W Return vs Nifty])</f>
        <v>0.86666719814069526</v>
      </c>
      <c r="O625">
        <v>1236.96</v>
      </c>
      <c r="P625">
        <v>1175.5272977188399</v>
      </c>
      <c r="Q625">
        <v>1136.5351533774799</v>
      </c>
      <c r="R625">
        <v>83.460081524539206</v>
      </c>
      <c r="S625" s="2">
        <f>(Table2[[#This Row],[Close Price]]-Table2[[#This Row],[20D EMA]])/Table2[[#This Row],[20D EMA]]</f>
        <v>7.2346720993403182E-2</v>
      </c>
      <c r="T625" s="2">
        <f>(Table2[[#This Row],[Close Price]]-Table2[[#This Row],[50D EMA]])/Table2[[#This Row],[50D EMA]]</f>
        <v>0.12838723743296473</v>
      </c>
      <c r="U625" s="2">
        <f>(Table2[[#This Row],[Close Price]]-Table2[[#This Row],[200D EMA]])/Table2[[#This Row],[200D EMA]]</f>
        <v>0.16709984381753945</v>
      </c>
      <c r="V625">
        <v>1.51025864793696</v>
      </c>
      <c r="W625">
        <v>1285.8</v>
      </c>
      <c r="X625">
        <v>1340</v>
      </c>
      <c r="Y625">
        <v>1267.5</v>
      </c>
      <c r="Z625">
        <v>1340</v>
      </c>
      <c r="AA625">
        <v>1112</v>
      </c>
      <c r="AB625">
        <v>1344.95</v>
      </c>
      <c r="AC625" s="2">
        <f>(Table2[[#This Row],[Close Price]]/Table2[[#This Row],[Day Low]])-1</f>
        <v>3.1614559029398137E-2</v>
      </c>
      <c r="AD625" s="2">
        <f>(Table2[[#This Row],[Day High]]/Table2[[#This Row],[Close Price]])-1</f>
        <v>1.0215236156658758E-2</v>
      </c>
      <c r="AE625" s="2">
        <f>(Table2[[#This Row],[Close Price]]/Table2[[#This Row],[Current Week Low]])-1</f>
        <v>4.6508875739645017E-2</v>
      </c>
      <c r="AF625" s="2">
        <f>(Table2[[#This Row],[Current Week High]]/Table2[[#This Row],[Close Price]])-1</f>
        <v>1.0215236156658758E-2</v>
      </c>
      <c r="AG625" s="2">
        <f>(Table2[[#This Row],[Close Price]]/Table2[[#This Row],[Current Month Low]])-1</f>
        <v>0.19285071942446042</v>
      </c>
      <c r="AH625" s="2">
        <f>(Table2[[#This Row],[Current Month High]]/Table2[[#This Row],[Close Price]])-1</f>
        <v>1.3947001394700065E-2</v>
      </c>
      <c r="AI625">
        <v>2.2692148215160701</v>
      </c>
      <c r="AJ625">
        <v>42.124718739955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0.11</v>
      </c>
      <c r="AM625" t="s">
        <v>10436</v>
      </c>
      <c r="AN625">
        <v>15.14</v>
      </c>
      <c r="AO625" t="s">
        <v>10436</v>
      </c>
      <c r="AP625">
        <v>-3.4837312877098001E-2</v>
      </c>
      <c r="AQ625">
        <f>(Table2[[#This Row],[Sharpe Ratio]]-AVERAGE(Table2[Sharpe Ratio]))/_xlfn.STDEV.P(Table2[Sharpe Ratio])</f>
        <v>-1.0854989692754655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-0.42857821284871989</v>
      </c>
      <c r="AS625">
        <f>_xlfn.RANK.AVG(Table2[[#This Row],[1Y Return vs Nifty Z-Score]],Table2[1Y Return vs Nifty Z-Score])</f>
        <v>623</v>
      </c>
      <c r="AT625">
        <f>_xlfn.RANK.AVG(Table2[[#This Row],[6M Return vs Nifty Z-Score]],Table2[6M Return vs Nifty Z-Score])</f>
        <v>448</v>
      </c>
      <c r="AU625">
        <f>_xlfn.RANK.AVG(Table2[[#This Row],[Sharpe Ratio Z-Score]],Table2[Sharpe Ratio Z-Score])</f>
        <v>644</v>
      </c>
      <c r="AV625">
        <f>(Table2[[#This Row],[Rank 1Y]]+Table2[[#This Row],[Rank 6M]]+Table2[[#This Row],[Rank Sharpe]])/3</f>
        <v>571.66666666666663</v>
      </c>
    </row>
    <row r="626" spans="1:48" x14ac:dyDescent="0.3">
      <c r="A626" t="s">
        <v>1395</v>
      </c>
      <c r="B626" t="s">
        <v>1396</v>
      </c>
      <c r="C626" t="s">
        <v>10391</v>
      </c>
      <c r="D626" t="s">
        <v>24</v>
      </c>
      <c r="E626">
        <v>8123.5738205999996</v>
      </c>
      <c r="F626">
        <v>42</v>
      </c>
      <c r="G626">
        <v>-46.743115731519602</v>
      </c>
      <c r="H626">
        <f>(Table2[[#This Row],[1Y Return vs Nifty]]-AVERAGE(Table2[1Y Return vs Nifty]))/_xlfn.STDEV.P(Table2[1Y Return vs Nifty])</f>
        <v>-1.1604860558145567</v>
      </c>
      <c r="I626">
        <v>-8.4935379991911706</v>
      </c>
      <c r="J626">
        <f>(Table2[[#This Row],[1M Return vs Nifty]]-AVERAGE(Table2[1M Return vs Nifty]))/_xlfn.STDEV.P(Table2[1M Return vs Nifty])</f>
        <v>-0.58609242021657693</v>
      </c>
      <c r="K626">
        <v>-25.390258322174201</v>
      </c>
      <c r="L626">
        <f>(Table2[[#This Row],[6M Return vs Nifty]]-AVERAGE(Table2[6M Return vs Nifty]))/_xlfn.STDEV.P(Table2[6M Return vs Nifty])</f>
        <v>-1.1648956327246505</v>
      </c>
      <c r="M626">
        <v>-3.9415803118936901</v>
      </c>
      <c r="N626">
        <f>(Table2[[#This Row],[1W Return vs Nifty]]-AVERAGE(Table2[1W Return vs Nifty]))/_xlfn.STDEV.P(Table2[1W Return vs Nifty])</f>
        <v>-0.41406916259919208</v>
      </c>
      <c r="O626">
        <v>42.78</v>
      </c>
      <c r="P626">
        <v>43.749886608850503</v>
      </c>
      <c r="Q626">
        <v>47.142713051693001</v>
      </c>
      <c r="R626">
        <v>37.936093238798399</v>
      </c>
      <c r="S626" s="2">
        <f>(Table2[[#This Row],[Close Price]]-Table2[[#This Row],[20D EMA]])/Table2[[#This Row],[20D EMA]]</f>
        <v>-1.8232819074333828E-2</v>
      </c>
      <c r="T626" s="2">
        <f>(Table2[[#This Row],[Close Price]]-Table2[[#This Row],[50D EMA]])/Table2[[#This Row],[50D EMA]]</f>
        <v>-3.9997511867756574E-2</v>
      </c>
      <c r="U626" s="2">
        <f>(Table2[[#This Row],[Close Price]]-Table2[[#This Row],[200D EMA]])/Table2[[#This Row],[200D EMA]]</f>
        <v>-0.10908818603744559</v>
      </c>
      <c r="V626">
        <v>0.69630142787265403</v>
      </c>
      <c r="W626">
        <v>41.94</v>
      </c>
      <c r="X626">
        <v>42.26</v>
      </c>
      <c r="Y626">
        <v>41.8</v>
      </c>
      <c r="Z626">
        <v>43.26</v>
      </c>
      <c r="AA626">
        <v>41.5</v>
      </c>
      <c r="AB626">
        <v>44.9</v>
      </c>
      <c r="AC626" s="2">
        <f>(Table2[[#This Row],[Close Price]]/Table2[[#This Row],[Day Low]])-1</f>
        <v>1.4306151645206988E-3</v>
      </c>
      <c r="AD626" s="2">
        <f>(Table2[[#This Row],[Day High]]/Table2[[#This Row],[Close Price]])-1</f>
        <v>6.1904761904760797E-3</v>
      </c>
      <c r="AE626" s="2">
        <f>(Table2[[#This Row],[Close Price]]/Table2[[#This Row],[Current Week Low]])-1</f>
        <v>4.784688995215447E-3</v>
      </c>
      <c r="AF626" s="2">
        <f>(Table2[[#This Row],[Current Week High]]/Table2[[#This Row],[Close Price]])-1</f>
        <v>3.0000000000000027E-2</v>
      </c>
      <c r="AG626" s="2">
        <f>(Table2[[#This Row],[Close Price]]/Table2[[#This Row],[Current Month Low]])-1</f>
        <v>1.2048192771084265E-2</v>
      </c>
      <c r="AH626" s="2">
        <f>(Table2[[#This Row],[Current Month High]]/Table2[[#This Row],[Close Price]])-1</f>
        <v>6.9047619047619024E-2</v>
      </c>
      <c r="AI626">
        <v>50</v>
      </c>
      <c r="AJ626">
        <v>5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-0.09</v>
      </c>
      <c r="AM626" t="s">
        <v>10435</v>
      </c>
      <c r="AN626">
        <v>-2.21</v>
      </c>
      <c r="AO626" t="s">
        <v>10435</v>
      </c>
      <c r="AP626">
        <v>6.7135197594546003E-2</v>
      </c>
      <c r="AQ626">
        <f>(Table2[[#This Row],[Sharpe Ratio]]-AVERAGE(Table2[Sharpe Ratio]))/_xlfn.STDEV.P(Table2[Sharpe Ratio])</f>
        <v>9.8079680958688006E-2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700</v>
      </c>
      <c r="AT626">
        <f>_xlfn.RANK.AVG(Table2[[#This Row],[6M Return vs Nifty Z-Score]],Table2[6M Return vs Nifty Z-Score])</f>
        <v>695</v>
      </c>
      <c r="AU626">
        <f>_xlfn.RANK.AVG(Table2[[#This Row],[Sharpe Ratio Z-Score]],Table2[Sharpe Ratio Z-Score])</f>
        <v>323</v>
      </c>
      <c r="AV626">
        <f>(Table2[[#This Row],[Rank 1Y]]+Table2[[#This Row],[Rank 6M]]+Table2[[#This Row],[Rank Sharpe]])/3</f>
        <v>572.66666666666663</v>
      </c>
    </row>
    <row r="627" spans="1:48" x14ac:dyDescent="0.3">
      <c r="A627" t="s">
        <v>19</v>
      </c>
      <c r="B627" t="s">
        <v>20</v>
      </c>
      <c r="C627" t="s">
        <v>10390</v>
      </c>
      <c r="D627" t="s">
        <v>21</v>
      </c>
      <c r="E627">
        <v>1545393.7215633399</v>
      </c>
      <c r="F627">
        <v>4271.3</v>
      </c>
      <c r="G627">
        <v>-12.4443857012834</v>
      </c>
      <c r="H627">
        <f>(Table2[[#This Row],[1Y Return vs Nifty]]-AVERAGE(Table2[1Y Return vs Nifty]))/_xlfn.STDEV.P(Table2[1Y Return vs Nifty])</f>
        <v>-0.60198764826637974</v>
      </c>
      <c r="I627">
        <v>-9.7332160749392909</v>
      </c>
      <c r="J627">
        <f>(Table2[[#This Row],[1M Return vs Nifty]]-AVERAGE(Table2[1M Return vs Nifty]))/_xlfn.STDEV.P(Table2[1M Return vs Nifty])</f>
        <v>-0.70690966592628712</v>
      </c>
      <c r="K627">
        <v>-7.2386111143875898</v>
      </c>
      <c r="L627">
        <f>(Table2[[#This Row],[6M Return vs Nifty]]-AVERAGE(Table2[6M Return vs Nifty]))/_xlfn.STDEV.P(Table2[6M Return vs Nifty])</f>
        <v>-0.61853119485042507</v>
      </c>
      <c r="M627">
        <v>-7.0191329204246804</v>
      </c>
      <c r="N627">
        <f>(Table2[[#This Row],[1W Return vs Nifty]]-AVERAGE(Table2[1W Return vs Nifty]))/_xlfn.STDEV.P(Table2[1W Return vs Nifty])</f>
        <v>-1.0100378490196409</v>
      </c>
      <c r="O627">
        <v>4400.28</v>
      </c>
      <c r="P627">
        <v>4336.67288780327</v>
      </c>
      <c r="Q627">
        <v>4027.1005658148601</v>
      </c>
      <c r="R627">
        <v>20.6792805716582</v>
      </c>
      <c r="S627" s="2">
        <f>(Table2[[#This Row],[Close Price]]-Table2[[#This Row],[20D EMA]])/Table2[[#This Row],[20D EMA]]</f>
        <v>-2.9311771069113687E-2</v>
      </c>
      <c r="T627" s="2">
        <f>(Table2[[#This Row],[Close Price]]-Table2[[#This Row],[50D EMA]])/Table2[[#This Row],[50D EMA]]</f>
        <v>-1.5074433671750664E-2</v>
      </c>
      <c r="U627" s="2">
        <f>(Table2[[#This Row],[Close Price]]-Table2[[#This Row],[200D EMA]])/Table2[[#This Row],[200D EMA]]</f>
        <v>6.0639020604077644E-2</v>
      </c>
      <c r="V627">
        <v>0.95013153277565199</v>
      </c>
      <c r="W627">
        <v>4240</v>
      </c>
      <c r="X627">
        <v>4291</v>
      </c>
      <c r="Y627">
        <v>4240</v>
      </c>
      <c r="Z627">
        <v>4309.3999999999996</v>
      </c>
      <c r="AA627">
        <v>4227.5</v>
      </c>
      <c r="AB627">
        <v>4588</v>
      </c>
      <c r="AC627" s="2">
        <f>(Table2[[#This Row],[Close Price]]/Table2[[#This Row],[Day Low]])-1</f>
        <v>7.382075471698224E-3</v>
      </c>
      <c r="AD627" s="2">
        <f>(Table2[[#This Row],[Day High]]/Table2[[#This Row],[Close Price]])-1</f>
        <v>4.6121789619084641E-3</v>
      </c>
      <c r="AE627" s="2">
        <f>(Table2[[#This Row],[Close Price]]/Table2[[#This Row],[Current Week Low]])-1</f>
        <v>7.382075471698224E-3</v>
      </c>
      <c r="AF627" s="2">
        <f>(Table2[[#This Row],[Current Week High]]/Table2[[#This Row],[Close Price]])-1</f>
        <v>8.9200009364829302E-3</v>
      </c>
      <c r="AG627" s="2">
        <f>(Table2[[#This Row],[Close Price]]/Table2[[#This Row],[Current Month Low]])-1</f>
        <v>1.0360733293909075E-2</v>
      </c>
      <c r="AH627" s="2">
        <f>(Table2[[#This Row],[Current Month High]]/Table2[[#This Row],[Close Price]])-1</f>
        <v>7.4146044529768362E-2</v>
      </c>
      <c r="AI627">
        <v>7.5141057757591199</v>
      </c>
      <c r="AJ627">
        <v>29.003322259136201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-0.05</v>
      </c>
      <c r="AM627" t="s">
        <v>10435</v>
      </c>
      <c r="AN627">
        <v>-4.16</v>
      </c>
      <c r="AO627" t="s">
        <v>10435</v>
      </c>
      <c r="AP627">
        <v>-4.2069433146295999E-2</v>
      </c>
      <c r="AQ627">
        <f>(Table2[[#This Row],[Sharpe Ratio]]-AVERAGE(Table2[Sharpe Ratio]))/_xlfn.STDEV.P(Table2[Sharpe Ratio])</f>
        <v>-1.1694410347101367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-4.1069073927728699</v>
      </c>
      <c r="AS627">
        <f>_xlfn.RANK.AVG(Table2[[#This Row],[1Y Return vs Nifty Z-Score]],Table2[1Y Return vs Nifty Z-Score])</f>
        <v>527</v>
      </c>
      <c r="AT627">
        <f>_xlfn.RANK.AVG(Table2[[#This Row],[6M Return vs Nifty Z-Score]],Table2[6M Return vs Nifty Z-Score])</f>
        <v>536</v>
      </c>
      <c r="AU627">
        <f>_xlfn.RANK.AVG(Table2[[#This Row],[Sharpe Ratio Z-Score]],Table2[Sharpe Ratio Z-Score])</f>
        <v>656</v>
      </c>
      <c r="AV627">
        <f>(Table2[[#This Row],[Rank 1Y]]+Table2[[#This Row],[Rank 6M]]+Table2[[#This Row],[Rank Sharpe]])/3</f>
        <v>573</v>
      </c>
    </row>
    <row r="628" spans="1:48" x14ac:dyDescent="0.3">
      <c r="A628" t="s">
        <v>1106</v>
      </c>
      <c r="B628" t="s">
        <v>1107</v>
      </c>
      <c r="C628" t="s">
        <v>10404</v>
      </c>
      <c r="D628" t="s">
        <v>465</v>
      </c>
      <c r="E628">
        <v>12171.14408457</v>
      </c>
      <c r="F628">
        <v>2380.15</v>
      </c>
      <c r="G628">
        <v>-30.4672948511469</v>
      </c>
      <c r="H628">
        <f>(Table2[[#This Row],[1Y Return vs Nifty]]-AVERAGE(Table2[1Y Return vs Nifty]))/_xlfn.STDEV.P(Table2[1Y Return vs Nifty])</f>
        <v>-0.89546108155999471</v>
      </c>
      <c r="I628">
        <v>9.7691440687518405</v>
      </c>
      <c r="J628">
        <f>(Table2[[#This Row],[1M Return vs Nifty]]-AVERAGE(Table2[1M Return vs Nifty]))/_xlfn.STDEV.P(Table2[1M Return vs Nifty])</f>
        <v>1.1937623581212946</v>
      </c>
      <c r="K628">
        <v>8.8330864396012796</v>
      </c>
      <c r="L628">
        <f>(Table2[[#This Row],[6M Return vs Nifty]]-AVERAGE(Table2[6M Return vs Nifty]))/_xlfn.STDEV.P(Table2[6M Return vs Nifty])</f>
        <v>-0.13477322516033219</v>
      </c>
      <c r="M628">
        <v>4.6866855727527597</v>
      </c>
      <c r="N628">
        <f>(Table2[[#This Row],[1W Return vs Nifty]]-AVERAGE(Table2[1W Return vs Nifty]))/_xlfn.STDEV.P(Table2[1W Return vs Nifty])</f>
        <v>1.2567962747957628</v>
      </c>
      <c r="O628">
        <v>2263.73</v>
      </c>
      <c r="P628">
        <v>2173.5600516548898</v>
      </c>
      <c r="Q628">
        <v>2161.4749440109699</v>
      </c>
      <c r="R628">
        <v>74.374939855269304</v>
      </c>
      <c r="S628" s="2">
        <f>(Table2[[#This Row],[Close Price]]-Table2[[#This Row],[20D EMA]])/Table2[[#This Row],[20D EMA]]</f>
        <v>5.142839472905341E-2</v>
      </c>
      <c r="T628" s="2">
        <f>(Table2[[#This Row],[Close Price]]-Table2[[#This Row],[50D EMA]])/Table2[[#This Row],[50D EMA]]</f>
        <v>9.5046809582195954E-2</v>
      </c>
      <c r="U628" s="2">
        <f>(Table2[[#This Row],[Close Price]]-Table2[[#This Row],[200D EMA]])/Table2[[#This Row],[200D EMA]]</f>
        <v>0.10116936890475486</v>
      </c>
      <c r="V628">
        <v>2.8939225534745998</v>
      </c>
      <c r="W628">
        <v>2361.9499999999998</v>
      </c>
      <c r="X628">
        <v>2456</v>
      </c>
      <c r="Y628">
        <v>2355</v>
      </c>
      <c r="Z628">
        <v>2456</v>
      </c>
      <c r="AA628">
        <v>2079</v>
      </c>
      <c r="AB628">
        <v>2498.85</v>
      </c>
      <c r="AC628" s="2">
        <f>(Table2[[#This Row],[Close Price]]/Table2[[#This Row],[Day Low]])-1</f>
        <v>7.7054975761554623E-3</v>
      </c>
      <c r="AD628" s="2">
        <f>(Table2[[#This Row],[Day High]]/Table2[[#This Row],[Close Price]])-1</f>
        <v>3.1867739428187214E-2</v>
      </c>
      <c r="AE628" s="2">
        <f>(Table2[[#This Row],[Close Price]]/Table2[[#This Row],[Current Week Low]])-1</f>
        <v>1.0679405520169993E-2</v>
      </c>
      <c r="AF628" s="2">
        <f>(Table2[[#This Row],[Current Week High]]/Table2[[#This Row],[Close Price]])-1</f>
        <v>3.1867739428187214E-2</v>
      </c>
      <c r="AG628" s="2">
        <f>(Table2[[#This Row],[Close Price]]/Table2[[#This Row],[Current Month Low]])-1</f>
        <v>0.14485329485329479</v>
      </c>
      <c r="AH628" s="2">
        <f>(Table2[[#This Row],[Current Month High]]/Table2[[#This Row],[Close Price]])-1</f>
        <v>4.9870806461777439E-2</v>
      </c>
      <c r="AI628">
        <v>14.908724240068899</v>
      </c>
      <c r="AJ628">
        <v>31.645464601769898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0.09</v>
      </c>
      <c r="AM628" t="s">
        <v>10436</v>
      </c>
      <c r="AN628">
        <v>5.14</v>
      </c>
      <c r="AO628" t="s">
        <v>10436</v>
      </c>
      <c r="AP628">
        <v>-0.123217539562287</v>
      </c>
      <c r="AQ628">
        <f>(Table2[[#This Row],[Sharpe Ratio]]-AVERAGE(Table2[Sharpe Ratio]))/_xlfn.STDEV.P(Table2[Sharpe Ratio])</f>
        <v>-2.1113141514615754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-0.69098982526484498</v>
      </c>
      <c r="AS628">
        <f>_xlfn.RANK.AVG(Table2[[#This Row],[1Y Return vs Nifty Z-Score]],Table2[1Y Return vs Nifty Z-Score])</f>
        <v>633</v>
      </c>
      <c r="AT628">
        <f>_xlfn.RANK.AVG(Table2[[#This Row],[6M Return vs Nifty Z-Score]],Table2[6M Return vs Nifty Z-Score])</f>
        <v>355</v>
      </c>
      <c r="AU628">
        <f>_xlfn.RANK.AVG(Table2[[#This Row],[Sharpe Ratio Z-Score]],Table2[Sharpe Ratio Z-Score])</f>
        <v>735</v>
      </c>
      <c r="AV628">
        <f>(Table2[[#This Row],[Rank 1Y]]+Table2[[#This Row],[Rank 6M]]+Table2[[#This Row],[Rank Sharpe]])/3</f>
        <v>574.33333333333337</v>
      </c>
    </row>
    <row r="629" spans="1:48" x14ac:dyDescent="0.3">
      <c r="A629" t="s">
        <v>1918</v>
      </c>
      <c r="B629" t="s">
        <v>1919</v>
      </c>
      <c r="C629" t="s">
        <v>10391</v>
      </c>
      <c r="D629" t="s">
        <v>24</v>
      </c>
      <c r="E629">
        <v>3863.3311107899999</v>
      </c>
      <c r="F629">
        <v>123.23</v>
      </c>
      <c r="G629">
        <v>-33.579961230179201</v>
      </c>
      <c r="H629">
        <f>(Table2[[#This Row],[1Y Return vs Nifty]]-AVERAGE(Table2[1Y Return vs Nifty]))/_xlfn.STDEV.P(Table2[1Y Return vs Nifty])</f>
        <v>-0.94614573415167313</v>
      </c>
      <c r="I629">
        <v>-6.9424183060981397</v>
      </c>
      <c r="J629">
        <f>(Table2[[#This Row],[1M Return vs Nifty]]-AVERAGE(Table2[1M Return vs Nifty]))/_xlfn.STDEV.P(Table2[1M Return vs Nifty])</f>
        <v>-0.43492252155357308</v>
      </c>
      <c r="K629">
        <v>-13.5345467735316</v>
      </c>
      <c r="L629">
        <f>(Table2[[#This Row],[6M Return vs Nifty]]-AVERAGE(Table2[6M Return vs Nifty]))/_xlfn.STDEV.P(Table2[6M Return vs Nifty])</f>
        <v>-0.8080388085630188</v>
      </c>
      <c r="M629">
        <v>-2.7013131189627302</v>
      </c>
      <c r="N629">
        <f>(Table2[[#This Row],[1W Return vs Nifty]]-AVERAGE(Table2[1W Return vs Nifty]))/_xlfn.STDEV.P(Table2[1W Return vs Nifty])</f>
        <v>-0.17389116930267273</v>
      </c>
      <c r="O629">
        <v>121.55</v>
      </c>
      <c r="P629">
        <v>123.783715963253</v>
      </c>
      <c r="Q629">
        <v>126.60036369582799</v>
      </c>
      <c r="R629">
        <v>63.075883108909203</v>
      </c>
      <c r="S629" s="2">
        <f>(Table2[[#This Row],[Close Price]]-Table2[[#This Row],[20D EMA]])/Table2[[#This Row],[20D EMA]]</f>
        <v>1.3821472645002114E-2</v>
      </c>
      <c r="T629" s="2">
        <f>(Table2[[#This Row],[Close Price]]-Table2[[#This Row],[50D EMA]])/Table2[[#This Row],[50D EMA]]</f>
        <v>-4.473253682393704E-3</v>
      </c>
      <c r="U629" s="2">
        <f>(Table2[[#This Row],[Close Price]]-Table2[[#This Row],[200D EMA]])/Table2[[#This Row],[200D EMA]]</f>
        <v>-2.6622069616843113E-2</v>
      </c>
      <c r="V629">
        <v>0.83205162886540496</v>
      </c>
      <c r="W629">
        <v>120.93</v>
      </c>
      <c r="X629">
        <v>124.35</v>
      </c>
      <c r="Y629">
        <v>119.7</v>
      </c>
      <c r="Z629">
        <v>124.35</v>
      </c>
      <c r="AA629">
        <v>118.05</v>
      </c>
      <c r="AB629">
        <v>124.35</v>
      </c>
      <c r="AC629" s="2">
        <f>(Table2[[#This Row],[Close Price]]/Table2[[#This Row],[Day Low]])-1</f>
        <v>1.9019267344744906E-2</v>
      </c>
      <c r="AD629" s="2">
        <f>(Table2[[#This Row],[Day High]]/Table2[[#This Row],[Close Price]])-1</f>
        <v>9.0886959344314011E-3</v>
      </c>
      <c r="AE629" s="2">
        <f>(Table2[[#This Row],[Close Price]]/Table2[[#This Row],[Current Week Low]])-1</f>
        <v>2.9490392648287456E-2</v>
      </c>
      <c r="AF629" s="2">
        <f>(Table2[[#This Row],[Current Week High]]/Table2[[#This Row],[Close Price]])-1</f>
        <v>9.0886959344314011E-3</v>
      </c>
      <c r="AG629" s="2">
        <f>(Table2[[#This Row],[Close Price]]/Table2[[#This Row],[Current Month Low]])-1</f>
        <v>4.3879711986446468E-2</v>
      </c>
      <c r="AH629" s="2">
        <f>(Table2[[#This Row],[Current Month High]]/Table2[[#This Row],[Close Price]])-1</f>
        <v>9.0886959344314011E-3</v>
      </c>
      <c r="AI629">
        <v>32.638156293110399</v>
      </c>
      <c r="AJ629">
        <v>12.1292083712465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-0.12</v>
      </c>
      <c r="AM629" t="s">
        <v>10435</v>
      </c>
      <c r="AN629">
        <v>2.2799999999999998</v>
      </c>
      <c r="AO629" t="s">
        <v>10436</v>
      </c>
      <c r="AP629">
        <v>1.8112524037142998E-2</v>
      </c>
      <c r="AQ629">
        <f>(Table2[[#This Row],[Sharpe Ratio]]-AVERAGE(Table2[Sharpe Ratio]))/_xlfn.STDEV.P(Table2[Sharpe Ratio])</f>
        <v>-0.47091866508159208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657</v>
      </c>
      <c r="AT629">
        <f>_xlfn.RANK.AVG(Table2[[#This Row],[6M Return vs Nifty Z-Score]],Table2[6M Return vs Nifty Z-Score])</f>
        <v>601</v>
      </c>
      <c r="AU629">
        <f>_xlfn.RANK.AVG(Table2[[#This Row],[Sharpe Ratio Z-Score]],Table2[Sharpe Ratio Z-Score])</f>
        <v>466</v>
      </c>
      <c r="AV629">
        <f>(Table2[[#This Row],[Rank 1Y]]+Table2[[#This Row],[Rank 6M]]+Table2[[#This Row],[Rank Sharpe]])/3</f>
        <v>574.66666666666663</v>
      </c>
    </row>
    <row r="630" spans="1:48" x14ac:dyDescent="0.3">
      <c r="A630" t="s">
        <v>739</v>
      </c>
      <c r="B630" t="s">
        <v>740</v>
      </c>
      <c r="C630" t="s">
        <v>10391</v>
      </c>
      <c r="D630" t="s">
        <v>400</v>
      </c>
      <c r="E630">
        <v>23811.270707250002</v>
      </c>
      <c r="F630">
        <v>1061.25</v>
      </c>
      <c r="G630">
        <v>-32.1079573568596</v>
      </c>
      <c r="H630">
        <f>(Table2[[#This Row],[1Y Return vs Nifty]]-AVERAGE(Table2[1Y Return vs Nifty]))/_xlfn.STDEV.P(Table2[1Y Return vs Nifty])</f>
        <v>-0.92217657207398085</v>
      </c>
      <c r="I630">
        <v>-1.1849659950300799</v>
      </c>
      <c r="J630">
        <f>(Table2[[#This Row],[1M Return vs Nifty]]-AVERAGE(Table2[1M Return vs Nifty]))/_xlfn.STDEV.P(Table2[1M Return vs Nifty])</f>
        <v>0.12619051588436722</v>
      </c>
      <c r="K630">
        <v>6.2581423402960796</v>
      </c>
      <c r="L630">
        <f>(Table2[[#This Row],[6M Return vs Nifty]]-AVERAGE(Table2[6M Return vs Nifty]))/_xlfn.STDEV.P(Table2[6M Return vs Nifty])</f>
        <v>-0.21227902225245129</v>
      </c>
      <c r="M630">
        <v>-5.9895786933549902</v>
      </c>
      <c r="N630">
        <f>(Table2[[#This Row],[1W Return vs Nifty]]-AVERAGE(Table2[1W Return vs Nifty]))/_xlfn.STDEV.P(Table2[1W Return vs Nifty])</f>
        <v>-0.81066446427083383</v>
      </c>
      <c r="O630">
        <v>1060.74</v>
      </c>
      <c r="P630">
        <v>1020.66684606345</v>
      </c>
      <c r="Q630">
        <v>951.19355692543695</v>
      </c>
      <c r="R630">
        <v>47.686615293138402</v>
      </c>
      <c r="S630" s="2">
        <f>(Table2[[#This Row],[Close Price]]-Table2[[#This Row],[20D EMA]])/Table2[[#This Row],[20D EMA]]</f>
        <v>4.8079642513715982E-4</v>
      </c>
      <c r="T630" s="2">
        <f>(Table2[[#This Row],[Close Price]]-Table2[[#This Row],[50D EMA]])/Table2[[#This Row],[50D EMA]]</f>
        <v>3.9761410976630454E-2</v>
      </c>
      <c r="U630" s="2">
        <f>(Table2[[#This Row],[Close Price]]-Table2[[#This Row],[200D EMA]])/Table2[[#This Row],[200D EMA]]</f>
        <v>0.11570352035425978</v>
      </c>
      <c r="V630">
        <v>0.63801871613300898</v>
      </c>
      <c r="W630">
        <v>1056.3</v>
      </c>
      <c r="X630">
        <v>1086.45</v>
      </c>
      <c r="Y630">
        <v>1049</v>
      </c>
      <c r="Z630">
        <v>1086.45</v>
      </c>
      <c r="AA630">
        <v>1031</v>
      </c>
      <c r="AB630">
        <v>1143.8</v>
      </c>
      <c r="AC630" s="2">
        <f>(Table2[[#This Row],[Close Price]]/Table2[[#This Row],[Day Low]])-1</f>
        <v>4.68616870207339E-3</v>
      </c>
      <c r="AD630" s="2">
        <f>(Table2[[#This Row],[Day High]]/Table2[[#This Row],[Close Price]])-1</f>
        <v>2.3745583038869311E-2</v>
      </c>
      <c r="AE630" s="2">
        <f>(Table2[[#This Row],[Close Price]]/Table2[[#This Row],[Current Week Low]])-1</f>
        <v>1.1677788369875985E-2</v>
      </c>
      <c r="AF630" s="2">
        <f>(Table2[[#This Row],[Current Week High]]/Table2[[#This Row],[Close Price]])-1</f>
        <v>2.3745583038869311E-2</v>
      </c>
      <c r="AG630" s="2">
        <f>(Table2[[#This Row],[Close Price]]/Table2[[#This Row],[Current Month Low]])-1</f>
        <v>2.9340446168768297E-2</v>
      </c>
      <c r="AH630" s="2">
        <f>(Table2[[#This Row],[Current Month High]]/Table2[[#This Row],[Close Price]])-1</f>
        <v>7.7785630153121232E-2</v>
      </c>
      <c r="AI630">
        <v>7.7785630153121197</v>
      </c>
      <c r="AJ630">
        <v>44.074124355145202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0.08</v>
      </c>
      <c r="AM630" t="s">
        <v>10436</v>
      </c>
      <c r="AN630">
        <v>0.81</v>
      </c>
      <c r="AO630" t="s">
        <v>10436</v>
      </c>
      <c r="AP630">
        <v>-7.5579465278066998E-2</v>
      </c>
      <c r="AQ630">
        <f>(Table2[[#This Row],[Sharpe Ratio]]-AVERAGE(Table2[Sharpe Ratio]))/_xlfn.STDEV.P(Table2[Sharpe Ratio])</f>
        <v>-1.5583866281488075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-3.3773161708617061</v>
      </c>
      <c r="AS630">
        <f>_xlfn.RANK.AVG(Table2[[#This Row],[1Y Return vs Nifty Z-Score]],Table2[1Y Return vs Nifty Z-Score])</f>
        <v>649</v>
      </c>
      <c r="AT630">
        <f>_xlfn.RANK.AVG(Table2[[#This Row],[6M Return vs Nifty Z-Score]],Table2[6M Return vs Nifty Z-Score])</f>
        <v>381</v>
      </c>
      <c r="AU630">
        <f>_xlfn.RANK.AVG(Table2[[#This Row],[Sharpe Ratio Z-Score]],Table2[Sharpe Ratio Z-Score])</f>
        <v>697</v>
      </c>
      <c r="AV630">
        <f>(Table2[[#This Row],[Rank 1Y]]+Table2[[#This Row],[Rank 6M]]+Table2[[#This Row],[Rank Sharpe]])/3</f>
        <v>575.66666666666663</v>
      </c>
    </row>
    <row r="631" spans="1:48" x14ac:dyDescent="0.3">
      <c r="A631" t="s">
        <v>172</v>
      </c>
      <c r="B631" t="s">
        <v>173</v>
      </c>
      <c r="C631" t="s">
        <v>10391</v>
      </c>
      <c r="D631" t="s">
        <v>40</v>
      </c>
      <c r="E631">
        <v>155071.67655211</v>
      </c>
      <c r="F631">
        <v>720.7</v>
      </c>
      <c r="G631">
        <v>-19.608414766932</v>
      </c>
      <c r="H631">
        <f>(Table2[[#This Row],[1Y Return vs Nifty]]-AVERAGE(Table2[1Y Return vs Nifty]))/_xlfn.STDEV.P(Table2[1Y Return vs Nifty])</f>
        <v>-0.71864207894840237</v>
      </c>
      <c r="I631">
        <v>-4.1840127069218997</v>
      </c>
      <c r="J631">
        <f>(Table2[[#This Row],[1M Return vs Nifty]]-AVERAGE(Table2[1M Return vs Nifty]))/_xlfn.STDEV.P(Table2[1M Return vs Nifty])</f>
        <v>-0.16609227153757686</v>
      </c>
      <c r="K631">
        <v>-2.4321255256129102</v>
      </c>
      <c r="L631">
        <f>(Table2[[#This Row],[6M Return vs Nifty]]-AVERAGE(Table2[6M Return vs Nifty]))/_xlfn.STDEV.P(Table2[6M Return vs Nifty])</f>
        <v>-0.47385601651537484</v>
      </c>
      <c r="M631">
        <v>2.4304725155153899</v>
      </c>
      <c r="N631">
        <f>(Table2[[#This Row],[1W Return vs Nifty]]-AVERAGE(Table2[1W Return vs Nifty]))/_xlfn.STDEV.P(Table2[1W Return vs Nifty])</f>
        <v>0.81988015895777722</v>
      </c>
      <c r="O631">
        <v>715.56</v>
      </c>
      <c r="P631">
        <v>696.91253624926401</v>
      </c>
      <c r="Q631">
        <v>642.69322354723397</v>
      </c>
      <c r="R631">
        <v>54.979816420589799</v>
      </c>
      <c r="S631" s="2">
        <f>(Table2[[#This Row],[Close Price]]-Table2[[#This Row],[20D EMA]])/Table2[[#This Row],[20D EMA]]</f>
        <v>7.183185197607609E-3</v>
      </c>
      <c r="T631" s="2">
        <f>(Table2[[#This Row],[Close Price]]-Table2[[#This Row],[50D EMA]])/Table2[[#This Row],[50D EMA]]</f>
        <v>3.4132638621710773E-2</v>
      </c>
      <c r="U631" s="2">
        <f>(Table2[[#This Row],[Close Price]]-Table2[[#This Row],[200D EMA]])/Table2[[#This Row],[200D EMA]]</f>
        <v>0.12137482331340166</v>
      </c>
      <c r="V631">
        <v>0.78398906672249002</v>
      </c>
      <c r="W631">
        <v>715.15</v>
      </c>
      <c r="X631">
        <v>728.95</v>
      </c>
      <c r="Y631">
        <v>714.05</v>
      </c>
      <c r="Z631">
        <v>730</v>
      </c>
      <c r="AA631">
        <v>691.55</v>
      </c>
      <c r="AB631">
        <v>761.2</v>
      </c>
      <c r="AC631" s="2">
        <f>(Table2[[#This Row],[Close Price]]/Table2[[#This Row],[Day Low]])-1</f>
        <v>7.7606096623086263E-3</v>
      </c>
      <c r="AD631" s="2">
        <f>(Table2[[#This Row],[Day High]]/Table2[[#This Row],[Close Price]])-1</f>
        <v>1.1447204107118081E-2</v>
      </c>
      <c r="AE631" s="2">
        <f>(Table2[[#This Row],[Close Price]]/Table2[[#This Row],[Current Week Low]])-1</f>
        <v>9.3130733141937316E-3</v>
      </c>
      <c r="AF631" s="2">
        <f>(Table2[[#This Row],[Current Week High]]/Table2[[#This Row],[Close Price]])-1</f>
        <v>1.2904120993478596E-2</v>
      </c>
      <c r="AG631" s="2">
        <f>(Table2[[#This Row],[Close Price]]/Table2[[#This Row],[Current Month Low]])-1</f>
        <v>4.2151688236570228E-2</v>
      </c>
      <c r="AH631" s="2">
        <f>(Table2[[#This Row],[Current Month High]]/Table2[[#This Row],[Close Price]])-1</f>
        <v>5.6195365616761528E-2</v>
      </c>
      <c r="AI631">
        <v>5.6195365616761501</v>
      </c>
      <c r="AJ631">
        <v>40.926867422760999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0.13</v>
      </c>
      <c r="AM631" t="s">
        <v>10436</v>
      </c>
      <c r="AN631">
        <v>-2.4</v>
      </c>
      <c r="AO631" t="s">
        <v>10435</v>
      </c>
      <c r="AP631">
        <v>-6.0618538789828001E-2</v>
      </c>
      <c r="AQ631">
        <f>(Table2[[#This Row],[Sharpe Ratio]]-AVERAGE(Table2[Sharpe Ratio]))/_xlfn.STDEV.P(Table2[Sharpe Ratio])</f>
        <v>-1.384737542750186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-1.9234477507937631</v>
      </c>
      <c r="AS631">
        <f>_xlfn.RANK.AVG(Table2[[#This Row],[1Y Return vs Nifty Z-Score]],Table2[1Y Return vs Nifty Z-Score])</f>
        <v>569</v>
      </c>
      <c r="AT631">
        <f>_xlfn.RANK.AVG(Table2[[#This Row],[6M Return vs Nifty Z-Score]],Table2[6M Return vs Nifty Z-Score])</f>
        <v>484</v>
      </c>
      <c r="AU631">
        <f>_xlfn.RANK.AVG(Table2[[#This Row],[Sharpe Ratio Z-Score]],Table2[Sharpe Ratio Z-Score])</f>
        <v>676</v>
      </c>
      <c r="AV631">
        <f>(Table2[[#This Row],[Rank 1Y]]+Table2[[#This Row],[Rank 6M]]+Table2[[#This Row],[Rank Sharpe]])/3</f>
        <v>576.33333333333337</v>
      </c>
    </row>
    <row r="632" spans="1:48" x14ac:dyDescent="0.3">
      <c r="A632" t="s">
        <v>1882</v>
      </c>
      <c r="B632" t="s">
        <v>1883</v>
      </c>
      <c r="C632" t="s">
        <v>10400</v>
      </c>
      <c r="D632" t="s">
        <v>1564</v>
      </c>
      <c r="E632">
        <v>4024.86</v>
      </c>
      <c r="F632">
        <v>362.6</v>
      </c>
      <c r="G632">
        <v>-48.550624370707098</v>
      </c>
      <c r="H632">
        <f>(Table2[[#This Row],[1Y Return vs Nifty]]-AVERAGE(Table2[1Y Return vs Nifty]))/_xlfn.STDEV.P(Table2[1Y Return vs Nifty])</f>
        <v>-1.1899183612009621</v>
      </c>
      <c r="I632">
        <v>11.7807720550736</v>
      </c>
      <c r="J632">
        <f>(Table2[[#This Row],[1M Return vs Nifty]]-AVERAGE(Table2[1M Return vs Nifty]))/_xlfn.STDEV.P(Table2[1M Return vs Nifty])</f>
        <v>1.3898127339846382</v>
      </c>
      <c r="K632">
        <v>0.81236948177325896</v>
      </c>
      <c r="L632">
        <f>(Table2[[#This Row],[6M Return vs Nifty]]-AVERAGE(Table2[6M Return vs Nifty]))/_xlfn.STDEV.P(Table2[6M Return vs Nifty])</f>
        <v>-0.37619674236774586</v>
      </c>
      <c r="M632">
        <v>-3.52128217009869</v>
      </c>
      <c r="N632">
        <f>(Table2[[#This Row],[1W Return vs Nifty]]-AVERAGE(Table2[1W Return vs Nifty]))/_xlfn.STDEV.P(Table2[1W Return vs Nifty])</f>
        <v>-0.3326783422518233</v>
      </c>
      <c r="O632">
        <v>358.37</v>
      </c>
      <c r="P632">
        <v>341.517163604205</v>
      </c>
      <c r="Q632">
        <v>343.87098181073401</v>
      </c>
      <c r="R632">
        <v>51.985582262098703</v>
      </c>
      <c r="S632" s="2">
        <f>(Table2[[#This Row],[Close Price]]-Table2[[#This Row],[20D EMA]])/Table2[[#This Row],[20D EMA]]</f>
        <v>1.1803443368585591E-2</v>
      </c>
      <c r="T632" s="2">
        <f>(Table2[[#This Row],[Close Price]]-Table2[[#This Row],[50D EMA]])/Table2[[#This Row],[50D EMA]]</f>
        <v>6.1732875072213325E-2</v>
      </c>
      <c r="U632" s="2">
        <f>(Table2[[#This Row],[Close Price]]-Table2[[#This Row],[200D EMA]])/Table2[[#This Row],[200D EMA]]</f>
        <v>5.4465247665400375E-2</v>
      </c>
      <c r="V632">
        <v>1.7015697993291401</v>
      </c>
      <c r="W632">
        <v>361</v>
      </c>
      <c r="X632">
        <v>370.6</v>
      </c>
      <c r="Y632">
        <v>361</v>
      </c>
      <c r="Z632">
        <v>375</v>
      </c>
      <c r="AA632">
        <v>322.05</v>
      </c>
      <c r="AB632">
        <v>386</v>
      </c>
      <c r="AC632" s="2">
        <f>(Table2[[#This Row],[Close Price]]/Table2[[#This Row],[Day Low]])-1</f>
        <v>4.4321329639889218E-3</v>
      </c>
      <c r="AD632" s="2">
        <f>(Table2[[#This Row],[Day High]]/Table2[[#This Row],[Close Price]])-1</f>
        <v>2.2062879205736241E-2</v>
      </c>
      <c r="AE632" s="2">
        <f>(Table2[[#This Row],[Close Price]]/Table2[[#This Row],[Current Week Low]])-1</f>
        <v>4.4321329639889218E-3</v>
      </c>
      <c r="AF632" s="2">
        <f>(Table2[[#This Row],[Current Week High]]/Table2[[#This Row],[Close Price]])-1</f>
        <v>3.419746276889124E-2</v>
      </c>
      <c r="AG632" s="2">
        <f>(Table2[[#This Row],[Close Price]]/Table2[[#This Row],[Current Month Low]])-1</f>
        <v>0.12591212544635932</v>
      </c>
      <c r="AH632" s="2">
        <f>(Table2[[#This Row],[Current Month High]]/Table2[[#This Row],[Close Price]])-1</f>
        <v>6.4533921676778849E-2</v>
      </c>
      <c r="AI632">
        <v>28.7093215664644</v>
      </c>
      <c r="AJ632">
        <v>24.862258953167998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0.03</v>
      </c>
      <c r="AM632" t="s">
        <v>10436</v>
      </c>
      <c r="AN632">
        <v>6.57</v>
      </c>
      <c r="AO632" t="s">
        <v>10436</v>
      </c>
      <c r="AP632">
        <v>-6.487124569213E-3</v>
      </c>
      <c r="AQ632">
        <f>(Table2[[#This Row],[Sharpe Ratio]]-AVERAGE(Table2[Sharpe Ratio]))/_xlfn.STDEV.P(Table2[Sharpe Ratio])</f>
        <v>-0.75644285938728817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708</v>
      </c>
      <c r="AT632">
        <f>_xlfn.RANK.AVG(Table2[[#This Row],[6M Return vs Nifty Z-Score]],Table2[6M Return vs Nifty Z-Score])</f>
        <v>449</v>
      </c>
      <c r="AU632">
        <f>_xlfn.RANK.AVG(Table2[[#This Row],[Sharpe Ratio Z-Score]],Table2[Sharpe Ratio Z-Score])</f>
        <v>576</v>
      </c>
      <c r="AV632">
        <f>(Table2[[#This Row],[Rank 1Y]]+Table2[[#This Row],[Rank 6M]]+Table2[[#This Row],[Rank Sharpe]])/3</f>
        <v>577.66666666666663</v>
      </c>
    </row>
    <row r="633" spans="1:48" x14ac:dyDescent="0.3">
      <c r="A633" t="s">
        <v>1010</v>
      </c>
      <c r="B633" t="s">
        <v>1011</v>
      </c>
      <c r="C633" t="s">
        <v>10401</v>
      </c>
      <c r="D633" t="s">
        <v>1012</v>
      </c>
      <c r="E633">
        <v>14670.778972145999</v>
      </c>
      <c r="F633">
        <v>187.66</v>
      </c>
      <c r="G633">
        <v>-13.7128918484237</v>
      </c>
      <c r="H633">
        <f>(Table2[[#This Row],[1Y Return vs Nifty]]-AVERAGE(Table2[1Y Return vs Nifty]))/_xlfn.STDEV.P(Table2[1Y Return vs Nifty])</f>
        <v>-0.62264318456519863</v>
      </c>
      <c r="I633">
        <v>-13.9599764137753</v>
      </c>
      <c r="J633">
        <f>(Table2[[#This Row],[1M Return vs Nifty]]-AVERAGE(Table2[1M Return vs Nifty]))/_xlfn.STDEV.P(Table2[1M Return vs Nifty])</f>
        <v>-1.1188436610524266</v>
      </c>
      <c r="K633">
        <v>-26.912479406036301</v>
      </c>
      <c r="L633">
        <f>(Table2[[#This Row],[6M Return vs Nifty]]-AVERAGE(Table2[6M Return vs Nifty]))/_xlfn.STDEV.P(Table2[6M Return vs Nifty])</f>
        <v>-1.2107144753500094</v>
      </c>
      <c r="M633">
        <v>-1.98456030275587</v>
      </c>
      <c r="N633">
        <f>(Table2[[#This Row],[1W Return vs Nifty]]-AVERAGE(Table2[1W Return vs Nifty]))/_xlfn.STDEV.P(Table2[1W Return vs Nifty])</f>
        <v>-3.5091841168081582E-2</v>
      </c>
      <c r="O633">
        <v>194.04</v>
      </c>
      <c r="P633">
        <v>199.22660733614401</v>
      </c>
      <c r="Q633">
        <v>197.56298731203299</v>
      </c>
      <c r="R633">
        <v>29.503996816472601</v>
      </c>
      <c r="S633" s="2">
        <f>(Table2[[#This Row],[Close Price]]-Table2[[#This Row],[20D EMA]])/Table2[[#This Row],[20D EMA]]</f>
        <v>-3.2879818594104285E-2</v>
      </c>
      <c r="T633" s="2">
        <f>(Table2[[#This Row],[Close Price]]-Table2[[#This Row],[50D EMA]])/Table2[[#This Row],[50D EMA]]</f>
        <v>-5.8057543070179983E-2</v>
      </c>
      <c r="U633" s="2">
        <f>(Table2[[#This Row],[Close Price]]-Table2[[#This Row],[200D EMA]])/Table2[[#This Row],[200D EMA]]</f>
        <v>-5.0125721658541803E-2</v>
      </c>
      <c r="V633">
        <v>0.80604213658643997</v>
      </c>
      <c r="W633">
        <v>187.02</v>
      </c>
      <c r="X633">
        <v>191.84</v>
      </c>
      <c r="Y633">
        <v>187.02</v>
      </c>
      <c r="Z633">
        <v>191.84</v>
      </c>
      <c r="AA633">
        <v>186</v>
      </c>
      <c r="AB633">
        <v>203.65</v>
      </c>
      <c r="AC633" s="2">
        <f>(Table2[[#This Row],[Close Price]]/Table2[[#This Row],[Day Low]])-1</f>
        <v>3.4220938937010725E-3</v>
      </c>
      <c r="AD633" s="2">
        <f>(Table2[[#This Row],[Day High]]/Table2[[#This Row],[Close Price]])-1</f>
        <v>2.2274325908558046E-2</v>
      </c>
      <c r="AE633" s="2">
        <f>(Table2[[#This Row],[Close Price]]/Table2[[#This Row],[Current Week Low]])-1</f>
        <v>3.4220938937010725E-3</v>
      </c>
      <c r="AF633" s="2">
        <f>(Table2[[#This Row],[Current Week High]]/Table2[[#This Row],[Close Price]])-1</f>
        <v>2.2274325908558046E-2</v>
      </c>
      <c r="AG633" s="2">
        <f>(Table2[[#This Row],[Close Price]]/Table2[[#This Row],[Current Month Low]])-1</f>
        <v>8.9247311827955755E-3</v>
      </c>
      <c r="AH633" s="2">
        <f>(Table2[[#This Row],[Current Month High]]/Table2[[#This Row],[Close Price]])-1</f>
        <v>8.5207289779388296E-2</v>
      </c>
      <c r="AI633">
        <v>26.585313865501401</v>
      </c>
      <c r="AJ633">
        <v>37.782672540381697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-0.2</v>
      </c>
      <c r="AM633" t="s">
        <v>10435</v>
      </c>
      <c r="AN633">
        <v>-5.47</v>
      </c>
      <c r="AO633" t="s">
        <v>10435</v>
      </c>
      <c r="AP633">
        <v>4.4617694814480004E-3</v>
      </c>
      <c r="AQ633">
        <f>(Table2[[#This Row],[Sharpe Ratio]]-AVERAGE(Table2[Sharpe Ratio]))/_xlfn.STDEV.P(Table2[Sharpe Ratio])</f>
        <v>-0.62936079401397715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536</v>
      </c>
      <c r="AT633">
        <f>_xlfn.RANK.AVG(Table2[[#This Row],[6M Return vs Nifty Z-Score]],Table2[6M Return vs Nifty Z-Score])</f>
        <v>704</v>
      </c>
      <c r="AU633">
        <f>_xlfn.RANK.AVG(Table2[[#This Row],[Sharpe Ratio Z-Score]],Table2[Sharpe Ratio Z-Score])</f>
        <v>495</v>
      </c>
      <c r="AV633">
        <f>(Table2[[#This Row],[Rank 1Y]]+Table2[[#This Row],[Rank 6M]]+Table2[[#This Row],[Rank Sharpe]])/3</f>
        <v>578.33333333333337</v>
      </c>
    </row>
    <row r="634" spans="1:48" x14ac:dyDescent="0.3">
      <c r="A634" t="s">
        <v>216</v>
      </c>
      <c r="B634" t="s">
        <v>217</v>
      </c>
      <c r="C634" t="s">
        <v>10396</v>
      </c>
      <c r="D634" t="s">
        <v>218</v>
      </c>
      <c r="E634">
        <v>126272.82491383</v>
      </c>
      <c r="F634">
        <v>1051.1500000000001</v>
      </c>
      <c r="G634">
        <v>-5.2659245291255399</v>
      </c>
      <c r="H634">
        <f>(Table2[[#This Row],[1Y Return vs Nifty]]-AVERAGE(Table2[1Y Return vs Nifty]))/_xlfn.STDEV.P(Table2[1Y Return vs Nifty])</f>
        <v>-0.48509821446628598</v>
      </c>
      <c r="I634">
        <v>-8.1653187846703794</v>
      </c>
      <c r="J634">
        <f>(Table2[[#This Row],[1M Return vs Nifty]]-AVERAGE(Table2[1M Return vs Nifty]))/_xlfn.STDEV.P(Table2[1M Return vs Nifty])</f>
        <v>-0.55410464672669257</v>
      </c>
      <c r="K634">
        <v>-16.8926794487618</v>
      </c>
      <c r="L634">
        <f>(Table2[[#This Row],[6M Return vs Nifty]]-AVERAGE(Table2[6M Return vs Nifty]))/_xlfn.STDEV.P(Table2[6M Return vs Nifty])</f>
        <v>-0.90911857561700549</v>
      </c>
      <c r="M634">
        <v>2.7171277455612501</v>
      </c>
      <c r="N634">
        <f>(Table2[[#This Row],[1W Return vs Nifty]]-AVERAGE(Table2[1W Return vs Nifty]))/_xlfn.STDEV.P(Table2[1W Return vs Nifty])</f>
        <v>0.8753910023573086</v>
      </c>
      <c r="O634">
        <v>1016.94</v>
      </c>
      <c r="P634">
        <v>1035.22008157699</v>
      </c>
      <c r="Q634">
        <v>1051.1738473980699</v>
      </c>
      <c r="R634">
        <v>69.292866005243397</v>
      </c>
      <c r="S634" s="2">
        <f>(Table2[[#This Row],[Close Price]]-Table2[[#This Row],[20D EMA]])/Table2[[#This Row],[20D EMA]]</f>
        <v>3.3640136094558216E-2</v>
      </c>
      <c r="T634" s="2">
        <f>(Table2[[#This Row],[Close Price]]-Table2[[#This Row],[50D EMA]])/Table2[[#This Row],[50D EMA]]</f>
        <v>1.5387953447293519E-2</v>
      </c>
      <c r="U634" s="2">
        <f>(Table2[[#This Row],[Close Price]]-Table2[[#This Row],[200D EMA]])/Table2[[#This Row],[200D EMA]]</f>
        <v>-2.2686445376162853E-5</v>
      </c>
      <c r="V634">
        <v>0.73774361137990896</v>
      </c>
      <c r="W634">
        <v>1021.45</v>
      </c>
      <c r="X634">
        <v>1068</v>
      </c>
      <c r="Y634">
        <v>1017</v>
      </c>
      <c r="Z634">
        <v>1068</v>
      </c>
      <c r="AA634">
        <v>967.05</v>
      </c>
      <c r="AB634">
        <v>1068</v>
      </c>
      <c r="AC634" s="2">
        <f>(Table2[[#This Row],[Close Price]]/Table2[[#This Row],[Day Low]])-1</f>
        <v>2.9076313084340999E-2</v>
      </c>
      <c r="AD634" s="2">
        <f>(Table2[[#This Row],[Day High]]/Table2[[#This Row],[Close Price]])-1</f>
        <v>1.6030062312704985E-2</v>
      </c>
      <c r="AE634" s="2">
        <f>(Table2[[#This Row],[Close Price]]/Table2[[#This Row],[Current Week Low]])-1</f>
        <v>3.3579154375614539E-2</v>
      </c>
      <c r="AF634" s="2">
        <f>(Table2[[#This Row],[Current Week High]]/Table2[[#This Row],[Close Price]])-1</f>
        <v>1.6030062312704985E-2</v>
      </c>
      <c r="AG634" s="2">
        <f>(Table2[[#This Row],[Close Price]]/Table2[[#This Row],[Current Month Low]])-1</f>
        <v>8.6965513675611561E-2</v>
      </c>
      <c r="AH634" s="2">
        <f>(Table2[[#This Row],[Current Month High]]/Table2[[#This Row],[Close Price]])-1</f>
        <v>1.6030062312704985E-2</v>
      </c>
      <c r="AI634">
        <v>28.240498501641</v>
      </c>
      <c r="AJ634">
        <v>53.228862973760897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0.01</v>
      </c>
      <c r="AM634" t="s">
        <v>10436</v>
      </c>
      <c r="AN634">
        <v>6.68</v>
      </c>
      <c r="AO634" t="s">
        <v>10436</v>
      </c>
      <c r="AP634">
        <v>-2.2302012899884999E-2</v>
      </c>
      <c r="AQ634">
        <f>(Table2[[#This Row],[Sharpe Ratio]]-AVERAGE(Table2[Sharpe Ratio]))/_xlfn.STDEV.P(Table2[Sharpe Ratio])</f>
        <v>-0.94000374356524197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476</v>
      </c>
      <c r="AT634">
        <f>_xlfn.RANK.AVG(Table2[[#This Row],[6M Return vs Nifty Z-Score]],Table2[6M Return vs Nifty Z-Score])</f>
        <v>638</v>
      </c>
      <c r="AU634">
        <f>_xlfn.RANK.AVG(Table2[[#This Row],[Sharpe Ratio Z-Score]],Table2[Sharpe Ratio Z-Score])</f>
        <v>622</v>
      </c>
      <c r="AV634">
        <f>(Table2[[#This Row],[Rank 1Y]]+Table2[[#This Row],[Rank 6M]]+Table2[[#This Row],[Rank Sharpe]])/3</f>
        <v>578.66666666666663</v>
      </c>
    </row>
    <row r="635" spans="1:48" x14ac:dyDescent="0.3">
      <c r="A635" t="s">
        <v>850</v>
      </c>
      <c r="B635" t="s">
        <v>851</v>
      </c>
      <c r="C635" t="s">
        <v>10391</v>
      </c>
      <c r="D635" t="s">
        <v>51</v>
      </c>
      <c r="E635">
        <v>19377.5277694</v>
      </c>
      <c r="F635">
        <v>1215.25</v>
      </c>
      <c r="G635">
        <v>-37.570988237008002</v>
      </c>
      <c r="H635">
        <f>(Table2[[#This Row],[1Y Return vs Nifty]]-AVERAGE(Table2[1Y Return vs Nifty]))/_xlfn.STDEV.P(Table2[1Y Return vs Nifty])</f>
        <v>-1.0111330449305469</v>
      </c>
      <c r="I635">
        <v>-2.4266614178863501</v>
      </c>
      <c r="J635">
        <f>(Table2[[#This Row],[1M Return vs Nifty]]-AVERAGE(Table2[1M Return vs Nifty]))/_xlfn.STDEV.P(Table2[1M Return vs Nifty])</f>
        <v>5.1766624213900646E-3</v>
      </c>
      <c r="K635">
        <v>-30.6468345006706</v>
      </c>
      <c r="L635">
        <f>(Table2[[#This Row],[6M Return vs Nifty]]-AVERAGE(Table2[6M Return vs Nifty]))/_xlfn.STDEV.P(Table2[6M Return vs Nifty])</f>
        <v>-1.3231185342624905</v>
      </c>
      <c r="M635">
        <v>-3.5160946940536002</v>
      </c>
      <c r="N635">
        <f>(Table2[[#This Row],[1W Return vs Nifty]]-AVERAGE(Table2[1W Return vs Nifty]))/_xlfn.STDEV.P(Table2[1W Return vs Nifty])</f>
        <v>-0.33167378646426021</v>
      </c>
      <c r="O635">
        <v>1236.9000000000001</v>
      </c>
      <c r="P635">
        <v>1258.4693216352</v>
      </c>
      <c r="Q635">
        <v>1354.66090960872</v>
      </c>
      <c r="R635">
        <v>39.6867881927068</v>
      </c>
      <c r="S635" s="2">
        <f>(Table2[[#This Row],[Close Price]]-Table2[[#This Row],[20D EMA]])/Table2[[#This Row],[20D EMA]]</f>
        <v>-1.7503436009378356E-2</v>
      </c>
      <c r="T635" s="2">
        <f>(Table2[[#This Row],[Close Price]]-Table2[[#This Row],[50D EMA]])/Table2[[#This Row],[50D EMA]]</f>
        <v>-3.4342769340648456E-2</v>
      </c>
      <c r="U635" s="2">
        <f>(Table2[[#This Row],[Close Price]]-Table2[[#This Row],[200D EMA]])/Table2[[#This Row],[200D EMA]]</f>
        <v>-0.10291203401520414</v>
      </c>
      <c r="V635">
        <v>0.82817227493587697</v>
      </c>
      <c r="W635">
        <v>1206.55</v>
      </c>
      <c r="X635">
        <v>1244.3499999999999</v>
      </c>
      <c r="Y635">
        <v>1206.55</v>
      </c>
      <c r="Z635">
        <v>1279.9000000000001</v>
      </c>
      <c r="AA635">
        <v>1176.5999999999999</v>
      </c>
      <c r="AB635">
        <v>1295</v>
      </c>
      <c r="AC635" s="2">
        <f>(Table2[[#This Row],[Close Price]]/Table2[[#This Row],[Day Low]])-1</f>
        <v>7.2106419128921129E-3</v>
      </c>
      <c r="AD635" s="2">
        <f>(Table2[[#This Row],[Day High]]/Table2[[#This Row],[Close Price]])-1</f>
        <v>2.3945690187204161E-2</v>
      </c>
      <c r="AE635" s="2">
        <f>(Table2[[#This Row],[Close Price]]/Table2[[#This Row],[Current Week Low]])-1</f>
        <v>7.2106419128921129E-3</v>
      </c>
      <c r="AF635" s="2">
        <f>(Table2[[#This Row],[Current Week High]]/Table2[[#This Row],[Close Price]])-1</f>
        <v>5.3198930261263211E-2</v>
      </c>
      <c r="AG635" s="2">
        <f>(Table2[[#This Row],[Close Price]]/Table2[[#This Row],[Current Month Low]])-1</f>
        <v>3.2848886622471651E-2</v>
      </c>
      <c r="AH635" s="2">
        <f>(Table2[[#This Row],[Current Month High]]/Table2[[#This Row],[Close Price]])-1</f>
        <v>6.5624357128162947E-2</v>
      </c>
      <c r="AI635">
        <v>47.788520880477201</v>
      </c>
      <c r="AJ635">
        <v>5.3989592367736199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-0.13</v>
      </c>
      <c r="AM635" t="s">
        <v>10435</v>
      </c>
      <c r="AN635">
        <v>0.53</v>
      </c>
      <c r="AO635" t="s">
        <v>10436</v>
      </c>
      <c r="AP635">
        <v>5.6908912163437998E-2</v>
      </c>
      <c r="AQ635">
        <f>(Table2[[#This Row],[Sharpe Ratio]]-AVERAGE(Table2[Sharpe Ratio]))/_xlfn.STDEV.P(Table2[Sharpe Ratio])</f>
        <v>-2.0615181524134874E-2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674</v>
      </c>
      <c r="AT635">
        <f>_xlfn.RANK.AVG(Table2[[#This Row],[6M Return vs Nifty Z-Score]],Table2[6M Return vs Nifty Z-Score])</f>
        <v>716</v>
      </c>
      <c r="AU635">
        <f>_xlfn.RANK.AVG(Table2[[#This Row],[Sharpe Ratio Z-Score]],Table2[Sharpe Ratio Z-Score])</f>
        <v>353</v>
      </c>
      <c r="AV635">
        <f>(Table2[[#This Row],[Rank 1Y]]+Table2[[#This Row],[Rank 6M]]+Table2[[#This Row],[Rank Sharpe]])/3</f>
        <v>581</v>
      </c>
    </row>
    <row r="636" spans="1:48" x14ac:dyDescent="0.3">
      <c r="A636" t="s">
        <v>1688</v>
      </c>
      <c r="B636" t="s">
        <v>1689</v>
      </c>
      <c r="C636" t="s">
        <v>10401</v>
      </c>
      <c r="D636" t="s">
        <v>1097</v>
      </c>
      <c r="E636">
        <v>5172.5964387499998</v>
      </c>
      <c r="F636">
        <v>3085.75</v>
      </c>
      <c r="G636">
        <v>-9.4622381700455804</v>
      </c>
      <c r="H636">
        <f>(Table2[[#This Row],[1Y Return vs Nifty]]-AVERAGE(Table2[1Y Return vs Nifty]))/_xlfn.STDEV.P(Table2[1Y Return vs Nifty])</f>
        <v>-0.55342828044716896</v>
      </c>
      <c r="I636">
        <v>-8.7789301536807596</v>
      </c>
      <c r="J636">
        <f>(Table2[[#This Row],[1M Return vs Nifty]]-AVERAGE(Table2[1M Return vs Nifty]))/_xlfn.STDEV.P(Table2[1M Return vs Nifty])</f>
        <v>-0.61390632991388616</v>
      </c>
      <c r="K636">
        <v>-8.8102915346985693</v>
      </c>
      <c r="L636">
        <f>(Table2[[#This Row],[6M Return vs Nifty]]-AVERAGE(Table2[6M Return vs Nifty]))/_xlfn.STDEV.P(Table2[6M Return vs Nifty])</f>
        <v>-0.66583876311303247</v>
      </c>
      <c r="M636">
        <v>-0.28937410561585503</v>
      </c>
      <c r="N636">
        <f>(Table2[[#This Row],[1W Return vs Nifty]]-AVERAGE(Table2[1W Return vs Nifty]))/_xlfn.STDEV.P(Table2[1W Return vs Nifty])</f>
        <v>0.29318130949947024</v>
      </c>
      <c r="O636">
        <v>3132.11</v>
      </c>
      <c r="P636">
        <v>3120.71626584145</v>
      </c>
      <c r="Q636">
        <v>3002.2714784426498</v>
      </c>
      <c r="R636">
        <v>41.755436205380001</v>
      </c>
      <c r="S636" s="2">
        <f>(Table2[[#This Row],[Close Price]]-Table2[[#This Row],[20D EMA]])/Table2[[#This Row],[20D EMA]]</f>
        <v>-1.4801523573565465E-2</v>
      </c>
      <c r="T636" s="2">
        <f>(Table2[[#This Row],[Close Price]]-Table2[[#This Row],[50D EMA]])/Table2[[#This Row],[50D EMA]]</f>
        <v>-1.1204564229110359E-2</v>
      </c>
      <c r="U636" s="2">
        <f>(Table2[[#This Row],[Close Price]]-Table2[[#This Row],[200D EMA]])/Table2[[#This Row],[200D EMA]]</f>
        <v>2.7805120941512086E-2</v>
      </c>
      <c r="V636">
        <v>0.58607995167142701</v>
      </c>
      <c r="W636">
        <v>3067.95</v>
      </c>
      <c r="X636">
        <v>3150</v>
      </c>
      <c r="Y636">
        <v>3067.95</v>
      </c>
      <c r="Z636">
        <v>3150</v>
      </c>
      <c r="AA636">
        <v>3025</v>
      </c>
      <c r="AB636">
        <v>3259.95</v>
      </c>
      <c r="AC636" s="2">
        <f>(Table2[[#This Row],[Close Price]]/Table2[[#This Row],[Day Low]])-1</f>
        <v>5.8019198487591073E-3</v>
      </c>
      <c r="AD636" s="2">
        <f>(Table2[[#This Row],[Day High]]/Table2[[#This Row],[Close Price]])-1</f>
        <v>2.0821518269464434E-2</v>
      </c>
      <c r="AE636" s="2">
        <f>(Table2[[#This Row],[Close Price]]/Table2[[#This Row],[Current Week Low]])-1</f>
        <v>5.8019198487591073E-3</v>
      </c>
      <c r="AF636" s="2">
        <f>(Table2[[#This Row],[Current Week High]]/Table2[[#This Row],[Close Price]])-1</f>
        <v>2.0821518269464434E-2</v>
      </c>
      <c r="AG636" s="2">
        <f>(Table2[[#This Row],[Close Price]]/Table2[[#This Row],[Current Month Low]])-1</f>
        <v>2.0082644628099278E-2</v>
      </c>
      <c r="AH636" s="2">
        <f>(Table2[[#This Row],[Current Month High]]/Table2[[#This Row],[Close Price]])-1</f>
        <v>5.6453050311917607E-2</v>
      </c>
      <c r="AI636">
        <v>19.9060196062545</v>
      </c>
      <c r="AJ636">
        <v>34.163043478260803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</v>
      </c>
      <c r="AM636">
        <v>0</v>
      </c>
      <c r="AN636">
        <v>-0.21</v>
      </c>
      <c r="AO636" t="s">
        <v>10435</v>
      </c>
      <c r="AP636">
        <v>-7.4612466702383001E-2</v>
      </c>
      <c r="AQ636">
        <f>(Table2[[#This Row],[Sharpe Ratio]]-AVERAGE(Table2[Sharpe Ratio]))/_xlfn.STDEV.P(Table2[Sharpe Ratio])</f>
        <v>-1.5471628300517244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-3.0871548940263418</v>
      </c>
      <c r="AS636">
        <f>_xlfn.RANK.AVG(Table2[[#This Row],[1Y Return vs Nifty Z-Score]],Table2[1Y Return vs Nifty Z-Score])</f>
        <v>497</v>
      </c>
      <c r="AT636">
        <f>_xlfn.RANK.AVG(Table2[[#This Row],[6M Return vs Nifty Z-Score]],Table2[6M Return vs Nifty Z-Score])</f>
        <v>558</v>
      </c>
      <c r="AU636">
        <f>_xlfn.RANK.AVG(Table2[[#This Row],[Sharpe Ratio Z-Score]],Table2[Sharpe Ratio Z-Score])</f>
        <v>695</v>
      </c>
      <c r="AV636">
        <f>(Table2[[#This Row],[Rank 1Y]]+Table2[[#This Row],[Rank 6M]]+Table2[[#This Row],[Rank Sharpe]])/3</f>
        <v>583.33333333333337</v>
      </c>
    </row>
    <row r="637" spans="1:48" x14ac:dyDescent="0.3">
      <c r="A637" t="s">
        <v>1800</v>
      </c>
      <c r="B637" t="s">
        <v>1801</v>
      </c>
      <c r="C637" t="s">
        <v>10404</v>
      </c>
      <c r="D637" t="s">
        <v>273</v>
      </c>
      <c r="E637">
        <v>4504.4109276250001</v>
      </c>
      <c r="F637">
        <v>270.25</v>
      </c>
      <c r="G637">
        <v>-15.3121981496566</v>
      </c>
      <c r="H637">
        <f>(Table2[[#This Row],[1Y Return vs Nifty]]-AVERAGE(Table2[1Y Return vs Nifty]))/_xlfn.STDEV.P(Table2[1Y Return vs Nifty])</f>
        <v>-0.64868525730762749</v>
      </c>
      <c r="I637">
        <v>-11.0132639560459</v>
      </c>
      <c r="J637">
        <f>(Table2[[#This Row],[1M Return vs Nifty]]-AVERAGE(Table2[1M Return vs Nifty]))/_xlfn.STDEV.P(Table2[1M Return vs Nifty])</f>
        <v>-0.83166129491554874</v>
      </c>
      <c r="K637">
        <v>-7.6929954807463599</v>
      </c>
      <c r="L637">
        <f>(Table2[[#This Row],[6M Return vs Nifty]]-AVERAGE(Table2[6M Return vs Nifty]))/_xlfn.STDEV.P(Table2[6M Return vs Nifty])</f>
        <v>-0.63220816069614438</v>
      </c>
      <c r="M637">
        <v>-6.6858953347118497</v>
      </c>
      <c r="N637">
        <f>(Table2[[#This Row],[1W Return vs Nifty]]-AVERAGE(Table2[1W Return vs Nifty]))/_xlfn.STDEV.P(Table2[1W Return vs Nifty])</f>
        <v>-0.94550632300358517</v>
      </c>
      <c r="O637">
        <v>282.88</v>
      </c>
      <c r="P637">
        <v>286.482568259164</v>
      </c>
      <c r="Q637">
        <v>272.21867659744203</v>
      </c>
      <c r="R637">
        <v>25.3113268674322</v>
      </c>
      <c r="S637" s="2">
        <f>(Table2[[#This Row],[Close Price]]-Table2[[#This Row],[20D EMA]])/Table2[[#This Row],[20D EMA]]</f>
        <v>-4.4647907239818992E-2</v>
      </c>
      <c r="T637" s="2">
        <f>(Table2[[#This Row],[Close Price]]-Table2[[#This Row],[50D EMA]])/Table2[[#This Row],[50D EMA]]</f>
        <v>-5.6661626422168009E-2</v>
      </c>
      <c r="U637" s="2">
        <f>(Table2[[#This Row],[Close Price]]-Table2[[#This Row],[200D EMA]])/Table2[[#This Row],[200D EMA]]</f>
        <v>-7.2319674096179409E-3</v>
      </c>
      <c r="V637">
        <v>0.35291586234142802</v>
      </c>
      <c r="W637">
        <v>266.89999999999998</v>
      </c>
      <c r="X637">
        <v>273.5</v>
      </c>
      <c r="Y637">
        <v>266.89999999999998</v>
      </c>
      <c r="Z637">
        <v>274.25</v>
      </c>
      <c r="AA637">
        <v>266.89999999999998</v>
      </c>
      <c r="AB637">
        <v>301.7</v>
      </c>
      <c r="AC637" s="2">
        <f>(Table2[[#This Row],[Close Price]]/Table2[[#This Row],[Day Low]])-1</f>
        <v>1.2551517422255687E-2</v>
      </c>
      <c r="AD637" s="2">
        <f>(Table2[[#This Row],[Day High]]/Table2[[#This Row],[Close Price]])-1</f>
        <v>1.2025901942645634E-2</v>
      </c>
      <c r="AE637" s="2">
        <f>(Table2[[#This Row],[Close Price]]/Table2[[#This Row],[Current Week Low]])-1</f>
        <v>1.2551517422255687E-2</v>
      </c>
      <c r="AF637" s="2">
        <f>(Table2[[#This Row],[Current Week High]]/Table2[[#This Row],[Close Price]])-1</f>
        <v>1.4801110083256352E-2</v>
      </c>
      <c r="AG637" s="2">
        <f>(Table2[[#This Row],[Close Price]]/Table2[[#This Row],[Current Month Low]])-1</f>
        <v>1.2551517422255687E-2</v>
      </c>
      <c r="AH637" s="2">
        <f>(Table2[[#This Row],[Current Month High]]/Table2[[#This Row],[Close Price]])-1</f>
        <v>0.11637372802960222</v>
      </c>
      <c r="AI637">
        <v>24.329324699352401</v>
      </c>
      <c r="AJ637">
        <v>28.5068949120304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-0.14000000000000001</v>
      </c>
      <c r="AM637" t="s">
        <v>10435</v>
      </c>
      <c r="AN637">
        <v>-9.42</v>
      </c>
      <c r="AO637" t="s">
        <v>10435</v>
      </c>
      <c r="AP637">
        <v>-4.7084516048919001E-2</v>
      </c>
      <c r="AQ637">
        <f>(Table2[[#This Row],[Sharpe Ratio]]-AVERAGE(Table2[Sharpe Ratio]))/_xlfn.STDEV.P(Table2[Sharpe Ratio])</f>
        <v>-1.2276503013570483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543</v>
      </c>
      <c r="AT637">
        <f>_xlfn.RANK.AVG(Table2[[#This Row],[6M Return vs Nifty Z-Score]],Table2[6M Return vs Nifty Z-Score])</f>
        <v>543</v>
      </c>
      <c r="AU637">
        <f>_xlfn.RANK.AVG(Table2[[#This Row],[Sharpe Ratio Z-Score]],Table2[Sharpe Ratio Z-Score])</f>
        <v>664</v>
      </c>
      <c r="AV637">
        <f>(Table2[[#This Row],[Rank 1Y]]+Table2[[#This Row],[Rank 6M]]+Table2[[#This Row],[Rank Sharpe]])/3</f>
        <v>583.33333333333337</v>
      </c>
    </row>
    <row r="638" spans="1:48" x14ac:dyDescent="0.3">
      <c r="A638" t="s">
        <v>1726</v>
      </c>
      <c r="B638" t="s">
        <v>1727</v>
      </c>
      <c r="C638" t="s">
        <v>10397</v>
      </c>
      <c r="D638" t="s">
        <v>190</v>
      </c>
      <c r="E638">
        <v>4921.4149413599998</v>
      </c>
      <c r="F638">
        <v>123.36</v>
      </c>
      <c r="G638">
        <v>-26.683258301035899</v>
      </c>
      <c r="H638">
        <f>(Table2[[#This Row],[1Y Return vs Nifty]]-AVERAGE(Table2[1Y Return vs Nifty]))/_xlfn.STDEV.P(Table2[1Y Return vs Nifty])</f>
        <v>-0.83384426993233296</v>
      </c>
      <c r="I638">
        <v>-7.8884358338483302</v>
      </c>
      <c r="J638">
        <f>(Table2[[#This Row],[1M Return vs Nifty]]-AVERAGE(Table2[1M Return vs Nifty]))/_xlfn.STDEV.P(Table2[1M Return vs Nifty])</f>
        <v>-0.52712003180389544</v>
      </c>
      <c r="K638">
        <v>-19.48987757842</v>
      </c>
      <c r="L638">
        <f>(Table2[[#This Row],[6M Return vs Nifty]]-AVERAGE(Table2[6M Return vs Nifty]))/_xlfn.STDEV.P(Table2[6M Return vs Nifty])</f>
        <v>-0.98729421884733282</v>
      </c>
      <c r="M638">
        <v>-5.1476553692500699</v>
      </c>
      <c r="N638">
        <f>(Table2[[#This Row],[1W Return vs Nifty]]-AVERAGE(Table2[1W Return vs Nifty]))/_xlfn.STDEV.P(Table2[1W Return vs Nifty])</f>
        <v>-0.64762584191140893</v>
      </c>
      <c r="O638">
        <v>125.31</v>
      </c>
      <c r="P638">
        <v>126.764875970603</v>
      </c>
      <c r="Q638">
        <v>124.19613290849701</v>
      </c>
      <c r="R638">
        <v>44.795189023050803</v>
      </c>
      <c r="S638" s="2">
        <f>(Table2[[#This Row],[Close Price]]-Table2[[#This Row],[20D EMA]])/Table2[[#This Row],[20D EMA]]</f>
        <v>-1.5561407708881996E-2</v>
      </c>
      <c r="T638" s="2">
        <f>(Table2[[#This Row],[Close Price]]-Table2[[#This Row],[50D EMA]])/Table2[[#This Row],[50D EMA]]</f>
        <v>-2.6859774401487981E-2</v>
      </c>
      <c r="U638" s="2">
        <f>(Table2[[#This Row],[Close Price]]-Table2[[#This Row],[200D EMA]])/Table2[[#This Row],[200D EMA]]</f>
        <v>-6.7323586404500818E-3</v>
      </c>
      <c r="V638">
        <v>1.26758225527201</v>
      </c>
      <c r="W638">
        <v>122.6</v>
      </c>
      <c r="X638">
        <v>125.29</v>
      </c>
      <c r="Y638">
        <v>122.05</v>
      </c>
      <c r="Z638">
        <v>125.29</v>
      </c>
      <c r="AA638">
        <v>117.76</v>
      </c>
      <c r="AB638">
        <v>133.99</v>
      </c>
      <c r="AC638" s="2">
        <f>(Table2[[#This Row],[Close Price]]/Table2[[#This Row],[Day Low]])-1</f>
        <v>6.1990212071778572E-3</v>
      </c>
      <c r="AD638" s="2">
        <f>(Table2[[#This Row],[Day High]]/Table2[[#This Row],[Close Price]])-1</f>
        <v>1.5645265888456494E-2</v>
      </c>
      <c r="AE638" s="2">
        <f>(Table2[[#This Row],[Close Price]]/Table2[[#This Row],[Current Week Low]])-1</f>
        <v>1.0733306022122191E-2</v>
      </c>
      <c r="AF638" s="2">
        <f>(Table2[[#This Row],[Current Week High]]/Table2[[#This Row],[Close Price]])-1</f>
        <v>1.5645265888456494E-2</v>
      </c>
      <c r="AG638" s="2">
        <f>(Table2[[#This Row],[Close Price]]/Table2[[#This Row],[Current Month Low]])-1</f>
        <v>4.7554347826086918E-2</v>
      </c>
      <c r="AH638" s="2">
        <f>(Table2[[#This Row],[Current Month High]]/Table2[[#This Row],[Close Price]])-1</f>
        <v>8.6170557717250462E-2</v>
      </c>
      <c r="AI638">
        <v>21.3197146562905</v>
      </c>
      <c r="AJ638">
        <v>20.5276013678554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-0.09</v>
      </c>
      <c r="AM638" t="s">
        <v>10435</v>
      </c>
      <c r="AN638">
        <v>0.96</v>
      </c>
      <c r="AO638" t="s">
        <v>10436</v>
      </c>
      <c r="AP638">
        <v>1.0816261830434E-2</v>
      </c>
      <c r="AQ638">
        <f>(Table2[[#This Row],[Sharpe Ratio]]-AVERAGE(Table2[Sharpe Ratio]))/_xlfn.STDEV.P(Table2[Sharpe Ratio])</f>
        <v>-0.55560521574538568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613</v>
      </c>
      <c r="AT638">
        <f>_xlfn.RANK.AVG(Table2[[#This Row],[6M Return vs Nifty Z-Score]],Table2[6M Return vs Nifty Z-Score])</f>
        <v>659</v>
      </c>
      <c r="AU638">
        <f>_xlfn.RANK.AVG(Table2[[#This Row],[Sharpe Ratio Z-Score]],Table2[Sharpe Ratio Z-Score])</f>
        <v>482</v>
      </c>
      <c r="AV638">
        <f>(Table2[[#This Row],[Rank 1Y]]+Table2[[#This Row],[Rank 6M]]+Table2[[#This Row],[Rank Sharpe]])/3</f>
        <v>584.66666666666663</v>
      </c>
    </row>
    <row r="639" spans="1:48" x14ac:dyDescent="0.3">
      <c r="A639" t="s">
        <v>483</v>
      </c>
      <c r="B639" t="s">
        <v>484</v>
      </c>
      <c r="C639" t="s">
        <v>5630</v>
      </c>
      <c r="D639" t="s">
        <v>83</v>
      </c>
      <c r="E639">
        <v>46339.323954195002</v>
      </c>
      <c r="F639">
        <v>2467.65</v>
      </c>
      <c r="G639">
        <v>-8.4731675268022499</v>
      </c>
      <c r="H639">
        <f>(Table2[[#This Row],[1Y Return vs Nifty]]-AVERAGE(Table2[1Y Return vs Nifty]))/_xlfn.STDEV.P(Table2[1Y Return vs Nifty])</f>
        <v>-0.53732289174277426</v>
      </c>
      <c r="I639">
        <v>2.2646429504448</v>
      </c>
      <c r="J639">
        <f>(Table2[[#This Row],[1M Return vs Nifty]]-AVERAGE(Table2[1M Return vs Nifty]))/_xlfn.STDEV.P(Table2[1M Return vs Nifty])</f>
        <v>0.46238445181111132</v>
      </c>
      <c r="K639">
        <v>-16.674231319916601</v>
      </c>
      <c r="L639">
        <f>(Table2[[#This Row],[6M Return vs Nifty]]-AVERAGE(Table2[6M Return vs Nifty]))/_xlfn.STDEV.P(Table2[6M Return vs Nifty])</f>
        <v>-0.90254328866067979</v>
      </c>
      <c r="M639">
        <v>-3.1793690838470998</v>
      </c>
      <c r="N639">
        <f>(Table2[[#This Row],[1W Return vs Nifty]]-AVERAGE(Table2[1W Return vs Nifty]))/_xlfn.STDEV.P(Table2[1W Return vs Nifty])</f>
        <v>-0.26646680379802989</v>
      </c>
      <c r="O639">
        <v>2443.27</v>
      </c>
      <c r="P639">
        <v>2454.2536737227301</v>
      </c>
      <c r="Q639">
        <v>2415.0547693283802</v>
      </c>
      <c r="R639">
        <v>55.035227665375999</v>
      </c>
      <c r="S639" s="2">
        <f>(Table2[[#This Row],[Close Price]]-Table2[[#This Row],[20D EMA]])/Table2[[#This Row],[20D EMA]]</f>
        <v>9.9784305459487115E-3</v>
      </c>
      <c r="T639" s="2">
        <f>(Table2[[#This Row],[Close Price]]-Table2[[#This Row],[50D EMA]])/Table2[[#This Row],[50D EMA]]</f>
        <v>5.458411418795911E-3</v>
      </c>
      <c r="U639" s="2">
        <f>(Table2[[#This Row],[Close Price]]-Table2[[#This Row],[200D EMA]])/Table2[[#This Row],[200D EMA]]</f>
        <v>2.1778069524380387E-2</v>
      </c>
      <c r="V639">
        <v>0.75493000932767096</v>
      </c>
      <c r="W639">
        <v>2454.8000000000002</v>
      </c>
      <c r="X639">
        <v>2500</v>
      </c>
      <c r="Y639">
        <v>2434.6</v>
      </c>
      <c r="Z639">
        <v>2500</v>
      </c>
      <c r="AA639">
        <v>2318</v>
      </c>
      <c r="AB639">
        <v>2533.5</v>
      </c>
      <c r="AC639" s="2">
        <f>(Table2[[#This Row],[Close Price]]/Table2[[#This Row],[Day Low]])-1</f>
        <v>5.2346423333875514E-3</v>
      </c>
      <c r="AD639" s="2">
        <f>(Table2[[#This Row],[Day High]]/Table2[[#This Row],[Close Price]])-1</f>
        <v>1.3109638725102846E-2</v>
      </c>
      <c r="AE639" s="2">
        <f>(Table2[[#This Row],[Close Price]]/Table2[[#This Row],[Current Week Low]])-1</f>
        <v>1.3575125277252909E-2</v>
      </c>
      <c r="AF639" s="2">
        <f>(Table2[[#This Row],[Current Week High]]/Table2[[#This Row],[Close Price]])-1</f>
        <v>1.3109638725102846E-2</v>
      </c>
      <c r="AG639" s="2">
        <f>(Table2[[#This Row],[Close Price]]/Table2[[#This Row],[Current Month Low]])-1</f>
        <v>6.4559965487489324E-2</v>
      </c>
      <c r="AH639" s="2">
        <f>(Table2[[#This Row],[Current Month High]]/Table2[[#This Row],[Close Price]])-1</f>
        <v>2.6685307884019238E-2</v>
      </c>
      <c r="AI639">
        <v>15.251352501367601</v>
      </c>
      <c r="AJ639">
        <v>36.8635607321131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-0.11</v>
      </c>
      <c r="AM639" t="s">
        <v>10435</v>
      </c>
      <c r="AN639">
        <v>1.57</v>
      </c>
      <c r="AO639" t="s">
        <v>10436</v>
      </c>
      <c r="AP639">
        <v>-2.8483883923186001E-2</v>
      </c>
      <c r="AQ639">
        <f>(Table2[[#This Row],[Sharpe Ratio]]-AVERAGE(Table2[Sharpe Ratio]))/_xlfn.STDEV.P(Table2[Sharpe Ratio])</f>
        <v>-1.0117557336637384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490</v>
      </c>
      <c r="AT639">
        <f>_xlfn.RANK.AVG(Table2[[#This Row],[6M Return vs Nifty Z-Score]],Table2[6M Return vs Nifty Z-Score])</f>
        <v>634</v>
      </c>
      <c r="AU639">
        <f>_xlfn.RANK.AVG(Table2[[#This Row],[Sharpe Ratio Z-Score]],Table2[Sharpe Ratio Z-Score])</f>
        <v>634</v>
      </c>
      <c r="AV639">
        <f>(Table2[[#This Row],[Rank 1Y]]+Table2[[#This Row],[Rank 6M]]+Table2[[#This Row],[Rank Sharpe]])/3</f>
        <v>586</v>
      </c>
    </row>
    <row r="640" spans="1:48" x14ac:dyDescent="0.3">
      <c r="A640" t="s">
        <v>2275</v>
      </c>
      <c r="B640" t="s">
        <v>2276</v>
      </c>
      <c r="C640" t="s">
        <v>10399</v>
      </c>
      <c r="D640" t="s">
        <v>480</v>
      </c>
      <c r="E640">
        <v>2523.9166884900001</v>
      </c>
      <c r="F640">
        <v>645.95000000000005</v>
      </c>
      <c r="G640">
        <v>-41.7902446147394</v>
      </c>
      <c r="H640">
        <f>(Table2[[#This Row],[1Y Return vs Nifty]]-AVERAGE(Table2[1Y Return vs Nifty]))/_xlfn.STDEV.P(Table2[1Y Return vs Nifty])</f>
        <v>-1.0798366956465688</v>
      </c>
      <c r="I640">
        <v>-8.1065360860478002</v>
      </c>
      <c r="J640">
        <f>(Table2[[#This Row],[1M Return vs Nifty]]-AVERAGE(Table2[1M Return vs Nifty]))/_xlfn.STDEV.P(Table2[1M Return vs Nifty])</f>
        <v>-0.54837576930125442</v>
      </c>
      <c r="K640">
        <v>8.5338135824190093</v>
      </c>
      <c r="L640">
        <f>(Table2[[#This Row],[6M Return vs Nifty]]-AVERAGE(Table2[6M Return vs Nifty]))/_xlfn.STDEV.P(Table2[6M Return vs Nifty])</f>
        <v>-0.14378133580250366</v>
      </c>
      <c r="M640">
        <v>3.2881694716213201</v>
      </c>
      <c r="N640">
        <f>(Table2[[#This Row],[1W Return vs Nifty]]-AVERAGE(Table2[1W Return vs Nifty]))/_xlfn.STDEV.P(Table2[1W Return vs Nifty])</f>
        <v>0.98597334835130024</v>
      </c>
      <c r="O640">
        <v>627.9</v>
      </c>
      <c r="P640">
        <v>608.011648396787</v>
      </c>
      <c r="Q640">
        <v>601.72209692619697</v>
      </c>
      <c r="R640">
        <v>64.404953569109196</v>
      </c>
      <c r="S640" s="2">
        <f>(Table2[[#This Row],[Close Price]]-Table2[[#This Row],[20D EMA]])/Table2[[#This Row],[20D EMA]]</f>
        <v>2.8746615703137551E-2</v>
      </c>
      <c r="T640" s="2">
        <f>(Table2[[#This Row],[Close Price]]-Table2[[#This Row],[50D EMA]])/Table2[[#This Row],[50D EMA]]</f>
        <v>6.2397409166829926E-2</v>
      </c>
      <c r="U640" s="2">
        <f>(Table2[[#This Row],[Close Price]]-Table2[[#This Row],[200D EMA]])/Table2[[#This Row],[200D EMA]]</f>
        <v>7.3502208577239214E-2</v>
      </c>
      <c r="V640">
        <v>0.65346478827555698</v>
      </c>
      <c r="W640">
        <v>639.04999999999995</v>
      </c>
      <c r="X640">
        <v>651</v>
      </c>
      <c r="Y640">
        <v>627.1</v>
      </c>
      <c r="Z640">
        <v>667.7</v>
      </c>
      <c r="AA640">
        <v>600.6</v>
      </c>
      <c r="AB640">
        <v>667.7</v>
      </c>
      <c r="AC640" s="2">
        <f>(Table2[[#This Row],[Close Price]]/Table2[[#This Row],[Day Low]])-1</f>
        <v>1.0797277208356215E-2</v>
      </c>
      <c r="AD640" s="2">
        <f>(Table2[[#This Row],[Day High]]/Table2[[#This Row],[Close Price]])-1</f>
        <v>7.8179425652140644E-3</v>
      </c>
      <c r="AE640" s="2">
        <f>(Table2[[#This Row],[Close Price]]/Table2[[#This Row],[Current Week Low]])-1</f>
        <v>3.0059001754106252E-2</v>
      </c>
      <c r="AF640" s="2">
        <f>(Table2[[#This Row],[Current Week High]]/Table2[[#This Row],[Close Price]])-1</f>
        <v>3.3671336790773276E-2</v>
      </c>
      <c r="AG640" s="2">
        <f>(Table2[[#This Row],[Close Price]]/Table2[[#This Row],[Current Month Low]])-1</f>
        <v>7.5507825507825643E-2</v>
      </c>
      <c r="AH640" s="2">
        <f>(Table2[[#This Row],[Current Month High]]/Table2[[#This Row],[Close Price]])-1</f>
        <v>3.3671336790773276E-2</v>
      </c>
      <c r="AI640">
        <v>22.563665918414699</v>
      </c>
      <c r="AJ640">
        <v>40.104110183277299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0.01</v>
      </c>
      <c r="AM640" t="s">
        <v>10436</v>
      </c>
      <c r="AN640">
        <v>-0.52</v>
      </c>
      <c r="AO640" t="s">
        <v>10435</v>
      </c>
      <c r="AP640">
        <v>-9.0647433378765005E-2</v>
      </c>
      <c r="AQ640">
        <f>(Table2[[#This Row],[Sharpe Ratio]]-AVERAGE(Table2[Sharpe Ratio]))/_xlfn.STDEV.P(Table2[Sharpe Ratio])</f>
        <v>-1.7332781284552026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-2.5192985808542292</v>
      </c>
      <c r="AS640">
        <f>_xlfn.RANK.AVG(Table2[[#This Row],[1Y Return vs Nifty Z-Score]],Table2[1Y Return vs Nifty Z-Score])</f>
        <v>686</v>
      </c>
      <c r="AT640">
        <f>_xlfn.RANK.AVG(Table2[[#This Row],[6M Return vs Nifty Z-Score]],Table2[6M Return vs Nifty Z-Score])</f>
        <v>360</v>
      </c>
      <c r="AU640">
        <f>_xlfn.RANK.AVG(Table2[[#This Row],[Sharpe Ratio Z-Score]],Table2[Sharpe Ratio Z-Score])</f>
        <v>712</v>
      </c>
      <c r="AV640">
        <f>(Table2[[#This Row],[Rank 1Y]]+Table2[[#This Row],[Rank 6M]]+Table2[[#This Row],[Rank Sharpe]])/3</f>
        <v>586</v>
      </c>
    </row>
    <row r="641" spans="1:48" x14ac:dyDescent="0.3">
      <c r="A641" t="s">
        <v>1085</v>
      </c>
      <c r="B641" t="s">
        <v>1086</v>
      </c>
      <c r="C641" t="s">
        <v>10390</v>
      </c>
      <c r="D641" t="s">
        <v>284</v>
      </c>
      <c r="E641">
        <v>12454.881912245</v>
      </c>
      <c r="F641">
        <v>925.55</v>
      </c>
      <c r="G641">
        <v>-41.7584878570771</v>
      </c>
      <c r="H641">
        <f>(Table2[[#This Row],[1Y Return vs Nifty]]-AVERAGE(Table2[1Y Return vs Nifty]))/_xlfn.STDEV.P(Table2[1Y Return vs Nifty])</f>
        <v>-1.0793195890782599</v>
      </c>
      <c r="I641">
        <v>-5.07133177705128</v>
      </c>
      <c r="J641">
        <f>(Table2[[#This Row],[1M Return vs Nifty]]-AVERAGE(Table2[1M Return vs Nifty]))/_xlfn.STDEV.P(Table2[1M Return vs Nifty])</f>
        <v>-0.25256911436956597</v>
      </c>
      <c r="K641">
        <v>-5.2339511651984099</v>
      </c>
      <c r="L641">
        <f>(Table2[[#This Row],[6M Return vs Nifty]]-AVERAGE(Table2[6M Return vs Nifty]))/_xlfn.STDEV.P(Table2[6M Return vs Nifty])</f>
        <v>-0.55819094618153975</v>
      </c>
      <c r="M641">
        <v>-2.3549349815057399</v>
      </c>
      <c r="N641">
        <f>(Table2[[#This Row],[1W Return vs Nifty]]-AVERAGE(Table2[1W Return vs Nifty]))/_xlfn.STDEV.P(Table2[1W Return vs Nifty])</f>
        <v>-0.10681497277794792</v>
      </c>
      <c r="O641">
        <v>936.47</v>
      </c>
      <c r="P641">
        <v>937.383561096481</v>
      </c>
      <c r="Q641">
        <v>944.24039204225096</v>
      </c>
      <c r="R641">
        <v>40.866711364784997</v>
      </c>
      <c r="S641" s="2">
        <f>(Table2[[#This Row],[Close Price]]-Table2[[#This Row],[20D EMA]])/Table2[[#This Row],[20D EMA]]</f>
        <v>-1.1660811344730822E-2</v>
      </c>
      <c r="T641" s="2">
        <f>(Table2[[#This Row],[Close Price]]-Table2[[#This Row],[50D EMA]])/Table2[[#This Row],[50D EMA]]</f>
        <v>-1.262403309338926E-2</v>
      </c>
      <c r="U641" s="2">
        <f>(Table2[[#This Row],[Close Price]]-Table2[[#This Row],[200D EMA]])/Table2[[#This Row],[200D EMA]]</f>
        <v>-1.9794103492889643E-2</v>
      </c>
      <c r="V641">
        <v>0.360988915653841</v>
      </c>
      <c r="W641">
        <v>923.65</v>
      </c>
      <c r="X641">
        <v>949</v>
      </c>
      <c r="Y641">
        <v>923.65</v>
      </c>
      <c r="Z641">
        <v>950.85</v>
      </c>
      <c r="AA641">
        <v>909</v>
      </c>
      <c r="AB641">
        <v>979.9</v>
      </c>
      <c r="AC641" s="2">
        <f>(Table2[[#This Row],[Close Price]]/Table2[[#This Row],[Day Low]])-1</f>
        <v>2.0570562442483453E-3</v>
      </c>
      <c r="AD641" s="2">
        <f>(Table2[[#This Row],[Day High]]/Table2[[#This Row],[Close Price]])-1</f>
        <v>2.5336286532332108E-2</v>
      </c>
      <c r="AE641" s="2">
        <f>(Table2[[#This Row],[Close Price]]/Table2[[#This Row],[Current Week Low]])-1</f>
        <v>2.0570562442483453E-3</v>
      </c>
      <c r="AF641" s="2">
        <f>(Table2[[#This Row],[Current Week High]]/Table2[[#This Row],[Close Price]])-1</f>
        <v>2.7335098049808382E-2</v>
      </c>
      <c r="AG641" s="2">
        <f>(Table2[[#This Row],[Close Price]]/Table2[[#This Row],[Current Month Low]])-1</f>
        <v>1.8206820682068248E-2</v>
      </c>
      <c r="AH641" s="2">
        <f>(Table2[[#This Row],[Current Month High]]/Table2[[#This Row],[Close Price]])-1</f>
        <v>5.8721841067473468E-2</v>
      </c>
      <c r="AI641">
        <v>34.8387445302793</v>
      </c>
      <c r="AJ641">
        <v>18.349210408541602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-0.13</v>
      </c>
      <c r="AM641" t="s">
        <v>10435</v>
      </c>
      <c r="AN641">
        <v>-1.69</v>
      </c>
      <c r="AO641" t="s">
        <v>10435</v>
      </c>
      <c r="AP641">
        <v>-2.0412285749109998E-3</v>
      </c>
      <c r="AQ641">
        <f>(Table2[[#This Row],[Sharpe Ratio]]-AVERAGE(Table2[Sharpe Ratio]))/_xlfn.STDEV.P(Table2[Sharpe Ratio])</f>
        <v>-0.70484005432071439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685</v>
      </c>
      <c r="AT641">
        <f>_xlfn.RANK.AVG(Table2[[#This Row],[6M Return vs Nifty Z-Score]],Table2[6M Return vs Nifty Z-Score])</f>
        <v>510</v>
      </c>
      <c r="AU641">
        <f>_xlfn.RANK.AVG(Table2[[#This Row],[Sharpe Ratio Z-Score]],Table2[Sharpe Ratio Z-Score])</f>
        <v>564</v>
      </c>
      <c r="AV641">
        <f>(Table2[[#This Row],[Rank 1Y]]+Table2[[#This Row],[Rank 6M]]+Table2[[#This Row],[Rank Sharpe]])/3</f>
        <v>586.33333333333337</v>
      </c>
    </row>
    <row r="642" spans="1:48" x14ac:dyDescent="0.3">
      <c r="A642" t="s">
        <v>1736</v>
      </c>
      <c r="B642" t="s">
        <v>1737</v>
      </c>
      <c r="C642" t="s">
        <v>10395</v>
      </c>
      <c r="D642" t="s">
        <v>54</v>
      </c>
      <c r="E642">
        <v>4871.6356500000002</v>
      </c>
      <c r="F642">
        <v>529.9</v>
      </c>
      <c r="G642">
        <v>-35.748664470126997</v>
      </c>
      <c r="H642">
        <f>(Table2[[#This Row],[1Y Return vs Nifty]]-AVERAGE(Table2[1Y Return vs Nifty]))/_xlfn.STDEV.P(Table2[1Y Return vs Nifty])</f>
        <v>-0.98145949955603828</v>
      </c>
      <c r="I642">
        <v>-12.8297747305777</v>
      </c>
      <c r="J642">
        <f>(Table2[[#This Row],[1M Return vs Nifty]]-AVERAGE(Table2[1M Return vs Nifty]))/_xlfn.STDEV.P(Table2[1M Return vs Nifty])</f>
        <v>-1.0086958274077857</v>
      </c>
      <c r="K642">
        <v>2.1676348850491198</v>
      </c>
      <c r="L642">
        <f>(Table2[[#This Row],[6M Return vs Nifty]]-AVERAGE(Table2[6M Return vs Nifty]))/_xlfn.STDEV.P(Table2[6M Return vs Nifty])</f>
        <v>-0.33540326441200652</v>
      </c>
      <c r="M642">
        <v>-4.18448360090576</v>
      </c>
      <c r="N642">
        <f>(Table2[[#This Row],[1W Return vs Nifty]]-AVERAGE(Table2[1W Return vs Nifty]))/_xlfn.STDEV.P(Table2[1W Return vs Nifty])</f>
        <v>-0.46110743374960123</v>
      </c>
      <c r="O642">
        <v>537.45000000000005</v>
      </c>
      <c r="P642">
        <v>534.76743827660596</v>
      </c>
      <c r="Q642">
        <v>514.08646757005795</v>
      </c>
      <c r="R642">
        <v>43.1028362742152</v>
      </c>
      <c r="S642" s="2">
        <f>(Table2[[#This Row],[Close Price]]-Table2[[#This Row],[20D EMA]])/Table2[[#This Row],[20D EMA]]</f>
        <v>-1.4047818401711912E-2</v>
      </c>
      <c r="T642" s="2">
        <f>(Table2[[#This Row],[Close Price]]-Table2[[#This Row],[50D EMA]])/Table2[[#This Row],[50D EMA]]</f>
        <v>-9.1019720503033343E-3</v>
      </c>
      <c r="U642" s="2">
        <f>(Table2[[#This Row],[Close Price]]-Table2[[#This Row],[200D EMA]])/Table2[[#This Row],[200D EMA]]</f>
        <v>3.0760452623248665E-2</v>
      </c>
      <c r="V642">
        <v>0.54098588994566299</v>
      </c>
      <c r="W642">
        <v>527.1</v>
      </c>
      <c r="X642">
        <v>537.25</v>
      </c>
      <c r="Y642">
        <v>508</v>
      </c>
      <c r="Z642">
        <v>545</v>
      </c>
      <c r="AA642">
        <v>508</v>
      </c>
      <c r="AB642">
        <v>591</v>
      </c>
      <c r="AC642" s="2">
        <f>(Table2[[#This Row],[Close Price]]/Table2[[#This Row],[Day Low]])-1</f>
        <v>5.312084993359889E-3</v>
      </c>
      <c r="AD642" s="2">
        <f>(Table2[[#This Row],[Day High]]/Table2[[#This Row],[Close Price]])-1</f>
        <v>1.3870541611624931E-2</v>
      </c>
      <c r="AE642" s="2">
        <f>(Table2[[#This Row],[Close Price]]/Table2[[#This Row],[Current Week Low]])-1</f>
        <v>4.3110236220472498E-2</v>
      </c>
      <c r="AF642" s="2">
        <f>(Table2[[#This Row],[Current Week High]]/Table2[[#This Row],[Close Price]])-1</f>
        <v>2.8495942630685001E-2</v>
      </c>
      <c r="AG642" s="2">
        <f>(Table2[[#This Row],[Close Price]]/Table2[[#This Row],[Current Month Low]])-1</f>
        <v>4.3110236220472498E-2</v>
      </c>
      <c r="AH642" s="2">
        <f>(Table2[[#This Row],[Current Month High]]/Table2[[#This Row],[Close Price]])-1</f>
        <v>0.11530477448575205</v>
      </c>
      <c r="AI642">
        <v>19.8339309303642</v>
      </c>
      <c r="AJ642">
        <v>22.932374434520298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-0.16</v>
      </c>
      <c r="AM642" t="s">
        <v>10435</v>
      </c>
      <c r="AN642">
        <v>-4.29</v>
      </c>
      <c r="AO642" t="s">
        <v>10435</v>
      </c>
      <c r="AP642">
        <v>-4.4232449070773998E-2</v>
      </c>
      <c r="AQ642">
        <f>(Table2[[#This Row],[Sharpe Ratio]]-AVERAGE(Table2[Sharpe Ratio]))/_xlfn.STDEV.P(Table2[Sharpe Ratio])</f>
        <v>-1.1945468152434162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-3.981212840368848</v>
      </c>
      <c r="AS642">
        <f>_xlfn.RANK.AVG(Table2[[#This Row],[1Y Return vs Nifty Z-Score]],Table2[1Y Return vs Nifty Z-Score])</f>
        <v>667</v>
      </c>
      <c r="AT642">
        <f>_xlfn.RANK.AVG(Table2[[#This Row],[6M Return vs Nifty Z-Score]],Table2[6M Return vs Nifty Z-Score])</f>
        <v>432</v>
      </c>
      <c r="AU642">
        <f>_xlfn.RANK.AVG(Table2[[#This Row],[Sharpe Ratio Z-Score]],Table2[Sharpe Ratio Z-Score])</f>
        <v>660</v>
      </c>
      <c r="AV642">
        <f>(Table2[[#This Row],[Rank 1Y]]+Table2[[#This Row],[Rank 6M]]+Table2[[#This Row],[Rank Sharpe]])/3</f>
        <v>586.33333333333337</v>
      </c>
    </row>
    <row r="643" spans="1:48" x14ac:dyDescent="0.3">
      <c r="A643" t="s">
        <v>1545</v>
      </c>
      <c r="B643" t="s">
        <v>1546</v>
      </c>
      <c r="C643" t="s">
        <v>10401</v>
      </c>
      <c r="D643" t="s">
        <v>433</v>
      </c>
      <c r="E643">
        <v>6676.0387781279996</v>
      </c>
      <c r="F643">
        <v>67.930000000000007</v>
      </c>
      <c r="G643">
        <v>-28.474950488824</v>
      </c>
      <c r="H643">
        <f>(Table2[[#This Row],[1Y Return vs Nifty]]-AVERAGE(Table2[1Y Return vs Nifty]))/_xlfn.STDEV.P(Table2[1Y Return vs Nifty])</f>
        <v>-0.86301903042095829</v>
      </c>
      <c r="I643">
        <v>-11.397865366341501</v>
      </c>
      <c r="J643">
        <f>(Table2[[#This Row],[1M Return vs Nifty]]-AVERAGE(Table2[1M Return vs Nifty]))/_xlfn.STDEV.P(Table2[1M Return vs Nifty])</f>
        <v>-0.86914399626923933</v>
      </c>
      <c r="K643">
        <v>-19.934094289494599</v>
      </c>
      <c r="L643">
        <f>(Table2[[#This Row],[6M Return vs Nifty]]-AVERAGE(Table2[6M Return vs Nifty]))/_xlfn.STDEV.P(Table2[6M Return vs Nifty])</f>
        <v>-1.0006651383491449</v>
      </c>
      <c r="M643">
        <v>-3.5818575553683201</v>
      </c>
      <c r="N643">
        <f>(Table2[[#This Row],[1W Return vs Nifty]]-AVERAGE(Table2[1W Return vs Nifty]))/_xlfn.STDEV.P(Table2[1W Return vs Nifty])</f>
        <v>-0.34440877788710111</v>
      </c>
      <c r="O643">
        <v>67.36</v>
      </c>
      <c r="P643">
        <v>66.552855863640104</v>
      </c>
      <c r="Q643">
        <v>68.698624944702999</v>
      </c>
      <c r="R643">
        <v>53.064156135295903</v>
      </c>
      <c r="S643" s="2">
        <f>(Table2[[#This Row],[Close Price]]-Table2[[#This Row],[20D EMA]])/Table2[[#This Row],[20D EMA]]</f>
        <v>8.4619952494062855E-3</v>
      </c>
      <c r="T643" s="2">
        <f>(Table2[[#This Row],[Close Price]]-Table2[[#This Row],[50D EMA]])/Table2[[#This Row],[50D EMA]]</f>
        <v>2.0692487474640125E-2</v>
      </c>
      <c r="U643" s="2">
        <f>(Table2[[#This Row],[Close Price]]-Table2[[#This Row],[200D EMA]])/Table2[[#This Row],[200D EMA]]</f>
        <v>-1.1188359960940631E-2</v>
      </c>
      <c r="V643">
        <v>0.97162813616339305</v>
      </c>
      <c r="W643">
        <v>67.5</v>
      </c>
      <c r="X643">
        <v>69.3</v>
      </c>
      <c r="Y643">
        <v>65.8</v>
      </c>
      <c r="Z643">
        <v>69.34</v>
      </c>
      <c r="AA643">
        <v>65.05</v>
      </c>
      <c r="AB643">
        <v>71.5</v>
      </c>
      <c r="AC643" s="2">
        <f>(Table2[[#This Row],[Close Price]]/Table2[[#This Row],[Day Low]])-1</f>
        <v>6.3703703703705816E-3</v>
      </c>
      <c r="AD643" s="2">
        <f>(Table2[[#This Row],[Day High]]/Table2[[#This Row],[Close Price]])-1</f>
        <v>2.0167819814514765E-2</v>
      </c>
      <c r="AE643" s="2">
        <f>(Table2[[#This Row],[Close Price]]/Table2[[#This Row],[Current Week Low]])-1</f>
        <v>3.2370820668693234E-2</v>
      </c>
      <c r="AF643" s="2">
        <f>(Table2[[#This Row],[Current Week High]]/Table2[[#This Row],[Close Price]])-1</f>
        <v>2.0756661268953369E-2</v>
      </c>
      <c r="AG643" s="2">
        <f>(Table2[[#This Row],[Close Price]]/Table2[[#This Row],[Current Month Low]])-1</f>
        <v>4.4273635664873412E-2</v>
      </c>
      <c r="AH643" s="2">
        <f>(Table2[[#This Row],[Current Month High]]/Table2[[#This Row],[Close Price]])-1</f>
        <v>5.2554099808626464E-2</v>
      </c>
      <c r="AI643">
        <v>44.266156337406102</v>
      </c>
      <c r="AJ643">
        <v>15.862186593893901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0.02</v>
      </c>
      <c r="AM643" t="s">
        <v>10436</v>
      </c>
      <c r="AN643">
        <v>0.95</v>
      </c>
      <c r="AO643" t="s">
        <v>10436</v>
      </c>
      <c r="AP643">
        <v>1.2844784463435999E-2</v>
      </c>
      <c r="AQ643">
        <f>(Table2[[#This Row],[Sharpe Ratio]]-AVERAGE(Table2[Sharpe Ratio]))/_xlfn.STDEV.P(Table2[Sharpe Ratio])</f>
        <v>-0.53206047737586615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619</v>
      </c>
      <c r="AT643">
        <f>_xlfn.RANK.AVG(Table2[[#This Row],[6M Return vs Nifty Z-Score]],Table2[6M Return vs Nifty Z-Score])</f>
        <v>665</v>
      </c>
      <c r="AU643">
        <f>_xlfn.RANK.AVG(Table2[[#This Row],[Sharpe Ratio Z-Score]],Table2[Sharpe Ratio Z-Score])</f>
        <v>476</v>
      </c>
      <c r="AV643">
        <f>(Table2[[#This Row],[Rank 1Y]]+Table2[[#This Row],[Rank 6M]]+Table2[[#This Row],[Rank Sharpe]])/3</f>
        <v>586.66666666666663</v>
      </c>
    </row>
    <row r="644" spans="1:48" x14ac:dyDescent="0.3">
      <c r="A644" t="s">
        <v>1155</v>
      </c>
      <c r="B644" t="s">
        <v>1156</v>
      </c>
      <c r="C644" t="s">
        <v>10394</v>
      </c>
      <c r="D644" t="s">
        <v>46</v>
      </c>
      <c r="E644">
        <v>11192.80376895</v>
      </c>
      <c r="F644">
        <v>436.3</v>
      </c>
      <c r="G644">
        <v>-13.354115766190899</v>
      </c>
      <c r="H644">
        <f>(Table2[[#This Row],[1Y Return vs Nifty]]-AVERAGE(Table2[1Y Return vs Nifty]))/_xlfn.STDEV.P(Table2[1Y Return vs Nifty])</f>
        <v>-0.61680110614373085</v>
      </c>
      <c r="I644">
        <v>-12.2609238603135</v>
      </c>
      <c r="J644">
        <f>(Table2[[#This Row],[1M Return vs Nifty]]-AVERAGE(Table2[1M Return vs Nifty]))/_xlfn.STDEV.P(Table2[1M Return vs Nifty])</f>
        <v>-0.95325643817488592</v>
      </c>
      <c r="K644">
        <v>-18.190455763309199</v>
      </c>
      <c r="L644">
        <f>(Table2[[#This Row],[6M Return vs Nifty]]-AVERAGE(Table2[6M Return vs Nifty]))/_xlfn.STDEV.P(Table2[6M Return vs Nifty])</f>
        <v>-0.94818163245517517</v>
      </c>
      <c r="M644">
        <v>-5.9570317408847604</v>
      </c>
      <c r="N644">
        <f>(Table2[[#This Row],[1W Return vs Nifty]]-AVERAGE(Table2[1W Return vs Nifty]))/_xlfn.STDEV.P(Table2[1W Return vs Nifty])</f>
        <v>-0.80436174032814534</v>
      </c>
      <c r="O644">
        <v>449.59</v>
      </c>
      <c r="P644">
        <v>462.86046676972398</v>
      </c>
      <c r="Q644">
        <v>441.40338242685903</v>
      </c>
      <c r="R644">
        <v>32.884465492733298</v>
      </c>
      <c r="S644" s="2">
        <f>(Table2[[#This Row],[Close Price]]-Table2[[#This Row],[20D EMA]])/Table2[[#This Row],[20D EMA]]</f>
        <v>-2.9560266020151615E-2</v>
      </c>
      <c r="T644" s="2">
        <f>(Table2[[#This Row],[Close Price]]-Table2[[#This Row],[50D EMA]])/Table2[[#This Row],[50D EMA]]</f>
        <v>-5.7383312416132468E-2</v>
      </c>
      <c r="U644" s="2">
        <f>(Table2[[#This Row],[Close Price]]-Table2[[#This Row],[200D EMA]])/Table2[[#This Row],[200D EMA]]</f>
        <v>-1.1561720254159242E-2</v>
      </c>
      <c r="V644">
        <v>0.53318445377220502</v>
      </c>
      <c r="W644">
        <v>433.1</v>
      </c>
      <c r="X644">
        <v>437.95</v>
      </c>
      <c r="Y644">
        <v>432.35</v>
      </c>
      <c r="Z644">
        <v>439.85</v>
      </c>
      <c r="AA644">
        <v>430.6</v>
      </c>
      <c r="AB644">
        <v>463.95</v>
      </c>
      <c r="AC644" s="2">
        <f>(Table2[[#This Row],[Close Price]]/Table2[[#This Row],[Day Low]])-1</f>
        <v>7.3885938582314292E-3</v>
      </c>
      <c r="AD644" s="2">
        <f>(Table2[[#This Row],[Day High]]/Table2[[#This Row],[Close Price]])-1</f>
        <v>3.7818015127204507E-3</v>
      </c>
      <c r="AE644" s="2">
        <f>(Table2[[#This Row],[Close Price]]/Table2[[#This Row],[Current Week Low]])-1</f>
        <v>9.1361165722214643E-3</v>
      </c>
      <c r="AF644" s="2">
        <f>(Table2[[#This Row],[Current Week High]]/Table2[[#This Row],[Close Price]])-1</f>
        <v>8.1366032546412725E-3</v>
      </c>
      <c r="AG644" s="2">
        <f>(Table2[[#This Row],[Close Price]]/Table2[[#This Row],[Current Month Low]])-1</f>
        <v>1.3237343241987887E-2</v>
      </c>
      <c r="AH644" s="2">
        <f>(Table2[[#This Row],[Current Month High]]/Table2[[#This Row],[Close Price]])-1</f>
        <v>6.3373825349530177E-2</v>
      </c>
      <c r="AI644">
        <v>31.744212697685001</v>
      </c>
      <c r="AJ644">
        <v>40.696549500161197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-0.13</v>
      </c>
      <c r="AM644" t="s">
        <v>10435</v>
      </c>
      <c r="AN644">
        <v>-3.89</v>
      </c>
      <c r="AO644" t="s">
        <v>10435</v>
      </c>
      <c r="AP644">
        <v>-1.0163705561197001E-2</v>
      </c>
      <c r="AQ644">
        <f>(Table2[[#This Row],[Sharpe Ratio]]-AVERAGE(Table2[Sharpe Ratio]))/_xlfn.STDEV.P(Table2[Sharpe Ratio])</f>
        <v>-0.79911634803479015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533</v>
      </c>
      <c r="AT644">
        <f>_xlfn.RANK.AVG(Table2[[#This Row],[6M Return vs Nifty Z-Score]],Table2[6M Return vs Nifty Z-Score])</f>
        <v>646</v>
      </c>
      <c r="AU644">
        <f>_xlfn.RANK.AVG(Table2[[#This Row],[Sharpe Ratio Z-Score]],Table2[Sharpe Ratio Z-Score])</f>
        <v>593</v>
      </c>
      <c r="AV644">
        <f>(Table2[[#This Row],[Rank 1Y]]+Table2[[#This Row],[Rank 6M]]+Table2[[#This Row],[Rank Sharpe]])/3</f>
        <v>590.66666666666663</v>
      </c>
    </row>
    <row r="645" spans="1:48" x14ac:dyDescent="0.3">
      <c r="A645" t="s">
        <v>1604</v>
      </c>
      <c r="B645" t="s">
        <v>1605</v>
      </c>
      <c r="C645" t="s">
        <v>10404</v>
      </c>
      <c r="D645" t="s">
        <v>273</v>
      </c>
      <c r="E645">
        <v>6008.4792096559904</v>
      </c>
      <c r="F645">
        <v>178.64</v>
      </c>
      <c r="G645">
        <v>-24.332195068955102</v>
      </c>
      <c r="H645">
        <f>(Table2[[#This Row],[1Y Return vs Nifty]]-AVERAGE(Table2[1Y Return vs Nifty]))/_xlfn.STDEV.P(Table2[1Y Return vs Nifty])</f>
        <v>-0.79556107198288528</v>
      </c>
      <c r="I645">
        <v>2.0333375182521101</v>
      </c>
      <c r="J645">
        <f>(Table2[[#This Row],[1M Return vs Nifty]]-AVERAGE(Table2[1M Return vs Nifty]))/_xlfn.STDEV.P(Table2[1M Return vs Nifty])</f>
        <v>0.43984175642759382</v>
      </c>
      <c r="K645">
        <v>-2.9918216797877601</v>
      </c>
      <c r="L645">
        <f>(Table2[[#This Row],[6M Return vs Nifty]]-AVERAGE(Table2[6M Return vs Nifty]))/_xlfn.STDEV.P(Table2[6M Return vs Nifty])</f>
        <v>-0.49070286634423921</v>
      </c>
      <c r="M645">
        <v>-6.4003841010552698</v>
      </c>
      <c r="N645">
        <f>(Table2[[#This Row],[1W Return vs Nifty]]-AVERAGE(Table2[1W Return vs Nifty]))/_xlfn.STDEV.P(Table2[1W Return vs Nifty])</f>
        <v>-0.89021701473671067</v>
      </c>
      <c r="O645">
        <v>174.51</v>
      </c>
      <c r="P645">
        <v>170.13727528356401</v>
      </c>
      <c r="Q645">
        <v>166.96857415537201</v>
      </c>
      <c r="R645">
        <v>56.896321282223496</v>
      </c>
      <c r="S645" s="2">
        <f>(Table2[[#This Row],[Close Price]]-Table2[[#This Row],[20D EMA]])/Table2[[#This Row],[20D EMA]]</f>
        <v>2.3666265543521837E-2</v>
      </c>
      <c r="T645" s="2">
        <f>(Table2[[#This Row],[Close Price]]-Table2[[#This Row],[50D EMA]])/Table2[[#This Row],[50D EMA]]</f>
        <v>4.9975672304994161E-2</v>
      </c>
      <c r="U645" s="2">
        <f>(Table2[[#This Row],[Close Price]]-Table2[[#This Row],[200D EMA]])/Table2[[#This Row],[200D EMA]]</f>
        <v>6.9901931568075629E-2</v>
      </c>
      <c r="V645">
        <v>1.5523548040550801</v>
      </c>
      <c r="W645">
        <v>174.6</v>
      </c>
      <c r="X645">
        <v>182</v>
      </c>
      <c r="Y645">
        <v>174.6</v>
      </c>
      <c r="Z645">
        <v>182</v>
      </c>
      <c r="AA645">
        <v>165</v>
      </c>
      <c r="AB645">
        <v>192.75</v>
      </c>
      <c r="AC645" s="2">
        <f>(Table2[[#This Row],[Close Price]]/Table2[[#This Row],[Day Low]])-1</f>
        <v>2.3138602520045737E-2</v>
      </c>
      <c r="AD645" s="2">
        <f>(Table2[[#This Row],[Day High]]/Table2[[#This Row],[Close Price]])-1</f>
        <v>1.8808777429467183E-2</v>
      </c>
      <c r="AE645" s="2">
        <f>(Table2[[#This Row],[Close Price]]/Table2[[#This Row],[Current Week Low]])-1</f>
        <v>2.3138602520045737E-2</v>
      </c>
      <c r="AF645" s="2">
        <f>(Table2[[#This Row],[Current Week High]]/Table2[[#This Row],[Close Price]])-1</f>
        <v>1.8808777429467183E-2</v>
      </c>
      <c r="AG645" s="2">
        <f>(Table2[[#This Row],[Close Price]]/Table2[[#This Row],[Current Month Low]])-1</f>
        <v>8.2666666666666666E-2</v>
      </c>
      <c r="AH645" s="2">
        <f>(Table2[[#This Row],[Current Month High]]/Table2[[#This Row],[Close Price]])-1</f>
        <v>7.8985669502910971E-2</v>
      </c>
      <c r="AI645">
        <v>22.928795342588401</v>
      </c>
      <c r="AJ645">
        <v>37.362552864282897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0.04</v>
      </c>
      <c r="AM645" t="s">
        <v>10436</v>
      </c>
      <c r="AN645">
        <v>5.99</v>
      </c>
      <c r="AO645" t="s">
        <v>10436</v>
      </c>
      <c r="AP645">
        <v>-6.3281462308907993E-2</v>
      </c>
      <c r="AQ645">
        <f>(Table2[[#This Row],[Sharpe Ratio]]-AVERAGE(Table2[Sharpe Ratio]))/_xlfn.STDEV.P(Table2[Sharpe Ratio])</f>
        <v>-1.4156456709291616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-3.1522848675654029</v>
      </c>
      <c r="AS645">
        <f>_xlfn.RANK.AVG(Table2[[#This Row],[1Y Return vs Nifty Z-Score]],Table2[1Y Return vs Nifty Z-Score])</f>
        <v>602</v>
      </c>
      <c r="AT645">
        <f>_xlfn.RANK.AVG(Table2[[#This Row],[6M Return vs Nifty Z-Score]],Table2[6M Return vs Nifty Z-Score])</f>
        <v>489</v>
      </c>
      <c r="AU645">
        <f>_xlfn.RANK.AVG(Table2[[#This Row],[Sharpe Ratio Z-Score]],Table2[Sharpe Ratio Z-Score])</f>
        <v>682</v>
      </c>
      <c r="AV645">
        <f>(Table2[[#This Row],[Rank 1Y]]+Table2[[#This Row],[Rank 6M]]+Table2[[#This Row],[Rank Sharpe]])/3</f>
        <v>591</v>
      </c>
    </row>
    <row r="646" spans="1:48" x14ac:dyDescent="0.3">
      <c r="A646" t="s">
        <v>412</v>
      </c>
      <c r="B646" t="s">
        <v>413</v>
      </c>
      <c r="C646" t="s">
        <v>10390</v>
      </c>
      <c r="D646" t="s">
        <v>284</v>
      </c>
      <c r="E646">
        <v>58224.931216955003</v>
      </c>
      <c r="F646">
        <v>5501.35</v>
      </c>
      <c r="G646">
        <v>-15.442215518503801</v>
      </c>
      <c r="H646">
        <f>(Table2[[#This Row],[1Y Return vs Nifty]]-AVERAGE(Table2[1Y Return vs Nifty]))/_xlfn.STDEV.P(Table2[1Y Return vs Nifty])</f>
        <v>-0.6508023763202192</v>
      </c>
      <c r="I646">
        <v>-5.4086980132143099</v>
      </c>
      <c r="J646">
        <f>(Table2[[#This Row],[1M Return vs Nifty]]-AVERAGE(Table2[1M Return vs Nifty]))/_xlfn.STDEV.P(Table2[1M Return vs Nifty])</f>
        <v>-0.28544834345819153</v>
      </c>
      <c r="K646">
        <v>-15.881542894107501</v>
      </c>
      <c r="L646">
        <f>(Table2[[#This Row],[6M Return vs Nifty]]-AVERAGE(Table2[6M Return vs Nifty]))/_xlfn.STDEV.P(Table2[6M Return vs Nifty])</f>
        <v>-0.87868337329218338</v>
      </c>
      <c r="M646">
        <v>-5.9810366096219099</v>
      </c>
      <c r="N646">
        <f>(Table2[[#This Row],[1W Return vs Nifty]]-AVERAGE(Table2[1W Return vs Nifty]))/_xlfn.STDEV.P(Table2[1W Return vs Nifty])</f>
        <v>-0.80901028802455766</v>
      </c>
      <c r="O646">
        <v>5550.71</v>
      </c>
      <c r="P646">
        <v>5384.4749296896198</v>
      </c>
      <c r="Q646">
        <v>5051.5563492756701</v>
      </c>
      <c r="R646">
        <v>40.030246425790899</v>
      </c>
      <c r="S646" s="2">
        <f>(Table2[[#This Row],[Close Price]]-Table2[[#This Row],[20D EMA]])/Table2[[#This Row],[20D EMA]]</f>
        <v>-8.8925560874193888E-3</v>
      </c>
      <c r="T646" s="2">
        <f>(Table2[[#This Row],[Close Price]]-Table2[[#This Row],[50D EMA]])/Table2[[#This Row],[50D EMA]]</f>
        <v>2.1705936388697732E-2</v>
      </c>
      <c r="U646" s="2">
        <f>(Table2[[#This Row],[Close Price]]-Table2[[#This Row],[200D EMA]])/Table2[[#This Row],[200D EMA]]</f>
        <v>8.9040608403551727E-2</v>
      </c>
      <c r="V646">
        <v>0.67551217857303103</v>
      </c>
      <c r="W646">
        <v>5427.95</v>
      </c>
      <c r="X646">
        <v>5530</v>
      </c>
      <c r="Y646">
        <v>5413.9</v>
      </c>
      <c r="Z646">
        <v>5530</v>
      </c>
      <c r="AA646">
        <v>5412.5</v>
      </c>
      <c r="AB646">
        <v>5837</v>
      </c>
      <c r="AC646" s="2">
        <f>(Table2[[#This Row],[Close Price]]/Table2[[#This Row],[Day Low]])-1</f>
        <v>1.352260061349142E-2</v>
      </c>
      <c r="AD646" s="2">
        <f>(Table2[[#This Row],[Day High]]/Table2[[#This Row],[Close Price]])-1</f>
        <v>5.2078126278094494E-3</v>
      </c>
      <c r="AE646" s="2">
        <f>(Table2[[#This Row],[Close Price]]/Table2[[#This Row],[Current Week Low]])-1</f>
        <v>1.6152865771440261E-2</v>
      </c>
      <c r="AF646" s="2">
        <f>(Table2[[#This Row],[Current Week High]]/Table2[[#This Row],[Close Price]])-1</f>
        <v>5.2078126278094494E-3</v>
      </c>
      <c r="AG646" s="2">
        <f>(Table2[[#This Row],[Close Price]]/Table2[[#This Row],[Current Month Low]])-1</f>
        <v>1.6415704387990893E-2</v>
      </c>
      <c r="AH646" s="2">
        <f>(Table2[[#This Row],[Current Month High]]/Table2[[#This Row],[Close Price]])-1</f>
        <v>6.1012296981649783E-2</v>
      </c>
      <c r="AI646">
        <v>9.0641388022939697</v>
      </c>
      <c r="AJ646">
        <v>33.820238384821202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-0.04</v>
      </c>
      <c r="AM646" t="s">
        <v>10435</v>
      </c>
      <c r="AN646">
        <v>-2.15</v>
      </c>
      <c r="AO646" t="s">
        <v>10435</v>
      </c>
      <c r="AP646">
        <v>-1.4535675188569E-2</v>
      </c>
      <c r="AQ646">
        <f>(Table2[[#This Row],[Sharpe Ratio]]-AVERAGE(Table2[Sharpe Ratio]))/_xlfn.STDEV.P(Table2[Sharpe Ratio])</f>
        <v>-0.84986110156195338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-3.4738054826571054</v>
      </c>
      <c r="AS646">
        <f>_xlfn.RANK.AVG(Table2[[#This Row],[1Y Return vs Nifty Z-Score]],Table2[1Y Return vs Nifty Z-Score])</f>
        <v>546</v>
      </c>
      <c r="AT646">
        <f>_xlfn.RANK.AVG(Table2[[#This Row],[6M Return vs Nifty Z-Score]],Table2[6M Return vs Nifty Z-Score])</f>
        <v>626</v>
      </c>
      <c r="AU646">
        <f>_xlfn.RANK.AVG(Table2[[#This Row],[Sharpe Ratio Z-Score]],Table2[Sharpe Ratio Z-Score])</f>
        <v>603</v>
      </c>
      <c r="AV646">
        <f>(Table2[[#This Row],[Rank 1Y]]+Table2[[#This Row],[Rank 6M]]+Table2[[#This Row],[Rank Sharpe]])/3</f>
        <v>591.66666666666663</v>
      </c>
    </row>
    <row r="647" spans="1:48" x14ac:dyDescent="0.3">
      <c r="A647" t="s">
        <v>1656</v>
      </c>
      <c r="B647" t="s">
        <v>1657</v>
      </c>
      <c r="C647" t="s">
        <v>10391</v>
      </c>
      <c r="D647" t="s">
        <v>400</v>
      </c>
      <c r="E647">
        <v>5450.8594450800001</v>
      </c>
      <c r="F647">
        <v>300.39999999999998</v>
      </c>
      <c r="G647">
        <v>-31.173634329971598</v>
      </c>
      <c r="H647">
        <f>(Table2[[#This Row],[1Y Return vs Nifty]]-AVERAGE(Table2[1Y Return vs Nifty]))/_xlfn.STDEV.P(Table2[1Y Return vs Nifty])</f>
        <v>-0.90696265825873079</v>
      </c>
      <c r="I647">
        <v>2.4240227466186699</v>
      </c>
      <c r="J647">
        <f>(Table2[[#This Row],[1M Return vs Nifty]]-AVERAGE(Table2[1M Return vs Nifty]))/_xlfn.STDEV.P(Table2[1M Return vs Nifty])</f>
        <v>0.47791737795718481</v>
      </c>
      <c r="K647">
        <v>-11.377346382776</v>
      </c>
      <c r="L647">
        <f>(Table2[[#This Row],[6M Return vs Nifty]]-AVERAGE(Table2[6M Return vs Nifty]))/_xlfn.STDEV.P(Table2[6M Return vs Nifty])</f>
        <v>-0.74310709380538276</v>
      </c>
      <c r="M647">
        <v>2.2834399277268398</v>
      </c>
      <c r="N647">
        <f>(Table2[[#This Row],[1W Return vs Nifty]]-AVERAGE(Table2[1W Return vs Nifty]))/_xlfn.STDEV.P(Table2[1W Return vs Nifty])</f>
        <v>0.7914072685310013</v>
      </c>
      <c r="O647">
        <v>290.33</v>
      </c>
      <c r="P647">
        <v>288.78643734655498</v>
      </c>
      <c r="Q647">
        <v>291.62451372745102</v>
      </c>
      <c r="R647">
        <v>74.771245883960901</v>
      </c>
      <c r="S647" s="2">
        <f>(Table2[[#This Row],[Close Price]]-Table2[[#This Row],[20D EMA]])/Table2[[#This Row],[20D EMA]]</f>
        <v>3.4684669169565648E-2</v>
      </c>
      <c r="T647" s="2">
        <f>(Table2[[#This Row],[Close Price]]-Table2[[#This Row],[50D EMA]])/Table2[[#This Row],[50D EMA]]</f>
        <v>4.0215055665887359E-2</v>
      </c>
      <c r="U647" s="2">
        <f>(Table2[[#This Row],[Close Price]]-Table2[[#This Row],[200D EMA]])/Table2[[#This Row],[200D EMA]]</f>
        <v>3.0091730494064127E-2</v>
      </c>
      <c r="V647">
        <v>1.1307293493844499</v>
      </c>
      <c r="W647">
        <v>298.5</v>
      </c>
      <c r="X647">
        <v>305</v>
      </c>
      <c r="Y647">
        <v>298</v>
      </c>
      <c r="Z647">
        <v>305</v>
      </c>
      <c r="AA647">
        <v>278.05</v>
      </c>
      <c r="AB647">
        <v>305</v>
      </c>
      <c r="AC647" s="2">
        <f>(Table2[[#This Row],[Close Price]]/Table2[[#This Row],[Day Low]])-1</f>
        <v>6.3651591289781706E-3</v>
      </c>
      <c r="AD647" s="2">
        <f>(Table2[[#This Row],[Day High]]/Table2[[#This Row],[Close Price]])-1</f>
        <v>1.5312916111851038E-2</v>
      </c>
      <c r="AE647" s="2">
        <f>(Table2[[#This Row],[Close Price]]/Table2[[#This Row],[Current Week Low]])-1</f>
        <v>8.0536912751676404E-3</v>
      </c>
      <c r="AF647" s="2">
        <f>(Table2[[#This Row],[Current Week High]]/Table2[[#This Row],[Close Price]])-1</f>
        <v>1.5312916111851038E-2</v>
      </c>
      <c r="AG647" s="2">
        <f>(Table2[[#This Row],[Close Price]]/Table2[[#This Row],[Current Month Low]])-1</f>
        <v>8.0381226398129613E-2</v>
      </c>
      <c r="AH647" s="2">
        <f>(Table2[[#This Row],[Current Month High]]/Table2[[#This Row],[Close Price]])-1</f>
        <v>1.5312916111851038E-2</v>
      </c>
      <c r="AI647">
        <v>29.144474034620501</v>
      </c>
      <c r="AJ647">
        <v>11.486361105956499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-0.04</v>
      </c>
      <c r="AM647" t="s">
        <v>10435</v>
      </c>
      <c r="AN647">
        <v>4.76</v>
      </c>
      <c r="AO647" t="s">
        <v>10436</v>
      </c>
      <c r="AP647">
        <v>-2.7243571936629999E-3</v>
      </c>
      <c r="AQ647">
        <f>(Table2[[#This Row],[Sharpe Ratio]]-AVERAGE(Table2[Sharpe Ratio]))/_xlfn.STDEV.P(Table2[Sharpe Ratio])</f>
        <v>-0.71276901914446111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641</v>
      </c>
      <c r="AT647">
        <f>_xlfn.RANK.AVG(Table2[[#This Row],[6M Return vs Nifty Z-Score]],Table2[6M Return vs Nifty Z-Score])</f>
        <v>571</v>
      </c>
      <c r="AU647">
        <f>_xlfn.RANK.AVG(Table2[[#This Row],[Sharpe Ratio Z-Score]],Table2[Sharpe Ratio Z-Score])</f>
        <v>566</v>
      </c>
      <c r="AV647">
        <f>(Table2[[#This Row],[Rank 1Y]]+Table2[[#This Row],[Rank 6M]]+Table2[[#This Row],[Rank Sharpe]])/3</f>
        <v>592.66666666666663</v>
      </c>
    </row>
    <row r="648" spans="1:48" x14ac:dyDescent="0.3">
      <c r="A648" t="s">
        <v>2018</v>
      </c>
      <c r="B648" t="s">
        <v>2019</v>
      </c>
      <c r="C648" t="s">
        <v>10395</v>
      </c>
      <c r="D648" t="s">
        <v>54</v>
      </c>
      <c r="E648">
        <v>3435.6307803499999</v>
      </c>
      <c r="F648">
        <v>372.7</v>
      </c>
      <c r="G648">
        <v>-21.615840029379399</v>
      </c>
      <c r="H648">
        <f>(Table2[[#This Row],[1Y Return vs Nifty]]-AVERAGE(Table2[1Y Return vs Nifty]))/_xlfn.STDEV.P(Table2[1Y Return vs Nifty])</f>
        <v>-0.75132969774246572</v>
      </c>
      <c r="I648">
        <v>-1.9847716571723999</v>
      </c>
      <c r="J648">
        <f>(Table2[[#This Row],[1M Return vs Nifty]]-AVERAGE(Table2[1M Return vs Nifty]))/_xlfn.STDEV.P(Table2[1M Return vs Nifty])</f>
        <v>4.8242604169665221E-2</v>
      </c>
      <c r="K648">
        <v>-5.0001883372229399</v>
      </c>
      <c r="L648">
        <f>(Table2[[#This Row],[6M Return vs Nifty]]-AVERAGE(Table2[6M Return vs Nifty]))/_xlfn.STDEV.P(Table2[6M Return vs Nifty])</f>
        <v>-0.551154686902111</v>
      </c>
      <c r="M648">
        <v>-0.57766274434606502</v>
      </c>
      <c r="N648">
        <f>(Table2[[#This Row],[1W Return vs Nifty]]-AVERAGE(Table2[1W Return vs Nifty]))/_xlfn.STDEV.P(Table2[1W Return vs Nifty])</f>
        <v>0.23735415617714462</v>
      </c>
      <c r="O648">
        <v>368.09</v>
      </c>
      <c r="P648">
        <v>354.71729736053902</v>
      </c>
      <c r="Q648">
        <v>344.37481318241402</v>
      </c>
      <c r="R648">
        <v>53.066773650448702</v>
      </c>
      <c r="S648" s="2">
        <f>(Table2[[#This Row],[Close Price]]-Table2[[#This Row],[20D EMA]])/Table2[[#This Row],[20D EMA]]</f>
        <v>1.2524110951126122E-2</v>
      </c>
      <c r="T648" s="2">
        <f>(Table2[[#This Row],[Close Price]]-Table2[[#This Row],[50D EMA]])/Table2[[#This Row],[50D EMA]]</f>
        <v>5.0695871820378491E-2</v>
      </c>
      <c r="U648" s="2">
        <f>(Table2[[#This Row],[Close Price]]-Table2[[#This Row],[200D EMA]])/Table2[[#This Row],[200D EMA]]</f>
        <v>8.2251040823308502E-2</v>
      </c>
      <c r="V648">
        <v>0.54390844854502995</v>
      </c>
      <c r="W648">
        <v>367.1</v>
      </c>
      <c r="X648">
        <v>379.5</v>
      </c>
      <c r="Y648">
        <v>367.1</v>
      </c>
      <c r="Z648">
        <v>383</v>
      </c>
      <c r="AA648">
        <v>355.35</v>
      </c>
      <c r="AB648">
        <v>387.55</v>
      </c>
      <c r="AC648" s="2">
        <f>(Table2[[#This Row],[Close Price]]/Table2[[#This Row],[Day Low]])-1</f>
        <v>1.525469899210008E-2</v>
      </c>
      <c r="AD648" s="2">
        <f>(Table2[[#This Row],[Day High]]/Table2[[#This Row],[Close Price]])-1</f>
        <v>1.8245237456399277E-2</v>
      </c>
      <c r="AE648" s="2">
        <f>(Table2[[#This Row],[Close Price]]/Table2[[#This Row],[Current Week Low]])-1</f>
        <v>1.525469899210008E-2</v>
      </c>
      <c r="AF648" s="2">
        <f>(Table2[[#This Row],[Current Week High]]/Table2[[#This Row],[Close Price]])-1</f>
        <v>2.7636168500134284E-2</v>
      </c>
      <c r="AG648" s="2">
        <f>(Table2[[#This Row],[Close Price]]/Table2[[#This Row],[Current Month Low]])-1</f>
        <v>4.8825102012100663E-2</v>
      </c>
      <c r="AH648" s="2">
        <f>(Table2[[#This Row],[Current Month High]]/Table2[[#This Row],[Close Price]])-1</f>
        <v>3.9844378856989549E-2</v>
      </c>
      <c r="AI648">
        <v>11.3496109471424</v>
      </c>
      <c r="AJ648">
        <v>30.0418702023726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-0.05</v>
      </c>
      <c r="AM648" t="s">
        <v>10435</v>
      </c>
      <c r="AN648">
        <v>0.46</v>
      </c>
      <c r="AO648" t="s">
        <v>10436</v>
      </c>
      <c r="AP648">
        <v>-7.2136936987884995E-2</v>
      </c>
      <c r="AQ648">
        <f>(Table2[[#This Row],[Sharpe Ratio]]-AVERAGE(Table2[Sharpe Ratio]))/_xlfn.STDEV.P(Table2[Sharpe Ratio])</f>
        <v>-1.5184297518471346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-2.5353173761449019</v>
      </c>
      <c r="AS648">
        <f>_xlfn.RANK.AVG(Table2[[#This Row],[1Y Return vs Nifty Z-Score]],Table2[1Y Return vs Nifty Z-Score])</f>
        <v>585</v>
      </c>
      <c r="AT648">
        <f>_xlfn.RANK.AVG(Table2[[#This Row],[6M Return vs Nifty Z-Score]],Table2[6M Return vs Nifty Z-Score])</f>
        <v>508</v>
      </c>
      <c r="AU648">
        <f>_xlfn.RANK.AVG(Table2[[#This Row],[Sharpe Ratio Z-Score]],Table2[Sharpe Ratio Z-Score])</f>
        <v>690</v>
      </c>
      <c r="AV648">
        <f>(Table2[[#This Row],[Rank 1Y]]+Table2[[#This Row],[Rank 6M]]+Table2[[#This Row],[Rank Sharpe]])/3</f>
        <v>594.33333333333337</v>
      </c>
    </row>
    <row r="649" spans="1:48" x14ac:dyDescent="0.3">
      <c r="A649" t="s">
        <v>959</v>
      </c>
      <c r="B649" t="s">
        <v>960</v>
      </c>
      <c r="C649" t="s">
        <v>10404</v>
      </c>
      <c r="D649" t="s">
        <v>465</v>
      </c>
      <c r="E649">
        <v>16168.637415215</v>
      </c>
      <c r="F649">
        <v>1521.55</v>
      </c>
      <c r="G649">
        <v>-24.094815802414001</v>
      </c>
      <c r="H649">
        <f>(Table2[[#This Row],[1Y Return vs Nifty]]-AVERAGE(Table2[1Y Return vs Nifty]))/_xlfn.STDEV.P(Table2[1Y Return vs Nifty])</f>
        <v>-0.79169574104406371</v>
      </c>
      <c r="I649">
        <v>-5.04654593194343</v>
      </c>
      <c r="J649">
        <f>(Table2[[#This Row],[1M Return vs Nifty]]-AVERAGE(Table2[1M Return vs Nifty]))/_xlfn.STDEV.P(Table2[1M Return vs Nifty])</f>
        <v>-0.2501535214853321</v>
      </c>
      <c r="K649">
        <v>-1.6037639457213899</v>
      </c>
      <c r="L649">
        <f>(Table2[[#This Row],[6M Return vs Nifty]]-AVERAGE(Table2[6M Return vs Nifty]))/_xlfn.STDEV.P(Table2[6M Return vs Nifty])</f>
        <v>-0.44892233949019072</v>
      </c>
      <c r="M649">
        <v>-5.4377014977448397</v>
      </c>
      <c r="N649">
        <f>(Table2[[#This Row],[1W Return vs Nifty]]-AVERAGE(Table2[1W Return vs Nifty]))/_xlfn.STDEV.P(Table2[1W Return vs Nifty])</f>
        <v>-0.70379333348286099</v>
      </c>
      <c r="O649">
        <v>1545.33</v>
      </c>
      <c r="P649">
        <v>1526.2747128405899</v>
      </c>
      <c r="Q649">
        <v>1455.0759716678999</v>
      </c>
      <c r="R649">
        <v>35.874534291546702</v>
      </c>
      <c r="S649" s="2">
        <f>(Table2[[#This Row],[Close Price]]-Table2[[#This Row],[20D EMA]])/Table2[[#This Row],[20D EMA]]</f>
        <v>-1.5388298939385097E-2</v>
      </c>
      <c r="T649" s="2">
        <f>(Table2[[#This Row],[Close Price]]-Table2[[#This Row],[50D EMA]])/Table2[[#This Row],[50D EMA]]</f>
        <v>-3.095584825484454E-3</v>
      </c>
      <c r="U649" s="2">
        <f>(Table2[[#This Row],[Close Price]]-Table2[[#This Row],[200D EMA]])/Table2[[#This Row],[200D EMA]]</f>
        <v>4.5684232044532563E-2</v>
      </c>
      <c r="V649">
        <v>0.64993598272361996</v>
      </c>
      <c r="W649">
        <v>1515.3</v>
      </c>
      <c r="X649">
        <v>1543.45</v>
      </c>
      <c r="Y649">
        <v>1515.3</v>
      </c>
      <c r="Z649">
        <v>1555.6</v>
      </c>
      <c r="AA649">
        <v>1462.3</v>
      </c>
      <c r="AB649">
        <v>1601.75</v>
      </c>
      <c r="AC649" s="2">
        <f>(Table2[[#This Row],[Close Price]]/Table2[[#This Row],[Day Low]])-1</f>
        <v>4.1245957896125507E-3</v>
      </c>
      <c r="AD649" s="2">
        <f>(Table2[[#This Row],[Day High]]/Table2[[#This Row],[Close Price]])-1</f>
        <v>1.439321744273947E-2</v>
      </c>
      <c r="AE649" s="2">
        <f>(Table2[[#This Row],[Close Price]]/Table2[[#This Row],[Current Week Low]])-1</f>
        <v>4.1245957896125507E-3</v>
      </c>
      <c r="AF649" s="2">
        <f>(Table2[[#This Row],[Current Week High]]/Table2[[#This Row],[Close Price]])-1</f>
        <v>2.2378495613026184E-2</v>
      </c>
      <c r="AG649" s="2">
        <f>(Table2[[#This Row],[Close Price]]/Table2[[#This Row],[Current Month Low]])-1</f>
        <v>4.0518361485331278E-2</v>
      </c>
      <c r="AH649" s="2">
        <f>(Table2[[#This Row],[Current Month High]]/Table2[[#This Row],[Close Price]])-1</f>
        <v>5.2709408169301142E-2</v>
      </c>
      <c r="AI649">
        <v>11.070947389175499</v>
      </c>
      <c r="AJ649">
        <v>22.409493161705502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-0.01</v>
      </c>
      <c r="AM649" t="s">
        <v>10435</v>
      </c>
      <c r="AN649">
        <v>0.44</v>
      </c>
      <c r="AO649" t="s">
        <v>10436</v>
      </c>
      <c r="AP649">
        <v>-9.3712584892508E-2</v>
      </c>
      <c r="AQ649">
        <f>(Table2[[#This Row],[Sharpe Ratio]]-AVERAGE(Table2[Sharpe Ratio]))/_xlfn.STDEV.P(Table2[Sharpe Ratio])</f>
        <v>-1.7688548527568755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-3.9634197882593232</v>
      </c>
      <c r="AS649">
        <f>_xlfn.RANK.AVG(Table2[[#This Row],[1Y Return vs Nifty Z-Score]],Table2[1Y Return vs Nifty Z-Score])</f>
        <v>598</v>
      </c>
      <c r="AT649">
        <f>_xlfn.RANK.AVG(Table2[[#This Row],[6M Return vs Nifty Z-Score]],Table2[6M Return vs Nifty Z-Score])</f>
        <v>471</v>
      </c>
      <c r="AU649">
        <f>_xlfn.RANK.AVG(Table2[[#This Row],[Sharpe Ratio Z-Score]],Table2[Sharpe Ratio Z-Score])</f>
        <v>717</v>
      </c>
      <c r="AV649">
        <f>(Table2[[#This Row],[Rank 1Y]]+Table2[[#This Row],[Rank 6M]]+Table2[[#This Row],[Rank Sharpe]])/3</f>
        <v>595.33333333333337</v>
      </c>
    </row>
    <row r="650" spans="1:48" x14ac:dyDescent="0.3">
      <c r="A650" t="s">
        <v>2263</v>
      </c>
      <c r="B650" t="s">
        <v>2264</v>
      </c>
      <c r="C650" t="s">
        <v>10407</v>
      </c>
      <c r="D650" t="s">
        <v>1951</v>
      </c>
      <c r="E650">
        <v>2539.7320238779998</v>
      </c>
      <c r="F650">
        <v>53.27</v>
      </c>
      <c r="G650">
        <v>-30.092096609001398</v>
      </c>
      <c r="H650">
        <f>(Table2[[#This Row],[1Y Return vs Nifty]]-AVERAGE(Table2[1Y Return vs Nifty]))/_xlfn.STDEV.P(Table2[1Y Return vs Nifty])</f>
        <v>-0.88935159527381413</v>
      </c>
      <c r="I650">
        <v>-2.0291408214159699</v>
      </c>
      <c r="J650">
        <f>(Table2[[#This Row],[1M Return vs Nifty]]-AVERAGE(Table2[1M Return vs Nifty]))/_xlfn.STDEV.P(Table2[1M Return vs Nifty])</f>
        <v>4.3918449114236903E-2</v>
      </c>
      <c r="K650">
        <v>-8.5693075117825295</v>
      </c>
      <c r="L650">
        <f>(Table2[[#This Row],[6M Return vs Nifty]]-AVERAGE(Table2[6M Return vs Nifty]))/_xlfn.STDEV.P(Table2[6M Return vs Nifty])</f>
        <v>-0.65858514592281348</v>
      </c>
      <c r="M650">
        <v>-7.1054757542922697</v>
      </c>
      <c r="N650">
        <f>(Table2[[#This Row],[1W Return vs Nifty]]-AVERAGE(Table2[1W Return vs Nifty]))/_xlfn.STDEV.P(Table2[1W Return vs Nifty])</f>
        <v>-1.0267581562986279</v>
      </c>
      <c r="O650">
        <v>53.11</v>
      </c>
      <c r="P650">
        <v>52.9288598907997</v>
      </c>
      <c r="Q650">
        <v>51.998684669034397</v>
      </c>
      <c r="R650">
        <v>49.625603735591199</v>
      </c>
      <c r="S650" s="2">
        <f>(Table2[[#This Row],[Close Price]]-Table2[[#This Row],[20D EMA]])/Table2[[#This Row],[20D EMA]]</f>
        <v>3.0126153266805439E-3</v>
      </c>
      <c r="T650" s="2">
        <f>(Table2[[#This Row],[Close Price]]-Table2[[#This Row],[50D EMA]])/Table2[[#This Row],[50D EMA]]</f>
        <v>6.4452570847761933E-3</v>
      </c>
      <c r="U650" s="2">
        <f>(Table2[[#This Row],[Close Price]]-Table2[[#This Row],[200D EMA]])/Table2[[#This Row],[200D EMA]]</f>
        <v>2.4448990182297518E-2</v>
      </c>
      <c r="V650">
        <v>1.40642496693497</v>
      </c>
      <c r="W650">
        <v>52.9</v>
      </c>
      <c r="X650">
        <v>55.43</v>
      </c>
      <c r="Y650">
        <v>52.9</v>
      </c>
      <c r="Z650">
        <v>55.43</v>
      </c>
      <c r="AA650">
        <v>49.7</v>
      </c>
      <c r="AB650">
        <v>57.45</v>
      </c>
      <c r="AC650" s="2">
        <f>(Table2[[#This Row],[Close Price]]/Table2[[#This Row],[Day Low]])-1</f>
        <v>6.9943289224954075E-3</v>
      </c>
      <c r="AD650" s="2">
        <f>(Table2[[#This Row],[Day High]]/Table2[[#This Row],[Close Price]])-1</f>
        <v>4.0548150929228477E-2</v>
      </c>
      <c r="AE650" s="2">
        <f>(Table2[[#This Row],[Close Price]]/Table2[[#This Row],[Current Week Low]])-1</f>
        <v>6.9943289224954075E-3</v>
      </c>
      <c r="AF650" s="2">
        <f>(Table2[[#This Row],[Current Week High]]/Table2[[#This Row],[Close Price]])-1</f>
        <v>4.0548150929228477E-2</v>
      </c>
      <c r="AG650" s="2">
        <f>(Table2[[#This Row],[Close Price]]/Table2[[#This Row],[Current Month Low]])-1</f>
        <v>7.1830985915492862E-2</v>
      </c>
      <c r="AH650" s="2">
        <f>(Table2[[#This Row],[Current Month High]]/Table2[[#This Row],[Close Price]])-1</f>
        <v>7.8468180964895717E-2</v>
      </c>
      <c r="AI650">
        <v>30.279707152243201</v>
      </c>
      <c r="AJ650">
        <v>25.4888103651354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-0.05</v>
      </c>
      <c r="AM650" t="s">
        <v>10435</v>
      </c>
      <c r="AN650">
        <v>4.84</v>
      </c>
      <c r="AO650" t="s">
        <v>10436</v>
      </c>
      <c r="AP650">
        <v>-1.3136550039041E-2</v>
      </c>
      <c r="AQ650">
        <f>(Table2[[#This Row],[Sharpe Ratio]]-AVERAGE(Table2[Sharpe Ratio]))/_xlfn.STDEV.P(Table2[Sharpe Ratio])</f>
        <v>-0.83362167930660458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-3.3643981276876231</v>
      </c>
      <c r="AS650">
        <f>_xlfn.RANK.AVG(Table2[[#This Row],[1Y Return vs Nifty Z-Score]],Table2[1Y Return vs Nifty Z-Score])</f>
        <v>631</v>
      </c>
      <c r="AT650">
        <f>_xlfn.RANK.AVG(Table2[[#This Row],[6M Return vs Nifty Z-Score]],Table2[6M Return vs Nifty Z-Score])</f>
        <v>556</v>
      </c>
      <c r="AU650">
        <f>_xlfn.RANK.AVG(Table2[[#This Row],[Sharpe Ratio Z-Score]],Table2[Sharpe Ratio Z-Score])</f>
        <v>600</v>
      </c>
      <c r="AV650">
        <f>(Table2[[#This Row],[Rank 1Y]]+Table2[[#This Row],[Rank 6M]]+Table2[[#This Row],[Rank Sharpe]])/3</f>
        <v>595.66666666666663</v>
      </c>
    </row>
    <row r="651" spans="1:48" x14ac:dyDescent="0.3">
      <c r="A651" t="s">
        <v>314</v>
      </c>
      <c r="B651" t="s">
        <v>315</v>
      </c>
      <c r="C651" t="s">
        <v>10389</v>
      </c>
      <c r="D651" t="s">
        <v>187</v>
      </c>
      <c r="E651">
        <v>89409.060697484994</v>
      </c>
      <c r="F651">
        <v>812.95</v>
      </c>
      <c r="G651">
        <v>-3.68459251443667</v>
      </c>
      <c r="H651">
        <f>(Table2[[#This Row],[1Y Return vs Nifty]]-AVERAGE(Table2[1Y Return vs Nifty]))/_xlfn.STDEV.P(Table2[1Y Return vs Nifty])</f>
        <v>-0.45934882341798411</v>
      </c>
      <c r="I651">
        <v>-7.6718402728442703</v>
      </c>
      <c r="J651">
        <f>(Table2[[#This Row],[1M Return vs Nifty]]-AVERAGE(Table2[1M Return vs Nifty]))/_xlfn.STDEV.P(Table2[1M Return vs Nifty])</f>
        <v>-0.50601093935046337</v>
      </c>
      <c r="K651">
        <v>-31.739808590757502</v>
      </c>
      <c r="L651">
        <f>(Table2[[#This Row],[6M Return vs Nifty]]-AVERAGE(Table2[6M Return vs Nifty]))/_xlfn.STDEV.P(Table2[6M Return vs Nifty])</f>
        <v>-1.3560170457587504</v>
      </c>
      <c r="M651">
        <v>0.70073816021999102</v>
      </c>
      <c r="N651">
        <f>(Table2[[#This Row],[1W Return vs Nifty]]-AVERAGE(Table2[1W Return vs Nifty]))/_xlfn.STDEV.P(Table2[1W Return vs Nifty])</f>
        <v>0.48491675046098953</v>
      </c>
      <c r="O651">
        <v>818.88</v>
      </c>
      <c r="P651">
        <v>847.41895660462001</v>
      </c>
      <c r="Q651">
        <v>916.50728565712404</v>
      </c>
      <c r="R651">
        <v>50.282905406662202</v>
      </c>
      <c r="S651" s="2">
        <f>(Table2[[#This Row],[Close Price]]-Table2[[#This Row],[20D EMA]])/Table2[[#This Row],[20D EMA]]</f>
        <v>-7.2415982805782899E-3</v>
      </c>
      <c r="T651" s="2">
        <f>(Table2[[#This Row],[Close Price]]-Table2[[#This Row],[50D EMA]])/Table2[[#This Row],[50D EMA]]</f>
        <v>-4.0675224853038226E-2</v>
      </c>
      <c r="U651" s="2">
        <f>(Table2[[#This Row],[Close Price]]-Table2[[#This Row],[200D EMA]])/Table2[[#This Row],[200D EMA]]</f>
        <v>-0.11299123016013424</v>
      </c>
      <c r="V651">
        <v>0.48605168775985802</v>
      </c>
      <c r="W651">
        <v>810</v>
      </c>
      <c r="X651">
        <v>831.95</v>
      </c>
      <c r="Y651">
        <v>810</v>
      </c>
      <c r="Z651">
        <v>855</v>
      </c>
      <c r="AA651">
        <v>773.05</v>
      </c>
      <c r="AB651">
        <v>858.95</v>
      </c>
      <c r="AC651" s="2">
        <f>(Table2[[#This Row],[Close Price]]/Table2[[#This Row],[Day Low]])-1</f>
        <v>3.6419753086420759E-3</v>
      </c>
      <c r="AD651" s="2">
        <f>(Table2[[#This Row],[Day High]]/Table2[[#This Row],[Close Price]])-1</f>
        <v>2.3371671074481792E-2</v>
      </c>
      <c r="AE651" s="2">
        <f>(Table2[[#This Row],[Close Price]]/Table2[[#This Row],[Current Week Low]])-1</f>
        <v>3.6419753086420759E-3</v>
      </c>
      <c r="AF651" s="2">
        <f>(Table2[[#This Row],[Current Week High]]/Table2[[#This Row],[Close Price]])-1</f>
        <v>5.1725198351681989E-2</v>
      </c>
      <c r="AG651" s="2">
        <f>(Table2[[#This Row],[Close Price]]/Table2[[#This Row],[Current Month Low]])-1</f>
        <v>5.1613737791863512E-2</v>
      </c>
      <c r="AH651" s="2">
        <f>(Table2[[#This Row],[Current Month High]]/Table2[[#This Row],[Close Price]])-1</f>
        <v>5.6584045759271895E-2</v>
      </c>
      <c r="AI651">
        <v>54.9172765852758</v>
      </c>
      <c r="AJ651">
        <v>55.737547892720301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-0.11</v>
      </c>
      <c r="AM651" t="s">
        <v>10435</v>
      </c>
      <c r="AN651">
        <v>-1.67</v>
      </c>
      <c r="AO651" t="s">
        <v>10435</v>
      </c>
      <c r="AP651">
        <v>-1.7398913697184E-2</v>
      </c>
      <c r="AQ651">
        <f>(Table2[[#This Row],[Sharpe Ratio]]-AVERAGE(Table2[Sharpe Ratio]))/_xlfn.STDEV.P(Table2[Sharpe Ratio])</f>
        <v>-0.88309425384633655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462</v>
      </c>
      <c r="AT651">
        <f>_xlfn.RANK.AVG(Table2[[#This Row],[6M Return vs Nifty Z-Score]],Table2[6M Return vs Nifty Z-Score])</f>
        <v>718</v>
      </c>
      <c r="AU651">
        <f>_xlfn.RANK.AVG(Table2[[#This Row],[Sharpe Ratio Z-Score]],Table2[Sharpe Ratio Z-Score])</f>
        <v>609</v>
      </c>
      <c r="AV651">
        <f>(Table2[[#This Row],[Rank 1Y]]+Table2[[#This Row],[Rank 6M]]+Table2[[#This Row],[Rank Sharpe]])/3</f>
        <v>596.33333333333337</v>
      </c>
    </row>
    <row r="652" spans="1:48" x14ac:dyDescent="0.3">
      <c r="A652" t="s">
        <v>2094</v>
      </c>
      <c r="B652" t="s">
        <v>2095</v>
      </c>
      <c r="C652" t="s">
        <v>5630</v>
      </c>
      <c r="D652" t="s">
        <v>83</v>
      </c>
      <c r="E652">
        <v>3070.1895949720001</v>
      </c>
      <c r="F652">
        <v>234.89</v>
      </c>
      <c r="G652">
        <v>-28.5557432133213</v>
      </c>
      <c r="H652">
        <f>(Table2[[#This Row],[1Y Return vs Nifty]]-AVERAGE(Table2[1Y Return vs Nifty]))/_xlfn.STDEV.P(Table2[1Y Return vs Nifty])</f>
        <v>-0.86433460705990217</v>
      </c>
      <c r="I652">
        <v>-7.4647455163644896</v>
      </c>
      <c r="J652">
        <f>(Table2[[#This Row],[1M Return vs Nifty]]-AVERAGE(Table2[1M Return vs Nifty]))/_xlfn.STDEV.P(Table2[1M Return vs Nifty])</f>
        <v>-0.48582778166760204</v>
      </c>
      <c r="K652">
        <v>-2.4496920890052598</v>
      </c>
      <c r="L652">
        <f>(Table2[[#This Row],[6M Return vs Nifty]]-AVERAGE(Table2[6M Return vs Nifty]))/_xlfn.STDEV.P(Table2[6M Return vs Nifty])</f>
        <v>-0.47438476993501633</v>
      </c>
      <c r="M652">
        <v>-6.2937254864575198</v>
      </c>
      <c r="N652">
        <f>(Table2[[#This Row],[1W Return vs Nifty]]-AVERAGE(Table2[1W Return vs Nifty]))/_xlfn.STDEV.P(Table2[1W Return vs Nifty])</f>
        <v>-0.86956255240159319</v>
      </c>
      <c r="O652">
        <v>231.85</v>
      </c>
      <c r="P652">
        <v>233.32480172998399</v>
      </c>
      <c r="Q652">
        <v>235.09974418784401</v>
      </c>
      <c r="R652">
        <v>59.332879555656497</v>
      </c>
      <c r="S652" s="2">
        <f>(Table2[[#This Row],[Close Price]]-Table2[[#This Row],[20D EMA]])/Table2[[#This Row],[20D EMA]]</f>
        <v>1.3111925814103913E-2</v>
      </c>
      <c r="T652" s="2">
        <f>(Table2[[#This Row],[Close Price]]-Table2[[#This Row],[50D EMA]])/Table2[[#This Row],[50D EMA]]</f>
        <v>6.7082378658884674E-3</v>
      </c>
      <c r="U652" s="2">
        <f>(Table2[[#This Row],[Close Price]]-Table2[[#This Row],[200D EMA]])/Table2[[#This Row],[200D EMA]]</f>
        <v>-8.921497918621239E-4</v>
      </c>
      <c r="V652">
        <v>0.30940448273507298</v>
      </c>
      <c r="W652">
        <v>227.52</v>
      </c>
      <c r="X652">
        <v>235.3</v>
      </c>
      <c r="Y652">
        <v>226.82</v>
      </c>
      <c r="Z652">
        <v>235.3</v>
      </c>
      <c r="AA652">
        <v>225.21</v>
      </c>
      <c r="AB652">
        <v>238.8</v>
      </c>
      <c r="AC652" s="2">
        <f>(Table2[[#This Row],[Close Price]]/Table2[[#This Row],[Day Low]])-1</f>
        <v>3.2392756680731161E-2</v>
      </c>
      <c r="AD652" s="2">
        <f>(Table2[[#This Row],[Day High]]/Table2[[#This Row],[Close Price]])-1</f>
        <v>1.7454978926307874E-3</v>
      </c>
      <c r="AE652" s="2">
        <f>(Table2[[#This Row],[Close Price]]/Table2[[#This Row],[Current Week Low]])-1</f>
        <v>3.5578873115245546E-2</v>
      </c>
      <c r="AF652" s="2">
        <f>(Table2[[#This Row],[Current Week High]]/Table2[[#This Row],[Close Price]])-1</f>
        <v>1.7454978926307874E-3</v>
      </c>
      <c r="AG652" s="2">
        <f>(Table2[[#This Row],[Close Price]]/Table2[[#This Row],[Current Month Low]])-1</f>
        <v>4.2982105590337882E-2</v>
      </c>
      <c r="AH652" s="2">
        <f>(Table2[[#This Row],[Current Month High]]/Table2[[#This Row],[Close Price]])-1</f>
        <v>1.6646089658989505E-2</v>
      </c>
      <c r="AI652">
        <v>29.848013963983099</v>
      </c>
      <c r="AJ652">
        <v>21.0773195876288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-0.11</v>
      </c>
      <c r="AM652" t="s">
        <v>10435</v>
      </c>
      <c r="AN652">
        <v>1.47</v>
      </c>
      <c r="AO652" t="s">
        <v>10436</v>
      </c>
      <c r="AP652">
        <v>-6.8402795097561003E-2</v>
      </c>
      <c r="AQ652">
        <f>(Table2[[#This Row],[Sharpe Ratio]]-AVERAGE(Table2[Sharpe Ratio]))/_xlfn.STDEV.P(Table2[Sharpe Ratio])</f>
        <v>-1.4750881630415764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620</v>
      </c>
      <c r="AT652">
        <f>_xlfn.RANK.AVG(Table2[[#This Row],[6M Return vs Nifty Z-Score]],Table2[6M Return vs Nifty Z-Score])</f>
        <v>485</v>
      </c>
      <c r="AU652">
        <f>_xlfn.RANK.AVG(Table2[[#This Row],[Sharpe Ratio Z-Score]],Table2[Sharpe Ratio Z-Score])</f>
        <v>685</v>
      </c>
      <c r="AV652">
        <f>(Table2[[#This Row],[Rank 1Y]]+Table2[[#This Row],[Rank 6M]]+Table2[[#This Row],[Rank Sharpe]])/3</f>
        <v>596.66666666666663</v>
      </c>
    </row>
    <row r="653" spans="1:48" x14ac:dyDescent="0.3">
      <c r="A653" t="s">
        <v>493</v>
      </c>
      <c r="B653" t="s">
        <v>494</v>
      </c>
      <c r="C653" t="s">
        <v>10393</v>
      </c>
      <c r="D653" t="s">
        <v>116</v>
      </c>
      <c r="E653">
        <v>45443.262423824999</v>
      </c>
      <c r="F653">
        <v>349.65</v>
      </c>
      <c r="G653">
        <v>-29.071720932465301</v>
      </c>
      <c r="H653">
        <f>(Table2[[#This Row],[1Y Return vs Nifty]]-AVERAGE(Table2[1Y Return vs Nifty]))/_xlfn.STDEV.P(Table2[1Y Return vs Nifty])</f>
        <v>-0.87273645558951907</v>
      </c>
      <c r="I653">
        <v>-11.13038017037</v>
      </c>
      <c r="J653">
        <f>(Table2[[#This Row],[1M Return vs Nifty]]-AVERAGE(Table2[1M Return vs Nifty]))/_xlfn.STDEV.P(Table2[1M Return vs Nifty])</f>
        <v>-0.84307527304373875</v>
      </c>
      <c r="K653">
        <v>-11.8399225020498</v>
      </c>
      <c r="L653">
        <f>(Table2[[#This Row],[6M Return vs Nifty]]-AVERAGE(Table2[6M Return vs Nifty]))/_xlfn.STDEV.P(Table2[6M Return vs Nifty])</f>
        <v>-0.75703063134927306</v>
      </c>
      <c r="M653">
        <v>-5.5872747771871802</v>
      </c>
      <c r="N653">
        <f>(Table2[[#This Row],[1W Return vs Nifty]]-AVERAGE(Table2[1W Return vs Nifty]))/_xlfn.STDEV.P(Table2[1W Return vs Nifty])</f>
        <v>-0.73275822936335744</v>
      </c>
      <c r="O653">
        <v>358.12</v>
      </c>
      <c r="P653">
        <v>357.30552010927198</v>
      </c>
      <c r="Q653">
        <v>357.79941993058799</v>
      </c>
      <c r="R653">
        <v>39.077446530296001</v>
      </c>
      <c r="S653" s="2">
        <f>(Table2[[#This Row],[Close Price]]-Table2[[#This Row],[20D EMA]])/Table2[[#This Row],[20D EMA]]</f>
        <v>-2.365129007036755E-2</v>
      </c>
      <c r="T653" s="2">
        <f>(Table2[[#This Row],[Close Price]]-Table2[[#This Row],[50D EMA]])/Table2[[#This Row],[50D EMA]]</f>
        <v>-2.1425697836772225E-2</v>
      </c>
      <c r="U653" s="2">
        <f>(Table2[[#This Row],[Close Price]]-Table2[[#This Row],[200D EMA]])/Table2[[#This Row],[200D EMA]]</f>
        <v>-2.2776504031697349E-2</v>
      </c>
      <c r="V653">
        <v>0.427234990192214</v>
      </c>
      <c r="W653">
        <v>349.25</v>
      </c>
      <c r="X653">
        <v>355.6</v>
      </c>
      <c r="Y653">
        <v>348.4</v>
      </c>
      <c r="Z653">
        <v>355.6</v>
      </c>
      <c r="AA653">
        <v>341.4</v>
      </c>
      <c r="AB653">
        <v>380.3</v>
      </c>
      <c r="AC653" s="2">
        <f>(Table2[[#This Row],[Close Price]]/Table2[[#This Row],[Day Low]])-1</f>
        <v>1.1453113815318439E-3</v>
      </c>
      <c r="AD653" s="2">
        <f>(Table2[[#This Row],[Day High]]/Table2[[#This Row],[Close Price]])-1</f>
        <v>1.7017017017017189E-2</v>
      </c>
      <c r="AE653" s="2">
        <f>(Table2[[#This Row],[Close Price]]/Table2[[#This Row],[Current Week Low]])-1</f>
        <v>3.587830080367338E-3</v>
      </c>
      <c r="AF653" s="2">
        <f>(Table2[[#This Row],[Current Week High]]/Table2[[#This Row],[Close Price]])-1</f>
        <v>1.7017017017017189E-2</v>
      </c>
      <c r="AG653" s="2">
        <f>(Table2[[#This Row],[Close Price]]/Table2[[#This Row],[Current Month Low]])-1</f>
        <v>2.4165202108963113E-2</v>
      </c>
      <c r="AH653" s="2">
        <f>(Table2[[#This Row],[Current Month High]]/Table2[[#This Row],[Close Price]])-1</f>
        <v>8.7659087659087698E-2</v>
      </c>
      <c r="AI653">
        <v>17.403117403117399</v>
      </c>
      <c r="AJ653">
        <v>22.340797760671698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-0.08</v>
      </c>
      <c r="AM653" t="s">
        <v>10435</v>
      </c>
      <c r="AN653">
        <v>-3.57</v>
      </c>
      <c r="AO653" t="s">
        <v>10435</v>
      </c>
      <c r="AP653">
        <v>-1.2740483204403E-2</v>
      </c>
      <c r="AQ653">
        <f>(Table2[[#This Row],[Sharpe Ratio]]-AVERAGE(Table2[Sharpe Ratio]))/_xlfn.STDEV.P(Table2[Sharpe Ratio])</f>
        <v>-0.82902459478475476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625</v>
      </c>
      <c r="AT653">
        <f>_xlfn.RANK.AVG(Table2[[#This Row],[6M Return vs Nifty Z-Score]],Table2[6M Return vs Nifty Z-Score])</f>
        <v>574</v>
      </c>
      <c r="AU653">
        <f>_xlfn.RANK.AVG(Table2[[#This Row],[Sharpe Ratio Z-Score]],Table2[Sharpe Ratio Z-Score])</f>
        <v>598</v>
      </c>
      <c r="AV653">
        <f>(Table2[[#This Row],[Rank 1Y]]+Table2[[#This Row],[Rank 6M]]+Table2[[#This Row],[Rank Sharpe]])/3</f>
        <v>599</v>
      </c>
    </row>
    <row r="654" spans="1:48" x14ac:dyDescent="0.3">
      <c r="A654" t="s">
        <v>1130</v>
      </c>
      <c r="B654" t="s">
        <v>1131</v>
      </c>
      <c r="C654" t="s">
        <v>10402</v>
      </c>
      <c r="D654" t="s">
        <v>215</v>
      </c>
      <c r="E654">
        <v>11686.391155109999</v>
      </c>
      <c r="F654">
        <v>598.15</v>
      </c>
      <c r="G654">
        <v>-10.5823927801873</v>
      </c>
      <c r="H654">
        <f>(Table2[[#This Row],[1Y Return vs Nifty]]-AVERAGE(Table2[1Y Return vs Nifty]))/_xlfn.STDEV.P(Table2[1Y Return vs Nifty])</f>
        <v>-0.57166815595918929</v>
      </c>
      <c r="I654">
        <v>4.9274647204842399</v>
      </c>
      <c r="J654">
        <f>(Table2[[#This Row],[1M Return vs Nifty]]-AVERAGE(Table2[1M Return vs Nifty]))/_xlfn.STDEV.P(Table2[1M Return vs Nifty])</f>
        <v>0.72189923904962261</v>
      </c>
      <c r="K654">
        <v>-19.6816606381276</v>
      </c>
      <c r="L654">
        <f>(Table2[[#This Row],[6M Return vs Nifty]]-AVERAGE(Table2[6M Return vs Nifty]))/_xlfn.STDEV.P(Table2[6M Return vs Nifty])</f>
        <v>-0.99306688743280369</v>
      </c>
      <c r="M654">
        <v>5.9580726307177097</v>
      </c>
      <c r="N654">
        <f>(Table2[[#This Row],[1W Return vs Nifty]]-AVERAGE(Table2[1W Return vs Nifty]))/_xlfn.STDEV.P(Table2[1W Return vs Nifty])</f>
        <v>1.5030006362636912</v>
      </c>
      <c r="O654">
        <v>546.49</v>
      </c>
      <c r="P654">
        <v>541.39152576697302</v>
      </c>
      <c r="Q654">
        <v>544.93468627872005</v>
      </c>
      <c r="R654">
        <v>77.497531873311004</v>
      </c>
      <c r="S654" s="2">
        <f>(Table2[[#This Row],[Close Price]]-Table2[[#This Row],[20D EMA]])/Table2[[#This Row],[20D EMA]]</f>
        <v>9.453054950685276E-2</v>
      </c>
      <c r="T654" s="2">
        <f>(Table2[[#This Row],[Close Price]]-Table2[[#This Row],[50D EMA]])/Table2[[#This Row],[50D EMA]]</f>
        <v>0.10483812828916918</v>
      </c>
      <c r="U654" s="2">
        <f>(Table2[[#This Row],[Close Price]]-Table2[[#This Row],[200D EMA]])/Table2[[#This Row],[200D EMA]]</f>
        <v>9.7654480548264574E-2</v>
      </c>
      <c r="V654">
        <v>2.4928070675933398</v>
      </c>
      <c r="W654">
        <v>581.95000000000005</v>
      </c>
      <c r="X654">
        <v>609</v>
      </c>
      <c r="Y654">
        <v>578.54999999999995</v>
      </c>
      <c r="Z654">
        <v>609</v>
      </c>
      <c r="AA654">
        <v>494.95</v>
      </c>
      <c r="AB654">
        <v>609</v>
      </c>
      <c r="AC654" s="2">
        <f>(Table2[[#This Row],[Close Price]]/Table2[[#This Row],[Day Low]])-1</f>
        <v>2.7837443079302249E-2</v>
      </c>
      <c r="AD654" s="2">
        <f>(Table2[[#This Row],[Day High]]/Table2[[#This Row],[Close Price]])-1</f>
        <v>1.8139262726740712E-2</v>
      </c>
      <c r="AE654" s="2">
        <f>(Table2[[#This Row],[Close Price]]/Table2[[#This Row],[Current Week Low]])-1</f>
        <v>3.3877797943133725E-2</v>
      </c>
      <c r="AF654" s="2">
        <f>(Table2[[#This Row],[Current Week High]]/Table2[[#This Row],[Close Price]])-1</f>
        <v>1.8139262726740712E-2</v>
      </c>
      <c r="AG654" s="2">
        <f>(Table2[[#This Row],[Close Price]]/Table2[[#This Row],[Current Month Low]])-1</f>
        <v>0.20850590968784721</v>
      </c>
      <c r="AH654" s="2">
        <f>(Table2[[#This Row],[Current Month High]]/Table2[[#This Row],[Close Price]])-1</f>
        <v>1.8139262726740712E-2</v>
      </c>
      <c r="AI654">
        <v>18.599013625344799</v>
      </c>
      <c r="AJ654">
        <v>37.759097190234897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0.01</v>
      </c>
      <c r="AM654" t="s">
        <v>10436</v>
      </c>
      <c r="AN654">
        <v>18.62</v>
      </c>
      <c r="AO654" t="s">
        <v>10436</v>
      </c>
      <c r="AP654">
        <v>-2.6254809175356001E-2</v>
      </c>
      <c r="AQ654">
        <f>(Table2[[#This Row],[Sharpe Ratio]]-AVERAGE(Table2[Sharpe Ratio]))/_xlfn.STDEV.P(Table2[Sharpe Ratio])</f>
        <v>-0.98588321891339004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508</v>
      </c>
      <c r="AT654">
        <f>_xlfn.RANK.AVG(Table2[[#This Row],[6M Return vs Nifty Z-Score]],Table2[6M Return vs Nifty Z-Score])</f>
        <v>662</v>
      </c>
      <c r="AU654">
        <f>_xlfn.RANK.AVG(Table2[[#This Row],[Sharpe Ratio Z-Score]],Table2[Sharpe Ratio Z-Score])</f>
        <v>629</v>
      </c>
      <c r="AV654">
        <f>(Table2[[#This Row],[Rank 1Y]]+Table2[[#This Row],[Rank 6M]]+Table2[[#This Row],[Rank Sharpe]])/3</f>
        <v>599.66666666666663</v>
      </c>
    </row>
    <row r="655" spans="1:48" x14ac:dyDescent="0.3">
      <c r="A655" t="s">
        <v>504</v>
      </c>
      <c r="B655" t="s">
        <v>505</v>
      </c>
      <c r="C655" t="s">
        <v>10390</v>
      </c>
      <c r="D655" t="s">
        <v>21</v>
      </c>
      <c r="E655">
        <v>44562.688020499998</v>
      </c>
      <c r="F655">
        <v>1098.5</v>
      </c>
      <c r="G655">
        <v>-48.186132373609396</v>
      </c>
      <c r="H655">
        <f>(Table2[[#This Row],[1Y Return vs Nifty]]-AVERAGE(Table2[1Y Return vs Nifty]))/_xlfn.STDEV.P(Table2[1Y Return vs Nifty])</f>
        <v>-1.1839832085068633</v>
      </c>
      <c r="I655">
        <v>1.0655441047832499</v>
      </c>
      <c r="J655">
        <f>(Table2[[#This Row],[1M Return vs Nifty]]-AVERAGE(Table2[1M Return vs Nifty]))/_xlfn.STDEV.P(Table2[1M Return vs Nifty])</f>
        <v>0.34552199961432289</v>
      </c>
      <c r="K655">
        <v>-9.9040577521774704</v>
      </c>
      <c r="L655">
        <f>(Table2[[#This Row],[6M Return vs Nifty]]-AVERAGE(Table2[6M Return vs Nifty]))/_xlfn.STDEV.P(Table2[6M Return vs Nifty])</f>
        <v>-0.69876111763754767</v>
      </c>
      <c r="M655">
        <v>-0.64663550778078904</v>
      </c>
      <c r="N655">
        <f>(Table2[[#This Row],[1W Return vs Nifty]]-AVERAGE(Table2[1W Return vs Nifty]))/_xlfn.STDEV.P(Table2[1W Return vs Nifty])</f>
        <v>0.22399756655816108</v>
      </c>
      <c r="O655">
        <v>1076.58</v>
      </c>
      <c r="P655">
        <v>1053.1952971363501</v>
      </c>
      <c r="Q655">
        <v>1081.8217868915799</v>
      </c>
      <c r="R655">
        <v>56.967538479766503</v>
      </c>
      <c r="S655" s="2">
        <f>(Table2[[#This Row],[Close Price]]-Table2[[#This Row],[20D EMA]])/Table2[[#This Row],[20D EMA]]</f>
        <v>2.0360772074532383E-2</v>
      </c>
      <c r="T655" s="2">
        <f>(Table2[[#This Row],[Close Price]]-Table2[[#This Row],[50D EMA]])/Table2[[#This Row],[50D EMA]]</f>
        <v>4.3016431033098927E-2</v>
      </c>
      <c r="U655" s="2">
        <f>(Table2[[#This Row],[Close Price]]-Table2[[#This Row],[200D EMA]])/Table2[[#This Row],[200D EMA]]</f>
        <v>1.5416784271226351E-2</v>
      </c>
      <c r="V655">
        <v>1.10516223961555</v>
      </c>
      <c r="W655">
        <v>1096</v>
      </c>
      <c r="X655">
        <v>1113.3</v>
      </c>
      <c r="Y655">
        <v>1096</v>
      </c>
      <c r="Z655">
        <v>1130</v>
      </c>
      <c r="AA655">
        <v>1045.55</v>
      </c>
      <c r="AB655">
        <v>1136</v>
      </c>
      <c r="AC655" s="2">
        <f>(Table2[[#This Row],[Close Price]]/Table2[[#This Row],[Day Low]])-1</f>
        <v>2.2810218978102093E-3</v>
      </c>
      <c r="AD655" s="2">
        <f>(Table2[[#This Row],[Day High]]/Table2[[#This Row],[Close Price]])-1</f>
        <v>1.3472917614929303E-2</v>
      </c>
      <c r="AE655" s="2">
        <f>(Table2[[#This Row],[Close Price]]/Table2[[#This Row],[Current Week Low]])-1</f>
        <v>2.2810218978102093E-3</v>
      </c>
      <c r="AF655" s="2">
        <f>(Table2[[#This Row],[Current Week High]]/Table2[[#This Row],[Close Price]])-1</f>
        <v>2.8675466545289074E-2</v>
      </c>
      <c r="AG655" s="2">
        <f>(Table2[[#This Row],[Close Price]]/Table2[[#This Row],[Current Month Low]])-1</f>
        <v>5.0643202142413024E-2</v>
      </c>
      <c r="AH655" s="2">
        <f>(Table2[[#This Row],[Current Month High]]/Table2[[#This Row],[Close Price]])-1</f>
        <v>3.4137460172963152E-2</v>
      </c>
      <c r="AI655">
        <v>27.4465179790623</v>
      </c>
      <c r="AJ655">
        <v>13.2357488918668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-0.03</v>
      </c>
      <c r="AM655" t="s">
        <v>10435</v>
      </c>
      <c r="AN655">
        <v>-1.27</v>
      </c>
      <c r="AO655" t="s">
        <v>10435</v>
      </c>
      <c r="AQ655">
        <f>(Table2[[#This Row],[Sharpe Ratio]]-AVERAGE(Table2[Sharpe Ratio]))/_xlfn.STDEV.P(Table2[Sharpe Ratio])</f>
        <v>-0.68114784011182361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706</v>
      </c>
      <c r="AT655">
        <f>_xlfn.RANK.AVG(Table2[[#This Row],[6M Return vs Nifty Z-Score]],Table2[6M Return vs Nifty Z-Score])</f>
        <v>564</v>
      </c>
      <c r="AU655">
        <f>_xlfn.RANK.AVG(Table2[[#This Row],[Sharpe Ratio Z-Score]],Table2[Sharpe Ratio Z-Score])</f>
        <v>532</v>
      </c>
      <c r="AV655">
        <f>(Table2[[#This Row],[Rank 1Y]]+Table2[[#This Row],[Rank 6M]]+Table2[[#This Row],[Rank Sharpe]])/3</f>
        <v>600.66666666666663</v>
      </c>
    </row>
    <row r="656" spans="1:48" x14ac:dyDescent="0.3">
      <c r="A656" t="s">
        <v>1556</v>
      </c>
      <c r="B656" t="s">
        <v>1557</v>
      </c>
      <c r="C656" t="s">
        <v>10402</v>
      </c>
      <c r="D656" t="s">
        <v>261</v>
      </c>
      <c r="E656">
        <v>6521.7196995599998</v>
      </c>
      <c r="F656">
        <v>1450.65</v>
      </c>
      <c r="G656">
        <v>-53.6557729663879</v>
      </c>
      <c r="H656">
        <f>(Table2[[#This Row],[1Y Return vs Nifty]]-AVERAGE(Table2[1Y Return vs Nifty]))/_xlfn.STDEV.P(Table2[1Y Return vs Nifty])</f>
        <v>-1.2730473096626411</v>
      </c>
      <c r="I656">
        <v>1.02643641827729</v>
      </c>
      <c r="J656">
        <f>(Table2[[#This Row],[1M Return vs Nifty]]-AVERAGE(Table2[1M Return vs Nifty]))/_xlfn.STDEV.P(Table2[1M Return vs Nifty])</f>
        <v>0.3417106206263727</v>
      </c>
      <c r="K656">
        <v>2.51360981422261</v>
      </c>
      <c r="L656">
        <f>(Table2[[#This Row],[6M Return vs Nifty]]-AVERAGE(Table2[6M Return vs Nifty]))/_xlfn.STDEV.P(Table2[6M Return vs Nifty])</f>
        <v>-0.32498942177102791</v>
      </c>
      <c r="M656">
        <v>0.72113585708428996</v>
      </c>
      <c r="N656">
        <f>(Table2[[#This Row],[1W Return vs Nifty]]-AVERAGE(Table2[1W Return vs Nifty]))/_xlfn.STDEV.P(Table2[1W Return vs Nifty])</f>
        <v>0.48886676859309913</v>
      </c>
      <c r="O656">
        <v>1417.68</v>
      </c>
      <c r="P656">
        <v>1395.36496281621</v>
      </c>
      <c r="Q656">
        <v>1416.44511078552</v>
      </c>
      <c r="R656">
        <v>64.5820559527602</v>
      </c>
      <c r="S656" s="2">
        <f>(Table2[[#This Row],[Close Price]]-Table2[[#This Row],[20D EMA]])/Table2[[#This Row],[20D EMA]]</f>
        <v>2.3256306077535146E-2</v>
      </c>
      <c r="T656" s="2">
        <f>(Table2[[#This Row],[Close Price]]-Table2[[#This Row],[50D EMA]])/Table2[[#This Row],[50D EMA]]</f>
        <v>3.9620485433581834E-2</v>
      </c>
      <c r="U656" s="2">
        <f>(Table2[[#This Row],[Close Price]]-Table2[[#This Row],[200D EMA]])/Table2[[#This Row],[200D EMA]]</f>
        <v>2.4148404307393907E-2</v>
      </c>
      <c r="V656">
        <v>0.44827249413565701</v>
      </c>
      <c r="W656">
        <v>1445</v>
      </c>
      <c r="X656">
        <v>1465.5</v>
      </c>
      <c r="Y656">
        <v>1445</v>
      </c>
      <c r="Z656">
        <v>1469</v>
      </c>
      <c r="AA656">
        <v>1340.1</v>
      </c>
      <c r="AB656">
        <v>1469</v>
      </c>
      <c r="AC656" s="2">
        <f>(Table2[[#This Row],[Close Price]]/Table2[[#This Row],[Day Low]])-1</f>
        <v>3.9100346020761734E-3</v>
      </c>
      <c r="AD656" s="2">
        <f>(Table2[[#This Row],[Day High]]/Table2[[#This Row],[Close Price]])-1</f>
        <v>1.0236790404301477E-2</v>
      </c>
      <c r="AE656" s="2">
        <f>(Table2[[#This Row],[Close Price]]/Table2[[#This Row],[Current Week Low]])-1</f>
        <v>3.9100346020761734E-3</v>
      </c>
      <c r="AF656" s="2">
        <f>(Table2[[#This Row],[Current Week High]]/Table2[[#This Row],[Close Price]])-1</f>
        <v>1.2649501947402886E-2</v>
      </c>
      <c r="AG656" s="2">
        <f>(Table2[[#This Row],[Close Price]]/Table2[[#This Row],[Current Month Low]])-1</f>
        <v>8.2493843743004502E-2</v>
      </c>
      <c r="AH656" s="2">
        <f>(Table2[[#This Row],[Current Month High]]/Table2[[#This Row],[Close Price]])-1</f>
        <v>1.2649501947402886E-2</v>
      </c>
      <c r="AI656">
        <v>30.8344535208354</v>
      </c>
      <c r="AJ656">
        <v>26.904907707112201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-0.01</v>
      </c>
      <c r="AM656" t="s">
        <v>10435</v>
      </c>
      <c r="AN656">
        <v>2.95</v>
      </c>
      <c r="AO656" t="s">
        <v>10436</v>
      </c>
      <c r="AP656">
        <v>-4.4176075229697E-2</v>
      </c>
      <c r="AQ656">
        <f>(Table2[[#This Row],[Sharpe Ratio]]-AVERAGE(Table2[Sharpe Ratio]))/_xlfn.STDEV.P(Table2[Sharpe Ratio])</f>
        <v>-1.1938924930695105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717</v>
      </c>
      <c r="AT656">
        <f>_xlfn.RANK.AVG(Table2[[#This Row],[6M Return vs Nifty Z-Score]],Table2[6M Return vs Nifty Z-Score])</f>
        <v>429</v>
      </c>
      <c r="AU656">
        <f>_xlfn.RANK.AVG(Table2[[#This Row],[Sharpe Ratio Z-Score]],Table2[Sharpe Ratio Z-Score])</f>
        <v>659</v>
      </c>
      <c r="AV656">
        <f>(Table2[[#This Row],[Rank 1Y]]+Table2[[#This Row],[Rank 6M]]+Table2[[#This Row],[Rank Sharpe]])/3</f>
        <v>601.66666666666663</v>
      </c>
    </row>
    <row r="657" spans="1:48" x14ac:dyDescent="0.3">
      <c r="A657" t="s">
        <v>1662</v>
      </c>
      <c r="B657" t="s">
        <v>1663</v>
      </c>
      <c r="C657" t="s">
        <v>10402</v>
      </c>
      <c r="D657" t="s">
        <v>261</v>
      </c>
      <c r="E657">
        <v>5411.0568405199901</v>
      </c>
      <c r="F657">
        <v>682.3</v>
      </c>
      <c r="G657">
        <v>-30.715577417721001</v>
      </c>
      <c r="H657">
        <f>(Table2[[#This Row],[1Y Return vs Nifty]]-AVERAGE(Table2[1Y Return vs Nifty]))/_xlfn.STDEV.P(Table2[1Y Return vs Nifty])</f>
        <v>-0.89950395480723644</v>
      </c>
      <c r="I657">
        <v>-18.949413903644501</v>
      </c>
      <c r="J657">
        <f>(Table2[[#This Row],[1M Return vs Nifty]]-AVERAGE(Table2[1M Return vs Nifty]))/_xlfn.STDEV.P(Table2[1M Return vs Nifty])</f>
        <v>-1.6051070764983955</v>
      </c>
      <c r="K657">
        <v>-17.540988085552701</v>
      </c>
      <c r="L657">
        <f>(Table2[[#This Row],[6M Return vs Nifty]]-AVERAGE(Table2[6M Return vs Nifty]))/_xlfn.STDEV.P(Table2[6M Return vs Nifty])</f>
        <v>-0.92863266047412618</v>
      </c>
      <c r="M657">
        <v>-3.3751178180814101</v>
      </c>
      <c r="N657">
        <f>(Table2[[#This Row],[1W Return vs Nifty]]-AVERAGE(Table2[1W Return vs Nifty]))/_xlfn.STDEV.P(Table2[1W Return vs Nifty])</f>
        <v>-0.30437358585813346</v>
      </c>
      <c r="O657">
        <v>713.35</v>
      </c>
      <c r="P657">
        <v>732.96635486180401</v>
      </c>
      <c r="Q657">
        <v>704.30080100301495</v>
      </c>
      <c r="R657">
        <v>25.9258067209575</v>
      </c>
      <c r="S657" s="2">
        <f>(Table2[[#This Row],[Close Price]]-Table2[[#This Row],[20D EMA]])/Table2[[#This Row],[20D EMA]]</f>
        <v>-4.3527020396719796E-2</v>
      </c>
      <c r="T657" s="2">
        <f>(Table2[[#This Row],[Close Price]]-Table2[[#This Row],[50D EMA]])/Table2[[#This Row],[50D EMA]]</f>
        <v>-6.9125075831559635E-2</v>
      </c>
      <c r="U657" s="2">
        <f>(Table2[[#This Row],[Close Price]]-Table2[[#This Row],[200D EMA]])/Table2[[#This Row],[200D EMA]]</f>
        <v>-3.1237790687846767E-2</v>
      </c>
      <c r="V657">
        <v>0.74998576896778801</v>
      </c>
      <c r="W657">
        <v>680.55</v>
      </c>
      <c r="X657">
        <v>692.95</v>
      </c>
      <c r="Y657">
        <v>680.55</v>
      </c>
      <c r="Z657">
        <v>695.9</v>
      </c>
      <c r="AA657">
        <v>680</v>
      </c>
      <c r="AB657">
        <v>750.8</v>
      </c>
      <c r="AC657" s="2">
        <f>(Table2[[#This Row],[Close Price]]/Table2[[#This Row],[Day Low]])-1</f>
        <v>2.5714495628534895E-3</v>
      </c>
      <c r="AD657" s="2">
        <f>(Table2[[#This Row],[Day High]]/Table2[[#This Row],[Close Price]])-1</f>
        <v>1.5608969661439431E-2</v>
      </c>
      <c r="AE657" s="2">
        <f>(Table2[[#This Row],[Close Price]]/Table2[[#This Row],[Current Week Low]])-1</f>
        <v>2.5714495628534895E-3</v>
      </c>
      <c r="AF657" s="2">
        <f>(Table2[[#This Row],[Current Week High]]/Table2[[#This Row],[Close Price]])-1</f>
        <v>1.993258097611017E-2</v>
      </c>
      <c r="AG657" s="2">
        <f>(Table2[[#This Row],[Close Price]]/Table2[[#This Row],[Current Month Low]])-1</f>
        <v>3.382352941176503E-3</v>
      </c>
      <c r="AH657" s="2">
        <f>(Table2[[#This Row],[Current Month High]]/Table2[[#This Row],[Close Price]])-1</f>
        <v>0.10039572035761402</v>
      </c>
      <c r="AI657">
        <v>29.5324637256338</v>
      </c>
      <c r="AJ657">
        <v>17.516362383740901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-0.16</v>
      </c>
      <c r="AM657" t="s">
        <v>10435</v>
      </c>
      <c r="AN657">
        <v>-4.04</v>
      </c>
      <c r="AO657" t="s">
        <v>10435</v>
      </c>
      <c r="AQ657">
        <f>(Table2[[#This Row],[Sharpe Ratio]]-AVERAGE(Table2[Sharpe Ratio]))/_xlfn.STDEV.P(Table2[Sharpe Ratio])</f>
        <v>-0.68114784011182361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635</v>
      </c>
      <c r="AT657">
        <f>_xlfn.RANK.AVG(Table2[[#This Row],[6M Return vs Nifty Z-Score]],Table2[6M Return vs Nifty Z-Score])</f>
        <v>642</v>
      </c>
      <c r="AU657">
        <f>_xlfn.RANK.AVG(Table2[[#This Row],[Sharpe Ratio Z-Score]],Table2[Sharpe Ratio Z-Score])</f>
        <v>532</v>
      </c>
      <c r="AV657">
        <f>(Table2[[#This Row],[Rank 1Y]]+Table2[[#This Row],[Rank 6M]]+Table2[[#This Row],[Rank Sharpe]])/3</f>
        <v>603</v>
      </c>
    </row>
    <row r="658" spans="1:48" x14ac:dyDescent="0.3">
      <c r="A658" t="s">
        <v>427</v>
      </c>
      <c r="B658" t="s">
        <v>428</v>
      </c>
      <c r="C658" t="s">
        <v>10391</v>
      </c>
      <c r="D658" t="s">
        <v>24</v>
      </c>
      <c r="E658">
        <v>55132.769309688003</v>
      </c>
      <c r="F658">
        <v>73.680000000000007</v>
      </c>
      <c r="G658">
        <v>-53.715882591473097</v>
      </c>
      <c r="H658">
        <f>(Table2[[#This Row],[1Y Return vs Nifty]]-AVERAGE(Table2[1Y Return vs Nifty]))/_xlfn.STDEV.P(Table2[1Y Return vs Nifty])</f>
        <v>-1.2740260960450758</v>
      </c>
      <c r="I658">
        <v>-5.6103162772247801</v>
      </c>
      <c r="J658">
        <f>(Table2[[#This Row],[1M Return vs Nifty]]-AVERAGE(Table2[1M Return vs Nifty]))/_xlfn.STDEV.P(Table2[1M Return vs Nifty])</f>
        <v>-0.30509777004647581</v>
      </c>
      <c r="K658">
        <v>-22.568384656927002</v>
      </c>
      <c r="L658">
        <f>(Table2[[#This Row],[6M Return vs Nifty]]-AVERAGE(Table2[6M Return vs Nifty]))/_xlfn.STDEV.P(Table2[6M Return vs Nifty])</f>
        <v>-1.0799572576440968</v>
      </c>
      <c r="M658">
        <v>-1.8227071071420999</v>
      </c>
      <c r="N658">
        <f>(Table2[[#This Row],[1W Return vs Nifty]]-AVERAGE(Table2[1W Return vs Nifty]))/_xlfn.STDEV.P(Table2[1W Return vs Nifty])</f>
        <v>-3.7489370320143364E-3</v>
      </c>
      <c r="O658">
        <v>73.52</v>
      </c>
      <c r="P658">
        <v>74.488004334529407</v>
      </c>
      <c r="Q658">
        <v>77.759446461905398</v>
      </c>
      <c r="R658">
        <v>52.408490442423499</v>
      </c>
      <c r="S658" s="2">
        <f>(Table2[[#This Row],[Close Price]]-Table2[[#This Row],[20D EMA]])/Table2[[#This Row],[20D EMA]]</f>
        <v>2.1762785636562951E-3</v>
      </c>
      <c r="T658" s="2">
        <f>(Table2[[#This Row],[Close Price]]-Table2[[#This Row],[50D EMA]])/Table2[[#This Row],[50D EMA]]</f>
        <v>-1.0847442373413733E-2</v>
      </c>
      <c r="U658" s="2">
        <f>(Table2[[#This Row],[Close Price]]-Table2[[#This Row],[200D EMA]])/Table2[[#This Row],[200D EMA]]</f>
        <v>-5.2462390712926757E-2</v>
      </c>
      <c r="V658">
        <v>0.98306524906748505</v>
      </c>
      <c r="W658">
        <v>73.5</v>
      </c>
      <c r="X658">
        <v>74.44</v>
      </c>
      <c r="Y658">
        <v>72.83</v>
      </c>
      <c r="Z658">
        <v>74.44</v>
      </c>
      <c r="AA658">
        <v>71.16</v>
      </c>
      <c r="AB658">
        <v>75.7</v>
      </c>
      <c r="AC658" s="2">
        <f>(Table2[[#This Row],[Close Price]]/Table2[[#This Row],[Day Low]])-1</f>
        <v>2.4489795918367641E-3</v>
      </c>
      <c r="AD658" s="2">
        <f>(Table2[[#This Row],[Day High]]/Table2[[#This Row],[Close Price]])-1</f>
        <v>1.0314875135721824E-2</v>
      </c>
      <c r="AE658" s="2">
        <f>(Table2[[#This Row],[Close Price]]/Table2[[#This Row],[Current Week Low]])-1</f>
        <v>1.1671014691748027E-2</v>
      </c>
      <c r="AF658" s="2">
        <f>(Table2[[#This Row],[Current Week High]]/Table2[[#This Row],[Close Price]])-1</f>
        <v>1.0314875135721824E-2</v>
      </c>
      <c r="AG658" s="2">
        <f>(Table2[[#This Row],[Close Price]]/Table2[[#This Row],[Current Month Low]])-1</f>
        <v>3.5413153456998359E-2</v>
      </c>
      <c r="AH658" s="2">
        <f>(Table2[[#This Row],[Current Month High]]/Table2[[#This Row],[Close Price]])-1</f>
        <v>2.7415852334419011E-2</v>
      </c>
      <c r="AI658">
        <v>33.550488599348498</v>
      </c>
      <c r="AJ658">
        <v>4.6145108618486503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-0.11</v>
      </c>
      <c r="AM658" t="s">
        <v>10435</v>
      </c>
      <c r="AN658">
        <v>0.03</v>
      </c>
      <c r="AO658" t="s">
        <v>10436</v>
      </c>
      <c r="AP658">
        <v>3.3032192678259999E-2</v>
      </c>
      <c r="AQ658">
        <f>(Table2[[#This Row],[Sharpe Ratio]]-AVERAGE(Table2[Sharpe Ratio]))/_xlfn.STDEV.P(Table2[Sharpe Ratio])</f>
        <v>-0.29774845292814606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718</v>
      </c>
      <c r="AT658">
        <f>_xlfn.RANK.AVG(Table2[[#This Row],[6M Return vs Nifty Z-Score]],Table2[6M Return vs Nifty Z-Score])</f>
        <v>681</v>
      </c>
      <c r="AU658">
        <f>_xlfn.RANK.AVG(Table2[[#This Row],[Sharpe Ratio Z-Score]],Table2[Sharpe Ratio Z-Score])</f>
        <v>413</v>
      </c>
      <c r="AV658">
        <f>(Table2[[#This Row],[Rank 1Y]]+Table2[[#This Row],[Rank 6M]]+Table2[[#This Row],[Rank Sharpe]])/3</f>
        <v>604</v>
      </c>
    </row>
    <row r="659" spans="1:48" x14ac:dyDescent="0.3">
      <c r="A659" t="s">
        <v>880</v>
      </c>
      <c r="B659" t="s">
        <v>881</v>
      </c>
      <c r="C659" t="s">
        <v>592</v>
      </c>
      <c r="D659" t="s">
        <v>592</v>
      </c>
      <c r="E659">
        <v>18191.29032045</v>
      </c>
      <c r="F659">
        <v>36.15</v>
      </c>
      <c r="G659">
        <v>-36.3409121844835</v>
      </c>
      <c r="H659">
        <f>(Table2[[#This Row],[1Y Return vs Nifty]]-AVERAGE(Table2[1Y Return vs Nifty]))/_xlfn.STDEV.P(Table2[1Y Return vs Nifty])</f>
        <v>-0.99110327951671218</v>
      </c>
      <c r="I659">
        <v>-8.8452307197735998</v>
      </c>
      <c r="J659">
        <f>(Table2[[#This Row],[1M Return vs Nifty]]-AVERAGE(Table2[1M Return vs Nifty]))/_xlfn.STDEV.P(Table2[1M Return vs Nifty])</f>
        <v>-0.62036788791110853</v>
      </c>
      <c r="K659">
        <v>-20.736885472486701</v>
      </c>
      <c r="L659">
        <f>(Table2[[#This Row],[6M Return vs Nifty]]-AVERAGE(Table2[6M Return vs Nifty]))/_xlfn.STDEV.P(Table2[6M Return vs Nifty])</f>
        <v>-1.024829146629215</v>
      </c>
      <c r="M659">
        <v>-3.0612025887657102</v>
      </c>
      <c r="N659">
        <f>(Table2[[#This Row],[1W Return vs Nifty]]-AVERAGE(Table2[1W Return vs Nifty]))/_xlfn.STDEV.P(Table2[1W Return vs Nifty])</f>
        <v>-0.24358383807476336</v>
      </c>
      <c r="O659">
        <v>36.630000000000003</v>
      </c>
      <c r="P659">
        <v>37.184032026283298</v>
      </c>
      <c r="Q659">
        <v>38.047606656704403</v>
      </c>
      <c r="R659">
        <v>40.866723534117298</v>
      </c>
      <c r="S659" s="2">
        <f>(Table2[[#This Row],[Close Price]]-Table2[[#This Row],[20D EMA]])/Table2[[#This Row],[20D EMA]]</f>
        <v>-1.3104013104013212E-2</v>
      </c>
      <c r="T659" s="2">
        <f>(Table2[[#This Row],[Close Price]]-Table2[[#This Row],[50D EMA]])/Table2[[#This Row],[50D EMA]]</f>
        <v>-2.7808496549067082E-2</v>
      </c>
      <c r="U659" s="2">
        <f>(Table2[[#This Row],[Close Price]]-Table2[[#This Row],[200D EMA]])/Table2[[#This Row],[200D EMA]]</f>
        <v>-4.9874534128417386E-2</v>
      </c>
      <c r="V659">
        <v>0.401968443549098</v>
      </c>
      <c r="W659">
        <v>36.1</v>
      </c>
      <c r="X659">
        <v>36.69</v>
      </c>
      <c r="Y659">
        <v>36.1</v>
      </c>
      <c r="Z659">
        <v>36.69</v>
      </c>
      <c r="AA659">
        <v>35.520000000000003</v>
      </c>
      <c r="AB659">
        <v>38.04</v>
      </c>
      <c r="AC659" s="2">
        <f>(Table2[[#This Row],[Close Price]]/Table2[[#This Row],[Day Low]])-1</f>
        <v>1.3850415512464131E-3</v>
      </c>
      <c r="AD659" s="2">
        <f>(Table2[[#This Row],[Day High]]/Table2[[#This Row],[Close Price]])-1</f>
        <v>1.4937759336099532E-2</v>
      </c>
      <c r="AE659" s="2">
        <f>(Table2[[#This Row],[Close Price]]/Table2[[#This Row],[Current Week Low]])-1</f>
        <v>1.3850415512464131E-3</v>
      </c>
      <c r="AF659" s="2">
        <f>(Table2[[#This Row],[Current Week High]]/Table2[[#This Row],[Close Price]])-1</f>
        <v>1.4937759336099532E-2</v>
      </c>
      <c r="AG659" s="2">
        <f>(Table2[[#This Row],[Close Price]]/Table2[[#This Row],[Current Month Low]])-1</f>
        <v>1.7736486486486402E-2</v>
      </c>
      <c r="AH659" s="2">
        <f>(Table2[[#This Row],[Current Month High]]/Table2[[#This Row],[Close Price]])-1</f>
        <v>5.2282157676348584E-2</v>
      </c>
      <c r="AI659">
        <v>46.334716459197701</v>
      </c>
      <c r="AJ659">
        <v>11.574074074074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-0.18</v>
      </c>
      <c r="AM659" t="s">
        <v>10435</v>
      </c>
      <c r="AN659">
        <v>-1.93</v>
      </c>
      <c r="AO659" t="s">
        <v>10435</v>
      </c>
      <c r="AP659">
        <v>1.1851093253609999E-2</v>
      </c>
      <c r="AQ659">
        <f>(Table2[[#This Row],[Sharpe Ratio]]-AVERAGE(Table2[Sharpe Ratio]))/_xlfn.STDEV.P(Table2[Sharpe Ratio])</f>
        <v>-0.54359409261624458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669</v>
      </c>
      <c r="AT659">
        <f>_xlfn.RANK.AVG(Table2[[#This Row],[6M Return vs Nifty Z-Score]],Table2[6M Return vs Nifty Z-Score])</f>
        <v>669</v>
      </c>
      <c r="AU659">
        <f>_xlfn.RANK.AVG(Table2[[#This Row],[Sharpe Ratio Z-Score]],Table2[Sharpe Ratio Z-Score])</f>
        <v>478</v>
      </c>
      <c r="AV659">
        <f>(Table2[[#This Row],[Rank 1Y]]+Table2[[#This Row],[Rank 6M]]+Table2[[#This Row],[Rank Sharpe]])/3</f>
        <v>605.33333333333337</v>
      </c>
    </row>
    <row r="660" spans="1:48" x14ac:dyDescent="0.3">
      <c r="A660" t="s">
        <v>436</v>
      </c>
      <c r="B660" t="s">
        <v>437</v>
      </c>
      <c r="C660" t="s">
        <v>10402</v>
      </c>
      <c r="D660" t="s">
        <v>438</v>
      </c>
      <c r="E660">
        <v>53965.822973055001</v>
      </c>
      <c r="F660">
        <v>2008.95</v>
      </c>
      <c r="G660">
        <v>-24.303995498251599</v>
      </c>
      <c r="H660">
        <f>(Table2[[#This Row],[1Y Return vs Nifty]]-AVERAGE(Table2[1Y Return vs Nifty]))/_xlfn.STDEV.P(Table2[1Y Return vs Nifty])</f>
        <v>-0.79510188835370832</v>
      </c>
      <c r="I660">
        <v>-3.5473868245036302</v>
      </c>
      <c r="J660">
        <f>(Table2[[#This Row],[1M Return vs Nifty]]-AVERAGE(Table2[1M Return vs Nifty]))/_xlfn.STDEV.P(Table2[1M Return vs Nifty])</f>
        <v>-0.10404762691088833</v>
      </c>
      <c r="K660">
        <v>-16.589280458644801</v>
      </c>
      <c r="L660">
        <f>(Table2[[#This Row],[6M Return vs Nifty]]-AVERAGE(Table2[6M Return vs Nifty]))/_xlfn.STDEV.P(Table2[6M Return vs Nifty])</f>
        <v>-0.8999862684060228</v>
      </c>
      <c r="M660">
        <v>1.3344063531290999</v>
      </c>
      <c r="N660">
        <f>(Table2[[#This Row],[1W Return vs Nifty]]-AVERAGE(Table2[1W Return vs Nifty]))/_xlfn.STDEV.P(Table2[1W Return vs Nifty])</f>
        <v>0.60762672445383814</v>
      </c>
      <c r="O660">
        <v>1944.86</v>
      </c>
      <c r="P660">
        <v>2007.6859512532901</v>
      </c>
      <c r="Q660">
        <v>2024.33542484191</v>
      </c>
      <c r="R660">
        <v>73.806857610071901</v>
      </c>
      <c r="S660" s="2">
        <f>(Table2[[#This Row],[Close Price]]-Table2[[#This Row],[20D EMA]])/Table2[[#This Row],[20D EMA]]</f>
        <v>3.295352878870466E-2</v>
      </c>
      <c r="T660" s="2">
        <f>(Table2[[#This Row],[Close Price]]-Table2[[#This Row],[50D EMA]])/Table2[[#This Row],[50D EMA]]</f>
        <v>6.2960481738732815E-4</v>
      </c>
      <c r="U660" s="2">
        <f>(Table2[[#This Row],[Close Price]]-Table2[[#This Row],[200D EMA]])/Table2[[#This Row],[200D EMA]]</f>
        <v>-7.600234947778727E-3</v>
      </c>
      <c r="V660">
        <v>0.92805001708395196</v>
      </c>
      <c r="W660">
        <v>1973.95</v>
      </c>
      <c r="X660">
        <v>2015.95</v>
      </c>
      <c r="Y660">
        <v>1939.35</v>
      </c>
      <c r="Z660">
        <v>2015.95</v>
      </c>
      <c r="AA660">
        <v>1875</v>
      </c>
      <c r="AB660">
        <v>2015.95</v>
      </c>
      <c r="AC660" s="2">
        <f>(Table2[[#This Row],[Close Price]]/Table2[[#This Row],[Day Low]])-1</f>
        <v>1.773094556599708E-2</v>
      </c>
      <c r="AD660" s="2">
        <f>(Table2[[#This Row],[Day High]]/Table2[[#This Row],[Close Price]])-1</f>
        <v>3.4844072774333767E-3</v>
      </c>
      <c r="AE660" s="2">
        <f>(Table2[[#This Row],[Close Price]]/Table2[[#This Row],[Current Week Low]])-1</f>
        <v>3.5888313094593727E-2</v>
      </c>
      <c r="AF660" s="2">
        <f>(Table2[[#This Row],[Current Week High]]/Table2[[#This Row],[Close Price]])-1</f>
        <v>3.4844072774333767E-3</v>
      </c>
      <c r="AG660" s="2">
        <f>(Table2[[#This Row],[Close Price]]/Table2[[#This Row],[Current Month Low]])-1</f>
        <v>7.1439999999999948E-2</v>
      </c>
      <c r="AH660" s="2">
        <f>(Table2[[#This Row],[Current Month High]]/Table2[[#This Row],[Close Price]])-1</f>
        <v>3.4844072774333767E-3</v>
      </c>
      <c r="AI660">
        <v>22.153363697453798</v>
      </c>
      <c r="AJ660">
        <v>15.4568965517241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-0.28000000000000003</v>
      </c>
      <c r="AM660" t="s">
        <v>10435</v>
      </c>
      <c r="AN660">
        <v>5.76</v>
      </c>
      <c r="AO660" t="s">
        <v>10436</v>
      </c>
      <c r="AP660">
        <v>-7.3639322120849999E-3</v>
      </c>
      <c r="AQ660">
        <f>(Table2[[#This Row],[Sharpe Ratio]]-AVERAGE(Table2[Sharpe Ratio]))/_xlfn.STDEV.P(Table2[Sharpe Ratio])</f>
        <v>-0.7666198257252308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601</v>
      </c>
      <c r="AT660">
        <f>_xlfn.RANK.AVG(Table2[[#This Row],[6M Return vs Nifty Z-Score]],Table2[6M Return vs Nifty Z-Score])</f>
        <v>633</v>
      </c>
      <c r="AU660">
        <f>_xlfn.RANK.AVG(Table2[[#This Row],[Sharpe Ratio Z-Score]],Table2[Sharpe Ratio Z-Score])</f>
        <v>585</v>
      </c>
      <c r="AV660">
        <f>(Table2[[#This Row],[Rank 1Y]]+Table2[[#This Row],[Rank 6M]]+Table2[[#This Row],[Rank Sharpe]])/3</f>
        <v>606.33333333333337</v>
      </c>
    </row>
    <row r="661" spans="1:48" x14ac:dyDescent="0.3">
      <c r="A661" t="s">
        <v>1235</v>
      </c>
      <c r="B661" t="s">
        <v>1236</v>
      </c>
      <c r="C661" t="s">
        <v>10390</v>
      </c>
      <c r="D661" t="s">
        <v>21</v>
      </c>
      <c r="E661">
        <v>9967.20413362</v>
      </c>
      <c r="F661">
        <v>483.85</v>
      </c>
      <c r="G661">
        <v>-14.694535029855601</v>
      </c>
      <c r="H661">
        <f>(Table2[[#This Row],[1Y Return vs Nifty]]-AVERAGE(Table2[1Y Return vs Nifty]))/_xlfn.STDEV.P(Table2[1Y Return vs Nifty])</f>
        <v>-0.63862762926991312</v>
      </c>
      <c r="I661">
        <v>-9.3342875854093403</v>
      </c>
      <c r="J661">
        <f>(Table2[[#This Row],[1M Return vs Nifty]]-AVERAGE(Table2[1M Return vs Nifty]))/_xlfn.STDEV.P(Table2[1M Return vs Nifty])</f>
        <v>-0.66803066799687916</v>
      </c>
      <c r="K661">
        <v>-10.913565539519899</v>
      </c>
      <c r="L661">
        <f>(Table2[[#This Row],[6M Return vs Nifty]]-AVERAGE(Table2[6M Return vs Nifty]))/_xlfn.STDEV.P(Table2[6M Return vs Nifty])</f>
        <v>-0.72914729407912116</v>
      </c>
      <c r="M661">
        <v>-2.1671479238075801</v>
      </c>
      <c r="N661">
        <f>(Table2[[#This Row],[1W Return vs Nifty]]-AVERAGE(Table2[1W Return vs Nifty]))/_xlfn.STDEV.P(Table2[1W Return vs Nifty])</f>
        <v>-7.0449970992794417E-2</v>
      </c>
      <c r="O661">
        <v>484.59</v>
      </c>
      <c r="P661">
        <v>492.042890698615</v>
      </c>
      <c r="Q661">
        <v>482.670234998034</v>
      </c>
      <c r="R661">
        <v>51.052328506584999</v>
      </c>
      <c r="S661" s="2">
        <f>(Table2[[#This Row],[Close Price]]-Table2[[#This Row],[20D EMA]])/Table2[[#This Row],[20D EMA]]</f>
        <v>-1.5270641160567743E-3</v>
      </c>
      <c r="T661" s="2">
        <f>(Table2[[#This Row],[Close Price]]-Table2[[#This Row],[50D EMA]])/Table2[[#This Row],[50D EMA]]</f>
        <v>-1.6650765316378213E-2</v>
      </c>
      <c r="U661" s="2">
        <f>(Table2[[#This Row],[Close Price]]-Table2[[#This Row],[200D EMA]])/Table2[[#This Row],[200D EMA]]</f>
        <v>2.4442464366397558E-3</v>
      </c>
      <c r="V661">
        <v>1.01351444537582</v>
      </c>
      <c r="W661">
        <v>482.1</v>
      </c>
      <c r="X661">
        <v>493.8</v>
      </c>
      <c r="Y661">
        <v>476</v>
      </c>
      <c r="Z661">
        <v>493.8</v>
      </c>
      <c r="AA661">
        <v>454.8</v>
      </c>
      <c r="AB661">
        <v>500</v>
      </c>
      <c r="AC661" s="2">
        <f>(Table2[[#This Row],[Close Price]]/Table2[[#This Row],[Day Low]])-1</f>
        <v>3.6299522920555383E-3</v>
      </c>
      <c r="AD661" s="2">
        <f>(Table2[[#This Row],[Day High]]/Table2[[#This Row],[Close Price]])-1</f>
        <v>2.0564224449726165E-2</v>
      </c>
      <c r="AE661" s="2">
        <f>(Table2[[#This Row],[Close Price]]/Table2[[#This Row],[Current Week Low]])-1</f>
        <v>1.6491596638655404E-2</v>
      </c>
      <c r="AF661" s="2">
        <f>(Table2[[#This Row],[Current Week High]]/Table2[[#This Row],[Close Price]])-1</f>
        <v>2.0564224449726165E-2</v>
      </c>
      <c r="AG661" s="2">
        <f>(Table2[[#This Row],[Close Price]]/Table2[[#This Row],[Current Month Low]])-1</f>
        <v>6.3874230430958745E-2</v>
      </c>
      <c r="AH661" s="2">
        <f>(Table2[[#This Row],[Current Month High]]/Table2[[#This Row],[Close Price]])-1</f>
        <v>3.3378113051565572E-2</v>
      </c>
      <c r="AI661">
        <v>18.838483000930001</v>
      </c>
      <c r="AJ661">
        <v>23.164057528318601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</v>
      </c>
      <c r="AM661">
        <v>0</v>
      </c>
      <c r="AN661">
        <v>2.42</v>
      </c>
      <c r="AO661" t="s">
        <v>10436</v>
      </c>
      <c r="AP661">
        <v>-8.8386181664852001E-2</v>
      </c>
      <c r="AQ661">
        <f>(Table2[[#This Row],[Sharpe Ratio]]-AVERAGE(Table2[Sharpe Ratio]))/_xlfn.STDEV.P(Table2[Sharpe Ratio])</f>
        <v>-1.7070321407962339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541</v>
      </c>
      <c r="AT661">
        <f>_xlfn.RANK.AVG(Table2[[#This Row],[6M Return vs Nifty Z-Score]],Table2[6M Return vs Nifty Z-Score])</f>
        <v>569</v>
      </c>
      <c r="AU661">
        <f>_xlfn.RANK.AVG(Table2[[#This Row],[Sharpe Ratio Z-Score]],Table2[Sharpe Ratio Z-Score])</f>
        <v>711</v>
      </c>
      <c r="AV661">
        <f>(Table2[[#This Row],[Rank 1Y]]+Table2[[#This Row],[Rank 6M]]+Table2[[#This Row],[Rank Sharpe]])/3</f>
        <v>607</v>
      </c>
    </row>
    <row r="662" spans="1:48" x14ac:dyDescent="0.3">
      <c r="A662" t="s">
        <v>96</v>
      </c>
      <c r="B662" t="s">
        <v>97</v>
      </c>
      <c r="C662" t="s">
        <v>10400</v>
      </c>
      <c r="D662" t="s">
        <v>98</v>
      </c>
      <c r="E662">
        <v>311413.90769915999</v>
      </c>
      <c r="F662">
        <v>3248.4</v>
      </c>
      <c r="G662">
        <v>-34.101811957816999</v>
      </c>
      <c r="H662">
        <f>(Table2[[#This Row],[1Y Return vs Nifty]]-AVERAGE(Table2[1Y Return vs Nifty]))/_xlfn.STDEV.P(Table2[1Y Return vs Nifty])</f>
        <v>-0.95464321496529614</v>
      </c>
      <c r="I662">
        <v>-0.49925477620768</v>
      </c>
      <c r="J662">
        <f>(Table2[[#This Row],[1M Return vs Nifty]]-AVERAGE(Table2[1M Return vs Nifty]))/_xlfn.STDEV.P(Table2[1M Return vs Nifty])</f>
        <v>0.19301894693520683</v>
      </c>
      <c r="K662">
        <v>-1.9841976875767799</v>
      </c>
      <c r="L662">
        <f>(Table2[[#This Row],[6M Return vs Nifty]]-AVERAGE(Table2[6M Return vs Nifty]))/_xlfn.STDEV.P(Table2[6M Return vs Nifty])</f>
        <v>-0.46037339212127332</v>
      </c>
      <c r="M662">
        <v>-3.6567211920577001</v>
      </c>
      <c r="N662">
        <f>(Table2[[#This Row],[1W Return vs Nifty]]-AVERAGE(Table2[1W Return vs Nifty]))/_xlfn.STDEV.P(Table2[1W Return vs Nifty])</f>
        <v>-0.35890613630584939</v>
      </c>
      <c r="O662">
        <v>3255.2</v>
      </c>
      <c r="P662">
        <v>3155.9954253896499</v>
      </c>
      <c r="Q662">
        <v>3047.08252151439</v>
      </c>
      <c r="R662">
        <v>41.791555943495702</v>
      </c>
      <c r="S662" s="2">
        <f>(Table2[[#This Row],[Close Price]]-Table2[[#This Row],[20D EMA]])/Table2[[#This Row],[20D EMA]]</f>
        <v>-2.0889653477512067E-3</v>
      </c>
      <c r="T662" s="2">
        <f>(Table2[[#This Row],[Close Price]]-Table2[[#This Row],[50D EMA]])/Table2[[#This Row],[50D EMA]]</f>
        <v>2.9279058476119821E-2</v>
      </c>
      <c r="U662" s="2">
        <f>(Table2[[#This Row],[Close Price]]-Table2[[#This Row],[200D EMA]])/Table2[[#This Row],[200D EMA]]</f>
        <v>6.6068928906315258E-2</v>
      </c>
      <c r="V662">
        <v>0.81589095644848397</v>
      </c>
      <c r="W662">
        <v>3241.1</v>
      </c>
      <c r="X662">
        <v>3297.75</v>
      </c>
      <c r="Y662">
        <v>3241.1</v>
      </c>
      <c r="Z662">
        <v>3324.9</v>
      </c>
      <c r="AA662">
        <v>3139.6</v>
      </c>
      <c r="AB662">
        <v>3394.9</v>
      </c>
      <c r="AC662" s="2">
        <f>(Table2[[#This Row],[Close Price]]/Table2[[#This Row],[Day Low]])-1</f>
        <v>2.2523217426182462E-3</v>
      </c>
      <c r="AD662" s="2">
        <f>(Table2[[#This Row],[Day High]]/Table2[[#This Row],[Close Price]])-1</f>
        <v>1.5192094569634218E-2</v>
      </c>
      <c r="AE662" s="2">
        <f>(Table2[[#This Row],[Close Price]]/Table2[[#This Row],[Current Week Low]])-1</f>
        <v>2.2523217426182462E-3</v>
      </c>
      <c r="AF662" s="2">
        <f>(Table2[[#This Row],[Current Week High]]/Table2[[#This Row],[Close Price]])-1</f>
        <v>2.3550055411895032E-2</v>
      </c>
      <c r="AG662" s="2">
        <f>(Table2[[#This Row],[Close Price]]/Table2[[#This Row],[Current Month Low]])-1</f>
        <v>3.4654096063192918E-2</v>
      </c>
      <c r="AH662" s="2">
        <f>(Table2[[#This Row],[Current Month High]]/Table2[[#This Row],[Close Price]])-1</f>
        <v>4.5099125723432998E-2</v>
      </c>
      <c r="AI662">
        <v>5.3734146041127797</v>
      </c>
      <c r="AJ662">
        <v>21.658364855248799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0.08</v>
      </c>
      <c r="AM662" t="s">
        <v>10436</v>
      </c>
      <c r="AN662">
        <v>-0.77</v>
      </c>
      <c r="AO662" t="s">
        <v>10435</v>
      </c>
      <c r="AP662">
        <v>-6.2383436451328003E-2</v>
      </c>
      <c r="AQ662">
        <f>(Table2[[#This Row],[Sharpe Ratio]]-AVERAGE(Table2[Sharpe Ratio]))/_xlfn.STDEV.P(Table2[Sharpe Ratio])</f>
        <v>-1.4052224281603618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-2.9861262246175735</v>
      </c>
      <c r="AS662">
        <f>_xlfn.RANK.AVG(Table2[[#This Row],[1Y Return vs Nifty Z-Score]],Table2[1Y Return vs Nifty Z-Score])</f>
        <v>662</v>
      </c>
      <c r="AT662">
        <f>_xlfn.RANK.AVG(Table2[[#This Row],[6M Return vs Nifty Z-Score]],Table2[6M Return vs Nifty Z-Score])</f>
        <v>480</v>
      </c>
      <c r="AU662">
        <f>_xlfn.RANK.AVG(Table2[[#This Row],[Sharpe Ratio Z-Score]],Table2[Sharpe Ratio Z-Score])</f>
        <v>680</v>
      </c>
      <c r="AV662">
        <f>(Table2[[#This Row],[Rank 1Y]]+Table2[[#This Row],[Rank 6M]]+Table2[[#This Row],[Rank Sharpe]])/3</f>
        <v>607.33333333333337</v>
      </c>
    </row>
    <row r="663" spans="1:48" x14ac:dyDescent="0.3">
      <c r="A663" t="s">
        <v>2373</v>
      </c>
      <c r="B663" t="s">
        <v>2374</v>
      </c>
      <c r="C663" t="s">
        <v>10400</v>
      </c>
      <c r="D663" t="s">
        <v>215</v>
      </c>
      <c r="E663">
        <v>2313.7841879399998</v>
      </c>
      <c r="F663">
        <v>299.39999999999998</v>
      </c>
      <c r="G663">
        <v>-47.093660069054103</v>
      </c>
      <c r="H663">
        <f>(Table2[[#This Row],[1Y Return vs Nifty]]-AVERAGE(Table2[1Y Return vs Nifty]))/_xlfn.STDEV.P(Table2[1Y Return vs Nifty])</f>
        <v>-1.1661940938123327</v>
      </c>
      <c r="I663">
        <v>-2.8194530650582901</v>
      </c>
      <c r="J663">
        <f>(Table2[[#This Row],[1M Return vs Nifty]]-AVERAGE(Table2[1M Return vs Nifty]))/_xlfn.STDEV.P(Table2[1M Return vs Nifty])</f>
        <v>-3.3104247661217751E-2</v>
      </c>
      <c r="K663">
        <v>-13.110417957581101</v>
      </c>
      <c r="L663">
        <f>(Table2[[#This Row],[6M Return vs Nifty]]-AVERAGE(Table2[6M Return vs Nifty]))/_xlfn.STDEV.P(Table2[6M Return vs Nifty])</f>
        <v>-0.79527253454609936</v>
      </c>
      <c r="M663">
        <v>-6.8701983131324704</v>
      </c>
      <c r="N663">
        <f>(Table2[[#This Row],[1W Return vs Nifty]]-AVERAGE(Table2[1W Return vs Nifty]))/_xlfn.STDEV.P(Table2[1W Return vs Nifty])</f>
        <v>-0.98119663213046737</v>
      </c>
      <c r="O663">
        <v>297.08</v>
      </c>
      <c r="P663">
        <v>296.92114878224601</v>
      </c>
      <c r="Q663">
        <v>312.736415922986</v>
      </c>
      <c r="R663">
        <v>52.809152478070203</v>
      </c>
      <c r="S663" s="2">
        <f>(Table2[[#This Row],[Close Price]]-Table2[[#This Row],[20D EMA]])/Table2[[#This Row],[20D EMA]]</f>
        <v>7.8093442843678246E-3</v>
      </c>
      <c r="T663" s="2">
        <f>(Table2[[#This Row],[Close Price]]-Table2[[#This Row],[50D EMA]])/Table2[[#This Row],[50D EMA]]</f>
        <v>8.3485168635525284E-3</v>
      </c>
      <c r="U663" s="2">
        <f>(Table2[[#This Row],[Close Price]]-Table2[[#This Row],[200D EMA]])/Table2[[#This Row],[200D EMA]]</f>
        <v>-4.2644269243880525E-2</v>
      </c>
      <c r="V663">
        <v>0.81934268112053799</v>
      </c>
      <c r="W663">
        <v>297.39999999999998</v>
      </c>
      <c r="X663">
        <v>305.2</v>
      </c>
      <c r="Y663">
        <v>295.35000000000002</v>
      </c>
      <c r="Z663">
        <v>305.2</v>
      </c>
      <c r="AA663">
        <v>279.25</v>
      </c>
      <c r="AB663">
        <v>316</v>
      </c>
      <c r="AC663" s="2">
        <f>(Table2[[#This Row],[Close Price]]/Table2[[#This Row],[Day Low]])-1</f>
        <v>6.7249495628782796E-3</v>
      </c>
      <c r="AD663" s="2">
        <f>(Table2[[#This Row],[Day High]]/Table2[[#This Row],[Close Price]])-1</f>
        <v>1.9372077488309936E-2</v>
      </c>
      <c r="AE663" s="2">
        <f>(Table2[[#This Row],[Close Price]]/Table2[[#This Row],[Current Week Low]])-1</f>
        <v>1.3712544438801322E-2</v>
      </c>
      <c r="AF663" s="2">
        <f>(Table2[[#This Row],[Current Week High]]/Table2[[#This Row],[Close Price]])-1</f>
        <v>1.9372077488309936E-2</v>
      </c>
      <c r="AG663" s="2">
        <f>(Table2[[#This Row],[Close Price]]/Table2[[#This Row],[Current Month Low]])-1</f>
        <v>7.2157564905998228E-2</v>
      </c>
      <c r="AH663" s="2">
        <f>(Table2[[#This Row],[Current Month High]]/Table2[[#This Row],[Close Price]])-1</f>
        <v>5.5444221776887126E-2</v>
      </c>
      <c r="AI663">
        <v>25.250501002004</v>
      </c>
      <c r="AJ663">
        <v>21.980036667345601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-0.16</v>
      </c>
      <c r="AM663" t="s">
        <v>10435</v>
      </c>
      <c r="AN663">
        <v>5.29</v>
      </c>
      <c r="AO663" t="s">
        <v>10436</v>
      </c>
      <c r="AQ663">
        <f>(Table2[[#This Row],[Sharpe Ratio]]-AVERAGE(Table2[Sharpe Ratio]))/_xlfn.STDEV.P(Table2[Sharpe Ratio])</f>
        <v>-0.68114784011182361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702</v>
      </c>
      <c r="AT663">
        <f>_xlfn.RANK.AVG(Table2[[#This Row],[6M Return vs Nifty Z-Score]],Table2[6M Return vs Nifty Z-Score])</f>
        <v>593</v>
      </c>
      <c r="AU663">
        <f>_xlfn.RANK.AVG(Table2[[#This Row],[Sharpe Ratio Z-Score]],Table2[Sharpe Ratio Z-Score])</f>
        <v>532</v>
      </c>
      <c r="AV663">
        <f>(Table2[[#This Row],[Rank 1Y]]+Table2[[#This Row],[Rank 6M]]+Table2[[#This Row],[Rank Sharpe]])/3</f>
        <v>609</v>
      </c>
    </row>
    <row r="664" spans="1:48" x14ac:dyDescent="0.3">
      <c r="A664" t="s">
        <v>1811</v>
      </c>
      <c r="B664" t="s">
        <v>1812</v>
      </c>
      <c r="C664" t="s">
        <v>10391</v>
      </c>
      <c r="D664" t="s">
        <v>400</v>
      </c>
      <c r="E664">
        <v>4447.0379102710003</v>
      </c>
      <c r="F664">
        <v>119.57</v>
      </c>
      <c r="G664">
        <v>-46.594596749458702</v>
      </c>
      <c r="H664">
        <f>(Table2[[#This Row],[1Y Return vs Nifty]]-AVERAGE(Table2[1Y Return vs Nifty]))/_xlfn.STDEV.P(Table2[1Y Return vs Nifty])</f>
        <v>-1.1580676684603146</v>
      </c>
      <c r="I664">
        <v>-5.5668495947301198</v>
      </c>
      <c r="J664">
        <f>(Table2[[#This Row],[1M Return vs Nifty]]-AVERAGE(Table2[1M Return vs Nifty]))/_xlfn.STDEV.P(Table2[1M Return vs Nifty])</f>
        <v>-0.30086156956678745</v>
      </c>
      <c r="K664">
        <v>-13.330235653765</v>
      </c>
      <c r="L664">
        <f>(Table2[[#This Row],[6M Return vs Nifty]]-AVERAGE(Table2[6M Return vs Nifty]))/_xlfn.STDEV.P(Table2[6M Return vs Nifty])</f>
        <v>-0.80188904546852413</v>
      </c>
      <c r="M664">
        <v>-3.7798344248633602</v>
      </c>
      <c r="N664">
        <f>(Table2[[#This Row],[1W Return vs Nifty]]-AVERAGE(Table2[1W Return vs Nifty]))/_xlfn.STDEV.P(Table2[1W Return vs Nifty])</f>
        <v>-0.38274703879205796</v>
      </c>
      <c r="O664">
        <v>120.13</v>
      </c>
      <c r="P664">
        <v>121.047286608695</v>
      </c>
      <c r="Q664">
        <v>126.110995360264</v>
      </c>
      <c r="R664">
        <v>47.307993364046702</v>
      </c>
      <c r="S664" s="2">
        <f>(Table2[[#This Row],[Close Price]]-Table2[[#This Row],[20D EMA]])/Table2[[#This Row],[20D EMA]]</f>
        <v>-4.6616165820361462E-3</v>
      </c>
      <c r="T664" s="2">
        <f>(Table2[[#This Row],[Close Price]]-Table2[[#This Row],[50D EMA]])/Table2[[#This Row],[50D EMA]]</f>
        <v>-1.2204210850843595E-2</v>
      </c>
      <c r="U664" s="2">
        <f>(Table2[[#This Row],[Close Price]]-Table2[[#This Row],[200D EMA]])/Table2[[#This Row],[200D EMA]]</f>
        <v>-5.1866971167567139E-2</v>
      </c>
      <c r="V664">
        <v>0.70458490608701896</v>
      </c>
      <c r="W664">
        <v>119</v>
      </c>
      <c r="X664">
        <v>122.6</v>
      </c>
      <c r="Y664">
        <v>119</v>
      </c>
      <c r="Z664">
        <v>122.6</v>
      </c>
      <c r="AA664">
        <v>116.91</v>
      </c>
      <c r="AB664">
        <v>123.8</v>
      </c>
      <c r="AC664" s="2">
        <f>(Table2[[#This Row],[Close Price]]/Table2[[#This Row],[Day Low]])-1</f>
        <v>4.7899159663864488E-3</v>
      </c>
      <c r="AD664" s="2">
        <f>(Table2[[#This Row],[Day High]]/Table2[[#This Row],[Close Price]])-1</f>
        <v>2.5340804549636164E-2</v>
      </c>
      <c r="AE664" s="2">
        <f>(Table2[[#This Row],[Close Price]]/Table2[[#This Row],[Current Week Low]])-1</f>
        <v>4.7899159663864488E-3</v>
      </c>
      <c r="AF664" s="2">
        <f>(Table2[[#This Row],[Current Week High]]/Table2[[#This Row],[Close Price]])-1</f>
        <v>2.5340804549636164E-2</v>
      </c>
      <c r="AG664" s="2">
        <f>(Table2[[#This Row],[Close Price]]/Table2[[#This Row],[Current Month Low]])-1</f>
        <v>2.2752544692498544E-2</v>
      </c>
      <c r="AH664" s="2">
        <f>(Table2[[#This Row],[Current Month High]]/Table2[[#This Row],[Close Price]])-1</f>
        <v>3.5376766747512001E-2</v>
      </c>
      <c r="AI664">
        <v>28.460316132809201</v>
      </c>
      <c r="AJ664">
        <v>9.9494252873563092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-0.11</v>
      </c>
      <c r="AM664" t="s">
        <v>10435</v>
      </c>
      <c r="AN664">
        <v>0.3</v>
      </c>
      <c r="AO664" t="s">
        <v>10436</v>
      </c>
      <c r="AQ664">
        <f>(Table2[[#This Row],[Sharpe Ratio]]-AVERAGE(Table2[Sharpe Ratio]))/_xlfn.STDEV.P(Table2[Sharpe Ratio])</f>
        <v>-0.68114784011182361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699</v>
      </c>
      <c r="AT664">
        <f>_xlfn.RANK.AVG(Table2[[#This Row],[6M Return vs Nifty Z-Score]],Table2[6M Return vs Nifty Z-Score])</f>
        <v>597</v>
      </c>
      <c r="AU664">
        <f>_xlfn.RANK.AVG(Table2[[#This Row],[Sharpe Ratio Z-Score]],Table2[Sharpe Ratio Z-Score])</f>
        <v>532</v>
      </c>
      <c r="AV664">
        <f>(Table2[[#This Row],[Rank 1Y]]+Table2[[#This Row],[Rank 6M]]+Table2[[#This Row],[Rank Sharpe]])/3</f>
        <v>609.33333333333337</v>
      </c>
    </row>
    <row r="665" spans="1:48" x14ac:dyDescent="0.3">
      <c r="A665" t="s">
        <v>245</v>
      </c>
      <c r="B665" t="s">
        <v>246</v>
      </c>
      <c r="C665" t="s">
        <v>10391</v>
      </c>
      <c r="D665" t="s">
        <v>24</v>
      </c>
      <c r="E665">
        <v>112821.568935039</v>
      </c>
      <c r="F665">
        <v>1448.3</v>
      </c>
      <c r="G665">
        <v>-31.464816679399199</v>
      </c>
      <c r="H665">
        <f>(Table2[[#This Row],[1Y Return vs Nifty]]-AVERAGE(Table2[1Y Return vs Nifty]))/_xlfn.STDEV.P(Table2[1Y Return vs Nifty])</f>
        <v>-0.91170408391262781</v>
      </c>
      <c r="I665">
        <v>0.73080191448718801</v>
      </c>
      <c r="J665">
        <f>(Table2[[#This Row],[1M Return vs Nifty]]-AVERAGE(Table2[1M Return vs Nifty]))/_xlfn.STDEV.P(Table2[1M Return vs Nifty])</f>
        <v>0.31289850626908516</v>
      </c>
      <c r="K665">
        <v>-22.030183040171401</v>
      </c>
      <c r="L665">
        <f>(Table2[[#This Row],[6M Return vs Nifty]]-AVERAGE(Table2[6M Return vs Nifty]))/_xlfn.STDEV.P(Table2[6M Return vs Nifty])</f>
        <v>-1.0637573932221212</v>
      </c>
      <c r="M665">
        <v>-2.9311989047190399</v>
      </c>
      <c r="N665">
        <f>(Table2[[#This Row],[1W Return vs Nifty]]-AVERAGE(Table2[1W Return vs Nifty]))/_xlfn.STDEV.P(Table2[1W Return vs Nifty])</f>
        <v>-0.21840859830913159</v>
      </c>
      <c r="O665">
        <v>1444.83</v>
      </c>
      <c r="P665">
        <v>1431.4174889144899</v>
      </c>
      <c r="Q665">
        <v>1442.33600854987</v>
      </c>
      <c r="R665">
        <v>46.762419349045402</v>
      </c>
      <c r="S665" s="2">
        <f>(Table2[[#This Row],[Close Price]]-Table2[[#This Row],[20D EMA]])/Table2[[#This Row],[20D EMA]]</f>
        <v>2.4016666320605382E-3</v>
      </c>
      <c r="T665" s="2">
        <f>(Table2[[#This Row],[Close Price]]-Table2[[#This Row],[50D EMA]])/Table2[[#This Row],[50D EMA]]</f>
        <v>1.1794260735428642E-2</v>
      </c>
      <c r="U665" s="2">
        <f>(Table2[[#This Row],[Close Price]]-Table2[[#This Row],[200D EMA]])/Table2[[#This Row],[200D EMA]]</f>
        <v>4.1349528922363541E-3</v>
      </c>
      <c r="V665">
        <v>0.85040538106669705</v>
      </c>
      <c r="W665">
        <v>1446</v>
      </c>
      <c r="X665">
        <v>1474.1</v>
      </c>
      <c r="Y665">
        <v>1446</v>
      </c>
      <c r="Z665">
        <v>1490.85</v>
      </c>
      <c r="AA665">
        <v>1400.1</v>
      </c>
      <c r="AB665">
        <v>1498</v>
      </c>
      <c r="AC665" s="2">
        <f>(Table2[[#This Row],[Close Price]]/Table2[[#This Row],[Day Low]])-1</f>
        <v>1.5905947441217094E-3</v>
      </c>
      <c r="AD665" s="2">
        <f>(Table2[[#This Row],[Day High]]/Table2[[#This Row],[Close Price]])-1</f>
        <v>1.7813988814472159E-2</v>
      </c>
      <c r="AE665" s="2">
        <f>(Table2[[#This Row],[Close Price]]/Table2[[#This Row],[Current Week Low]])-1</f>
        <v>1.5905947441217094E-3</v>
      </c>
      <c r="AF665" s="2">
        <f>(Table2[[#This Row],[Current Week High]]/Table2[[#This Row],[Close Price]])-1</f>
        <v>2.9379272250224409E-2</v>
      </c>
      <c r="AG665" s="2">
        <f>(Table2[[#This Row],[Close Price]]/Table2[[#This Row],[Current Month Low]])-1</f>
        <v>3.4426112420541388E-2</v>
      </c>
      <c r="AH665" s="2">
        <f>(Table2[[#This Row],[Current Month High]]/Table2[[#This Row],[Close Price]])-1</f>
        <v>3.4316094731754454E-2</v>
      </c>
      <c r="AI665">
        <v>16.999240488848901</v>
      </c>
      <c r="AJ665">
        <v>8.9602768582605901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-0.01</v>
      </c>
      <c r="AM665" t="s">
        <v>10435</v>
      </c>
      <c r="AN665">
        <v>2.76</v>
      </c>
      <c r="AO665" t="s">
        <v>10436</v>
      </c>
      <c r="AP665">
        <v>8.1017336526699999E-4</v>
      </c>
      <c r="AQ665">
        <f>(Table2[[#This Row],[Sharpe Ratio]]-AVERAGE(Table2[Sharpe Ratio]))/_xlfn.STDEV.P(Table2[Sharpe Ratio])</f>
        <v>-0.67174428719659929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644</v>
      </c>
      <c r="AT665">
        <f>_xlfn.RANK.AVG(Table2[[#This Row],[6M Return vs Nifty Z-Score]],Table2[6M Return vs Nifty Z-Score])</f>
        <v>680</v>
      </c>
      <c r="AU665">
        <f>_xlfn.RANK.AVG(Table2[[#This Row],[Sharpe Ratio Z-Score]],Table2[Sharpe Ratio Z-Score])</f>
        <v>506</v>
      </c>
      <c r="AV665">
        <f>(Table2[[#This Row],[Rank 1Y]]+Table2[[#This Row],[Rank 6M]]+Table2[[#This Row],[Rank Sharpe]])/3</f>
        <v>610</v>
      </c>
    </row>
    <row r="666" spans="1:48" x14ac:dyDescent="0.3">
      <c r="A666" t="s">
        <v>1439</v>
      </c>
      <c r="B666" t="s">
        <v>1440</v>
      </c>
      <c r="C666" t="s">
        <v>10407</v>
      </c>
      <c r="D666" t="s">
        <v>615</v>
      </c>
      <c r="E666">
        <v>7736.9074020799999</v>
      </c>
      <c r="F666">
        <v>45.13</v>
      </c>
      <c r="G666">
        <v>-31.225195477244199</v>
      </c>
      <c r="H666">
        <f>(Table2[[#This Row],[1Y Return vs Nifty]]-AVERAGE(Table2[1Y Return vs Nifty]))/_xlfn.STDEV.P(Table2[1Y Return vs Nifty])</f>
        <v>-0.90780224673963716</v>
      </c>
      <c r="I666">
        <v>-11.190691635114501</v>
      </c>
      <c r="J666">
        <f>(Table2[[#This Row],[1M Return vs Nifty]]-AVERAGE(Table2[1M Return vs Nifty]))/_xlfn.STDEV.P(Table2[1M Return vs Nifty])</f>
        <v>-0.848953141820882</v>
      </c>
      <c r="K666">
        <v>-24.247064663780399</v>
      </c>
      <c r="L666">
        <f>(Table2[[#This Row],[6M Return vs Nifty]]-AVERAGE(Table2[6M Return vs Nifty]))/_xlfn.STDEV.P(Table2[6M Return vs Nifty])</f>
        <v>-1.1304855126182081</v>
      </c>
      <c r="M666">
        <v>-9.8557369141956404</v>
      </c>
      <c r="N666">
        <f>(Table2[[#This Row],[1W Return vs Nifty]]-AVERAGE(Table2[1W Return vs Nifty]))/_xlfn.STDEV.P(Table2[1W Return vs Nifty])</f>
        <v>-1.5593467873547742</v>
      </c>
      <c r="O666">
        <v>47.42</v>
      </c>
      <c r="P666">
        <v>46.9115161184097</v>
      </c>
      <c r="Q666">
        <v>46.740720421823497</v>
      </c>
      <c r="R666">
        <v>33.021783275315897</v>
      </c>
      <c r="S666" s="2">
        <f>(Table2[[#This Row],[Close Price]]-Table2[[#This Row],[20D EMA]])/Table2[[#This Row],[20D EMA]]</f>
        <v>-4.82918599746942E-2</v>
      </c>
      <c r="T666" s="2">
        <f>(Table2[[#This Row],[Close Price]]-Table2[[#This Row],[50D EMA]])/Table2[[#This Row],[50D EMA]]</f>
        <v>-3.7976093416229824E-2</v>
      </c>
      <c r="U666" s="2">
        <f>(Table2[[#This Row],[Close Price]]-Table2[[#This Row],[200D EMA]])/Table2[[#This Row],[200D EMA]]</f>
        <v>-3.4460753006952796E-2</v>
      </c>
      <c r="V666">
        <v>0.54499196400246497</v>
      </c>
      <c r="W666">
        <v>45</v>
      </c>
      <c r="X666">
        <v>45.78</v>
      </c>
      <c r="Y666">
        <v>45</v>
      </c>
      <c r="Z666">
        <v>46.44</v>
      </c>
      <c r="AA666">
        <v>45</v>
      </c>
      <c r="AB666">
        <v>51.7</v>
      </c>
      <c r="AC666" s="2">
        <f>(Table2[[#This Row],[Close Price]]/Table2[[#This Row],[Day Low]])-1</f>
        <v>2.8888888888889408E-3</v>
      </c>
      <c r="AD666" s="2">
        <f>(Table2[[#This Row],[Day High]]/Table2[[#This Row],[Close Price]])-1</f>
        <v>1.4402836250830831E-2</v>
      </c>
      <c r="AE666" s="2">
        <f>(Table2[[#This Row],[Close Price]]/Table2[[#This Row],[Current Week Low]])-1</f>
        <v>2.8888888888889408E-3</v>
      </c>
      <c r="AF666" s="2">
        <f>(Table2[[#This Row],[Current Week High]]/Table2[[#This Row],[Close Price]])-1</f>
        <v>2.9027254597828289E-2</v>
      </c>
      <c r="AG666" s="2">
        <f>(Table2[[#This Row],[Close Price]]/Table2[[#This Row],[Current Month Low]])-1</f>
        <v>2.8888888888889408E-3</v>
      </c>
      <c r="AH666" s="2">
        <f>(Table2[[#This Row],[Current Month High]]/Table2[[#This Row],[Close Price]])-1</f>
        <v>0.14557943718147581</v>
      </c>
      <c r="AI666">
        <v>52.226900066474599</v>
      </c>
      <c r="AJ666">
        <v>16.7658473479948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-0.01</v>
      </c>
      <c r="AM666" t="s">
        <v>10435</v>
      </c>
      <c r="AN666">
        <v>-7.54</v>
      </c>
      <c r="AO666" t="s">
        <v>10435</v>
      </c>
      <c r="AP666">
        <v>2.557155785725E-3</v>
      </c>
      <c r="AQ666">
        <f>(Table2[[#This Row],[Sharpe Ratio]]-AVERAGE(Table2[Sharpe Ratio]))/_xlfn.STDEV.P(Table2[Sharpe Ratio])</f>
        <v>-0.65146734112922311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-5.0980550296627243</v>
      </c>
      <c r="AS666">
        <f>_xlfn.RANK.AVG(Table2[[#This Row],[1Y Return vs Nifty Z-Score]],Table2[1Y Return vs Nifty Z-Score])</f>
        <v>642</v>
      </c>
      <c r="AT666">
        <f>_xlfn.RANK.AVG(Table2[[#This Row],[6M Return vs Nifty Z-Score]],Table2[6M Return vs Nifty Z-Score])</f>
        <v>687</v>
      </c>
      <c r="AU666">
        <f>_xlfn.RANK.AVG(Table2[[#This Row],[Sharpe Ratio Z-Score]],Table2[Sharpe Ratio Z-Score])</f>
        <v>502</v>
      </c>
      <c r="AV666">
        <f>(Table2[[#This Row],[Rank 1Y]]+Table2[[#This Row],[Rank 6M]]+Table2[[#This Row],[Rank Sharpe]])/3</f>
        <v>610.33333333333337</v>
      </c>
    </row>
    <row r="667" spans="1:48" x14ac:dyDescent="0.3">
      <c r="A667" t="s">
        <v>2214</v>
      </c>
      <c r="B667" t="s">
        <v>2215</v>
      </c>
      <c r="C667" t="s">
        <v>10394</v>
      </c>
      <c r="D667" t="s">
        <v>46</v>
      </c>
      <c r="E667">
        <v>2678.7940268249999</v>
      </c>
      <c r="F667">
        <v>675.75</v>
      </c>
      <c r="G667">
        <v>-47.036194662549299</v>
      </c>
      <c r="H667">
        <f>(Table2[[#This Row],[1Y Return vs Nifty]]-AVERAGE(Table2[1Y Return vs Nifty]))/_xlfn.STDEV.P(Table2[1Y Return vs Nifty])</f>
        <v>-1.1652583641805432</v>
      </c>
      <c r="I667">
        <v>-2.79287822505015</v>
      </c>
      <c r="J667">
        <f>(Table2[[#This Row],[1M Return vs Nifty]]-AVERAGE(Table2[1M Return vs Nifty]))/_xlfn.STDEV.P(Table2[1M Return vs Nifty])</f>
        <v>-3.0514301902096294E-2</v>
      </c>
      <c r="K667">
        <v>-16.090389426964201</v>
      </c>
      <c r="L667">
        <f>(Table2[[#This Row],[6M Return vs Nifty]]-AVERAGE(Table2[6M Return vs Nifty]))/_xlfn.STDEV.P(Table2[6M Return vs Nifty])</f>
        <v>-0.88496965228493962</v>
      </c>
      <c r="M667">
        <v>-2.8466789954955098</v>
      </c>
      <c r="N667">
        <f>(Table2[[#This Row],[1W Return vs Nifty]]-AVERAGE(Table2[1W Return vs Nifty]))/_xlfn.STDEV.P(Table2[1W Return vs Nifty])</f>
        <v>-0.20204130075694887</v>
      </c>
      <c r="O667">
        <v>680.05</v>
      </c>
      <c r="P667">
        <v>679.934482175124</v>
      </c>
      <c r="Q667">
        <v>692.35438658329895</v>
      </c>
      <c r="R667">
        <v>46.679812185589</v>
      </c>
      <c r="S667" s="2">
        <f>(Table2[[#This Row],[Close Price]]-Table2[[#This Row],[20D EMA]])/Table2[[#This Row],[20D EMA]]</f>
        <v>-6.3230644805528343E-3</v>
      </c>
      <c r="T667" s="2">
        <f>(Table2[[#This Row],[Close Price]]-Table2[[#This Row],[50D EMA]])/Table2[[#This Row],[50D EMA]]</f>
        <v>-6.1542432172843496E-3</v>
      </c>
      <c r="U667" s="2">
        <f>(Table2[[#This Row],[Close Price]]-Table2[[#This Row],[200D EMA]])/Table2[[#This Row],[200D EMA]]</f>
        <v>-2.3982496399336715E-2</v>
      </c>
      <c r="V667">
        <v>0.83195825599523199</v>
      </c>
      <c r="W667">
        <v>672.1</v>
      </c>
      <c r="X667">
        <v>697</v>
      </c>
      <c r="Y667">
        <v>672.1</v>
      </c>
      <c r="Z667">
        <v>709.4</v>
      </c>
      <c r="AA667">
        <v>660.95</v>
      </c>
      <c r="AB667">
        <v>720</v>
      </c>
      <c r="AC667" s="2">
        <f>(Table2[[#This Row],[Close Price]]/Table2[[#This Row],[Day Low]])-1</f>
        <v>5.4307394732926451E-3</v>
      </c>
      <c r="AD667" s="2">
        <f>(Table2[[#This Row],[Day High]]/Table2[[#This Row],[Close Price]])-1</f>
        <v>3.1446540880503138E-2</v>
      </c>
      <c r="AE667" s="2">
        <f>(Table2[[#This Row],[Close Price]]/Table2[[#This Row],[Current Week Low]])-1</f>
        <v>5.4307394732926451E-3</v>
      </c>
      <c r="AF667" s="2">
        <f>(Table2[[#This Row],[Current Week High]]/Table2[[#This Row],[Close Price]])-1</f>
        <v>4.9796522382537844E-2</v>
      </c>
      <c r="AG667" s="2">
        <f>(Table2[[#This Row],[Close Price]]/Table2[[#This Row],[Current Month Low]])-1</f>
        <v>2.2392011498600484E-2</v>
      </c>
      <c r="AH667" s="2">
        <f>(Table2[[#This Row],[Current Month High]]/Table2[[#This Row],[Close Price]])-1</f>
        <v>6.5482796892341932E-2</v>
      </c>
      <c r="AI667">
        <v>20.303366629670698</v>
      </c>
      <c r="AJ667">
        <v>12.643773962327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-0.01</v>
      </c>
      <c r="AM667" t="s">
        <v>10435</v>
      </c>
      <c r="AN667">
        <v>-0.18</v>
      </c>
      <c r="AO667" t="s">
        <v>10435</v>
      </c>
      <c r="AP667">
        <v>1.0695601125270001E-3</v>
      </c>
      <c r="AQ667">
        <f>(Table2[[#This Row],[Sharpe Ratio]]-AVERAGE(Table2[Sharpe Ratio]))/_xlfn.STDEV.P(Table2[Sharpe Ratio])</f>
        <v>-0.6687336266294458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701</v>
      </c>
      <c r="AT667">
        <f>_xlfn.RANK.AVG(Table2[[#This Row],[6M Return vs Nifty Z-Score]],Table2[6M Return vs Nifty Z-Score])</f>
        <v>628</v>
      </c>
      <c r="AU667">
        <f>_xlfn.RANK.AVG(Table2[[#This Row],[Sharpe Ratio Z-Score]],Table2[Sharpe Ratio Z-Score])</f>
        <v>504</v>
      </c>
      <c r="AV667">
        <f>(Table2[[#This Row],[Rank 1Y]]+Table2[[#This Row],[Rank 6M]]+Table2[[#This Row],[Rank Sharpe]])/3</f>
        <v>611</v>
      </c>
    </row>
    <row r="668" spans="1:48" x14ac:dyDescent="0.3">
      <c r="A668" t="s">
        <v>1380</v>
      </c>
      <c r="B668" t="s">
        <v>1381</v>
      </c>
      <c r="C668" t="s">
        <v>10390</v>
      </c>
      <c r="D668" t="s">
        <v>21</v>
      </c>
      <c r="E668">
        <v>8230.6707938</v>
      </c>
      <c r="F668">
        <v>2666.3</v>
      </c>
      <c r="G668">
        <v>-21.067547571801999</v>
      </c>
      <c r="H668">
        <f>(Table2[[#This Row],[1Y Return vs Nifty]]-AVERAGE(Table2[1Y Return vs Nifty]))/_xlfn.STDEV.P(Table2[1Y Return vs Nifty])</f>
        <v>-0.74240165684539161</v>
      </c>
      <c r="I668">
        <v>-17.4955444276744</v>
      </c>
      <c r="J668">
        <f>(Table2[[#This Row],[1M Return vs Nifty]]-AVERAGE(Table2[1M Return vs Nifty]))/_xlfn.STDEV.P(Table2[1M Return vs Nifty])</f>
        <v>-1.4634150443939113</v>
      </c>
      <c r="K668">
        <v>-13.653612694862099</v>
      </c>
      <c r="L668">
        <f>(Table2[[#This Row],[6M Return vs Nifty]]-AVERAGE(Table2[6M Return vs Nifty]))/_xlfn.STDEV.P(Table2[6M Return vs Nifty])</f>
        <v>-0.81162269185653113</v>
      </c>
      <c r="M668">
        <v>-4.8497527254033699</v>
      </c>
      <c r="N668">
        <f>(Table2[[#This Row],[1W Return vs Nifty]]-AVERAGE(Table2[1W Return vs Nifty]))/_xlfn.STDEV.P(Table2[1W Return vs Nifty])</f>
        <v>-0.5899369345496458</v>
      </c>
      <c r="O668">
        <v>2735.42</v>
      </c>
      <c r="P668">
        <v>2765.9056572330101</v>
      </c>
      <c r="Q668">
        <v>2654.6474681985501</v>
      </c>
      <c r="R668">
        <v>40.199156412367302</v>
      </c>
      <c r="S668" s="2">
        <f>(Table2[[#This Row],[Close Price]]-Table2[[#This Row],[20D EMA]])/Table2[[#This Row],[20D EMA]]</f>
        <v>-2.5268514524277766E-2</v>
      </c>
      <c r="T668" s="2">
        <f>(Table2[[#This Row],[Close Price]]-Table2[[#This Row],[50D EMA]])/Table2[[#This Row],[50D EMA]]</f>
        <v>-3.6011950361551588E-2</v>
      </c>
      <c r="U668" s="2">
        <f>(Table2[[#This Row],[Close Price]]-Table2[[#This Row],[200D EMA]])/Table2[[#This Row],[200D EMA]]</f>
        <v>4.3894837039727651E-3</v>
      </c>
      <c r="V668">
        <v>0.70602640695490704</v>
      </c>
      <c r="W668">
        <v>2616.0500000000002</v>
      </c>
      <c r="X668">
        <v>2688</v>
      </c>
      <c r="Y668">
        <v>2610</v>
      </c>
      <c r="Z668">
        <v>2688</v>
      </c>
      <c r="AA668">
        <v>2602.5500000000002</v>
      </c>
      <c r="AB668">
        <v>2974.8</v>
      </c>
      <c r="AC668" s="2">
        <f>(Table2[[#This Row],[Close Price]]/Table2[[#This Row],[Day Low]])-1</f>
        <v>1.9208348464287761E-2</v>
      </c>
      <c r="AD668" s="2">
        <f>(Table2[[#This Row],[Day High]]/Table2[[#This Row],[Close Price]])-1</f>
        <v>8.1386190601206998E-3</v>
      </c>
      <c r="AE668" s="2">
        <f>(Table2[[#This Row],[Close Price]]/Table2[[#This Row],[Current Week Low]])-1</f>
        <v>2.1570881226053773E-2</v>
      </c>
      <c r="AF668" s="2">
        <f>(Table2[[#This Row],[Current Week High]]/Table2[[#This Row],[Close Price]])-1</f>
        <v>8.1386190601206998E-3</v>
      </c>
      <c r="AG668" s="2">
        <f>(Table2[[#This Row],[Close Price]]/Table2[[#This Row],[Current Month Low]])-1</f>
        <v>2.4495206624272292E-2</v>
      </c>
      <c r="AH668" s="2">
        <f>(Table2[[#This Row],[Current Month High]]/Table2[[#This Row],[Close Price]])-1</f>
        <v>0.11570340921876765</v>
      </c>
      <c r="AI668">
        <v>17.953718636312399</v>
      </c>
      <c r="AJ668">
        <v>26.782530134804201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-0.16</v>
      </c>
      <c r="AM668" t="s">
        <v>10435</v>
      </c>
      <c r="AN668">
        <v>-2.2799999999999998</v>
      </c>
      <c r="AO668" t="s">
        <v>10435</v>
      </c>
      <c r="AP668">
        <v>-4.0259465574923999E-2</v>
      </c>
      <c r="AQ668">
        <f>(Table2[[#This Row],[Sharpe Ratio]]-AVERAGE(Table2[Sharpe Ratio]))/_xlfn.STDEV.P(Table2[Sharpe Ratio])</f>
        <v>-1.1484330300510011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582</v>
      </c>
      <c r="AT668">
        <f>_xlfn.RANK.AVG(Table2[[#This Row],[6M Return vs Nifty Z-Score]],Table2[6M Return vs Nifty Z-Score])</f>
        <v>603</v>
      </c>
      <c r="AU668">
        <f>_xlfn.RANK.AVG(Table2[[#This Row],[Sharpe Ratio Z-Score]],Table2[Sharpe Ratio Z-Score])</f>
        <v>652</v>
      </c>
      <c r="AV668">
        <f>(Table2[[#This Row],[Rank 1Y]]+Table2[[#This Row],[Rank 6M]]+Table2[[#This Row],[Rank Sharpe]])/3</f>
        <v>612.33333333333337</v>
      </c>
    </row>
    <row r="669" spans="1:48" x14ac:dyDescent="0.3">
      <c r="A669" t="s">
        <v>2415</v>
      </c>
      <c r="B669" t="s">
        <v>2416</v>
      </c>
      <c r="C669" t="s">
        <v>5630</v>
      </c>
      <c r="D669" t="s">
        <v>83</v>
      </c>
      <c r="E669">
        <v>2201.970824</v>
      </c>
      <c r="F669">
        <v>85.24</v>
      </c>
      <c r="G669">
        <v>-56.748177124340003</v>
      </c>
      <c r="H669">
        <f>(Table2[[#This Row],[1Y Return vs Nifty]]-AVERAGE(Table2[1Y Return vs Nifty]))/_xlfn.STDEV.P(Table2[1Y Return vs Nifty])</f>
        <v>-1.3234020253092285</v>
      </c>
      <c r="I669">
        <v>-14.4797863030445</v>
      </c>
      <c r="J669">
        <f>(Table2[[#This Row],[1M Return vs Nifty]]-AVERAGE(Table2[1M Return vs Nifty]))/_xlfn.STDEV.P(Table2[1M Return vs Nifty])</f>
        <v>-1.1695035866756773</v>
      </c>
      <c r="K669">
        <v>-19.698364411548599</v>
      </c>
      <c r="L669">
        <f>(Table2[[#This Row],[6M Return vs Nifty]]-AVERAGE(Table2[6M Return vs Nifty]))/_xlfn.STDEV.P(Table2[6M Return vs Nifty])</f>
        <v>-0.99356967088110848</v>
      </c>
      <c r="M669">
        <v>-4.4497412810503896</v>
      </c>
      <c r="N669">
        <f>(Table2[[#This Row],[1W Return vs Nifty]]-AVERAGE(Table2[1W Return vs Nifty]))/_xlfn.STDEV.P(Table2[1W Return vs Nifty])</f>
        <v>-0.5124746372737643</v>
      </c>
      <c r="O669">
        <v>87.63</v>
      </c>
      <c r="P669">
        <v>90.449507335343</v>
      </c>
      <c r="Q669">
        <v>96.781557085171599</v>
      </c>
      <c r="R669">
        <v>28.246897630388201</v>
      </c>
      <c r="S669" s="2">
        <f>(Table2[[#This Row],[Close Price]]-Table2[[#This Row],[20D EMA]])/Table2[[#This Row],[20D EMA]]</f>
        <v>-2.7273764692456928E-2</v>
      </c>
      <c r="T669" s="2">
        <f>(Table2[[#This Row],[Close Price]]-Table2[[#This Row],[50D EMA]])/Table2[[#This Row],[50D EMA]]</f>
        <v>-5.7595751362455441E-2</v>
      </c>
      <c r="U669" s="2">
        <f>(Table2[[#This Row],[Close Price]]-Table2[[#This Row],[200D EMA]])/Table2[[#This Row],[200D EMA]]</f>
        <v>-0.11925368254836588</v>
      </c>
      <c r="V669">
        <v>0.32358687273340903</v>
      </c>
      <c r="W669">
        <v>85.05</v>
      </c>
      <c r="X669">
        <v>87</v>
      </c>
      <c r="Y669">
        <v>85.05</v>
      </c>
      <c r="Z669">
        <v>87</v>
      </c>
      <c r="AA669">
        <v>85</v>
      </c>
      <c r="AB669">
        <v>91.4</v>
      </c>
      <c r="AC669" s="2">
        <f>(Table2[[#This Row],[Close Price]]/Table2[[#This Row],[Day Low]])-1</f>
        <v>2.2339800117576747E-3</v>
      </c>
      <c r="AD669" s="2">
        <f>(Table2[[#This Row],[Day High]]/Table2[[#This Row],[Close Price]])-1</f>
        <v>2.0647583294228111E-2</v>
      </c>
      <c r="AE669" s="2">
        <f>(Table2[[#This Row],[Close Price]]/Table2[[#This Row],[Current Week Low]])-1</f>
        <v>2.2339800117576747E-3</v>
      </c>
      <c r="AF669" s="2">
        <f>(Table2[[#This Row],[Current Week High]]/Table2[[#This Row],[Close Price]])-1</f>
        <v>2.0647583294228111E-2</v>
      </c>
      <c r="AG669" s="2">
        <f>(Table2[[#This Row],[Close Price]]/Table2[[#This Row],[Current Month Low]])-1</f>
        <v>2.8235294117646692E-3</v>
      </c>
      <c r="AH669" s="2">
        <f>(Table2[[#This Row],[Current Month High]]/Table2[[#This Row],[Close Price]])-1</f>
        <v>7.2266541529798278E-2</v>
      </c>
      <c r="AI669">
        <v>83.012670107930504</v>
      </c>
      <c r="AJ669">
        <v>2.8226779252110901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-0.18</v>
      </c>
      <c r="AM669" t="s">
        <v>10435</v>
      </c>
      <c r="AN669">
        <v>-2.12</v>
      </c>
      <c r="AO669" t="s">
        <v>10435</v>
      </c>
      <c r="AP669">
        <v>2.2843425804978001E-2</v>
      </c>
      <c r="AQ669">
        <f>(Table2[[#This Row],[Sharpe Ratio]]-AVERAGE(Table2[Sharpe Ratio]))/_xlfn.STDEV.P(Table2[Sharpe Ratio])</f>
        <v>-0.41600784349971509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725</v>
      </c>
      <c r="AT669">
        <f>_xlfn.RANK.AVG(Table2[[#This Row],[6M Return vs Nifty Z-Score]],Table2[6M Return vs Nifty Z-Score])</f>
        <v>663</v>
      </c>
      <c r="AU669">
        <f>_xlfn.RANK.AVG(Table2[[#This Row],[Sharpe Ratio Z-Score]],Table2[Sharpe Ratio Z-Score])</f>
        <v>452</v>
      </c>
      <c r="AV669">
        <f>(Table2[[#This Row],[Rank 1Y]]+Table2[[#This Row],[Rank 6M]]+Table2[[#This Row],[Rank Sharpe]])/3</f>
        <v>613.33333333333337</v>
      </c>
    </row>
    <row r="670" spans="1:48" x14ac:dyDescent="0.3">
      <c r="A670" t="s">
        <v>1668</v>
      </c>
      <c r="B670" t="s">
        <v>1669</v>
      </c>
      <c r="C670" t="s">
        <v>10402</v>
      </c>
      <c r="D670" t="s">
        <v>261</v>
      </c>
      <c r="E670">
        <v>5363.5498826699904</v>
      </c>
      <c r="F670">
        <v>1743.7</v>
      </c>
      <c r="G670">
        <v>-59.096812781380997</v>
      </c>
      <c r="H670">
        <f>(Table2[[#This Row],[1Y Return vs Nifty]]-AVERAGE(Table2[1Y Return vs Nifty]))/_xlfn.STDEV.P(Table2[1Y Return vs Nifty])</f>
        <v>-1.3616456941917765</v>
      </c>
      <c r="I670">
        <v>-8.3221979448558798</v>
      </c>
      <c r="J670">
        <f>(Table2[[#This Row],[1M Return vs Nifty]]-AVERAGE(Table2[1M Return vs Nifty]))/_xlfn.STDEV.P(Table2[1M Return vs Nifty])</f>
        <v>-0.5693938644789921</v>
      </c>
      <c r="K670">
        <v>-13.701727970337</v>
      </c>
      <c r="L670">
        <f>(Table2[[#This Row],[6M Return vs Nifty]]-AVERAGE(Table2[6M Return vs Nifty]))/_xlfn.STDEV.P(Table2[6M Return vs Nifty])</f>
        <v>-0.81307096126905753</v>
      </c>
      <c r="M670">
        <v>-2.6794276803175499</v>
      </c>
      <c r="N670">
        <f>(Table2[[#This Row],[1W Return vs Nifty]]-AVERAGE(Table2[1W Return vs Nifty]))/_xlfn.STDEV.P(Table2[1W Return vs Nifty])</f>
        <v>-0.1696530496731502</v>
      </c>
      <c r="O670">
        <v>1768.53</v>
      </c>
      <c r="P670">
        <v>1802.43349426952</v>
      </c>
      <c r="Q670">
        <v>1906.49787911148</v>
      </c>
      <c r="R670">
        <v>41.2873933786165</v>
      </c>
      <c r="S670" s="2">
        <f>(Table2[[#This Row],[Close Price]]-Table2[[#This Row],[20D EMA]])/Table2[[#This Row],[20D EMA]]</f>
        <v>-1.4039908850853492E-2</v>
      </c>
      <c r="T670" s="2">
        <f>(Table2[[#This Row],[Close Price]]-Table2[[#This Row],[50D EMA]])/Table2[[#This Row],[50D EMA]]</f>
        <v>-3.2585665133416271E-2</v>
      </c>
      <c r="U670" s="2">
        <f>(Table2[[#This Row],[Close Price]]-Table2[[#This Row],[200D EMA]])/Table2[[#This Row],[200D EMA]]</f>
        <v>-8.5391062269291163E-2</v>
      </c>
      <c r="V670">
        <v>0.38784248469659499</v>
      </c>
      <c r="W670">
        <v>1740</v>
      </c>
      <c r="X670">
        <v>1762.4</v>
      </c>
      <c r="Y670">
        <v>1740</v>
      </c>
      <c r="Z670">
        <v>1769.95</v>
      </c>
      <c r="AA670">
        <v>1702.3</v>
      </c>
      <c r="AB670">
        <v>1842</v>
      </c>
      <c r="AC670" s="2">
        <f>(Table2[[#This Row],[Close Price]]/Table2[[#This Row],[Day Low]])-1</f>
        <v>2.1264367816091756E-3</v>
      </c>
      <c r="AD670" s="2">
        <f>(Table2[[#This Row],[Day High]]/Table2[[#This Row],[Close Price]])-1</f>
        <v>1.0724321844354012E-2</v>
      </c>
      <c r="AE670" s="2">
        <f>(Table2[[#This Row],[Close Price]]/Table2[[#This Row],[Current Week Low]])-1</f>
        <v>2.1264367816091756E-3</v>
      </c>
      <c r="AF670" s="2">
        <f>(Table2[[#This Row],[Current Week High]]/Table2[[#This Row],[Close Price]])-1</f>
        <v>1.5054195102368606E-2</v>
      </c>
      <c r="AG670" s="2">
        <f>(Table2[[#This Row],[Close Price]]/Table2[[#This Row],[Current Month Low]])-1</f>
        <v>2.4320037596193389E-2</v>
      </c>
      <c r="AH670" s="2">
        <f>(Table2[[#This Row],[Current Month High]]/Table2[[#This Row],[Close Price]])-1</f>
        <v>5.6374376326202791E-2</v>
      </c>
      <c r="AI670">
        <v>59.651889659918503</v>
      </c>
      <c r="AJ670">
        <v>8.9812499999999993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-0.16</v>
      </c>
      <c r="AM670" t="s">
        <v>10435</v>
      </c>
      <c r="AN670">
        <v>-1.84</v>
      </c>
      <c r="AO670" t="s">
        <v>10435</v>
      </c>
      <c r="AP670">
        <v>6.52284012293E-4</v>
      </c>
      <c r="AQ670">
        <f>(Table2[[#This Row],[Sharpe Ratio]]-AVERAGE(Table2[Sharpe Ratio]))/_xlfn.STDEV.P(Table2[Sharpe Ratio])</f>
        <v>-0.67357688371123814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729</v>
      </c>
      <c r="AT670">
        <f>_xlfn.RANK.AVG(Table2[[#This Row],[6M Return vs Nifty Z-Score]],Table2[6M Return vs Nifty Z-Score])</f>
        <v>605</v>
      </c>
      <c r="AU670">
        <f>_xlfn.RANK.AVG(Table2[[#This Row],[Sharpe Ratio Z-Score]],Table2[Sharpe Ratio Z-Score])</f>
        <v>507</v>
      </c>
      <c r="AV670">
        <f>(Table2[[#This Row],[Rank 1Y]]+Table2[[#This Row],[Rank 6M]]+Table2[[#This Row],[Rank Sharpe]])/3</f>
        <v>613.66666666666663</v>
      </c>
    </row>
    <row r="671" spans="1:48" x14ac:dyDescent="0.3">
      <c r="A671" t="s">
        <v>582</v>
      </c>
      <c r="B671" t="s">
        <v>583</v>
      </c>
      <c r="C671" t="s">
        <v>10391</v>
      </c>
      <c r="D671" t="s">
        <v>40</v>
      </c>
      <c r="E671">
        <v>35370.769348250004</v>
      </c>
      <c r="F671">
        <v>604.1</v>
      </c>
      <c r="G671">
        <v>-27.918315914544099</v>
      </c>
      <c r="H671">
        <f>(Table2[[#This Row],[1Y Return vs Nifty]]-AVERAGE(Table2[1Y Return vs Nifty]))/_xlfn.STDEV.P(Table2[1Y Return vs Nifty])</f>
        <v>-0.85395515187363236</v>
      </c>
      <c r="I671">
        <v>-5.1289488946528898</v>
      </c>
      <c r="J671">
        <f>(Table2[[#This Row],[1M Return vs Nifty]]-AVERAGE(Table2[1M Return vs Nifty]))/_xlfn.STDEV.P(Table2[1M Return vs Nifty])</f>
        <v>-0.25818439594188713</v>
      </c>
      <c r="K671">
        <v>-5.3375072257157701</v>
      </c>
      <c r="L671">
        <f>(Table2[[#This Row],[6M Return vs Nifty]]-AVERAGE(Table2[6M Return vs Nifty]))/_xlfn.STDEV.P(Table2[6M Return vs Nifty])</f>
        <v>-0.56130798278683292</v>
      </c>
      <c r="M671">
        <v>-3.8110927179737502</v>
      </c>
      <c r="N671">
        <f>(Table2[[#This Row],[1W Return vs Nifty]]-AVERAGE(Table2[1W Return vs Nifty]))/_xlfn.STDEV.P(Table2[1W Return vs Nifty])</f>
        <v>-0.38880021358851952</v>
      </c>
      <c r="O671">
        <v>612.32000000000005</v>
      </c>
      <c r="P671">
        <v>600.83143594738601</v>
      </c>
      <c r="Q671">
        <v>577.18921547922105</v>
      </c>
      <c r="R671">
        <v>39.732254071557698</v>
      </c>
      <c r="S671" s="2">
        <f>(Table2[[#This Row],[Close Price]]-Table2[[#This Row],[20D EMA]])/Table2[[#This Row],[20D EMA]]</f>
        <v>-1.3424353279331112E-2</v>
      </c>
      <c r="T671" s="2">
        <f>(Table2[[#This Row],[Close Price]]-Table2[[#This Row],[50D EMA]])/Table2[[#This Row],[50D EMA]]</f>
        <v>5.4400683071120703E-3</v>
      </c>
      <c r="U671" s="2">
        <f>(Table2[[#This Row],[Close Price]]-Table2[[#This Row],[200D EMA]])/Table2[[#This Row],[200D EMA]]</f>
        <v>4.6623851934648235E-2</v>
      </c>
      <c r="V671">
        <v>0.691495761339876</v>
      </c>
      <c r="W671">
        <v>601.5</v>
      </c>
      <c r="X671">
        <v>613.79999999999995</v>
      </c>
      <c r="Y671">
        <v>601.5</v>
      </c>
      <c r="Z671">
        <v>616.79999999999995</v>
      </c>
      <c r="AA671">
        <v>601.04999999999995</v>
      </c>
      <c r="AB671">
        <v>647</v>
      </c>
      <c r="AC671" s="2">
        <f>(Table2[[#This Row],[Close Price]]/Table2[[#This Row],[Day Low]])-1</f>
        <v>4.3225270157938311E-3</v>
      </c>
      <c r="AD671" s="2">
        <f>(Table2[[#This Row],[Day High]]/Table2[[#This Row],[Close Price]])-1</f>
        <v>1.6056944214533964E-2</v>
      </c>
      <c r="AE671" s="2">
        <f>(Table2[[#This Row],[Close Price]]/Table2[[#This Row],[Current Week Low]])-1</f>
        <v>4.3225270157938311E-3</v>
      </c>
      <c r="AF671" s="2">
        <f>(Table2[[#This Row],[Current Week High]]/Table2[[#This Row],[Close Price]])-1</f>
        <v>2.102300943552371E-2</v>
      </c>
      <c r="AG671" s="2">
        <f>(Table2[[#This Row],[Close Price]]/Table2[[#This Row],[Current Month Low]])-1</f>
        <v>5.074453040512461E-3</v>
      </c>
      <c r="AH671" s="2">
        <f>(Table2[[#This Row],[Current Month High]]/Table2[[#This Row],[Close Price]])-1</f>
        <v>7.1014732660155566E-2</v>
      </c>
      <c r="AI671">
        <v>7.1014732660155504</v>
      </c>
      <c r="AJ671">
        <v>32.8276165347405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-0.02</v>
      </c>
      <c r="AM671" t="s">
        <v>10435</v>
      </c>
      <c r="AN671">
        <v>-4.97</v>
      </c>
      <c r="AO671" t="s">
        <v>10435</v>
      </c>
      <c r="AP671">
        <v>-9.0868427203983998E-2</v>
      </c>
      <c r="AQ671">
        <f>(Table2[[#This Row],[Sharpe Ratio]]-AVERAGE(Table2[Sharpe Ratio]))/_xlfn.STDEV.P(Table2[Sharpe Ratio])</f>
        <v>-1.7358431685052416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-3.7980909126961135</v>
      </c>
      <c r="AS671">
        <f>_xlfn.RANK.AVG(Table2[[#This Row],[1Y Return vs Nifty Z-Score]],Table2[1Y Return vs Nifty Z-Score])</f>
        <v>617</v>
      </c>
      <c r="AT671">
        <f>_xlfn.RANK.AVG(Table2[[#This Row],[6M Return vs Nifty Z-Score]],Table2[6M Return vs Nifty Z-Score])</f>
        <v>513</v>
      </c>
      <c r="AU671">
        <f>_xlfn.RANK.AVG(Table2[[#This Row],[Sharpe Ratio Z-Score]],Table2[Sharpe Ratio Z-Score])</f>
        <v>713</v>
      </c>
      <c r="AV671">
        <f>(Table2[[#This Row],[Rank 1Y]]+Table2[[#This Row],[Rank 6M]]+Table2[[#This Row],[Rank Sharpe]])/3</f>
        <v>614.33333333333337</v>
      </c>
    </row>
    <row r="672" spans="1:48" x14ac:dyDescent="0.3">
      <c r="A672" t="s">
        <v>1480</v>
      </c>
      <c r="B672" t="s">
        <v>1481</v>
      </c>
      <c r="C672" t="s">
        <v>10399</v>
      </c>
      <c r="D672" t="s">
        <v>860</v>
      </c>
      <c r="E672">
        <v>7261.8224525639998</v>
      </c>
      <c r="F672">
        <v>40.98</v>
      </c>
      <c r="G672">
        <v>-33.811221198281302</v>
      </c>
      <c r="H672">
        <f>(Table2[[#This Row],[1Y Return vs Nifty]]-AVERAGE(Table2[1Y Return vs Nifty]))/_xlfn.STDEV.P(Table2[1Y Return vs Nifty])</f>
        <v>-0.94991142237980308</v>
      </c>
      <c r="I672">
        <v>-2.50570511467218</v>
      </c>
      <c r="J672">
        <f>(Table2[[#This Row],[1M Return vs Nifty]]-AVERAGE(Table2[1M Return vs Nifty]))/_xlfn.STDEV.P(Table2[1M Return vs Nifty])</f>
        <v>-2.5268228004602204E-3</v>
      </c>
      <c r="K672">
        <v>-24.363992491127402</v>
      </c>
      <c r="L672">
        <f>(Table2[[#This Row],[6M Return vs Nifty]]-AVERAGE(Table2[6M Return vs Nifty]))/_xlfn.STDEV.P(Table2[6M Return vs Nifty])</f>
        <v>-1.1340050392996703</v>
      </c>
      <c r="M672">
        <v>-2.3621839687888202</v>
      </c>
      <c r="N672">
        <f>(Table2[[#This Row],[1W Return vs Nifty]]-AVERAGE(Table2[1W Return vs Nifty]))/_xlfn.STDEV.P(Table2[1W Return vs Nifty])</f>
        <v>-0.10821874063458842</v>
      </c>
      <c r="O672">
        <v>41.03</v>
      </c>
      <c r="P672">
        <v>40.996464727782303</v>
      </c>
      <c r="Q672">
        <v>42.534012972325797</v>
      </c>
      <c r="R672">
        <v>48.009207238763402</v>
      </c>
      <c r="S672" s="2">
        <f>(Table2[[#This Row],[Close Price]]-Table2[[#This Row],[20D EMA]])/Table2[[#This Row],[20D EMA]]</f>
        <v>-1.2186205215696871E-3</v>
      </c>
      <c r="T672" s="2">
        <f>(Table2[[#This Row],[Close Price]]-Table2[[#This Row],[50D EMA]])/Table2[[#This Row],[50D EMA]]</f>
        <v>-4.0161335597185555E-4</v>
      </c>
      <c r="U672" s="2">
        <f>(Table2[[#This Row],[Close Price]]-Table2[[#This Row],[200D EMA]])/Table2[[#This Row],[200D EMA]]</f>
        <v>-3.65357713446154E-2</v>
      </c>
      <c r="V672">
        <v>1.06085105881161</v>
      </c>
      <c r="W672">
        <v>40.880000000000003</v>
      </c>
      <c r="X672">
        <v>41.48</v>
      </c>
      <c r="Y672">
        <v>40.880000000000003</v>
      </c>
      <c r="Z672">
        <v>42.65</v>
      </c>
      <c r="AA672">
        <v>38.700000000000003</v>
      </c>
      <c r="AB672">
        <v>44.38</v>
      </c>
      <c r="AC672" s="2">
        <f>(Table2[[#This Row],[Close Price]]/Table2[[#This Row],[Day Low]])-1</f>
        <v>2.4461839530331986E-3</v>
      </c>
      <c r="AD672" s="2">
        <f>(Table2[[#This Row],[Day High]]/Table2[[#This Row],[Close Price]])-1</f>
        <v>1.2201073694485087E-2</v>
      </c>
      <c r="AE672" s="2">
        <f>(Table2[[#This Row],[Close Price]]/Table2[[#This Row],[Current Week Low]])-1</f>
        <v>2.4461839530331986E-3</v>
      </c>
      <c r="AF672" s="2">
        <f>(Table2[[#This Row],[Current Week High]]/Table2[[#This Row],[Close Price]])-1</f>
        <v>4.0751586139580409E-2</v>
      </c>
      <c r="AG672" s="2">
        <f>(Table2[[#This Row],[Close Price]]/Table2[[#This Row],[Current Month Low]])-1</f>
        <v>5.8914728682170292E-2</v>
      </c>
      <c r="AH672" s="2">
        <f>(Table2[[#This Row],[Current Month High]]/Table2[[#This Row],[Close Price]])-1</f>
        <v>8.2967301122498949E-2</v>
      </c>
      <c r="AI672">
        <v>31.771595900439198</v>
      </c>
      <c r="AJ672">
        <v>10.756756756756699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-0.1</v>
      </c>
      <c r="AM672" t="s">
        <v>10435</v>
      </c>
      <c r="AN672">
        <v>1.01</v>
      </c>
      <c r="AO672" t="s">
        <v>10436</v>
      </c>
      <c r="AP672">
        <v>3.5284830253909999E-3</v>
      </c>
      <c r="AQ672">
        <f>(Table2[[#This Row],[Sharpe Ratio]]-AVERAGE(Table2[Sharpe Ratio]))/_xlfn.STDEV.P(Table2[Sharpe Ratio])</f>
        <v>-0.64019330092032545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658</v>
      </c>
      <c r="AT672">
        <f>_xlfn.RANK.AVG(Table2[[#This Row],[6M Return vs Nifty Z-Score]],Table2[6M Return vs Nifty Z-Score])</f>
        <v>689</v>
      </c>
      <c r="AU672">
        <f>_xlfn.RANK.AVG(Table2[[#This Row],[Sharpe Ratio Z-Score]],Table2[Sharpe Ratio Z-Score])</f>
        <v>498</v>
      </c>
      <c r="AV672">
        <f>(Table2[[#This Row],[Rank 1Y]]+Table2[[#This Row],[Rank 6M]]+Table2[[#This Row],[Rank Sharpe]])/3</f>
        <v>615</v>
      </c>
    </row>
    <row r="673" spans="1:48" x14ac:dyDescent="0.3">
      <c r="A673" t="s">
        <v>2261</v>
      </c>
      <c r="B673" t="s">
        <v>2262</v>
      </c>
      <c r="C673" t="s">
        <v>10401</v>
      </c>
      <c r="D673" t="s">
        <v>433</v>
      </c>
      <c r="E673">
        <v>2556.0709059199999</v>
      </c>
      <c r="F673">
        <v>481.6</v>
      </c>
      <c r="G673">
        <v>-24.874820789318999</v>
      </c>
      <c r="H673">
        <f>(Table2[[#This Row],[1Y Return vs Nifty]]-AVERAGE(Table2[1Y Return vs Nifty]))/_xlfn.STDEV.P(Table2[1Y Return vs Nifty])</f>
        <v>-0.80439683938449924</v>
      </c>
      <c r="I673">
        <v>3.1712922129174599</v>
      </c>
      <c r="J673">
        <f>(Table2[[#This Row],[1M Return vs Nifty]]-AVERAGE(Table2[1M Return vs Nifty]))/_xlfn.STDEV.P(Table2[1M Return vs Nifty])</f>
        <v>0.55074518744046608</v>
      </c>
      <c r="K673">
        <v>-17.259490299275001</v>
      </c>
      <c r="L673">
        <f>(Table2[[#This Row],[6M Return vs Nifty]]-AVERAGE(Table2[6M Return vs Nifty]))/_xlfn.STDEV.P(Table2[6M Return vs Nifty])</f>
        <v>-0.92015957932607051</v>
      </c>
      <c r="M673">
        <v>-3.6019439608134398</v>
      </c>
      <c r="N673">
        <f>(Table2[[#This Row],[1W Return vs Nifty]]-AVERAGE(Table2[1W Return vs Nifty]))/_xlfn.STDEV.P(Table2[1W Return vs Nifty])</f>
        <v>-0.34829851437279213</v>
      </c>
      <c r="O673">
        <v>488.61</v>
      </c>
      <c r="P673">
        <v>481.55774306148601</v>
      </c>
      <c r="Q673">
        <v>493.94397473945997</v>
      </c>
      <c r="R673">
        <v>37.771951030598998</v>
      </c>
      <c r="S673" s="2">
        <f>(Table2[[#This Row],[Close Price]]-Table2[[#This Row],[20D EMA]])/Table2[[#This Row],[20D EMA]]</f>
        <v>-1.4346820572644831E-2</v>
      </c>
      <c r="T673" s="2">
        <f>(Table2[[#This Row],[Close Price]]-Table2[[#This Row],[50D EMA]])/Table2[[#This Row],[50D EMA]]</f>
        <v>8.7750512005825207E-5</v>
      </c>
      <c r="U673" s="2">
        <f>(Table2[[#This Row],[Close Price]]-Table2[[#This Row],[200D EMA]])/Table2[[#This Row],[200D EMA]]</f>
        <v>-2.499063734094745E-2</v>
      </c>
      <c r="V673">
        <v>1.15378301696015</v>
      </c>
      <c r="W673">
        <v>479.2</v>
      </c>
      <c r="X673">
        <v>495.15</v>
      </c>
      <c r="Y673">
        <v>479.2</v>
      </c>
      <c r="Z673">
        <v>502.7</v>
      </c>
      <c r="AA673">
        <v>470.7</v>
      </c>
      <c r="AB673">
        <v>522.15</v>
      </c>
      <c r="AC673" s="2">
        <f>(Table2[[#This Row],[Close Price]]/Table2[[#This Row],[Day Low]])-1</f>
        <v>5.008347245408995E-3</v>
      </c>
      <c r="AD673" s="2">
        <f>(Table2[[#This Row],[Day High]]/Table2[[#This Row],[Close Price]])-1</f>
        <v>2.8135382059800484E-2</v>
      </c>
      <c r="AE673" s="2">
        <f>(Table2[[#This Row],[Close Price]]/Table2[[#This Row],[Current Week Low]])-1</f>
        <v>5.008347245408995E-3</v>
      </c>
      <c r="AF673" s="2">
        <f>(Table2[[#This Row],[Current Week High]]/Table2[[#This Row],[Close Price]])-1</f>
        <v>4.3812292358804017E-2</v>
      </c>
      <c r="AG673" s="2">
        <f>(Table2[[#This Row],[Close Price]]/Table2[[#This Row],[Current Month Low]])-1</f>
        <v>2.3157000212449708E-2</v>
      </c>
      <c r="AH673" s="2">
        <f>(Table2[[#This Row],[Current Month High]]/Table2[[#This Row],[Close Price]])-1</f>
        <v>8.4198504983388656E-2</v>
      </c>
      <c r="AI673">
        <v>20.847176079734201</v>
      </c>
      <c r="AJ673">
        <v>11.198337566381801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-0.03</v>
      </c>
      <c r="AM673" t="s">
        <v>10435</v>
      </c>
      <c r="AN673">
        <v>-3.06</v>
      </c>
      <c r="AO673" t="s">
        <v>10435</v>
      </c>
      <c r="AP673">
        <v>-1.2979227261636E-2</v>
      </c>
      <c r="AQ673">
        <f>(Table2[[#This Row],[Sharpe Ratio]]-AVERAGE(Table2[Sharpe Ratio]))/_xlfn.STDEV.P(Table2[Sharpe Ratio])</f>
        <v>-0.83179565894414753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606</v>
      </c>
      <c r="AT673">
        <f>_xlfn.RANK.AVG(Table2[[#This Row],[6M Return vs Nifty Z-Score]],Table2[6M Return vs Nifty Z-Score])</f>
        <v>640</v>
      </c>
      <c r="AU673">
        <f>_xlfn.RANK.AVG(Table2[[#This Row],[Sharpe Ratio Z-Score]],Table2[Sharpe Ratio Z-Score])</f>
        <v>599</v>
      </c>
      <c r="AV673">
        <f>(Table2[[#This Row],[Rank 1Y]]+Table2[[#This Row],[Rank 6M]]+Table2[[#This Row],[Rank Sharpe]])/3</f>
        <v>615</v>
      </c>
    </row>
    <row r="674" spans="1:48" x14ac:dyDescent="0.3">
      <c r="A674" t="s">
        <v>1766</v>
      </c>
      <c r="B674" t="s">
        <v>1767</v>
      </c>
      <c r="C674" t="s">
        <v>10401</v>
      </c>
      <c r="D674" t="s">
        <v>433</v>
      </c>
      <c r="E674">
        <v>4663.1759213879996</v>
      </c>
      <c r="F674">
        <v>93.33</v>
      </c>
      <c r="G674">
        <v>-23.452286166688999</v>
      </c>
      <c r="H674">
        <f>(Table2[[#This Row],[1Y Return vs Nifty]]-AVERAGE(Table2[1Y Return vs Nifty]))/_xlfn.STDEV.P(Table2[1Y Return vs Nifty])</f>
        <v>-0.78123320269239371</v>
      </c>
      <c r="I674">
        <v>-11.582320416105</v>
      </c>
      <c r="J674">
        <f>(Table2[[#This Row],[1M Return vs Nifty]]-AVERAGE(Table2[1M Return vs Nifty]))/_xlfn.STDEV.P(Table2[1M Return vs Nifty])</f>
        <v>-0.88712072063473624</v>
      </c>
      <c r="K674">
        <v>-23.217041097712599</v>
      </c>
      <c r="L674">
        <f>(Table2[[#This Row],[6M Return vs Nifty]]-AVERAGE(Table2[6M Return vs Nifty]))/_xlfn.STDEV.P(Table2[6M Return vs Nifty])</f>
        <v>-1.0994818113987161</v>
      </c>
      <c r="M674">
        <v>-5.9451520142872596</v>
      </c>
      <c r="N674">
        <f>(Table2[[#This Row],[1W Return vs Nifty]]-AVERAGE(Table2[1W Return vs Nifty]))/_xlfn.STDEV.P(Table2[1W Return vs Nifty])</f>
        <v>-0.8020612288646789</v>
      </c>
      <c r="O674">
        <v>97.24</v>
      </c>
      <c r="P674">
        <v>100.20806622384001</v>
      </c>
      <c r="Q674">
        <v>100.496530238597</v>
      </c>
      <c r="R674">
        <v>13.9467041676394</v>
      </c>
      <c r="S674" s="2">
        <f>(Table2[[#This Row],[Close Price]]-Table2[[#This Row],[20D EMA]])/Table2[[#This Row],[20D EMA]]</f>
        <v>-4.0209790209790174E-2</v>
      </c>
      <c r="T674" s="2">
        <f>(Table2[[#This Row],[Close Price]]-Table2[[#This Row],[50D EMA]])/Table2[[#This Row],[50D EMA]]</f>
        <v>-6.8637850055664293E-2</v>
      </c>
      <c r="U674" s="2">
        <f>(Table2[[#This Row],[Close Price]]-Table2[[#This Row],[200D EMA]])/Table2[[#This Row],[200D EMA]]</f>
        <v>-7.1311220612118267E-2</v>
      </c>
      <c r="V674">
        <v>0.69295507627719899</v>
      </c>
      <c r="W674">
        <v>93.2</v>
      </c>
      <c r="X674">
        <v>95.4</v>
      </c>
      <c r="Y674">
        <v>93.2</v>
      </c>
      <c r="Z674">
        <v>95.68</v>
      </c>
      <c r="AA674">
        <v>93.2</v>
      </c>
      <c r="AB674">
        <v>101.67</v>
      </c>
      <c r="AC674" s="2">
        <f>(Table2[[#This Row],[Close Price]]/Table2[[#This Row],[Day Low]])-1</f>
        <v>1.3948497854077146E-3</v>
      </c>
      <c r="AD674" s="2">
        <f>(Table2[[#This Row],[Day High]]/Table2[[#This Row],[Close Price]])-1</f>
        <v>2.2179363548698205E-2</v>
      </c>
      <c r="AE674" s="2">
        <f>(Table2[[#This Row],[Close Price]]/Table2[[#This Row],[Current Week Low]])-1</f>
        <v>1.3948497854077146E-3</v>
      </c>
      <c r="AF674" s="2">
        <f>(Table2[[#This Row],[Current Week High]]/Table2[[#This Row],[Close Price]])-1</f>
        <v>2.5179470695382067E-2</v>
      </c>
      <c r="AG674" s="2">
        <f>(Table2[[#This Row],[Close Price]]/Table2[[#This Row],[Current Month Low]])-1</f>
        <v>1.3948497854077146E-3</v>
      </c>
      <c r="AH674" s="2">
        <f>(Table2[[#This Row],[Current Month High]]/Table2[[#This Row],[Close Price]])-1</f>
        <v>8.9360334297653443E-2</v>
      </c>
      <c r="AI674">
        <v>30.236794171220399</v>
      </c>
      <c r="AJ674">
        <v>9.8000000000000007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-0.15</v>
      </c>
      <c r="AM674" t="s">
        <v>10435</v>
      </c>
      <c r="AN674">
        <v>-4.78</v>
      </c>
      <c r="AO674" t="s">
        <v>10435</v>
      </c>
      <c r="AP674">
        <v>-4.3883179512420002E-3</v>
      </c>
      <c r="AQ674">
        <f>(Table2[[#This Row],[Sharpe Ratio]]-AVERAGE(Table2[Sharpe Ratio]))/_xlfn.STDEV.P(Table2[Sharpe Ratio])</f>
        <v>-0.73208234602431277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596</v>
      </c>
      <c r="AT674">
        <f>_xlfn.RANK.AVG(Table2[[#This Row],[6M Return vs Nifty Z-Score]],Table2[6M Return vs Nifty Z-Score])</f>
        <v>684</v>
      </c>
      <c r="AU674">
        <f>_xlfn.RANK.AVG(Table2[[#This Row],[Sharpe Ratio Z-Score]],Table2[Sharpe Ratio Z-Score])</f>
        <v>568</v>
      </c>
      <c r="AV674">
        <f>(Table2[[#This Row],[Rank 1Y]]+Table2[[#This Row],[Rank 6M]]+Table2[[#This Row],[Rank Sharpe]])/3</f>
        <v>616</v>
      </c>
    </row>
    <row r="675" spans="1:48" x14ac:dyDescent="0.3">
      <c r="A675" t="s">
        <v>984</v>
      </c>
      <c r="B675" t="s">
        <v>985</v>
      </c>
      <c r="C675" t="s">
        <v>10398</v>
      </c>
      <c r="D675" t="s">
        <v>125</v>
      </c>
      <c r="E675">
        <v>15491.1825231</v>
      </c>
      <c r="F675">
        <v>52.86</v>
      </c>
      <c r="G675">
        <v>-30.195652556396901</v>
      </c>
      <c r="H675">
        <f>(Table2[[#This Row],[1Y Return vs Nifty]]-AVERAGE(Table2[1Y Return vs Nifty]))/_xlfn.STDEV.P(Table2[1Y Return vs Nifty])</f>
        <v>-0.89103783355906685</v>
      </c>
      <c r="I675">
        <v>-10.188645585541201</v>
      </c>
      <c r="J675">
        <f>(Table2[[#This Row],[1M Return vs Nifty]]-AVERAGE(Table2[1M Return vs Nifty]))/_xlfn.STDEV.P(Table2[1M Return vs Nifty])</f>
        <v>-0.7512951722623884</v>
      </c>
      <c r="K675">
        <v>-23.671235227862699</v>
      </c>
      <c r="L675">
        <f>(Table2[[#This Row],[6M Return vs Nifty]]-AVERAGE(Table2[6M Return vs Nifty]))/_xlfn.STDEV.P(Table2[6M Return vs Nifty])</f>
        <v>-1.1131530511360541</v>
      </c>
      <c r="M675">
        <v>-4.77092885788971</v>
      </c>
      <c r="N675">
        <f>(Table2[[#This Row],[1W Return vs Nifty]]-AVERAGE(Table2[1W Return vs Nifty]))/_xlfn.STDEV.P(Table2[1W Return vs Nifty])</f>
        <v>-0.57467267662909038</v>
      </c>
      <c r="O675">
        <v>52.9</v>
      </c>
      <c r="P675">
        <v>54.609846133186601</v>
      </c>
      <c r="Q675">
        <v>55.346471144411701</v>
      </c>
      <c r="R675">
        <v>53.527560243268297</v>
      </c>
      <c r="S675" s="2">
        <f>(Table2[[#This Row],[Close Price]]-Table2[[#This Row],[20D EMA]])/Table2[[#This Row],[20D EMA]]</f>
        <v>-7.5614366729677028E-4</v>
      </c>
      <c r="T675" s="2">
        <f>(Table2[[#This Row],[Close Price]]-Table2[[#This Row],[50D EMA]])/Table2[[#This Row],[50D EMA]]</f>
        <v>-3.2042685652674145E-2</v>
      </c>
      <c r="U675" s="2">
        <f>(Table2[[#This Row],[Close Price]]-Table2[[#This Row],[200D EMA]])/Table2[[#This Row],[200D EMA]]</f>
        <v>-4.4925558811580335E-2</v>
      </c>
      <c r="V675">
        <v>0.65246747524590998</v>
      </c>
      <c r="W675">
        <v>52.09</v>
      </c>
      <c r="X675">
        <v>53.75</v>
      </c>
      <c r="Y675">
        <v>50.61</v>
      </c>
      <c r="Z675">
        <v>53.75</v>
      </c>
      <c r="AA675">
        <v>49.9</v>
      </c>
      <c r="AB675">
        <v>55.5</v>
      </c>
      <c r="AC675" s="2">
        <f>(Table2[[#This Row],[Close Price]]/Table2[[#This Row],[Day Low]])-1</f>
        <v>1.4782107890189966E-2</v>
      </c>
      <c r="AD675" s="2">
        <f>(Table2[[#This Row],[Day High]]/Table2[[#This Row],[Close Price]])-1</f>
        <v>1.6836927733635987E-2</v>
      </c>
      <c r="AE675" s="2">
        <f>(Table2[[#This Row],[Close Price]]/Table2[[#This Row],[Current Week Low]])-1</f>
        <v>4.445761707172502E-2</v>
      </c>
      <c r="AF675" s="2">
        <f>(Table2[[#This Row],[Current Week High]]/Table2[[#This Row],[Close Price]])-1</f>
        <v>1.6836927733635987E-2</v>
      </c>
      <c r="AG675" s="2">
        <f>(Table2[[#This Row],[Close Price]]/Table2[[#This Row],[Current Month Low]])-1</f>
        <v>5.9318637274549113E-2</v>
      </c>
      <c r="AH675" s="2">
        <f>(Table2[[#This Row],[Current Month High]]/Table2[[#This Row],[Close Price]])-1</f>
        <v>4.9943246311010325E-2</v>
      </c>
      <c r="AI675">
        <v>39.4248959515701</v>
      </c>
      <c r="AJ675">
        <v>35.019157088122597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-0.06</v>
      </c>
      <c r="AM675" t="s">
        <v>10435</v>
      </c>
      <c r="AN675">
        <v>-1.03</v>
      </c>
      <c r="AO675" t="s">
        <v>10435</v>
      </c>
      <c r="AQ675">
        <f>(Table2[[#This Row],[Sharpe Ratio]]-AVERAGE(Table2[Sharpe Ratio]))/_xlfn.STDEV.P(Table2[Sharpe Ratio])</f>
        <v>-0.68114784011182361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632</v>
      </c>
      <c r="AT675">
        <f>_xlfn.RANK.AVG(Table2[[#This Row],[6M Return vs Nifty Z-Score]],Table2[6M Return vs Nifty Z-Score])</f>
        <v>685</v>
      </c>
      <c r="AU675">
        <f>_xlfn.RANK.AVG(Table2[[#This Row],[Sharpe Ratio Z-Score]],Table2[Sharpe Ratio Z-Score])</f>
        <v>532</v>
      </c>
      <c r="AV675">
        <f>(Table2[[#This Row],[Rank 1Y]]+Table2[[#This Row],[Rank 6M]]+Table2[[#This Row],[Rank Sharpe]])/3</f>
        <v>616.33333333333337</v>
      </c>
    </row>
    <row r="676" spans="1:48" x14ac:dyDescent="0.3">
      <c r="A676" t="s">
        <v>2070</v>
      </c>
      <c r="B676" t="s">
        <v>2071</v>
      </c>
      <c r="C676" t="s">
        <v>10403</v>
      </c>
      <c r="D676" t="s">
        <v>130</v>
      </c>
      <c r="E676">
        <v>3194.4653102699999</v>
      </c>
      <c r="F676">
        <v>420.3</v>
      </c>
      <c r="G676">
        <v>-42.5759218198437</v>
      </c>
      <c r="H676">
        <f>(Table2[[#This Row],[1Y Return vs Nifty]]-AVERAGE(Table2[1Y Return vs Nifty]))/_xlfn.STDEV.P(Table2[1Y Return vs Nifty])</f>
        <v>-1.0926301567313037</v>
      </c>
      <c r="I676">
        <v>0.63813574110223203</v>
      </c>
      <c r="J676">
        <f>(Table2[[#This Row],[1M Return vs Nifty]]-AVERAGE(Table2[1M Return vs Nifty]))/_xlfn.STDEV.P(Table2[1M Return vs Nifty])</f>
        <v>0.30386739403289237</v>
      </c>
      <c r="K676">
        <v>-24.366751036966701</v>
      </c>
      <c r="L676">
        <f>(Table2[[#This Row],[6M Return vs Nifty]]-AVERAGE(Table2[6M Return vs Nifty]))/_xlfn.STDEV.P(Table2[6M Return vs Nifty])</f>
        <v>-1.1340880715076891</v>
      </c>
      <c r="M676">
        <v>-0.73159963041614995</v>
      </c>
      <c r="N676">
        <f>(Table2[[#This Row],[1W Return vs Nifty]]-AVERAGE(Table2[1W Return vs Nifty]))/_xlfn.STDEV.P(Table2[1W Return vs Nifty])</f>
        <v>0.20754424698874127</v>
      </c>
      <c r="O676">
        <v>416.07</v>
      </c>
      <c r="P676">
        <v>415.88685450065498</v>
      </c>
      <c r="Q676">
        <v>441.13072635157499</v>
      </c>
      <c r="R676">
        <v>53.3963326191639</v>
      </c>
      <c r="S676" s="2">
        <f>(Table2[[#This Row],[Close Price]]-Table2[[#This Row],[20D EMA]])/Table2[[#This Row],[20D EMA]]</f>
        <v>1.0166558511788926E-2</v>
      </c>
      <c r="T676" s="2">
        <f>(Table2[[#This Row],[Close Price]]-Table2[[#This Row],[50D EMA]])/Table2[[#This Row],[50D EMA]]</f>
        <v>1.0611408972384542E-2</v>
      </c>
      <c r="U676" s="2">
        <f>(Table2[[#This Row],[Close Price]]-Table2[[#This Row],[200D EMA]])/Table2[[#This Row],[200D EMA]]</f>
        <v>-4.7221209286095356E-2</v>
      </c>
      <c r="V676">
        <v>1.0859382239844899</v>
      </c>
      <c r="W676">
        <v>418</v>
      </c>
      <c r="X676">
        <v>423.85</v>
      </c>
      <c r="Y676">
        <v>413</v>
      </c>
      <c r="Z676">
        <v>429</v>
      </c>
      <c r="AA676">
        <v>395</v>
      </c>
      <c r="AB676">
        <v>446.45</v>
      </c>
      <c r="AC676" s="2">
        <f>(Table2[[#This Row],[Close Price]]/Table2[[#This Row],[Day Low]])-1</f>
        <v>5.5023923444976752E-3</v>
      </c>
      <c r="AD676" s="2">
        <f>(Table2[[#This Row],[Day High]]/Table2[[#This Row],[Close Price]])-1</f>
        <v>8.4463478467762254E-3</v>
      </c>
      <c r="AE676" s="2">
        <f>(Table2[[#This Row],[Close Price]]/Table2[[#This Row],[Current Week Low]])-1</f>
        <v>1.767554479418898E-2</v>
      </c>
      <c r="AF676" s="2">
        <f>(Table2[[#This Row],[Current Week High]]/Table2[[#This Row],[Close Price]])-1</f>
        <v>2.0699500356887945E-2</v>
      </c>
      <c r="AG676" s="2">
        <f>(Table2[[#This Row],[Close Price]]/Table2[[#This Row],[Current Month Low]])-1</f>
        <v>6.4050632911392347E-2</v>
      </c>
      <c r="AH676" s="2">
        <f>(Table2[[#This Row],[Current Month High]]/Table2[[#This Row],[Close Price]])-1</f>
        <v>6.2217463716393029E-2</v>
      </c>
      <c r="AI676">
        <v>39.186295503212001</v>
      </c>
      <c r="AJ676">
        <v>21.826086956521699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-0.02</v>
      </c>
      <c r="AM676" t="s">
        <v>10435</v>
      </c>
      <c r="AN676">
        <v>0.37</v>
      </c>
      <c r="AO676" t="s">
        <v>10436</v>
      </c>
      <c r="AP676">
        <v>1.4070286996812001E-2</v>
      </c>
      <c r="AQ676">
        <f>(Table2[[#This Row],[Sharpe Ratio]]-AVERAGE(Table2[Sharpe Ratio]))/_xlfn.STDEV.P(Table2[Sharpe Ratio])</f>
        <v>-0.51783626510921765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687</v>
      </c>
      <c r="AT676">
        <f>_xlfn.RANK.AVG(Table2[[#This Row],[6M Return vs Nifty Z-Score]],Table2[6M Return vs Nifty Z-Score])</f>
        <v>690</v>
      </c>
      <c r="AU676">
        <f>_xlfn.RANK.AVG(Table2[[#This Row],[Sharpe Ratio Z-Score]],Table2[Sharpe Ratio Z-Score])</f>
        <v>474</v>
      </c>
      <c r="AV676">
        <f>(Table2[[#This Row],[Rank 1Y]]+Table2[[#This Row],[Rank 6M]]+Table2[[#This Row],[Rank Sharpe]])/3</f>
        <v>617</v>
      </c>
    </row>
    <row r="677" spans="1:48" x14ac:dyDescent="0.3">
      <c r="A677" t="s">
        <v>1430</v>
      </c>
      <c r="B677" t="s">
        <v>1431</v>
      </c>
      <c r="C677" t="s">
        <v>10402</v>
      </c>
      <c r="D677" t="s">
        <v>138</v>
      </c>
      <c r="E677">
        <v>7816.4073402149997</v>
      </c>
      <c r="F677">
        <v>440.15</v>
      </c>
      <c r="G677">
        <v>-50.798030153019901</v>
      </c>
      <c r="H677">
        <f>(Table2[[#This Row],[1Y Return vs Nifty]]-AVERAGE(Table2[1Y Return vs Nifty]))/_xlfn.STDEV.P(Table2[1Y Return vs Nifty])</f>
        <v>-1.2265136680659616</v>
      </c>
      <c r="I677">
        <v>-6.9722800594038397</v>
      </c>
      <c r="J677">
        <f>(Table2[[#This Row],[1M Return vs Nifty]]-AVERAGE(Table2[1M Return vs Nifty]))/_xlfn.STDEV.P(Table2[1M Return vs Nifty])</f>
        <v>-0.43783280516432432</v>
      </c>
      <c r="K677">
        <v>-24.369171872487598</v>
      </c>
      <c r="L677">
        <f>(Table2[[#This Row],[6M Return vs Nifty]]-AVERAGE(Table2[6M Return vs Nifty]))/_xlfn.STDEV.P(Table2[6M Return vs Nifty])</f>
        <v>-1.1341609386377858</v>
      </c>
      <c r="M677">
        <v>-4.3850048820779204</v>
      </c>
      <c r="N677">
        <f>(Table2[[#This Row],[1W Return vs Nifty]]-AVERAGE(Table2[1W Return vs Nifty]))/_xlfn.STDEV.P(Table2[1W Return vs Nifty])</f>
        <v>-0.49993842049155035</v>
      </c>
      <c r="O677">
        <v>441.5</v>
      </c>
      <c r="P677">
        <v>447.05321682450699</v>
      </c>
      <c r="Q677">
        <v>474.397029835571</v>
      </c>
      <c r="R677">
        <v>47.598015340107501</v>
      </c>
      <c r="S677" s="2">
        <f>(Table2[[#This Row],[Close Price]]-Table2[[#This Row],[20D EMA]])/Table2[[#This Row],[20D EMA]]</f>
        <v>-3.0577576443941625E-3</v>
      </c>
      <c r="T677" s="2">
        <f>(Table2[[#This Row],[Close Price]]-Table2[[#This Row],[50D EMA]])/Table2[[#This Row],[50D EMA]]</f>
        <v>-1.5441599712762844E-2</v>
      </c>
      <c r="U677" s="2">
        <f>(Table2[[#This Row],[Close Price]]-Table2[[#This Row],[200D EMA]])/Table2[[#This Row],[200D EMA]]</f>
        <v>-7.2190649775866561E-2</v>
      </c>
      <c r="V677">
        <v>1.25301003713431</v>
      </c>
      <c r="W677">
        <v>438.6</v>
      </c>
      <c r="X677">
        <v>447.15</v>
      </c>
      <c r="Y677">
        <v>438.6</v>
      </c>
      <c r="Z677">
        <v>452.4</v>
      </c>
      <c r="AA677">
        <v>417.2</v>
      </c>
      <c r="AB677">
        <v>480.5</v>
      </c>
      <c r="AC677" s="2">
        <f>(Table2[[#This Row],[Close Price]]/Table2[[#This Row],[Day Low]])-1</f>
        <v>3.5339717282261152E-3</v>
      </c>
      <c r="AD677" s="2">
        <f>(Table2[[#This Row],[Day High]]/Table2[[#This Row],[Close Price]])-1</f>
        <v>1.5903669203680471E-2</v>
      </c>
      <c r="AE677" s="2">
        <f>(Table2[[#This Row],[Close Price]]/Table2[[#This Row],[Current Week Low]])-1</f>
        <v>3.5339717282261152E-3</v>
      </c>
      <c r="AF677" s="2">
        <f>(Table2[[#This Row],[Current Week High]]/Table2[[#This Row],[Close Price]])-1</f>
        <v>2.783142110644099E-2</v>
      </c>
      <c r="AG677" s="2">
        <f>(Table2[[#This Row],[Close Price]]/Table2[[#This Row],[Current Month Low]])-1</f>
        <v>5.5009587727708587E-2</v>
      </c>
      <c r="AH677" s="2">
        <f>(Table2[[#This Row],[Current Month High]]/Table2[[#This Row],[Close Price]])-1</f>
        <v>9.1673293195501548E-2</v>
      </c>
      <c r="AI677">
        <v>60.218107463364703</v>
      </c>
      <c r="AJ677">
        <v>13.9989639989639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-0.24</v>
      </c>
      <c r="AM677" t="s">
        <v>10435</v>
      </c>
      <c r="AN677">
        <v>2.44</v>
      </c>
      <c r="AO677" t="s">
        <v>10436</v>
      </c>
      <c r="AP677">
        <v>2.4760253688989001E-2</v>
      </c>
      <c r="AQ677">
        <f>(Table2[[#This Row],[Sharpe Ratio]]-AVERAGE(Table2[Sharpe Ratio]))/_xlfn.STDEV.P(Table2[Sharpe Ratio])</f>
        <v>-0.39375952825087362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714</v>
      </c>
      <c r="AT677">
        <f>_xlfn.RANK.AVG(Table2[[#This Row],[6M Return vs Nifty Z-Score]],Table2[6M Return vs Nifty Z-Score])</f>
        <v>691</v>
      </c>
      <c r="AU677">
        <f>_xlfn.RANK.AVG(Table2[[#This Row],[Sharpe Ratio Z-Score]],Table2[Sharpe Ratio Z-Score])</f>
        <v>447</v>
      </c>
      <c r="AV677">
        <f>(Table2[[#This Row],[Rank 1Y]]+Table2[[#This Row],[Rank 6M]]+Table2[[#This Row],[Rank Sharpe]])/3</f>
        <v>617.33333333333337</v>
      </c>
    </row>
    <row r="678" spans="1:48" x14ac:dyDescent="0.3">
      <c r="A678" t="s">
        <v>1866</v>
      </c>
      <c r="B678" t="s">
        <v>1867</v>
      </c>
      <c r="C678" t="s">
        <v>10393</v>
      </c>
      <c r="D678" t="s">
        <v>233</v>
      </c>
      <c r="E678">
        <v>4100.5559749650001</v>
      </c>
      <c r="F678">
        <v>485.85</v>
      </c>
      <c r="G678">
        <v>-27.578654199029401</v>
      </c>
      <c r="H678">
        <f>(Table2[[#This Row],[1Y Return vs Nifty]]-AVERAGE(Table2[1Y Return vs Nifty]))/_xlfn.STDEV.P(Table2[1Y Return vs Nifty])</f>
        <v>-0.84842431947684072</v>
      </c>
      <c r="I678">
        <v>-4.60359273651419</v>
      </c>
      <c r="J678">
        <f>(Table2[[#This Row],[1M Return vs Nifty]]-AVERAGE(Table2[1M Return vs Nifty]))/_xlfn.STDEV.P(Table2[1M Return vs Nifty])</f>
        <v>-0.20698393891626088</v>
      </c>
      <c r="K678">
        <v>-27.255492915463901</v>
      </c>
      <c r="L678">
        <f>(Table2[[#This Row],[6M Return vs Nifty]]-AVERAGE(Table2[6M Return vs Nifty]))/_xlfn.STDEV.P(Table2[6M Return vs Nifty])</f>
        <v>-1.22103917927998</v>
      </c>
      <c r="M678">
        <v>-3.01064841374366</v>
      </c>
      <c r="N678">
        <f>(Table2[[#This Row],[1W Return vs Nifty]]-AVERAGE(Table2[1W Return vs Nifty]))/_xlfn.STDEV.P(Table2[1W Return vs Nifty])</f>
        <v>-0.23379401183509363</v>
      </c>
      <c r="O678">
        <v>485.95</v>
      </c>
      <c r="P678">
        <v>489.44608691583397</v>
      </c>
      <c r="Q678">
        <v>501.52310451400302</v>
      </c>
      <c r="R678">
        <v>50.111626171655303</v>
      </c>
      <c r="S678" s="2">
        <f>(Table2[[#This Row],[Close Price]]-Table2[[#This Row],[20D EMA]])/Table2[[#This Row],[20D EMA]]</f>
        <v>-2.0578248791020866E-4</v>
      </c>
      <c r="T678" s="2">
        <f>(Table2[[#This Row],[Close Price]]-Table2[[#This Row],[50D EMA]])/Table2[[#This Row],[50D EMA]]</f>
        <v>-7.3472584866172202E-3</v>
      </c>
      <c r="U678" s="2">
        <f>(Table2[[#This Row],[Close Price]]-Table2[[#This Row],[200D EMA]])/Table2[[#This Row],[200D EMA]]</f>
        <v>-3.1251011913381137E-2</v>
      </c>
      <c r="V678">
        <v>0.92542750706941801</v>
      </c>
      <c r="W678">
        <v>484.5</v>
      </c>
      <c r="X678">
        <v>490</v>
      </c>
      <c r="Y678">
        <v>483.2</v>
      </c>
      <c r="Z678">
        <v>490</v>
      </c>
      <c r="AA678">
        <v>478.05</v>
      </c>
      <c r="AB678">
        <v>506.5</v>
      </c>
      <c r="AC678" s="2">
        <f>(Table2[[#This Row],[Close Price]]/Table2[[#This Row],[Day Low]])-1</f>
        <v>2.7863777089782715E-3</v>
      </c>
      <c r="AD678" s="2">
        <f>(Table2[[#This Row],[Day High]]/Table2[[#This Row],[Close Price]])-1</f>
        <v>8.5417309869300073E-3</v>
      </c>
      <c r="AE678" s="2">
        <f>(Table2[[#This Row],[Close Price]]/Table2[[#This Row],[Current Week Low]])-1</f>
        <v>5.4842715231788741E-3</v>
      </c>
      <c r="AF678" s="2">
        <f>(Table2[[#This Row],[Current Week High]]/Table2[[#This Row],[Close Price]])-1</f>
        <v>8.5417309869300073E-3</v>
      </c>
      <c r="AG678" s="2">
        <f>(Table2[[#This Row],[Close Price]]/Table2[[#This Row],[Current Month Low]])-1</f>
        <v>1.6316284907436529E-2</v>
      </c>
      <c r="AH678" s="2">
        <f>(Table2[[#This Row],[Current Month High]]/Table2[[#This Row],[Close Price]])-1</f>
        <v>4.2502830091591948E-2</v>
      </c>
      <c r="AI678">
        <v>43.871565297931397</v>
      </c>
      <c r="AJ678">
        <v>8.6912751677852498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-0.15</v>
      </c>
      <c r="AM678" t="s">
        <v>10435</v>
      </c>
      <c r="AN678">
        <v>0.28999999999999998</v>
      </c>
      <c r="AO678" t="s">
        <v>10436</v>
      </c>
      <c r="AQ678">
        <f>(Table2[[#This Row],[Sharpe Ratio]]-AVERAGE(Table2[Sharpe Ratio]))/_xlfn.STDEV.P(Table2[Sharpe Ratio])</f>
        <v>-0.68114784011182361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616</v>
      </c>
      <c r="AT678">
        <f>_xlfn.RANK.AVG(Table2[[#This Row],[6M Return vs Nifty Z-Score]],Table2[6M Return vs Nifty Z-Score])</f>
        <v>706</v>
      </c>
      <c r="AU678">
        <f>_xlfn.RANK.AVG(Table2[[#This Row],[Sharpe Ratio Z-Score]],Table2[Sharpe Ratio Z-Score])</f>
        <v>532</v>
      </c>
      <c r="AV678">
        <f>(Table2[[#This Row],[Rank 1Y]]+Table2[[#This Row],[Rank 6M]]+Table2[[#This Row],[Rank Sharpe]])/3</f>
        <v>618</v>
      </c>
    </row>
    <row r="679" spans="1:48" x14ac:dyDescent="0.3">
      <c r="A679" t="s">
        <v>1087</v>
      </c>
      <c r="B679" t="s">
        <v>1088</v>
      </c>
      <c r="C679" t="s">
        <v>10391</v>
      </c>
      <c r="D679" t="s">
        <v>567</v>
      </c>
      <c r="E679">
        <v>12400.970359913001</v>
      </c>
      <c r="F679">
        <v>171.13</v>
      </c>
      <c r="G679">
        <v>-29.867041982532001</v>
      </c>
      <c r="H679">
        <f>(Table2[[#This Row],[1Y Return vs Nifty]]-AVERAGE(Table2[1Y Return vs Nifty]))/_xlfn.STDEV.P(Table2[1Y Return vs Nifty])</f>
        <v>-0.88568695082827043</v>
      </c>
      <c r="I679">
        <v>-7.52136679386106</v>
      </c>
      <c r="J679">
        <f>(Table2[[#This Row],[1M Return vs Nifty]]-AVERAGE(Table2[1M Return vs Nifty]))/_xlfn.STDEV.P(Table2[1M Return vs Nifty])</f>
        <v>-0.49134601009281048</v>
      </c>
      <c r="K679">
        <v>-12.7279728165152</v>
      </c>
      <c r="L679">
        <f>(Table2[[#This Row],[6M Return vs Nifty]]-AVERAGE(Table2[6M Return vs Nifty]))/_xlfn.STDEV.P(Table2[6M Return vs Nifty])</f>
        <v>-0.78376093881463527</v>
      </c>
      <c r="M679">
        <v>-1.3526627938057401</v>
      </c>
      <c r="N679">
        <f>(Table2[[#This Row],[1W Return vs Nifty]]-AVERAGE(Table2[1W Return vs Nifty]))/_xlfn.STDEV.P(Table2[1W Return vs Nifty])</f>
        <v>8.7275239517216996E-2</v>
      </c>
      <c r="O679">
        <v>163.79</v>
      </c>
      <c r="P679">
        <v>164.43750192181699</v>
      </c>
      <c r="Q679">
        <v>164.747453337043</v>
      </c>
      <c r="R679">
        <v>64.708274077525601</v>
      </c>
      <c r="S679" s="2">
        <f>(Table2[[#This Row],[Close Price]]-Table2[[#This Row],[20D EMA]])/Table2[[#This Row],[20D EMA]]</f>
        <v>4.4813480676475996E-2</v>
      </c>
      <c r="T679" s="2">
        <f>(Table2[[#This Row],[Close Price]]-Table2[[#This Row],[50D EMA]])/Table2[[#This Row],[50D EMA]]</f>
        <v>4.0699341694968125E-2</v>
      </c>
      <c r="U679" s="2">
        <f>(Table2[[#This Row],[Close Price]]-Table2[[#This Row],[200D EMA]])/Table2[[#This Row],[200D EMA]]</f>
        <v>3.8741398022702545E-2</v>
      </c>
      <c r="V679">
        <v>1.19667293976725</v>
      </c>
      <c r="W679">
        <v>164.8</v>
      </c>
      <c r="X679">
        <v>172.7</v>
      </c>
      <c r="Y679">
        <v>164.05</v>
      </c>
      <c r="Z679">
        <v>172.7</v>
      </c>
      <c r="AA679">
        <v>156.37</v>
      </c>
      <c r="AB679">
        <v>173.12</v>
      </c>
      <c r="AC679" s="2">
        <f>(Table2[[#This Row],[Close Price]]/Table2[[#This Row],[Day Low]])-1</f>
        <v>3.8410194174757217E-2</v>
      </c>
      <c r="AD679" s="2">
        <f>(Table2[[#This Row],[Day High]]/Table2[[#This Row],[Close Price]])-1</f>
        <v>9.1743119266054496E-3</v>
      </c>
      <c r="AE679" s="2">
        <f>(Table2[[#This Row],[Close Price]]/Table2[[#This Row],[Current Week Low]])-1</f>
        <v>4.3157573910393099E-2</v>
      </c>
      <c r="AF679" s="2">
        <f>(Table2[[#This Row],[Current Week High]]/Table2[[#This Row],[Close Price]])-1</f>
        <v>9.1743119266054496E-3</v>
      </c>
      <c r="AG679" s="2">
        <f>(Table2[[#This Row],[Close Price]]/Table2[[#This Row],[Current Month Low]])-1</f>
        <v>9.4391507322376444E-2</v>
      </c>
      <c r="AH679" s="2">
        <f>(Table2[[#This Row],[Current Month High]]/Table2[[#This Row],[Close Price]])-1</f>
        <v>1.1628586454742074E-2</v>
      </c>
      <c r="AI679">
        <v>22.303148645563901</v>
      </c>
      <c r="AJ679">
        <v>29.988606152677502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-0.05</v>
      </c>
      <c r="AM679" t="s">
        <v>10435</v>
      </c>
      <c r="AN679">
        <v>5.75</v>
      </c>
      <c r="AO679" t="s">
        <v>10436</v>
      </c>
      <c r="AP679">
        <v>-2.8987507339952999E-2</v>
      </c>
      <c r="AQ679">
        <f>(Table2[[#This Row],[Sharpe Ratio]]-AVERAGE(Table2[Sharpe Ratio]))/_xlfn.STDEV.P(Table2[Sharpe Ratio])</f>
        <v>-1.0176012102641125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630</v>
      </c>
      <c r="AT679">
        <f>_xlfn.RANK.AVG(Table2[[#This Row],[6M Return vs Nifty Z-Score]],Table2[6M Return vs Nifty Z-Score])</f>
        <v>591</v>
      </c>
      <c r="AU679">
        <f>_xlfn.RANK.AVG(Table2[[#This Row],[Sharpe Ratio Z-Score]],Table2[Sharpe Ratio Z-Score])</f>
        <v>635</v>
      </c>
      <c r="AV679">
        <f>(Table2[[#This Row],[Rank 1Y]]+Table2[[#This Row],[Rank 6M]]+Table2[[#This Row],[Rank Sharpe]])/3</f>
        <v>618.66666666666663</v>
      </c>
    </row>
    <row r="680" spans="1:48" x14ac:dyDescent="0.3">
      <c r="A680" t="s">
        <v>2133</v>
      </c>
      <c r="B680" t="s">
        <v>2134</v>
      </c>
      <c r="C680" t="s">
        <v>10389</v>
      </c>
      <c r="D680" t="s">
        <v>452</v>
      </c>
      <c r="E680">
        <v>2938.6720253349999</v>
      </c>
      <c r="F680">
        <v>88.45</v>
      </c>
      <c r="G680">
        <v>-28.700810663595799</v>
      </c>
      <c r="H680">
        <f>(Table2[[#This Row],[1Y Return vs Nifty]]-AVERAGE(Table2[1Y Return vs Nifty]))/_xlfn.STDEV.P(Table2[1Y Return vs Nifty])</f>
        <v>-0.86669679189572424</v>
      </c>
      <c r="I680">
        <v>3.1209708101560398</v>
      </c>
      <c r="J680">
        <f>(Table2[[#This Row],[1M Return vs Nifty]]-AVERAGE(Table2[1M Return vs Nifty]))/_xlfn.STDEV.P(Table2[1M Return vs Nifty])</f>
        <v>0.54584093576350168</v>
      </c>
      <c r="K680">
        <v>-14.3661013352494</v>
      </c>
      <c r="L680">
        <f>(Table2[[#This Row],[6M Return vs Nifty]]-AVERAGE(Table2[6M Return vs Nifty]))/_xlfn.STDEV.P(Table2[6M Return vs Nifty])</f>
        <v>-0.83306859431600533</v>
      </c>
      <c r="M680">
        <v>-0.76467794526650301</v>
      </c>
      <c r="N680">
        <f>(Table2[[#This Row],[1W Return vs Nifty]]-AVERAGE(Table2[1W Return vs Nifty]))/_xlfn.STDEV.P(Table2[1W Return vs Nifty])</f>
        <v>0.20113862461344192</v>
      </c>
      <c r="O680">
        <v>89.63</v>
      </c>
      <c r="P680">
        <v>87.600723633919898</v>
      </c>
      <c r="Q680">
        <v>86.500500503606503</v>
      </c>
      <c r="R680">
        <v>41.934707293936597</v>
      </c>
      <c r="S680" s="2">
        <f>(Table2[[#This Row],[Close Price]]-Table2[[#This Row],[20D EMA]])/Table2[[#This Row],[20D EMA]]</f>
        <v>-1.3165234854401346E-2</v>
      </c>
      <c r="T680" s="2">
        <f>(Table2[[#This Row],[Close Price]]-Table2[[#This Row],[50D EMA]])/Table2[[#This Row],[50D EMA]]</f>
        <v>9.6948555999285847E-3</v>
      </c>
      <c r="U680" s="2">
        <f>(Table2[[#This Row],[Close Price]]-Table2[[#This Row],[200D EMA]])/Table2[[#This Row],[200D EMA]]</f>
        <v>2.2537436026884246E-2</v>
      </c>
      <c r="V680">
        <v>1.67158268748766</v>
      </c>
      <c r="W680">
        <v>88.1</v>
      </c>
      <c r="X680">
        <v>92.22</v>
      </c>
      <c r="Y680">
        <v>88.1</v>
      </c>
      <c r="Z680">
        <v>94.7</v>
      </c>
      <c r="AA680">
        <v>84.81</v>
      </c>
      <c r="AB680">
        <v>98.54</v>
      </c>
      <c r="AC680" s="2">
        <f>(Table2[[#This Row],[Close Price]]/Table2[[#This Row],[Day Low]])-1</f>
        <v>3.9727582292850006E-3</v>
      </c>
      <c r="AD680" s="2">
        <f>(Table2[[#This Row],[Day High]]/Table2[[#This Row],[Close Price]])-1</f>
        <v>4.2622950819672045E-2</v>
      </c>
      <c r="AE680" s="2">
        <f>(Table2[[#This Row],[Close Price]]/Table2[[#This Row],[Current Week Low]])-1</f>
        <v>3.9727582292850006E-3</v>
      </c>
      <c r="AF680" s="2">
        <f>(Table2[[#This Row],[Current Week High]]/Table2[[#This Row],[Close Price]])-1</f>
        <v>7.0661390616167274E-2</v>
      </c>
      <c r="AG680" s="2">
        <f>(Table2[[#This Row],[Close Price]]/Table2[[#This Row],[Current Month Low]])-1</f>
        <v>4.2919467043980752E-2</v>
      </c>
      <c r="AH680" s="2">
        <f>(Table2[[#This Row],[Current Month High]]/Table2[[#This Row],[Close Price]])-1</f>
        <v>0.11407574901074047</v>
      </c>
      <c r="AI680">
        <v>35.669869983041202</v>
      </c>
      <c r="AJ680">
        <v>41.406874500399603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0.05</v>
      </c>
      <c r="AM680" t="s">
        <v>10436</v>
      </c>
      <c r="AN680">
        <v>1.73</v>
      </c>
      <c r="AO680" t="s">
        <v>10436</v>
      </c>
      <c r="AP680">
        <v>-1.8693099327579999E-2</v>
      </c>
      <c r="AQ680">
        <f>(Table2[[#This Row],[Sharpe Ratio]]-AVERAGE(Table2[Sharpe Ratio]))/_xlfn.STDEV.P(Table2[Sharpe Ratio])</f>
        <v>-0.89811565985558139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-1.8509014856903676</v>
      </c>
      <c r="AS680">
        <f>_xlfn.RANK.AVG(Table2[[#This Row],[1Y Return vs Nifty Z-Score]],Table2[1Y Return vs Nifty Z-Score])</f>
        <v>622</v>
      </c>
      <c r="AT680">
        <f>_xlfn.RANK.AVG(Table2[[#This Row],[6M Return vs Nifty Z-Score]],Table2[6M Return vs Nifty Z-Score])</f>
        <v>617</v>
      </c>
      <c r="AU680">
        <f>_xlfn.RANK.AVG(Table2[[#This Row],[Sharpe Ratio Z-Score]],Table2[Sharpe Ratio Z-Score])</f>
        <v>617</v>
      </c>
      <c r="AV680">
        <f>(Table2[[#This Row],[Rank 1Y]]+Table2[[#This Row],[Rank 6M]]+Table2[[#This Row],[Rank Sharpe]])/3</f>
        <v>618.66666666666663</v>
      </c>
    </row>
    <row r="681" spans="1:48" x14ac:dyDescent="0.3">
      <c r="A681" t="s">
        <v>1456</v>
      </c>
      <c r="B681" t="s">
        <v>1457</v>
      </c>
      <c r="C681" t="s">
        <v>10404</v>
      </c>
      <c r="D681" t="s">
        <v>465</v>
      </c>
      <c r="E681">
        <v>7492.4072399999995</v>
      </c>
      <c r="F681">
        <v>2312.4</v>
      </c>
      <c r="G681">
        <v>-28.575861981200099</v>
      </c>
      <c r="H681">
        <f>(Table2[[#This Row],[1Y Return vs Nifty]]-AVERAGE(Table2[1Y Return vs Nifty]))/_xlfn.STDEV.P(Table2[1Y Return vs Nifty])</f>
        <v>-0.86466220810554539</v>
      </c>
      <c r="I681">
        <v>0.54994089852845396</v>
      </c>
      <c r="J681">
        <f>(Table2[[#This Row],[1M Return vs Nifty]]-AVERAGE(Table2[1M Return vs Nifty]))/_xlfn.STDEV.P(Table2[1M Return vs Nifty])</f>
        <v>0.29527205127898021</v>
      </c>
      <c r="K681">
        <v>-4.7018350776164599</v>
      </c>
      <c r="L681">
        <f>(Table2[[#This Row],[6M Return vs Nifty]]-AVERAGE(Table2[6M Return vs Nifty]))/_xlfn.STDEV.P(Table2[6M Return vs Nifty])</f>
        <v>-0.54217425613972214</v>
      </c>
      <c r="M681">
        <v>-0.349929264086837</v>
      </c>
      <c r="N681">
        <f>(Table2[[#This Row],[1W Return vs Nifty]]-AVERAGE(Table2[1W Return vs Nifty]))/_xlfn.STDEV.P(Table2[1W Return vs Nifty])</f>
        <v>0.28145479078785035</v>
      </c>
      <c r="O681">
        <v>2278.65</v>
      </c>
      <c r="P681">
        <v>2266.2981128584702</v>
      </c>
      <c r="Q681">
        <v>2262.2439552343499</v>
      </c>
      <c r="R681">
        <v>59.080781595711599</v>
      </c>
      <c r="S681" s="2">
        <f>(Table2[[#This Row],[Close Price]]-Table2[[#This Row],[20D EMA]])/Table2[[#This Row],[20D EMA]]</f>
        <v>1.4811401487722994E-2</v>
      </c>
      <c r="T681" s="2">
        <f>(Table2[[#This Row],[Close Price]]-Table2[[#This Row],[50D EMA]])/Table2[[#This Row],[50D EMA]]</f>
        <v>2.0342375471240119E-2</v>
      </c>
      <c r="U681" s="2">
        <f>(Table2[[#This Row],[Close Price]]-Table2[[#This Row],[200D EMA]])/Table2[[#This Row],[200D EMA]]</f>
        <v>2.2170926636625479E-2</v>
      </c>
      <c r="V681">
        <v>1.18021559762015</v>
      </c>
      <c r="W681">
        <v>2305.5500000000002</v>
      </c>
      <c r="X681">
        <v>2385.3000000000002</v>
      </c>
      <c r="Y681">
        <v>2280</v>
      </c>
      <c r="Z681">
        <v>2385.3000000000002</v>
      </c>
      <c r="AA681">
        <v>2181</v>
      </c>
      <c r="AB681">
        <v>2433</v>
      </c>
      <c r="AC681" s="2">
        <f>(Table2[[#This Row],[Close Price]]/Table2[[#This Row],[Day Low]])-1</f>
        <v>2.9710914966059043E-3</v>
      </c>
      <c r="AD681" s="2">
        <f>(Table2[[#This Row],[Day High]]/Table2[[#This Row],[Close Price]])-1</f>
        <v>3.1525687597301566E-2</v>
      </c>
      <c r="AE681" s="2">
        <f>(Table2[[#This Row],[Close Price]]/Table2[[#This Row],[Current Week Low]])-1</f>
        <v>1.4210526315789451E-2</v>
      </c>
      <c r="AF681" s="2">
        <f>(Table2[[#This Row],[Current Week High]]/Table2[[#This Row],[Close Price]])-1</f>
        <v>3.1525687597301566E-2</v>
      </c>
      <c r="AG681" s="2">
        <f>(Table2[[#This Row],[Close Price]]/Table2[[#This Row],[Current Month Low]])-1</f>
        <v>6.0247592847317843E-2</v>
      </c>
      <c r="AH681" s="2">
        <f>(Table2[[#This Row],[Current Month High]]/Table2[[#This Row],[Close Price]])-1</f>
        <v>5.2153606642449279E-2</v>
      </c>
      <c r="AI681">
        <v>18.275384881508302</v>
      </c>
      <c r="AJ681">
        <v>17.979591836734699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-0.05</v>
      </c>
      <c r="AM681" t="s">
        <v>10435</v>
      </c>
      <c r="AN681">
        <v>3.46</v>
      </c>
      <c r="AO681" t="s">
        <v>10436</v>
      </c>
      <c r="AP681">
        <v>-0.111163082344238</v>
      </c>
      <c r="AQ681">
        <f>(Table2[[#This Row],[Sharpe Ratio]]-AVERAGE(Table2[Sharpe Ratio]))/_xlfn.STDEV.P(Table2[Sharpe Ratio])</f>
        <v>-1.9713999908956141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-2.8015096130740509</v>
      </c>
      <c r="AS681">
        <f>_xlfn.RANK.AVG(Table2[[#This Row],[1Y Return vs Nifty Z-Score]],Table2[1Y Return vs Nifty Z-Score])</f>
        <v>621</v>
      </c>
      <c r="AT681">
        <f>_xlfn.RANK.AVG(Table2[[#This Row],[6M Return vs Nifty Z-Score]],Table2[6M Return vs Nifty Z-Score])</f>
        <v>505</v>
      </c>
      <c r="AU681">
        <f>_xlfn.RANK.AVG(Table2[[#This Row],[Sharpe Ratio Z-Score]],Table2[Sharpe Ratio Z-Score])</f>
        <v>732</v>
      </c>
      <c r="AV681">
        <f>(Table2[[#This Row],[Rank 1Y]]+Table2[[#This Row],[Rank 6M]]+Table2[[#This Row],[Rank Sharpe]])/3</f>
        <v>619.33333333333337</v>
      </c>
    </row>
    <row r="682" spans="1:48" x14ac:dyDescent="0.3">
      <c r="A682" t="s">
        <v>1282</v>
      </c>
      <c r="B682" t="s">
        <v>1283</v>
      </c>
      <c r="C682" t="s">
        <v>10391</v>
      </c>
      <c r="D682" t="s">
        <v>24</v>
      </c>
      <c r="E682">
        <v>9390.3254087280002</v>
      </c>
      <c r="F682">
        <v>82.48</v>
      </c>
      <c r="G682">
        <v>-35.381662452933099</v>
      </c>
      <c r="H682">
        <f>(Table2[[#This Row],[1Y Return vs Nifty]]-AVERAGE(Table2[1Y Return vs Nifty]))/_xlfn.STDEV.P(Table2[1Y Return vs Nifty])</f>
        <v>-0.97548347531289381</v>
      </c>
      <c r="I682">
        <v>-6.3475831485580496</v>
      </c>
      <c r="J682">
        <f>(Table2[[#This Row],[1M Return vs Nifty]]-AVERAGE(Table2[1M Return vs Nifty]))/_xlfn.STDEV.P(Table2[1M Return vs Nifty])</f>
        <v>-0.37695074098310083</v>
      </c>
      <c r="K682">
        <v>-28.944237338409799</v>
      </c>
      <c r="L682">
        <f>(Table2[[#This Row],[6M Return vs Nifty]]-AVERAGE(Table2[6M Return vs Nifty]))/_xlfn.STDEV.P(Table2[6M Return vs Nifty])</f>
        <v>-1.2718703730991432</v>
      </c>
      <c r="M682">
        <v>-4.7284146465534</v>
      </c>
      <c r="N682">
        <f>(Table2[[#This Row],[1W Return vs Nifty]]-AVERAGE(Table2[1W Return vs Nifty]))/_xlfn.STDEV.P(Table2[1W Return vs Nifty])</f>
        <v>-0.56643979098675645</v>
      </c>
      <c r="O682">
        <v>82.6</v>
      </c>
      <c r="P682">
        <v>84.460261263544396</v>
      </c>
      <c r="Q682">
        <v>90.445818159893307</v>
      </c>
      <c r="R682">
        <v>49.392900064770899</v>
      </c>
      <c r="S682" s="2">
        <f>(Table2[[#This Row],[Close Price]]-Table2[[#This Row],[20D EMA]])/Table2[[#This Row],[20D EMA]]</f>
        <v>-1.4527845036318443E-3</v>
      </c>
      <c r="T682" s="2">
        <f>(Table2[[#This Row],[Close Price]]-Table2[[#This Row],[50D EMA]])/Table2[[#This Row],[50D EMA]]</f>
        <v>-2.3446070778366544E-2</v>
      </c>
      <c r="U682" s="2">
        <f>(Table2[[#This Row],[Close Price]]-Table2[[#This Row],[200D EMA]])/Table2[[#This Row],[200D EMA]]</f>
        <v>-8.8072818865003233E-2</v>
      </c>
      <c r="V682">
        <v>0.88463448115512</v>
      </c>
      <c r="W682">
        <v>81.88</v>
      </c>
      <c r="X682">
        <v>83.45</v>
      </c>
      <c r="Y682">
        <v>81.48</v>
      </c>
      <c r="Z682">
        <v>83.45</v>
      </c>
      <c r="AA682">
        <v>80.61</v>
      </c>
      <c r="AB682">
        <v>86.9</v>
      </c>
      <c r="AC682" s="2">
        <f>(Table2[[#This Row],[Close Price]]/Table2[[#This Row],[Day Low]])-1</f>
        <v>7.3277967757694462E-3</v>
      </c>
      <c r="AD682" s="2">
        <f>(Table2[[#This Row],[Day High]]/Table2[[#This Row],[Close Price]])-1</f>
        <v>1.176042677012612E-2</v>
      </c>
      <c r="AE682" s="2">
        <f>(Table2[[#This Row],[Close Price]]/Table2[[#This Row],[Current Week Low]])-1</f>
        <v>1.2272950417280271E-2</v>
      </c>
      <c r="AF682" s="2">
        <f>(Table2[[#This Row],[Current Week High]]/Table2[[#This Row],[Close Price]])-1</f>
        <v>1.176042677012612E-2</v>
      </c>
      <c r="AG682" s="2">
        <f>(Table2[[#This Row],[Close Price]]/Table2[[#This Row],[Current Month Low]])-1</f>
        <v>2.3198114377868784E-2</v>
      </c>
      <c r="AH682" s="2">
        <f>(Table2[[#This Row],[Current Month High]]/Table2[[#This Row],[Close Price]])-1</f>
        <v>5.3588748787584795E-2</v>
      </c>
      <c r="AI682">
        <v>41.246362754607098</v>
      </c>
      <c r="AJ682">
        <v>10.5630026809651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-0.13</v>
      </c>
      <c r="AM682" t="s">
        <v>10435</v>
      </c>
      <c r="AN682">
        <v>-0.19</v>
      </c>
      <c r="AO682" t="s">
        <v>10435</v>
      </c>
      <c r="AP682">
        <v>1.0569106503861E-2</v>
      </c>
      <c r="AQ682">
        <f>(Table2[[#This Row],[Sharpe Ratio]]-AVERAGE(Table2[Sharpe Ratio]))/_xlfn.STDEV.P(Table2[Sharpe Ratio])</f>
        <v>-0.55847390816523934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666</v>
      </c>
      <c r="AT682">
        <f>_xlfn.RANK.AVG(Table2[[#This Row],[6M Return vs Nifty Z-Score]],Table2[6M Return vs Nifty Z-Score])</f>
        <v>711</v>
      </c>
      <c r="AU682">
        <f>_xlfn.RANK.AVG(Table2[[#This Row],[Sharpe Ratio Z-Score]],Table2[Sharpe Ratio Z-Score])</f>
        <v>483</v>
      </c>
      <c r="AV682">
        <f>(Table2[[#This Row],[Rank 1Y]]+Table2[[#This Row],[Rank 6M]]+Table2[[#This Row],[Rank Sharpe]])/3</f>
        <v>620</v>
      </c>
    </row>
    <row r="683" spans="1:48" x14ac:dyDescent="0.3">
      <c r="A683" t="s">
        <v>63</v>
      </c>
      <c r="B683" t="s">
        <v>64</v>
      </c>
      <c r="C683" t="s">
        <v>10391</v>
      </c>
      <c r="D683" t="s">
        <v>24</v>
      </c>
      <c r="E683">
        <v>380665.33869763999</v>
      </c>
      <c r="F683">
        <v>1914.7</v>
      </c>
      <c r="G683">
        <v>-24.547324309884399</v>
      </c>
      <c r="H683">
        <f>(Table2[[#This Row],[1Y Return vs Nifty]]-AVERAGE(Table2[1Y Return vs Nifty]))/_xlfn.STDEV.P(Table2[1Y Return vs Nifty])</f>
        <v>-0.79906409784915322</v>
      </c>
      <c r="I683">
        <v>2.1058172715041401</v>
      </c>
      <c r="J683">
        <f>(Table2[[#This Row],[1M Return vs Nifty]]-AVERAGE(Table2[1M Return vs Nifty]))/_xlfn.STDEV.P(Table2[1M Return vs Nifty])</f>
        <v>0.44690552913515363</v>
      </c>
      <c r="K683">
        <v>-8.2140498726441997</v>
      </c>
      <c r="L683">
        <f>(Table2[[#This Row],[6M Return vs Nifty]]-AVERAGE(Table2[6M Return vs Nifty]))/_xlfn.STDEV.P(Table2[6M Return vs Nifty])</f>
        <v>-0.64789189378506407</v>
      </c>
      <c r="M683">
        <v>3.34950840476351</v>
      </c>
      <c r="N683">
        <f>(Table2[[#This Row],[1W Return vs Nifty]]-AVERAGE(Table2[1W Return vs Nifty]))/_xlfn.STDEV.P(Table2[1W Return vs Nifty])</f>
        <v>0.9978516451868602</v>
      </c>
      <c r="O683">
        <v>1839.41</v>
      </c>
      <c r="P683">
        <v>1809.0200857054299</v>
      </c>
      <c r="Q683">
        <v>1780.72605717801</v>
      </c>
      <c r="R683">
        <v>75.225583523200299</v>
      </c>
      <c r="S683" s="2">
        <f>(Table2[[#This Row],[Close Price]]-Table2[[#This Row],[20D EMA]])/Table2[[#This Row],[20D EMA]]</f>
        <v>4.0931603068375164E-2</v>
      </c>
      <c r="T683" s="2">
        <f>(Table2[[#This Row],[Close Price]]-Table2[[#This Row],[50D EMA]])/Table2[[#This Row],[50D EMA]]</f>
        <v>5.8418320022886931E-2</v>
      </c>
      <c r="U683" s="2">
        <f>(Table2[[#This Row],[Close Price]]-Table2[[#This Row],[200D EMA]])/Table2[[#This Row],[200D EMA]]</f>
        <v>7.5235571626499395E-2</v>
      </c>
      <c r="V683">
        <v>1.0627372802188599</v>
      </c>
      <c r="W683">
        <v>1909.6</v>
      </c>
      <c r="X683">
        <v>1938.6</v>
      </c>
      <c r="Y683">
        <v>1908.2</v>
      </c>
      <c r="Z683">
        <v>1942</v>
      </c>
      <c r="AA683">
        <v>1756.5</v>
      </c>
      <c r="AB683">
        <v>1942</v>
      </c>
      <c r="AC683" s="2">
        <f>(Table2[[#This Row],[Close Price]]/Table2[[#This Row],[Day Low]])-1</f>
        <v>2.670716380393845E-3</v>
      </c>
      <c r="AD683" s="2">
        <f>(Table2[[#This Row],[Day High]]/Table2[[#This Row],[Close Price]])-1</f>
        <v>1.2482373217736376E-2</v>
      </c>
      <c r="AE683" s="2">
        <f>(Table2[[#This Row],[Close Price]]/Table2[[#This Row],[Current Week Low]])-1</f>
        <v>3.4063515354785245E-3</v>
      </c>
      <c r="AF683" s="2">
        <f>(Table2[[#This Row],[Current Week High]]/Table2[[#This Row],[Close Price]])-1</f>
        <v>1.4258108319841201E-2</v>
      </c>
      <c r="AG683" s="2">
        <f>(Table2[[#This Row],[Close Price]]/Table2[[#This Row],[Current Month Low]])-1</f>
        <v>9.0065471107315664E-2</v>
      </c>
      <c r="AH683" s="2">
        <f>(Table2[[#This Row],[Current Month High]]/Table2[[#This Row],[Close Price]])-1</f>
        <v>1.4258108319841201E-2</v>
      </c>
      <c r="AI683">
        <v>1.4258108319841201</v>
      </c>
      <c r="AJ683">
        <v>24.021116041066101</v>
      </c>
      <c r="AK683" t="str">
        <f>IF(AND(Table2[[#This Row],[20D EMA]]&gt;Table2[[#This Row],[50D EMA]],Table2[[#This Row],[50D EMA]]&gt;Table2[[#This Row],[200D EMA]]),"Uptrend","Downtrend/NoTrend")</f>
        <v>Uptrend</v>
      </c>
      <c r="AL683">
        <v>0.01</v>
      </c>
      <c r="AM683" t="s">
        <v>10436</v>
      </c>
      <c r="AN683">
        <v>8.5299999999999994</v>
      </c>
      <c r="AO683" t="s">
        <v>10436</v>
      </c>
      <c r="AP683">
        <v>-0.100375358185543</v>
      </c>
      <c r="AQ683">
        <f>(Table2[[#This Row],[Sharpe Ratio]]-AVERAGE(Table2[Sharpe Ratio]))/_xlfn.STDEV.P(Table2[Sharpe Ratio])</f>
        <v>-1.8461885987293196</v>
      </c>
      <c r="AR6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-1.8483874160415232</v>
      </c>
      <c r="AS683">
        <f>_xlfn.RANK.AVG(Table2[[#This Row],[1Y Return vs Nifty Z-Score]],Table2[1Y Return vs Nifty Z-Score])</f>
        <v>603</v>
      </c>
      <c r="AT683">
        <f>_xlfn.RANK.AVG(Table2[[#This Row],[6M Return vs Nifty Z-Score]],Table2[6M Return vs Nifty Z-Score])</f>
        <v>551</v>
      </c>
      <c r="AU683">
        <f>_xlfn.RANK.AVG(Table2[[#This Row],[Sharpe Ratio Z-Score]],Table2[Sharpe Ratio Z-Score])</f>
        <v>719</v>
      </c>
      <c r="AV683">
        <f>(Table2[[#This Row],[Rank 1Y]]+Table2[[#This Row],[Rank 6M]]+Table2[[#This Row],[Rank Sharpe]])/3</f>
        <v>624.33333333333337</v>
      </c>
    </row>
    <row r="684" spans="1:48" x14ac:dyDescent="0.3">
      <c r="A684" t="s">
        <v>890</v>
      </c>
      <c r="B684" t="s">
        <v>891</v>
      </c>
      <c r="C684" t="s">
        <v>10399</v>
      </c>
      <c r="D684" t="s">
        <v>119</v>
      </c>
      <c r="E684">
        <v>17843.818605479999</v>
      </c>
      <c r="F684">
        <v>2977.9</v>
      </c>
      <c r="G684">
        <v>-30.8421043679325</v>
      </c>
      <c r="H684">
        <f>(Table2[[#This Row],[1Y Return vs Nifty]]-AVERAGE(Table2[1Y Return vs Nifty]))/_xlfn.STDEV.P(Table2[1Y Return vs Nifty])</f>
        <v>-0.90156423809302444</v>
      </c>
      <c r="I684">
        <v>-0.91286019671976104</v>
      </c>
      <c r="J684">
        <f>(Table2[[#This Row],[1M Return vs Nifty]]-AVERAGE(Table2[1M Return vs Nifty]))/_xlfn.STDEV.P(Table2[1M Return vs Nifty])</f>
        <v>0.15270955638095357</v>
      </c>
      <c r="K684">
        <v>-6.6261526508652997</v>
      </c>
      <c r="L684">
        <f>(Table2[[#This Row],[6M Return vs Nifty]]-AVERAGE(Table2[6M Return vs Nifty]))/_xlfn.STDEV.P(Table2[6M Return vs Nifty])</f>
        <v>-0.60009619992610086</v>
      </c>
      <c r="M684">
        <v>-4.6139256377421596</v>
      </c>
      <c r="N684">
        <f>(Table2[[#This Row],[1W Return vs Nifty]]-AVERAGE(Table2[1W Return vs Nifty]))/_xlfn.STDEV.P(Table2[1W Return vs Nifty])</f>
        <v>-0.54426897122508111</v>
      </c>
      <c r="O684">
        <v>3017.14</v>
      </c>
      <c r="P684">
        <v>2932.5752293278802</v>
      </c>
      <c r="Q684">
        <v>2771.9469946980298</v>
      </c>
      <c r="R684">
        <v>40.011078128200097</v>
      </c>
      <c r="S684" s="2">
        <f>(Table2[[#This Row],[Close Price]]-Table2[[#This Row],[20D EMA]])/Table2[[#This Row],[20D EMA]]</f>
        <v>-1.300569413417998E-2</v>
      </c>
      <c r="T684" s="2">
        <f>(Table2[[#This Row],[Close Price]]-Table2[[#This Row],[50D EMA]])/Table2[[#This Row],[50D EMA]]</f>
        <v>1.5455620786413028E-2</v>
      </c>
      <c r="U684" s="2">
        <f>(Table2[[#This Row],[Close Price]]-Table2[[#This Row],[200D EMA]])/Table2[[#This Row],[200D EMA]]</f>
        <v>7.4299041682940395E-2</v>
      </c>
      <c r="V684">
        <v>0.63644024547037503</v>
      </c>
      <c r="W684">
        <v>2971.6</v>
      </c>
      <c r="X684">
        <v>3055</v>
      </c>
      <c r="Y684">
        <v>2971.6</v>
      </c>
      <c r="Z684">
        <v>3091</v>
      </c>
      <c r="AA684">
        <v>2918.05</v>
      </c>
      <c r="AB684">
        <v>3176</v>
      </c>
      <c r="AC684" s="2">
        <f>(Table2[[#This Row],[Close Price]]/Table2[[#This Row],[Day Low]])-1</f>
        <v>2.1200699959618152E-3</v>
      </c>
      <c r="AD684" s="2">
        <f>(Table2[[#This Row],[Day High]]/Table2[[#This Row],[Close Price]])-1</f>
        <v>2.589072836562667E-2</v>
      </c>
      <c r="AE684" s="2">
        <f>(Table2[[#This Row],[Close Price]]/Table2[[#This Row],[Current Week Low]])-1</f>
        <v>2.1200699959618152E-3</v>
      </c>
      <c r="AF684" s="2">
        <f>(Table2[[#This Row],[Current Week High]]/Table2[[#This Row],[Close Price]])-1</f>
        <v>3.7979784411833917E-2</v>
      </c>
      <c r="AG684" s="2">
        <f>(Table2[[#This Row],[Close Price]]/Table2[[#This Row],[Current Month Low]])-1</f>
        <v>2.0510272270865881E-2</v>
      </c>
      <c r="AH684" s="2">
        <f>(Table2[[#This Row],[Current Month High]]/Table2[[#This Row],[Close Price]])-1</f>
        <v>6.6523388965378238E-2</v>
      </c>
      <c r="AI684">
        <v>7.4045468283018199</v>
      </c>
      <c r="AJ684">
        <v>33.538116591928201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-0.01</v>
      </c>
      <c r="AM684" t="s">
        <v>10435</v>
      </c>
      <c r="AN684">
        <v>-0.2</v>
      </c>
      <c r="AO684" t="s">
        <v>10435</v>
      </c>
      <c r="AP684">
        <v>-8.8007852571865997E-2</v>
      </c>
      <c r="AQ684">
        <f>(Table2[[#This Row],[Sharpe Ratio]]-AVERAGE(Table2[Sharpe Ratio]))/_xlfn.STDEV.P(Table2[Sharpe Ratio])</f>
        <v>-1.7026409354101002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-3.5958607882733529</v>
      </c>
      <c r="AS684">
        <f>_xlfn.RANK.AVG(Table2[[#This Row],[1Y Return vs Nifty Z-Score]],Table2[1Y Return vs Nifty Z-Score])</f>
        <v>637</v>
      </c>
      <c r="AT684">
        <f>_xlfn.RANK.AVG(Table2[[#This Row],[6M Return vs Nifty Z-Score]],Table2[6M Return vs Nifty Z-Score])</f>
        <v>527</v>
      </c>
      <c r="AU684">
        <f>_xlfn.RANK.AVG(Table2[[#This Row],[Sharpe Ratio Z-Score]],Table2[Sharpe Ratio Z-Score])</f>
        <v>710</v>
      </c>
      <c r="AV684">
        <f>(Table2[[#This Row],[Rank 1Y]]+Table2[[#This Row],[Rank 6M]]+Table2[[#This Row],[Rank Sharpe]])/3</f>
        <v>624.66666666666663</v>
      </c>
    </row>
    <row r="685" spans="1:48" x14ac:dyDescent="0.3">
      <c r="A685" t="s">
        <v>1633</v>
      </c>
      <c r="B685" t="s">
        <v>1634</v>
      </c>
      <c r="C685" t="s">
        <v>10393</v>
      </c>
      <c r="D685" t="s">
        <v>998</v>
      </c>
      <c r="E685">
        <v>5825.5760526599997</v>
      </c>
      <c r="F685">
        <v>127.01</v>
      </c>
      <c r="G685">
        <v>-56.784486889912102</v>
      </c>
      <c r="H685">
        <f>(Table2[[#This Row],[1Y Return vs Nifty]]-AVERAGE(Table2[1Y Return vs Nifty]))/_xlfn.STDEV.P(Table2[1Y Return vs Nifty])</f>
        <v>-1.3239932701230333</v>
      </c>
      <c r="I685">
        <v>-11.8111636761409</v>
      </c>
      <c r="J685">
        <f>(Table2[[#This Row],[1M Return vs Nifty]]-AVERAGE(Table2[1M Return vs Nifty]))/_xlfn.STDEV.P(Table2[1M Return vs Nifty])</f>
        <v>-0.90942345625429077</v>
      </c>
      <c r="K685">
        <v>-35.716182891541997</v>
      </c>
      <c r="L685">
        <f>(Table2[[#This Row],[6M Return vs Nifty]]-AVERAGE(Table2[6M Return vs Nifty]))/_xlfn.STDEV.P(Table2[6M Return vs Nifty])</f>
        <v>-1.475705880868639</v>
      </c>
      <c r="M685">
        <v>-9.9534767621109594</v>
      </c>
      <c r="N685">
        <f>(Table2[[#This Row],[1W Return vs Nifty]]-AVERAGE(Table2[1W Return vs Nifty]))/_xlfn.STDEV.P(Table2[1W Return vs Nifty])</f>
        <v>-1.5782741287141251</v>
      </c>
      <c r="O685">
        <v>134.63999999999999</v>
      </c>
      <c r="P685">
        <v>137.48201150297899</v>
      </c>
      <c r="Q685">
        <v>149.72724437574601</v>
      </c>
      <c r="R685">
        <v>25.437747615101099</v>
      </c>
      <c r="S685" s="2">
        <f>(Table2[[#This Row],[Close Price]]-Table2[[#This Row],[20D EMA]])/Table2[[#This Row],[20D EMA]]</f>
        <v>-5.6669637551990358E-2</v>
      </c>
      <c r="T685" s="2">
        <f>(Table2[[#This Row],[Close Price]]-Table2[[#This Row],[50D EMA]])/Table2[[#This Row],[50D EMA]]</f>
        <v>-7.6170048637614507E-2</v>
      </c>
      <c r="U685" s="2">
        <f>(Table2[[#This Row],[Close Price]]-Table2[[#This Row],[200D EMA]])/Table2[[#This Row],[200D EMA]]</f>
        <v>-0.15172418667331009</v>
      </c>
      <c r="V685">
        <v>1.451428520558</v>
      </c>
      <c r="W685">
        <v>126.05</v>
      </c>
      <c r="X685">
        <v>128.49</v>
      </c>
      <c r="Y685">
        <v>123.3</v>
      </c>
      <c r="Z685">
        <v>128.82</v>
      </c>
      <c r="AA685">
        <v>123.3</v>
      </c>
      <c r="AB685">
        <v>151.91</v>
      </c>
      <c r="AC685" s="2">
        <f>(Table2[[#This Row],[Close Price]]/Table2[[#This Row],[Day Low]])-1</f>
        <v>7.6160253867514349E-3</v>
      </c>
      <c r="AD685" s="2">
        <f>(Table2[[#This Row],[Day High]]/Table2[[#This Row],[Close Price]])-1</f>
        <v>1.1652625777497816E-2</v>
      </c>
      <c r="AE685" s="2">
        <f>(Table2[[#This Row],[Close Price]]/Table2[[#This Row],[Current Week Low]])-1</f>
        <v>3.0089213300892093E-2</v>
      </c>
      <c r="AF685" s="2">
        <f>(Table2[[#This Row],[Current Week High]]/Table2[[#This Row],[Close Price]])-1</f>
        <v>1.4250846390047922E-2</v>
      </c>
      <c r="AG685" s="2">
        <f>(Table2[[#This Row],[Close Price]]/Table2[[#This Row],[Current Month Low]])-1</f>
        <v>3.0089213300892093E-2</v>
      </c>
      <c r="AH685" s="2">
        <f>(Table2[[#This Row],[Current Month High]]/Table2[[#This Row],[Close Price]])-1</f>
        <v>0.19604755531060536</v>
      </c>
      <c r="AI685">
        <v>65.813715455475901</v>
      </c>
      <c r="AJ685">
        <v>3.0089213300891999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-0.21</v>
      </c>
      <c r="AM685" t="s">
        <v>10435</v>
      </c>
      <c r="AN685">
        <v>-11.18</v>
      </c>
      <c r="AO685" t="s">
        <v>10435</v>
      </c>
      <c r="AP685">
        <v>3.1688851766310998E-2</v>
      </c>
      <c r="AQ685">
        <f>(Table2[[#This Row],[Sharpe Ratio]]-AVERAGE(Table2[Sharpe Ratio]))/_xlfn.STDEV.P(Table2[Sharpe Ratio])</f>
        <v>-0.31334039644326661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726</v>
      </c>
      <c r="AT685">
        <f>_xlfn.RANK.AVG(Table2[[#This Row],[6M Return vs Nifty Z-Score]],Table2[6M Return vs Nifty Z-Score])</f>
        <v>731</v>
      </c>
      <c r="AU685">
        <f>_xlfn.RANK.AVG(Table2[[#This Row],[Sharpe Ratio Z-Score]],Table2[Sharpe Ratio Z-Score])</f>
        <v>422</v>
      </c>
      <c r="AV685">
        <f>(Table2[[#This Row],[Rank 1Y]]+Table2[[#This Row],[Rank 6M]]+Table2[[#This Row],[Rank Sharpe]])/3</f>
        <v>626.33333333333337</v>
      </c>
    </row>
    <row r="686" spans="1:48" x14ac:dyDescent="0.3">
      <c r="A686" t="s">
        <v>1695</v>
      </c>
      <c r="B686" t="s">
        <v>1696</v>
      </c>
      <c r="C686" t="s">
        <v>10391</v>
      </c>
      <c r="D686" t="s">
        <v>400</v>
      </c>
      <c r="E686">
        <v>5167.6259520599997</v>
      </c>
      <c r="F686">
        <v>46.92</v>
      </c>
      <c r="G686">
        <v>-38.103244963989297</v>
      </c>
      <c r="H686">
        <f>(Table2[[#This Row],[1Y Return vs Nifty]]-AVERAGE(Table2[1Y Return vs Nifty]))/_xlfn.STDEV.P(Table2[1Y Return vs Nifty])</f>
        <v>-1.0197999703287703</v>
      </c>
      <c r="I686">
        <v>-11.753803361500999</v>
      </c>
      <c r="J686">
        <f>(Table2[[#This Row],[1M Return vs Nifty]]-AVERAGE(Table2[1M Return vs Nifty]))/_xlfn.STDEV.P(Table2[1M Return vs Nifty])</f>
        <v>-0.9038332023299781</v>
      </c>
      <c r="K686">
        <v>-21.3455094934173</v>
      </c>
      <c r="L686">
        <f>(Table2[[#This Row],[6M Return vs Nifty]]-AVERAGE(Table2[6M Return vs Nifty]))/_xlfn.STDEV.P(Table2[6M Return vs Nifty])</f>
        <v>-1.0431487248617541</v>
      </c>
      <c r="M686">
        <v>-4.7887794971815101</v>
      </c>
      <c r="N686">
        <f>(Table2[[#This Row],[1W Return vs Nifty]]-AVERAGE(Table2[1W Return vs Nifty]))/_xlfn.STDEV.P(Table2[1W Return vs Nifty])</f>
        <v>-0.57812945654603132</v>
      </c>
      <c r="O686">
        <v>47.79</v>
      </c>
      <c r="P686">
        <v>48.912617832140398</v>
      </c>
      <c r="Q686">
        <v>51.0309122248146</v>
      </c>
      <c r="R686">
        <v>40.964376949590701</v>
      </c>
      <c r="S686" s="2">
        <f>(Table2[[#This Row],[Close Price]]-Table2[[#This Row],[20D EMA]])/Table2[[#This Row],[20D EMA]]</f>
        <v>-1.8204645323289338E-2</v>
      </c>
      <c r="T686" s="2">
        <f>(Table2[[#This Row],[Close Price]]-Table2[[#This Row],[50D EMA]])/Table2[[#This Row],[50D EMA]]</f>
        <v>-4.0738319077067486E-2</v>
      </c>
      <c r="U686" s="2">
        <f>(Table2[[#This Row],[Close Price]]-Table2[[#This Row],[200D EMA]])/Table2[[#This Row],[200D EMA]]</f>
        <v>-8.0557294502284063E-2</v>
      </c>
      <c r="V686">
        <v>0.93286395592431604</v>
      </c>
      <c r="W686">
        <v>46.71</v>
      </c>
      <c r="X686">
        <v>47.29</v>
      </c>
      <c r="Y686">
        <v>46.71</v>
      </c>
      <c r="Z686">
        <v>48</v>
      </c>
      <c r="AA686">
        <v>44.92</v>
      </c>
      <c r="AB686">
        <v>50.1</v>
      </c>
      <c r="AC686" s="2">
        <f>(Table2[[#This Row],[Close Price]]/Table2[[#This Row],[Day Low]])-1</f>
        <v>4.4958253050739749E-3</v>
      </c>
      <c r="AD686" s="2">
        <f>(Table2[[#This Row],[Day High]]/Table2[[#This Row],[Close Price]])-1</f>
        <v>7.8857630008524193E-3</v>
      </c>
      <c r="AE686" s="2">
        <f>(Table2[[#This Row],[Close Price]]/Table2[[#This Row],[Current Week Low]])-1</f>
        <v>4.4958253050739749E-3</v>
      </c>
      <c r="AF686" s="2">
        <f>(Table2[[#This Row],[Current Week High]]/Table2[[#This Row],[Close Price]])-1</f>
        <v>2.3017902813299296E-2</v>
      </c>
      <c r="AG686" s="2">
        <f>(Table2[[#This Row],[Close Price]]/Table2[[#This Row],[Current Month Low]])-1</f>
        <v>4.4523597506678447E-2</v>
      </c>
      <c r="AH686" s="2">
        <f>(Table2[[#This Row],[Current Month High]]/Table2[[#This Row],[Close Price]])-1</f>
        <v>6.7774936061381075E-2</v>
      </c>
      <c r="AI686">
        <v>45.566922421142301</v>
      </c>
      <c r="AJ686">
        <v>4.6153846153846203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</v>
      </c>
      <c r="AM686" t="s">
        <v>10435</v>
      </c>
      <c r="AN686">
        <v>-3.46</v>
      </c>
      <c r="AO686" t="s">
        <v>10435</v>
      </c>
      <c r="AQ686">
        <f>(Table2[[#This Row],[Sharpe Ratio]]-AVERAGE(Table2[Sharpe Ratio]))/_xlfn.STDEV.P(Table2[Sharpe Ratio])</f>
        <v>-0.68114784011182361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679</v>
      </c>
      <c r="AT686">
        <f>_xlfn.RANK.AVG(Table2[[#This Row],[6M Return vs Nifty Z-Score]],Table2[6M Return vs Nifty Z-Score])</f>
        <v>675</v>
      </c>
      <c r="AU686">
        <f>_xlfn.RANK.AVG(Table2[[#This Row],[Sharpe Ratio Z-Score]],Table2[Sharpe Ratio Z-Score])</f>
        <v>532</v>
      </c>
      <c r="AV686">
        <f>(Table2[[#This Row],[Rank 1Y]]+Table2[[#This Row],[Rank 6M]]+Table2[[#This Row],[Rank Sharpe]])/3</f>
        <v>628.66666666666663</v>
      </c>
    </row>
    <row r="687" spans="1:48" x14ac:dyDescent="0.3">
      <c r="A687" t="s">
        <v>1081</v>
      </c>
      <c r="B687" t="s">
        <v>1082</v>
      </c>
      <c r="C687" t="s">
        <v>5630</v>
      </c>
      <c r="D687" t="s">
        <v>83</v>
      </c>
      <c r="E687">
        <v>12650.47093926</v>
      </c>
      <c r="F687">
        <v>354.2</v>
      </c>
      <c r="G687">
        <v>-37.797454100577603</v>
      </c>
      <c r="H687">
        <f>(Table2[[#This Row],[1Y Return vs Nifty]]-AVERAGE(Table2[1Y Return vs Nifty]))/_xlfn.STDEV.P(Table2[1Y Return vs Nifty])</f>
        <v>-1.0148206690512112</v>
      </c>
      <c r="I687">
        <v>-0.590713460447852</v>
      </c>
      <c r="J687">
        <f>(Table2[[#This Row],[1M Return vs Nifty]]-AVERAGE(Table2[1M Return vs Nifty]))/_xlfn.STDEV.P(Table2[1M Return vs Nifty])</f>
        <v>0.18410551485771903</v>
      </c>
      <c r="K687">
        <v>-2.2263741604701699</v>
      </c>
      <c r="L687">
        <f>(Table2[[#This Row],[6M Return vs Nifty]]-AVERAGE(Table2[6M Return vs Nifty]))/_xlfn.STDEV.P(Table2[6M Return vs Nifty])</f>
        <v>-0.46766290204641114</v>
      </c>
      <c r="M687">
        <v>-2.3051290421808499</v>
      </c>
      <c r="N687">
        <f>(Table2[[#This Row],[1W Return vs Nifty]]-AVERAGE(Table2[1W Return vs Nifty]))/_xlfn.STDEV.P(Table2[1W Return vs Nifty])</f>
        <v>-9.7170042532690556E-2</v>
      </c>
      <c r="O687">
        <v>352.5</v>
      </c>
      <c r="P687">
        <v>347.39624459022502</v>
      </c>
      <c r="Q687">
        <v>343.70708724060199</v>
      </c>
      <c r="R687">
        <v>49.386215501236798</v>
      </c>
      <c r="S687" s="2">
        <f>(Table2[[#This Row],[Close Price]]-Table2[[#This Row],[20D EMA]])/Table2[[#This Row],[20D EMA]]</f>
        <v>4.8226950354609607E-3</v>
      </c>
      <c r="T687" s="2">
        <f>(Table2[[#This Row],[Close Price]]-Table2[[#This Row],[50D EMA]])/Table2[[#This Row],[50D EMA]]</f>
        <v>1.958499988334764E-2</v>
      </c>
      <c r="U687" s="2">
        <f>(Table2[[#This Row],[Close Price]]-Table2[[#This Row],[200D EMA]])/Table2[[#This Row],[200D EMA]]</f>
        <v>3.0528648226717369E-2</v>
      </c>
      <c r="V687">
        <v>2.2454637491245699</v>
      </c>
      <c r="W687">
        <v>351.2</v>
      </c>
      <c r="X687">
        <v>359.65</v>
      </c>
      <c r="Y687">
        <v>351.2</v>
      </c>
      <c r="Z687">
        <v>364.25</v>
      </c>
      <c r="AA687">
        <v>335.8</v>
      </c>
      <c r="AB687">
        <v>379.25</v>
      </c>
      <c r="AC687" s="2">
        <f>(Table2[[#This Row],[Close Price]]/Table2[[#This Row],[Day Low]])-1</f>
        <v>8.5421412300683564E-3</v>
      </c>
      <c r="AD687" s="2">
        <f>(Table2[[#This Row],[Day High]]/Table2[[#This Row],[Close Price]])-1</f>
        <v>1.5386787125917456E-2</v>
      </c>
      <c r="AE687" s="2">
        <f>(Table2[[#This Row],[Close Price]]/Table2[[#This Row],[Current Week Low]])-1</f>
        <v>8.5421412300683564E-3</v>
      </c>
      <c r="AF687" s="2">
        <f>(Table2[[#This Row],[Current Week High]]/Table2[[#This Row],[Close Price]])-1</f>
        <v>2.8373800112930558E-2</v>
      </c>
      <c r="AG687" s="2">
        <f>(Table2[[#This Row],[Close Price]]/Table2[[#This Row],[Current Month Low]])-1</f>
        <v>5.4794520547945202E-2</v>
      </c>
      <c r="AH687" s="2">
        <f>(Table2[[#This Row],[Current Month High]]/Table2[[#This Row],[Close Price]])-1</f>
        <v>7.0722755505364221E-2</v>
      </c>
      <c r="AI687">
        <v>12.365894974590599</v>
      </c>
      <c r="AJ687">
        <v>21.5928595949193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-0.08</v>
      </c>
      <c r="AM687" t="s">
        <v>10435</v>
      </c>
      <c r="AN687">
        <v>1.1299999999999999</v>
      </c>
      <c r="AO687" t="s">
        <v>10436</v>
      </c>
      <c r="AP687">
        <v>-0.10880042889173799</v>
      </c>
      <c r="AQ687">
        <f>(Table2[[#This Row],[Sharpe Ratio]]-AVERAGE(Table2[Sharpe Ratio]))/_xlfn.STDEV.P(Table2[Sharpe Ratio])</f>
        <v>-1.943977049444559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-3.3395251482171529</v>
      </c>
      <c r="AS687">
        <f>_xlfn.RANK.AVG(Table2[[#This Row],[1Y Return vs Nifty Z-Score]],Table2[1Y Return vs Nifty Z-Score])</f>
        <v>678</v>
      </c>
      <c r="AT687">
        <f>_xlfn.RANK.AVG(Table2[[#This Row],[6M Return vs Nifty Z-Score]],Table2[6M Return vs Nifty Z-Score])</f>
        <v>483</v>
      </c>
      <c r="AU687">
        <f>_xlfn.RANK.AVG(Table2[[#This Row],[Sharpe Ratio Z-Score]],Table2[Sharpe Ratio Z-Score])</f>
        <v>727</v>
      </c>
      <c r="AV687">
        <f>(Table2[[#This Row],[Rank 1Y]]+Table2[[#This Row],[Rank 6M]]+Table2[[#This Row],[Rank Sharpe]])/3</f>
        <v>629.33333333333337</v>
      </c>
    </row>
    <row r="688" spans="1:48" x14ac:dyDescent="0.3">
      <c r="A688" t="s">
        <v>2301</v>
      </c>
      <c r="B688" t="s">
        <v>2302</v>
      </c>
      <c r="C688" t="s">
        <v>10395</v>
      </c>
      <c r="D688" t="s">
        <v>734</v>
      </c>
      <c r="E688">
        <v>2466.6431871599998</v>
      </c>
      <c r="F688">
        <v>463.6</v>
      </c>
      <c r="G688">
        <v>-47.204620127077099</v>
      </c>
      <c r="H688">
        <f>(Table2[[#This Row],[1Y Return vs Nifty]]-AVERAGE(Table2[1Y Return vs Nifty]))/_xlfn.STDEV.P(Table2[1Y Return vs Nifty])</f>
        <v>-1.1680008958616408</v>
      </c>
      <c r="I688">
        <v>-2.5164537687159099</v>
      </c>
      <c r="J688">
        <f>(Table2[[#This Row],[1M Return vs Nifty]]-AVERAGE(Table2[1M Return vs Nifty]))/_xlfn.STDEV.P(Table2[1M Return vs Nifty])</f>
        <v>-3.5743711939141289E-3</v>
      </c>
      <c r="K688">
        <v>-0.97073189905333301</v>
      </c>
      <c r="L688">
        <f>(Table2[[#This Row],[6M Return vs Nifty]]-AVERAGE(Table2[6M Return vs Nifty]))/_xlfn.STDEV.P(Table2[6M Return vs Nifty])</f>
        <v>-0.42986807987535008</v>
      </c>
      <c r="M688">
        <v>4.4106349179198201</v>
      </c>
      <c r="N688">
        <f>(Table2[[#This Row],[1W Return vs Nifty]]-AVERAGE(Table2[1W Return vs Nifty]))/_xlfn.STDEV.P(Table2[1W Return vs Nifty])</f>
        <v>1.203339009535618</v>
      </c>
      <c r="O688">
        <v>462.79</v>
      </c>
      <c r="P688">
        <v>467.26676921985</v>
      </c>
      <c r="Q688">
        <v>480.15712061110497</v>
      </c>
      <c r="R688">
        <v>50.277630634883998</v>
      </c>
      <c r="S688" s="2">
        <f>(Table2[[#This Row],[Close Price]]-Table2[[#This Row],[20D EMA]])/Table2[[#This Row],[20D EMA]]</f>
        <v>1.7502538948551227E-3</v>
      </c>
      <c r="T688" s="2">
        <f>(Table2[[#This Row],[Close Price]]-Table2[[#This Row],[50D EMA]])/Table2[[#This Row],[50D EMA]]</f>
        <v>-7.8472715403494903E-3</v>
      </c>
      <c r="U688" s="2">
        <f>(Table2[[#This Row],[Close Price]]-Table2[[#This Row],[200D EMA]])/Table2[[#This Row],[200D EMA]]</f>
        <v>-3.4482713887554958E-2</v>
      </c>
      <c r="V688">
        <v>0.94832578225162401</v>
      </c>
      <c r="W688">
        <v>461.4</v>
      </c>
      <c r="X688">
        <v>472.5</v>
      </c>
      <c r="Y688">
        <v>461.4</v>
      </c>
      <c r="Z688">
        <v>488.2</v>
      </c>
      <c r="AA688">
        <v>438.75</v>
      </c>
      <c r="AB688">
        <v>491.8</v>
      </c>
      <c r="AC688" s="2">
        <f>(Table2[[#This Row],[Close Price]]/Table2[[#This Row],[Day Low]])-1</f>
        <v>4.7680970957955093E-3</v>
      </c>
      <c r="AD688" s="2">
        <f>(Table2[[#This Row],[Day High]]/Table2[[#This Row],[Close Price]])-1</f>
        <v>1.9197584124244882E-2</v>
      </c>
      <c r="AE688" s="2">
        <f>(Table2[[#This Row],[Close Price]]/Table2[[#This Row],[Current Week Low]])-1</f>
        <v>4.7680970957955093E-3</v>
      </c>
      <c r="AF688" s="2">
        <f>(Table2[[#This Row],[Current Week High]]/Table2[[#This Row],[Close Price]])-1</f>
        <v>5.3062985332182899E-2</v>
      </c>
      <c r="AG688" s="2">
        <f>(Table2[[#This Row],[Close Price]]/Table2[[#This Row],[Current Month Low]])-1</f>
        <v>5.6638176638176718E-2</v>
      </c>
      <c r="AH688" s="2">
        <f>(Table2[[#This Row],[Current Month High]]/Table2[[#This Row],[Close Price]])-1</f>
        <v>6.0828300258843893E-2</v>
      </c>
      <c r="AI688">
        <v>23.899913718722999</v>
      </c>
      <c r="AJ688">
        <v>19.146748907735699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-0.19</v>
      </c>
      <c r="AM688" t="s">
        <v>10435</v>
      </c>
      <c r="AN688">
        <v>0.85</v>
      </c>
      <c r="AO688" t="s">
        <v>10436</v>
      </c>
      <c r="AP688">
        <v>-0.10505807033098601</v>
      </c>
      <c r="AQ688">
        <f>(Table2[[#This Row],[Sharpe Ratio]]-AVERAGE(Table2[Sharpe Ratio]))/_xlfn.STDEV.P(Table2[Sharpe Ratio])</f>
        <v>-1.9005400910570454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703</v>
      </c>
      <c r="AT688">
        <f>_xlfn.RANK.AVG(Table2[[#This Row],[6M Return vs Nifty Z-Score]],Table2[6M Return vs Nifty Z-Score])</f>
        <v>464</v>
      </c>
      <c r="AU688">
        <f>_xlfn.RANK.AVG(Table2[[#This Row],[Sharpe Ratio Z-Score]],Table2[Sharpe Ratio Z-Score])</f>
        <v>722</v>
      </c>
      <c r="AV688">
        <f>(Table2[[#This Row],[Rank 1Y]]+Table2[[#This Row],[Rank 6M]]+Table2[[#This Row],[Rank Sharpe]])/3</f>
        <v>629.66666666666663</v>
      </c>
    </row>
    <row r="689" spans="1:48" x14ac:dyDescent="0.3">
      <c r="A689" t="s">
        <v>2100</v>
      </c>
      <c r="B689" t="s">
        <v>2101</v>
      </c>
      <c r="C689" t="s">
        <v>10402</v>
      </c>
      <c r="D689" t="s">
        <v>106</v>
      </c>
      <c r="E689">
        <v>3025.5726033400001</v>
      </c>
      <c r="F689">
        <v>703.15</v>
      </c>
      <c r="G689">
        <v>-56.021826975098001</v>
      </c>
      <c r="H689">
        <f>(Table2[[#This Row],[1Y Return vs Nifty]]-AVERAGE(Table2[1Y Return vs Nifty]))/_xlfn.STDEV.P(Table2[1Y Return vs Nifty])</f>
        <v>-1.3115746077542221</v>
      </c>
      <c r="I689">
        <v>-8.0170990972251595</v>
      </c>
      <c r="J689">
        <f>(Table2[[#This Row],[1M Return vs Nifty]]-AVERAGE(Table2[1M Return vs Nifty]))/_xlfn.STDEV.P(Table2[1M Return vs Nifty])</f>
        <v>-0.53965936875702392</v>
      </c>
      <c r="K689">
        <v>-16.793738131153798</v>
      </c>
      <c r="L689">
        <f>(Table2[[#This Row],[6M Return vs Nifty]]-AVERAGE(Table2[6M Return vs Nifty]))/_xlfn.STDEV.P(Table2[6M Return vs Nifty])</f>
        <v>-0.90614044273690841</v>
      </c>
      <c r="M689">
        <v>-3.64921393982151</v>
      </c>
      <c r="N689">
        <f>(Table2[[#This Row],[1W Return vs Nifty]]-AVERAGE(Table2[1W Return vs Nifty]))/_xlfn.STDEV.P(Table2[1W Return vs Nifty])</f>
        <v>-0.35745235538869236</v>
      </c>
      <c r="O689">
        <v>706.97</v>
      </c>
      <c r="P689">
        <v>720.12937901189696</v>
      </c>
      <c r="Q689">
        <v>773.44490000155497</v>
      </c>
      <c r="R689">
        <v>48.1366454367393</v>
      </c>
      <c r="S689" s="2">
        <f>(Table2[[#This Row],[Close Price]]-Table2[[#This Row],[20D EMA]])/Table2[[#This Row],[20D EMA]]</f>
        <v>-5.4033410187137362E-3</v>
      </c>
      <c r="T689" s="2">
        <f>(Table2[[#This Row],[Close Price]]-Table2[[#This Row],[50D EMA]])/Table2[[#This Row],[50D EMA]]</f>
        <v>-2.357823400455444E-2</v>
      </c>
      <c r="U689" s="2">
        <f>(Table2[[#This Row],[Close Price]]-Table2[[#This Row],[200D EMA]])/Table2[[#This Row],[200D EMA]]</f>
        <v>-9.0885465792603537E-2</v>
      </c>
      <c r="V689">
        <v>0.31270509304308902</v>
      </c>
      <c r="W689">
        <v>700.5</v>
      </c>
      <c r="X689">
        <v>713.6</v>
      </c>
      <c r="Y689">
        <v>700.5</v>
      </c>
      <c r="Z689">
        <v>720.2</v>
      </c>
      <c r="AA689">
        <v>685.5</v>
      </c>
      <c r="AB689">
        <v>727</v>
      </c>
      <c r="AC689" s="2">
        <f>(Table2[[#This Row],[Close Price]]/Table2[[#This Row],[Day Low]])-1</f>
        <v>3.7830121341897449E-3</v>
      </c>
      <c r="AD689" s="2">
        <f>(Table2[[#This Row],[Day High]]/Table2[[#This Row],[Close Price]])-1</f>
        <v>1.4861693806442533E-2</v>
      </c>
      <c r="AE689" s="2">
        <f>(Table2[[#This Row],[Close Price]]/Table2[[#This Row],[Current Week Low]])-1</f>
        <v>3.7830121341897449E-3</v>
      </c>
      <c r="AF689" s="2">
        <f>(Table2[[#This Row],[Current Week High]]/Table2[[#This Row],[Close Price]])-1</f>
        <v>2.4248026736827244E-2</v>
      </c>
      <c r="AG689" s="2">
        <f>(Table2[[#This Row],[Close Price]]/Table2[[#This Row],[Current Month Low]])-1</f>
        <v>2.5747629467541833E-2</v>
      </c>
      <c r="AH689" s="2">
        <f>(Table2[[#This Row],[Current Month High]]/Table2[[#This Row],[Close Price]])-1</f>
        <v>3.3918793998435559E-2</v>
      </c>
      <c r="AI689">
        <v>34.6725449761786</v>
      </c>
      <c r="AJ689">
        <v>13.631221719457001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-0.18</v>
      </c>
      <c r="AM689" t="s">
        <v>10435</v>
      </c>
      <c r="AN689">
        <v>0.68</v>
      </c>
      <c r="AO689" t="s">
        <v>10436</v>
      </c>
      <c r="AQ689">
        <f>(Table2[[#This Row],[Sharpe Ratio]]-AVERAGE(Table2[Sharpe Ratio]))/_xlfn.STDEV.P(Table2[Sharpe Ratio])</f>
        <v>-0.68114784011182361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723</v>
      </c>
      <c r="AT689">
        <f>_xlfn.RANK.AVG(Table2[[#This Row],[6M Return vs Nifty Z-Score]],Table2[6M Return vs Nifty Z-Score])</f>
        <v>636</v>
      </c>
      <c r="AU689">
        <f>_xlfn.RANK.AVG(Table2[[#This Row],[Sharpe Ratio Z-Score]],Table2[Sharpe Ratio Z-Score])</f>
        <v>532</v>
      </c>
      <c r="AV689">
        <f>(Table2[[#This Row],[Rank 1Y]]+Table2[[#This Row],[Rank 6M]]+Table2[[#This Row],[Rank Sharpe]])/3</f>
        <v>630.33333333333337</v>
      </c>
    </row>
    <row r="690" spans="1:48" x14ac:dyDescent="0.3">
      <c r="A690" t="s">
        <v>1073</v>
      </c>
      <c r="B690" t="s">
        <v>1074</v>
      </c>
      <c r="C690" t="s">
        <v>10391</v>
      </c>
      <c r="D690" t="s">
        <v>24</v>
      </c>
      <c r="E690">
        <v>12830.1848159289</v>
      </c>
      <c r="F690">
        <v>211.21</v>
      </c>
      <c r="G690">
        <v>-43.012485040421801</v>
      </c>
      <c r="H690">
        <f>(Table2[[#This Row],[1Y Return vs Nifty]]-AVERAGE(Table2[1Y Return vs Nifty]))/_xlfn.STDEV.P(Table2[1Y Return vs Nifty])</f>
        <v>-1.0997388707645064</v>
      </c>
      <c r="I690">
        <v>-9.9467985974506608</v>
      </c>
      <c r="J690">
        <f>(Table2[[#This Row],[1M Return vs Nifty]]-AVERAGE(Table2[1M Return vs Nifty]))/_xlfn.STDEV.P(Table2[1M Return vs Nifty])</f>
        <v>-0.72772511197342593</v>
      </c>
      <c r="K690">
        <v>-29.427125947155201</v>
      </c>
      <c r="L690">
        <f>(Table2[[#This Row],[6M Return vs Nifty]]-AVERAGE(Table2[6M Return vs Nifty]))/_xlfn.STDEV.P(Table2[6M Return vs Nifty])</f>
        <v>-1.2864053164160156</v>
      </c>
      <c r="M690">
        <v>-3.11513856896548</v>
      </c>
      <c r="N690">
        <f>(Table2[[#This Row],[1W Return vs Nifty]]-AVERAGE(Table2[1W Return vs Nifty]))/_xlfn.STDEV.P(Table2[1W Return vs Nifty])</f>
        <v>-0.25402855157254484</v>
      </c>
      <c r="O690">
        <v>215.68</v>
      </c>
      <c r="P690">
        <v>223.67477856652701</v>
      </c>
      <c r="Q690">
        <v>235.855457148472</v>
      </c>
      <c r="R690">
        <v>41.313905746633203</v>
      </c>
      <c r="S690" s="2">
        <f>(Table2[[#This Row],[Close Price]]-Table2[[#This Row],[20D EMA]])/Table2[[#This Row],[20D EMA]]</f>
        <v>-2.0725148367952518E-2</v>
      </c>
      <c r="T690" s="2">
        <f>(Table2[[#This Row],[Close Price]]-Table2[[#This Row],[50D EMA]])/Table2[[#This Row],[50D EMA]]</f>
        <v>-5.5727242232720645E-2</v>
      </c>
      <c r="U690" s="2">
        <f>(Table2[[#This Row],[Close Price]]-Table2[[#This Row],[200D EMA]])/Table2[[#This Row],[200D EMA]]</f>
        <v>-0.10449390252165153</v>
      </c>
      <c r="V690">
        <v>0.81045294335356899</v>
      </c>
      <c r="W690">
        <v>210.51</v>
      </c>
      <c r="X690">
        <v>215.38</v>
      </c>
      <c r="Y690">
        <v>210.51</v>
      </c>
      <c r="Z690">
        <v>215.38</v>
      </c>
      <c r="AA690">
        <v>207.2</v>
      </c>
      <c r="AB690">
        <v>229</v>
      </c>
      <c r="AC690" s="2">
        <f>(Table2[[#This Row],[Close Price]]/Table2[[#This Row],[Day Low]])-1</f>
        <v>3.3252577074724954E-3</v>
      </c>
      <c r="AD690" s="2">
        <f>(Table2[[#This Row],[Day High]]/Table2[[#This Row],[Close Price]])-1</f>
        <v>1.9743383362530231E-2</v>
      </c>
      <c r="AE690" s="2">
        <f>(Table2[[#This Row],[Close Price]]/Table2[[#This Row],[Current Week Low]])-1</f>
        <v>3.3252577074724954E-3</v>
      </c>
      <c r="AF690" s="2">
        <f>(Table2[[#This Row],[Current Week High]]/Table2[[#This Row],[Close Price]])-1</f>
        <v>1.9743383362530231E-2</v>
      </c>
      <c r="AG690" s="2">
        <f>(Table2[[#This Row],[Close Price]]/Table2[[#This Row],[Current Month Low]])-1</f>
        <v>1.9353281853282001E-2</v>
      </c>
      <c r="AH690" s="2">
        <f>(Table2[[#This Row],[Current Month High]]/Table2[[#This Row],[Close Price]])-1</f>
        <v>8.4228966431513674E-2</v>
      </c>
      <c r="AI690">
        <v>42.370152928365101</v>
      </c>
      <c r="AJ690">
        <v>2.9037758830694198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-0.22</v>
      </c>
      <c r="AM690" t="s">
        <v>10435</v>
      </c>
      <c r="AN690">
        <v>-0.48</v>
      </c>
      <c r="AO690" t="s">
        <v>10435</v>
      </c>
      <c r="AP690">
        <v>5.8598033141499997E-3</v>
      </c>
      <c r="AQ690">
        <f>(Table2[[#This Row],[Sharpe Ratio]]-AVERAGE(Table2[Sharpe Ratio]))/_xlfn.STDEV.P(Table2[Sharpe Ratio])</f>
        <v>-0.61313403849881076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688</v>
      </c>
      <c r="AT690">
        <f>_xlfn.RANK.AVG(Table2[[#This Row],[6M Return vs Nifty Z-Score]],Table2[6M Return vs Nifty Z-Score])</f>
        <v>712</v>
      </c>
      <c r="AU690">
        <f>_xlfn.RANK.AVG(Table2[[#This Row],[Sharpe Ratio Z-Score]],Table2[Sharpe Ratio Z-Score])</f>
        <v>492</v>
      </c>
      <c r="AV690">
        <f>(Table2[[#This Row],[Rank 1Y]]+Table2[[#This Row],[Rank 6M]]+Table2[[#This Row],[Rank Sharpe]])/3</f>
        <v>630.66666666666663</v>
      </c>
    </row>
    <row r="691" spans="1:48" x14ac:dyDescent="0.3">
      <c r="A691" t="s">
        <v>360</v>
      </c>
      <c r="B691" t="s">
        <v>361</v>
      </c>
      <c r="C691" t="s">
        <v>10400</v>
      </c>
      <c r="D691" t="s">
        <v>98</v>
      </c>
      <c r="E691">
        <v>71346.718198799994</v>
      </c>
      <c r="F691">
        <v>612</v>
      </c>
      <c r="G691">
        <v>-31.7513632833539</v>
      </c>
      <c r="H691">
        <f>(Table2[[#This Row],[1Y Return vs Nifty]]-AVERAGE(Table2[1Y Return vs Nifty]))/_xlfn.STDEV.P(Table2[1Y Return vs Nifty])</f>
        <v>-0.91637002407589219</v>
      </c>
      <c r="I691">
        <v>4.4983646756764504</v>
      </c>
      <c r="J691">
        <f>(Table2[[#This Row],[1M Return vs Nifty]]-AVERAGE(Table2[1M Return vs Nifty]))/_xlfn.STDEV.P(Table2[1M Return vs Nifty])</f>
        <v>0.68007976465397812</v>
      </c>
      <c r="K691">
        <v>-7.7565169464567401</v>
      </c>
      <c r="L691">
        <f>(Table2[[#This Row],[6M Return vs Nifty]]-AVERAGE(Table2[6M Return vs Nifty]))/_xlfn.STDEV.P(Table2[6M Return vs Nifty])</f>
        <v>-0.63412015631331953</v>
      </c>
      <c r="M691">
        <v>-3.0576090906978899</v>
      </c>
      <c r="N691">
        <f>(Table2[[#This Row],[1W Return vs Nifty]]-AVERAGE(Table2[1W Return vs Nifty]))/_xlfn.STDEV.P(Table2[1W Return vs Nifty])</f>
        <v>-0.24288795644557634</v>
      </c>
      <c r="O691">
        <v>603.67999999999995</v>
      </c>
      <c r="P691">
        <v>575.48938785580594</v>
      </c>
      <c r="Q691">
        <v>549.85295257271605</v>
      </c>
      <c r="R691">
        <v>52.6249616322634</v>
      </c>
      <c r="S691" s="2">
        <f>(Table2[[#This Row],[Close Price]]-Table2[[#This Row],[20D EMA]])/Table2[[#This Row],[20D EMA]]</f>
        <v>1.3782136231115906E-2</v>
      </c>
      <c r="T691" s="2">
        <f>(Table2[[#This Row],[Close Price]]-Table2[[#This Row],[50D EMA]])/Table2[[#This Row],[50D EMA]]</f>
        <v>6.3442720082515433E-2</v>
      </c>
      <c r="U691" s="2">
        <f>(Table2[[#This Row],[Close Price]]-Table2[[#This Row],[200D EMA]])/Table2[[#This Row],[200D EMA]]</f>
        <v>0.11302484989214499</v>
      </c>
      <c r="V691">
        <v>0.95198703874629498</v>
      </c>
      <c r="W691">
        <v>610.45000000000005</v>
      </c>
      <c r="X691">
        <v>620</v>
      </c>
      <c r="Y691">
        <v>610.45000000000005</v>
      </c>
      <c r="Z691">
        <v>624</v>
      </c>
      <c r="AA691">
        <v>570.15</v>
      </c>
      <c r="AB691">
        <v>629.5</v>
      </c>
      <c r="AC691" s="2">
        <f>(Table2[[#This Row],[Close Price]]/Table2[[#This Row],[Day Low]])-1</f>
        <v>2.539110492259633E-3</v>
      </c>
      <c r="AD691" s="2">
        <f>(Table2[[#This Row],[Day High]]/Table2[[#This Row],[Close Price]])-1</f>
        <v>1.3071895424836555E-2</v>
      </c>
      <c r="AE691" s="2">
        <f>(Table2[[#This Row],[Close Price]]/Table2[[#This Row],[Current Week Low]])-1</f>
        <v>2.539110492259633E-3</v>
      </c>
      <c r="AF691" s="2">
        <f>(Table2[[#This Row],[Current Week High]]/Table2[[#This Row],[Close Price]])-1</f>
        <v>1.9607843137254832E-2</v>
      </c>
      <c r="AG691" s="2">
        <f>(Table2[[#This Row],[Close Price]]/Table2[[#This Row],[Current Month Low]])-1</f>
        <v>7.3401736385161787E-2</v>
      </c>
      <c r="AH691" s="2">
        <f>(Table2[[#This Row],[Current Month High]]/Table2[[#This Row],[Close Price]])-1</f>
        <v>2.8594771241829964E-2</v>
      </c>
      <c r="AI691">
        <v>9.1503267973856097</v>
      </c>
      <c r="AJ691">
        <v>39.407744874715199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0.16</v>
      </c>
      <c r="AM691" t="s">
        <v>10436</v>
      </c>
      <c r="AN691">
        <v>2.63</v>
      </c>
      <c r="AO691" t="s">
        <v>10436</v>
      </c>
      <c r="AP691">
        <v>-7.7714667881919997E-2</v>
      </c>
      <c r="AQ691">
        <f>(Table2[[#This Row],[Sharpe Ratio]]-AVERAGE(Table2[Sharpe Ratio]))/_xlfn.STDEV.P(Table2[Sharpe Ratio])</f>
        <v>-1.5831695839096889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-2.6964679560904985</v>
      </c>
      <c r="AS691">
        <f>_xlfn.RANK.AVG(Table2[[#This Row],[1Y Return vs Nifty Z-Score]],Table2[1Y Return vs Nifty Z-Score])</f>
        <v>646</v>
      </c>
      <c r="AT691">
        <f>_xlfn.RANK.AVG(Table2[[#This Row],[6M Return vs Nifty Z-Score]],Table2[6M Return vs Nifty Z-Score])</f>
        <v>546</v>
      </c>
      <c r="AU691">
        <f>_xlfn.RANK.AVG(Table2[[#This Row],[Sharpe Ratio Z-Score]],Table2[Sharpe Ratio Z-Score])</f>
        <v>700</v>
      </c>
      <c r="AV691">
        <f>(Table2[[#This Row],[Rank 1Y]]+Table2[[#This Row],[Rank 6M]]+Table2[[#This Row],[Rank Sharpe]])/3</f>
        <v>630.66666666666663</v>
      </c>
    </row>
    <row r="692" spans="1:48" x14ac:dyDescent="0.3">
      <c r="A692" t="s">
        <v>687</v>
      </c>
      <c r="B692" t="s">
        <v>688</v>
      </c>
      <c r="C692" t="s">
        <v>10404</v>
      </c>
      <c r="D692" t="s">
        <v>164</v>
      </c>
      <c r="E692">
        <v>26748.13540861</v>
      </c>
      <c r="F692">
        <v>1049.95</v>
      </c>
      <c r="G692">
        <v>-31.404650341353701</v>
      </c>
      <c r="H692">
        <f>(Table2[[#This Row],[1Y Return vs Nifty]]-AVERAGE(Table2[1Y Return vs Nifty]))/_xlfn.STDEV.P(Table2[1Y Return vs Nifty])</f>
        <v>-0.91072437405291018</v>
      </c>
      <c r="I692">
        <v>-8.8362059155811696</v>
      </c>
      <c r="J692">
        <f>(Table2[[#This Row],[1M Return vs Nifty]]-AVERAGE(Table2[1M Return vs Nifty]))/_xlfn.STDEV.P(Table2[1M Return vs Nifty])</f>
        <v>-0.61948834344958303</v>
      </c>
      <c r="K692">
        <v>-20.8075459732237</v>
      </c>
      <c r="L692">
        <f>(Table2[[#This Row],[6M Return vs Nifty]]-AVERAGE(Table2[6M Return vs Nifty]))/_xlfn.STDEV.P(Table2[6M Return vs Nifty])</f>
        <v>-1.026956027144418</v>
      </c>
      <c r="M692">
        <v>-3.1662096074153898</v>
      </c>
      <c r="N692">
        <f>(Table2[[#This Row],[1W Return vs Nifty]]-AVERAGE(Table2[1W Return vs Nifty]))/_xlfn.STDEV.P(Table2[1W Return vs Nifty])</f>
        <v>-0.26391846851978079</v>
      </c>
      <c r="O692">
        <v>1047.68</v>
      </c>
      <c r="P692">
        <v>1059.4043859665201</v>
      </c>
      <c r="Q692">
        <v>1058.2176467757999</v>
      </c>
      <c r="R692">
        <v>54.529482982744703</v>
      </c>
      <c r="S692" s="2">
        <f>(Table2[[#This Row],[Close Price]]-Table2[[#This Row],[20D EMA]])/Table2[[#This Row],[20D EMA]]</f>
        <v>2.1666921197311981E-3</v>
      </c>
      <c r="T692" s="2">
        <f>(Table2[[#This Row],[Close Price]]-Table2[[#This Row],[50D EMA]])/Table2[[#This Row],[50D EMA]]</f>
        <v>-8.9242465783210424E-3</v>
      </c>
      <c r="U692" s="2">
        <f>(Table2[[#This Row],[Close Price]]-Table2[[#This Row],[200D EMA]])/Table2[[#This Row],[200D EMA]]</f>
        <v>-7.8128037280326464E-3</v>
      </c>
      <c r="V692">
        <v>0.79535921084922601</v>
      </c>
      <c r="W692">
        <v>1031.25</v>
      </c>
      <c r="X692">
        <v>1056.3</v>
      </c>
      <c r="Y692">
        <v>1026.0999999999999</v>
      </c>
      <c r="Z692">
        <v>1056.3</v>
      </c>
      <c r="AA692">
        <v>993.05</v>
      </c>
      <c r="AB692">
        <v>1112.5</v>
      </c>
      <c r="AC692" s="2">
        <f>(Table2[[#This Row],[Close Price]]/Table2[[#This Row],[Day Low]])-1</f>
        <v>1.8133333333333335E-2</v>
      </c>
      <c r="AD692" s="2">
        <f>(Table2[[#This Row],[Day High]]/Table2[[#This Row],[Close Price]])-1</f>
        <v>6.0479070431924686E-3</v>
      </c>
      <c r="AE692" s="2">
        <f>(Table2[[#This Row],[Close Price]]/Table2[[#This Row],[Current Week Low]])-1</f>
        <v>2.3243348601500902E-2</v>
      </c>
      <c r="AF692" s="2">
        <f>(Table2[[#This Row],[Current Week High]]/Table2[[#This Row],[Close Price]])-1</f>
        <v>6.0479070431924686E-3</v>
      </c>
      <c r="AG692" s="2">
        <f>(Table2[[#This Row],[Close Price]]/Table2[[#This Row],[Current Month Low]])-1</f>
        <v>5.7298222647399477E-2</v>
      </c>
      <c r="AH692" s="2">
        <f>(Table2[[#This Row],[Current Month High]]/Table2[[#This Row],[Close Price]])-1</f>
        <v>5.9574265441211471E-2</v>
      </c>
      <c r="AI692">
        <v>28.482308681365701</v>
      </c>
      <c r="AJ692">
        <v>12.534833869239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-7.0000000000000007E-2</v>
      </c>
      <c r="AM692" t="s">
        <v>10435</v>
      </c>
      <c r="AN692">
        <v>-0.63</v>
      </c>
      <c r="AO692" t="s">
        <v>10435</v>
      </c>
      <c r="AP692">
        <v>-7.2970394095670001E-3</v>
      </c>
      <c r="AQ692">
        <f>(Table2[[#This Row],[Sharpe Ratio]]-AVERAGE(Table2[Sharpe Ratio]))/_xlfn.STDEV.P(Table2[Sharpe Ratio])</f>
        <v>-0.76584341164511804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643</v>
      </c>
      <c r="AT692">
        <f>_xlfn.RANK.AVG(Table2[[#This Row],[6M Return vs Nifty Z-Score]],Table2[6M Return vs Nifty Z-Score])</f>
        <v>670</v>
      </c>
      <c r="AU692">
        <f>_xlfn.RANK.AVG(Table2[[#This Row],[Sharpe Ratio Z-Score]],Table2[Sharpe Ratio Z-Score])</f>
        <v>584</v>
      </c>
      <c r="AV692">
        <f>(Table2[[#This Row],[Rank 1Y]]+Table2[[#This Row],[Rank 6M]]+Table2[[#This Row],[Rank Sharpe]])/3</f>
        <v>632.33333333333337</v>
      </c>
    </row>
    <row r="693" spans="1:48" x14ac:dyDescent="0.3">
      <c r="A693" t="s">
        <v>49</v>
      </c>
      <c r="B693" t="s">
        <v>50</v>
      </c>
      <c r="C693" t="s">
        <v>10391</v>
      </c>
      <c r="D693" t="s">
        <v>51</v>
      </c>
      <c r="E693">
        <v>467219.37208389997</v>
      </c>
      <c r="F693">
        <v>7554.2</v>
      </c>
      <c r="G693">
        <v>-35.246622695997303</v>
      </c>
      <c r="H693">
        <f>(Table2[[#This Row],[1Y Return vs Nifty]]-AVERAGE(Table2[1Y Return vs Nifty]))/_xlfn.STDEV.P(Table2[1Y Return vs Nifty])</f>
        <v>-0.97328457497058229</v>
      </c>
      <c r="I693">
        <v>7.8952624644949996</v>
      </c>
      <c r="J693">
        <f>(Table2[[#This Row],[1M Return vs Nifty]]-AVERAGE(Table2[1M Return vs Nifty]))/_xlfn.STDEV.P(Table2[1M Return vs Nifty])</f>
        <v>1.0111365469196416</v>
      </c>
      <c r="K693">
        <v>-8.0735008600071492</v>
      </c>
      <c r="L693">
        <f>(Table2[[#This Row],[6M Return vs Nifty]]-AVERAGE(Table2[6M Return vs Nifty]))/_xlfn.STDEV.P(Table2[6M Return vs Nifty])</f>
        <v>-0.64366136961256482</v>
      </c>
      <c r="M693">
        <v>1.54870859326389</v>
      </c>
      <c r="N693">
        <f>(Table2[[#This Row],[1W Return vs Nifty]]-AVERAGE(Table2[1W Return vs Nifty]))/_xlfn.STDEV.P(Table2[1W Return vs Nifty])</f>
        <v>0.64912639669211514</v>
      </c>
      <c r="O693">
        <v>7353.83</v>
      </c>
      <c r="P693">
        <v>7137.7101403388097</v>
      </c>
      <c r="Q693">
        <v>7022.4605751724303</v>
      </c>
      <c r="R693">
        <v>61.151474125815199</v>
      </c>
      <c r="S693" s="2">
        <f>(Table2[[#This Row],[Close Price]]-Table2[[#This Row],[20D EMA]])/Table2[[#This Row],[20D EMA]]</f>
        <v>2.7247026379451238E-2</v>
      </c>
      <c r="T693" s="2">
        <f>(Table2[[#This Row],[Close Price]]-Table2[[#This Row],[50D EMA]])/Table2[[#This Row],[50D EMA]]</f>
        <v>5.8350626667703319E-2</v>
      </c>
      <c r="U693" s="2">
        <f>(Table2[[#This Row],[Close Price]]-Table2[[#This Row],[200D EMA]])/Table2[[#This Row],[200D EMA]]</f>
        <v>7.5719816314456581E-2</v>
      </c>
      <c r="V693">
        <v>1.42633431757004</v>
      </c>
      <c r="W693">
        <v>7483.9</v>
      </c>
      <c r="X693">
        <v>7603.45</v>
      </c>
      <c r="Y693">
        <v>7483.9</v>
      </c>
      <c r="Z693">
        <v>7635.95</v>
      </c>
      <c r="AA693">
        <v>7193</v>
      </c>
      <c r="AB693">
        <v>7748</v>
      </c>
      <c r="AC693" s="2">
        <f>(Table2[[#This Row],[Close Price]]/Table2[[#This Row],[Day Low]])-1</f>
        <v>9.3934980424645875E-3</v>
      </c>
      <c r="AD693" s="2">
        <f>(Table2[[#This Row],[Day High]]/Table2[[#This Row],[Close Price]])-1</f>
        <v>6.5195520372771654E-3</v>
      </c>
      <c r="AE693" s="2">
        <f>(Table2[[#This Row],[Close Price]]/Table2[[#This Row],[Current Week Low]])-1</f>
        <v>9.3934980424645875E-3</v>
      </c>
      <c r="AF693" s="2">
        <f>(Table2[[#This Row],[Current Week High]]/Table2[[#This Row],[Close Price]])-1</f>
        <v>1.0821794498424797E-2</v>
      </c>
      <c r="AG693" s="2">
        <f>(Table2[[#This Row],[Close Price]]/Table2[[#This Row],[Current Month Low]])-1</f>
        <v>5.0215487279299253E-2</v>
      </c>
      <c r="AH693" s="2">
        <f>(Table2[[#This Row],[Current Month High]]/Table2[[#This Row],[Close Price]])-1</f>
        <v>2.5654602737549936E-2</v>
      </c>
      <c r="AI693">
        <v>8.4429853591379604</v>
      </c>
      <c r="AJ693">
        <v>22.082161672969299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0.01</v>
      </c>
      <c r="AM693" t="s">
        <v>10436</v>
      </c>
      <c r="AN693">
        <v>3.24</v>
      </c>
      <c r="AO693" t="s">
        <v>10436</v>
      </c>
      <c r="AP693">
        <v>-6.3394178897698994E-2</v>
      </c>
      <c r="AQ693">
        <f>(Table2[[#This Row],[Sharpe Ratio]]-AVERAGE(Table2[Sharpe Ratio]))/_xlfn.STDEV.P(Table2[Sharpe Ratio])</f>
        <v>-1.4169539543812724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-1.3736369553526631</v>
      </c>
      <c r="AS693">
        <f>_xlfn.RANK.AVG(Table2[[#This Row],[1Y Return vs Nifty Z-Score]],Table2[1Y Return vs Nifty Z-Score])</f>
        <v>665</v>
      </c>
      <c r="AT693">
        <f>_xlfn.RANK.AVG(Table2[[#This Row],[6M Return vs Nifty Z-Score]],Table2[6M Return vs Nifty Z-Score])</f>
        <v>549</v>
      </c>
      <c r="AU693">
        <f>_xlfn.RANK.AVG(Table2[[#This Row],[Sharpe Ratio Z-Score]],Table2[Sharpe Ratio Z-Score])</f>
        <v>683</v>
      </c>
      <c r="AV693">
        <f>(Table2[[#This Row],[Rank 1Y]]+Table2[[#This Row],[Rank 6M]]+Table2[[#This Row],[Rank Sharpe]])/3</f>
        <v>632.33333333333337</v>
      </c>
    </row>
    <row r="694" spans="1:48" x14ac:dyDescent="0.3">
      <c r="A694" t="s">
        <v>604</v>
      </c>
      <c r="B694" t="s">
        <v>605</v>
      </c>
      <c r="C694" t="s">
        <v>10391</v>
      </c>
      <c r="D694" t="s">
        <v>24</v>
      </c>
      <c r="E694">
        <v>33487.256775374997</v>
      </c>
      <c r="F694">
        <v>207.87</v>
      </c>
      <c r="G694">
        <v>-49.6712026042932</v>
      </c>
      <c r="H694">
        <f>(Table2[[#This Row],[1Y Return vs Nifty]]-AVERAGE(Table2[1Y Return vs Nifty]))/_xlfn.STDEV.P(Table2[1Y Return vs Nifty])</f>
        <v>-1.2081651347240425</v>
      </c>
      <c r="I694">
        <v>1.45012982773314</v>
      </c>
      <c r="J694">
        <f>(Table2[[#This Row],[1M Return vs Nifty]]-AVERAGE(Table2[1M Return vs Nifty]))/_xlfn.STDEV.P(Table2[1M Return vs Nifty])</f>
        <v>0.38300317210181967</v>
      </c>
      <c r="K694">
        <v>-3.0232502122053</v>
      </c>
      <c r="L694">
        <f>(Table2[[#This Row],[6M Return vs Nifty]]-AVERAGE(Table2[6M Return vs Nifty]))/_xlfn.STDEV.P(Table2[6M Return vs Nifty])</f>
        <v>-0.49164886492227222</v>
      </c>
      <c r="M694">
        <v>1.3676308419146199</v>
      </c>
      <c r="N694">
        <f>(Table2[[#This Row],[1W Return vs Nifty]]-AVERAGE(Table2[1W Return vs Nifty]))/_xlfn.STDEV.P(Table2[1W Return vs Nifty])</f>
        <v>0.61406065344131011</v>
      </c>
      <c r="O694">
        <v>204.79</v>
      </c>
      <c r="P694">
        <v>201.74483608040899</v>
      </c>
      <c r="Q694">
        <v>204.93802635041101</v>
      </c>
      <c r="R694">
        <v>53.789625329225601</v>
      </c>
      <c r="S694" s="2">
        <f>(Table2[[#This Row],[Close Price]]-Table2[[#This Row],[20D EMA]])/Table2[[#This Row],[20D EMA]]</f>
        <v>1.5039796865081365E-2</v>
      </c>
      <c r="T694" s="2">
        <f>(Table2[[#This Row],[Close Price]]-Table2[[#This Row],[50D EMA]])/Table2[[#This Row],[50D EMA]]</f>
        <v>3.0360945234552246E-2</v>
      </c>
      <c r="U694" s="2">
        <f>(Table2[[#This Row],[Close Price]]-Table2[[#This Row],[200D EMA]])/Table2[[#This Row],[200D EMA]]</f>
        <v>1.4306635531737747E-2</v>
      </c>
      <c r="V694">
        <v>0.91858233359408503</v>
      </c>
      <c r="W694">
        <v>207.49</v>
      </c>
      <c r="X694">
        <v>212.82</v>
      </c>
      <c r="Y694">
        <v>207.49</v>
      </c>
      <c r="Z694">
        <v>215.44</v>
      </c>
      <c r="AA694">
        <v>193.66</v>
      </c>
      <c r="AB694">
        <v>215.44</v>
      </c>
      <c r="AC694" s="2">
        <f>(Table2[[#This Row],[Close Price]]/Table2[[#This Row],[Day Low]])-1</f>
        <v>1.831413562099371E-3</v>
      </c>
      <c r="AD694" s="2">
        <f>(Table2[[#This Row],[Day High]]/Table2[[#This Row],[Close Price]])-1</f>
        <v>2.381296002309119E-2</v>
      </c>
      <c r="AE694" s="2">
        <f>(Table2[[#This Row],[Close Price]]/Table2[[#This Row],[Current Week Low]])-1</f>
        <v>1.831413562099371E-3</v>
      </c>
      <c r="AF694" s="2">
        <f>(Table2[[#This Row],[Current Week High]]/Table2[[#This Row],[Close Price]])-1</f>
        <v>3.6416991388848796E-2</v>
      </c>
      <c r="AG694" s="2">
        <f>(Table2[[#This Row],[Close Price]]/Table2[[#This Row],[Current Month Low]])-1</f>
        <v>7.3376019828565564E-2</v>
      </c>
      <c r="AH694" s="2">
        <f>(Table2[[#This Row],[Current Month High]]/Table2[[#This Row],[Close Price]])-1</f>
        <v>3.6416991388848796E-2</v>
      </c>
      <c r="AI694">
        <v>26.5694905469764</v>
      </c>
      <c r="AJ694">
        <v>22.890925214306801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-0.01</v>
      </c>
      <c r="AM694" t="s">
        <v>10435</v>
      </c>
      <c r="AN694">
        <v>5.88</v>
      </c>
      <c r="AO694" t="s">
        <v>10436</v>
      </c>
      <c r="AP694">
        <v>-7.5194372959528993E-2</v>
      </c>
      <c r="AQ694">
        <f>(Table2[[#This Row],[Sharpe Ratio]]-AVERAGE(Table2[Sharpe Ratio]))/_xlfn.STDEV.P(Table2[Sharpe Ratio])</f>
        <v>-1.5539169230833674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712</v>
      </c>
      <c r="AT694">
        <f>_xlfn.RANK.AVG(Table2[[#This Row],[6M Return vs Nifty Z-Score]],Table2[6M Return vs Nifty Z-Score])</f>
        <v>490</v>
      </c>
      <c r="AU694">
        <f>_xlfn.RANK.AVG(Table2[[#This Row],[Sharpe Ratio Z-Score]],Table2[Sharpe Ratio Z-Score])</f>
        <v>696</v>
      </c>
      <c r="AV694">
        <f>(Table2[[#This Row],[Rank 1Y]]+Table2[[#This Row],[Rank 6M]]+Table2[[#This Row],[Rank Sharpe]])/3</f>
        <v>632.66666666666663</v>
      </c>
    </row>
    <row r="695" spans="1:48" x14ac:dyDescent="0.3">
      <c r="A695" t="s">
        <v>721</v>
      </c>
      <c r="B695" t="s">
        <v>722</v>
      </c>
      <c r="C695" t="s">
        <v>10400</v>
      </c>
      <c r="D695" t="s">
        <v>98</v>
      </c>
      <c r="E695">
        <v>24728.388402550001</v>
      </c>
      <c r="F695">
        <v>305.89999999999998</v>
      </c>
      <c r="G695">
        <v>-37.726421787166103</v>
      </c>
      <c r="H695">
        <f>(Table2[[#This Row],[1Y Return vs Nifty]]-AVERAGE(Table2[1Y Return vs Nifty]))/_xlfn.STDEV.P(Table2[1Y Return vs Nifty])</f>
        <v>-1.0136640246538875</v>
      </c>
      <c r="I695">
        <v>-1.7329064451720499</v>
      </c>
      <c r="J695">
        <f>(Table2[[#This Row],[1M Return vs Nifty]]-AVERAGE(Table2[1M Return vs Nifty]))/_xlfn.STDEV.P(Table2[1M Return vs Nifty])</f>
        <v>7.2789026179759145E-2</v>
      </c>
      <c r="K695">
        <v>-3.6560263580657302</v>
      </c>
      <c r="L695">
        <f>(Table2[[#This Row],[6M Return vs Nifty]]-AVERAGE(Table2[6M Return vs Nifty]))/_xlfn.STDEV.P(Table2[6M Return vs Nifty])</f>
        <v>-0.51069542192482043</v>
      </c>
      <c r="M695">
        <v>-4.5041656577883398</v>
      </c>
      <c r="N695">
        <f>(Table2[[#This Row],[1W Return vs Nifty]]-AVERAGE(Table2[1W Return vs Nifty]))/_xlfn.STDEV.P(Table2[1W Return vs Nifty])</f>
        <v>-0.52301392886015574</v>
      </c>
      <c r="O695">
        <v>304.70999999999998</v>
      </c>
      <c r="P695">
        <v>297.69465255524602</v>
      </c>
      <c r="Q695">
        <v>294.37087670313201</v>
      </c>
      <c r="R695">
        <v>50.129651216806302</v>
      </c>
      <c r="S695" s="2">
        <f>(Table2[[#This Row],[Close Price]]-Table2[[#This Row],[20D EMA]])/Table2[[#This Row],[20D EMA]]</f>
        <v>3.9053526303698526E-3</v>
      </c>
      <c r="T695" s="2">
        <f>(Table2[[#This Row],[Close Price]]-Table2[[#This Row],[50D EMA]])/Table2[[#This Row],[50D EMA]]</f>
        <v>2.7562965522973947E-2</v>
      </c>
      <c r="U695" s="2">
        <f>(Table2[[#This Row],[Close Price]]-Table2[[#This Row],[200D EMA]])/Table2[[#This Row],[200D EMA]]</f>
        <v>3.916529863956239E-2</v>
      </c>
      <c r="V695">
        <v>0.69616307540675904</v>
      </c>
      <c r="W695">
        <v>302.14999999999998</v>
      </c>
      <c r="X695">
        <v>311.5</v>
      </c>
      <c r="Y695">
        <v>301.5</v>
      </c>
      <c r="Z695">
        <v>311.5</v>
      </c>
      <c r="AA695">
        <v>296</v>
      </c>
      <c r="AB695">
        <v>320.5</v>
      </c>
      <c r="AC695" s="2">
        <f>(Table2[[#This Row],[Close Price]]/Table2[[#This Row],[Day Low]])-1</f>
        <v>1.2411054112196007E-2</v>
      </c>
      <c r="AD695" s="2">
        <f>(Table2[[#This Row],[Day High]]/Table2[[#This Row],[Close Price]])-1</f>
        <v>1.830663615560657E-2</v>
      </c>
      <c r="AE695" s="2">
        <f>(Table2[[#This Row],[Close Price]]/Table2[[#This Row],[Current Week Low]])-1</f>
        <v>1.4593698175787706E-2</v>
      </c>
      <c r="AF695" s="2">
        <f>(Table2[[#This Row],[Current Week High]]/Table2[[#This Row],[Close Price]])-1</f>
        <v>1.830663615560657E-2</v>
      </c>
      <c r="AG695" s="2">
        <f>(Table2[[#This Row],[Close Price]]/Table2[[#This Row],[Current Month Low]])-1</f>
        <v>3.3445945945945965E-2</v>
      </c>
      <c r="AH695" s="2">
        <f>(Table2[[#This Row],[Current Month High]]/Table2[[#This Row],[Close Price]])-1</f>
        <v>4.7728015691402392E-2</v>
      </c>
      <c r="AI695">
        <v>16.802876757110099</v>
      </c>
      <c r="AJ695">
        <v>21.461187214611801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0.12</v>
      </c>
      <c r="AM695" t="s">
        <v>10436</v>
      </c>
      <c r="AN695">
        <v>-0.05</v>
      </c>
      <c r="AO695" t="s">
        <v>10435</v>
      </c>
      <c r="AP695">
        <v>-0.109960845513287</v>
      </c>
      <c r="AQ695">
        <f>(Table2[[#This Row],[Sharpe Ratio]]-AVERAGE(Table2[Sharpe Ratio]))/_xlfn.STDEV.P(Table2[Sharpe Ratio])</f>
        <v>-1.9574458199228946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-3.9320301691819992</v>
      </c>
      <c r="AS695">
        <f>_xlfn.RANK.AVG(Table2[[#This Row],[1Y Return vs Nifty Z-Score]],Table2[1Y Return vs Nifty Z-Score])</f>
        <v>675</v>
      </c>
      <c r="AT695">
        <f>_xlfn.RANK.AVG(Table2[[#This Row],[6M Return vs Nifty Z-Score]],Table2[6M Return vs Nifty Z-Score])</f>
        <v>495</v>
      </c>
      <c r="AU695">
        <f>_xlfn.RANK.AVG(Table2[[#This Row],[Sharpe Ratio Z-Score]],Table2[Sharpe Ratio Z-Score])</f>
        <v>730</v>
      </c>
      <c r="AV695">
        <f>(Table2[[#This Row],[Rank 1Y]]+Table2[[#This Row],[Rank 6M]]+Table2[[#This Row],[Rank Sharpe]])/3</f>
        <v>633.33333333333337</v>
      </c>
    </row>
    <row r="696" spans="1:48" x14ac:dyDescent="0.3">
      <c r="A696" t="s">
        <v>1512</v>
      </c>
      <c r="B696" t="s">
        <v>1513</v>
      </c>
      <c r="C696" t="s">
        <v>10400</v>
      </c>
      <c r="D696" t="s">
        <v>98</v>
      </c>
      <c r="E696">
        <v>6995.3948964849997</v>
      </c>
      <c r="F696">
        <v>1468.55</v>
      </c>
      <c r="G696">
        <v>-36.399237100285603</v>
      </c>
      <c r="H696">
        <f>(Table2[[#This Row],[1Y Return vs Nifty]]-AVERAGE(Table2[1Y Return vs Nifty]))/_xlfn.STDEV.P(Table2[1Y Return vs Nifty])</f>
        <v>-0.99205300484377645</v>
      </c>
      <c r="I696">
        <v>-2.4488177967469098</v>
      </c>
      <c r="J696">
        <f>(Table2[[#This Row],[1M Return vs Nifty]]-AVERAGE(Table2[1M Return vs Nifty]))/_xlfn.STDEV.P(Table2[1M Return vs Nifty])</f>
        <v>3.0173335430292631E-3</v>
      </c>
      <c r="K696">
        <v>-3.0527544829872602</v>
      </c>
      <c r="L696">
        <f>(Table2[[#This Row],[6M Return vs Nifty]]-AVERAGE(Table2[6M Return vs Nifty]))/_xlfn.STDEV.P(Table2[6M Return vs Nifty])</f>
        <v>-0.49253694324024211</v>
      </c>
      <c r="M696">
        <v>-3.7941984532736601</v>
      </c>
      <c r="N696">
        <f>(Table2[[#This Row],[1W Return vs Nifty]]-AVERAGE(Table2[1W Return vs Nifty]))/_xlfn.STDEV.P(Table2[1W Return vs Nifty])</f>
        <v>-0.38552863580510743</v>
      </c>
      <c r="O696">
        <v>1478.21</v>
      </c>
      <c r="P696">
        <v>1463.85206119036</v>
      </c>
      <c r="Q696">
        <v>1431.1977872474099</v>
      </c>
      <c r="R696">
        <v>45.299778714679</v>
      </c>
      <c r="S696" s="2">
        <f>(Table2[[#This Row],[Close Price]]-Table2[[#This Row],[20D EMA]])/Table2[[#This Row],[20D EMA]]</f>
        <v>-6.5349307608527077E-3</v>
      </c>
      <c r="T696" s="2">
        <f>(Table2[[#This Row],[Close Price]]-Table2[[#This Row],[50D EMA]])/Table2[[#This Row],[50D EMA]]</f>
        <v>3.209298899930991E-3</v>
      </c>
      <c r="U696" s="2">
        <f>(Table2[[#This Row],[Close Price]]-Table2[[#This Row],[200D EMA]])/Table2[[#This Row],[200D EMA]]</f>
        <v>2.6098567986489629E-2</v>
      </c>
      <c r="V696">
        <v>0.57861882942310305</v>
      </c>
      <c r="W696">
        <v>1455.05</v>
      </c>
      <c r="X696">
        <v>1487.35</v>
      </c>
      <c r="Y696">
        <v>1455.05</v>
      </c>
      <c r="Z696">
        <v>1497.9</v>
      </c>
      <c r="AA696">
        <v>1415.05</v>
      </c>
      <c r="AB696">
        <v>1584</v>
      </c>
      <c r="AC696" s="2">
        <f>(Table2[[#This Row],[Close Price]]/Table2[[#This Row],[Day Low]])-1</f>
        <v>9.2780316827600906E-3</v>
      </c>
      <c r="AD696" s="2">
        <f>(Table2[[#This Row],[Day High]]/Table2[[#This Row],[Close Price]])-1</f>
        <v>1.2801743216097394E-2</v>
      </c>
      <c r="AE696" s="2">
        <f>(Table2[[#This Row],[Close Price]]/Table2[[#This Row],[Current Week Low]])-1</f>
        <v>9.2780316827600906E-3</v>
      </c>
      <c r="AF696" s="2">
        <f>(Table2[[#This Row],[Current Week High]]/Table2[[#This Row],[Close Price]])-1</f>
        <v>1.9985700180450205E-2</v>
      </c>
      <c r="AG696" s="2">
        <f>(Table2[[#This Row],[Close Price]]/Table2[[#This Row],[Current Month Low]])-1</f>
        <v>3.7807851312674501E-2</v>
      </c>
      <c r="AH696" s="2">
        <f>(Table2[[#This Row],[Current Month High]]/Table2[[#This Row],[Close Price]])-1</f>
        <v>7.8614960335024353E-2</v>
      </c>
      <c r="AI696">
        <v>8.1338735487385492</v>
      </c>
      <c r="AJ696">
        <v>17.483999999999899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0.03</v>
      </c>
      <c r="AM696" t="s">
        <v>10436</v>
      </c>
      <c r="AN696">
        <v>-0.73</v>
      </c>
      <c r="AO696" t="s">
        <v>10435</v>
      </c>
      <c r="AP696">
        <v>-0.13661316775208401</v>
      </c>
      <c r="AQ696">
        <f>(Table2[[#This Row],[Sharpe Ratio]]-AVERAGE(Table2[Sharpe Ratio]))/_xlfn.STDEV.P(Table2[Sharpe Ratio])</f>
        <v>-2.2667950693931522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-4.1338963197392484</v>
      </c>
      <c r="AS696">
        <f>_xlfn.RANK.AVG(Table2[[#This Row],[1Y Return vs Nifty Z-Score]],Table2[1Y Return vs Nifty Z-Score])</f>
        <v>670</v>
      </c>
      <c r="AT696">
        <f>_xlfn.RANK.AVG(Table2[[#This Row],[6M Return vs Nifty Z-Score]],Table2[6M Return vs Nifty Z-Score])</f>
        <v>491</v>
      </c>
      <c r="AU696">
        <f>_xlfn.RANK.AVG(Table2[[#This Row],[Sharpe Ratio Z-Score]],Table2[Sharpe Ratio Z-Score])</f>
        <v>739</v>
      </c>
      <c r="AV696">
        <f>(Table2[[#This Row],[Rank 1Y]]+Table2[[#This Row],[Rank 6M]]+Table2[[#This Row],[Rank Sharpe]])/3</f>
        <v>633.33333333333337</v>
      </c>
    </row>
    <row r="697" spans="1:48" x14ac:dyDescent="0.3">
      <c r="A697" t="s">
        <v>2143</v>
      </c>
      <c r="B697" t="s">
        <v>2144</v>
      </c>
      <c r="C697" t="s">
        <v>10395</v>
      </c>
      <c r="D697" t="s">
        <v>195</v>
      </c>
      <c r="E697">
        <v>2908.1696291549902</v>
      </c>
      <c r="F697">
        <v>185.49</v>
      </c>
      <c r="G697">
        <v>-18.226221528007201</v>
      </c>
      <c r="H697">
        <f>(Table2[[#This Row],[1Y Return vs Nifty]]-AVERAGE(Table2[1Y Return vs Nifty]))/_xlfn.STDEV.P(Table2[1Y Return vs Nifty])</f>
        <v>-0.69613533534061167</v>
      </c>
      <c r="I697">
        <v>-5.9316483341013297</v>
      </c>
      <c r="J697">
        <f>(Table2[[#This Row],[1M Return vs Nifty]]-AVERAGE(Table2[1M Return vs Nifty]))/_xlfn.STDEV.P(Table2[1M Return vs Nifty])</f>
        <v>-0.33641433103883839</v>
      </c>
      <c r="K697">
        <v>-33.272190503589997</v>
      </c>
      <c r="L697">
        <f>(Table2[[#This Row],[6M Return vs Nifty]]-AVERAGE(Table2[6M Return vs Nifty]))/_xlfn.STDEV.P(Table2[6M Return vs Nifty])</f>
        <v>-1.4021417292560254</v>
      </c>
      <c r="M697">
        <v>-8.6074836473892802</v>
      </c>
      <c r="N697">
        <f>(Table2[[#This Row],[1W Return vs Nifty]]-AVERAGE(Table2[1W Return vs Nifty]))/_xlfn.STDEV.P(Table2[1W Return vs Nifty])</f>
        <v>-1.317622289233614</v>
      </c>
      <c r="O697">
        <v>193.9</v>
      </c>
      <c r="P697">
        <v>190.511932576091</v>
      </c>
      <c r="Q697">
        <v>186.66179412656501</v>
      </c>
      <c r="R697">
        <v>37.398425729571798</v>
      </c>
      <c r="S697" s="2">
        <f>(Table2[[#This Row],[Close Price]]-Table2[[#This Row],[20D EMA]])/Table2[[#This Row],[20D EMA]]</f>
        <v>-4.3372872614749855E-2</v>
      </c>
      <c r="T697" s="2">
        <f>(Table2[[#This Row],[Close Price]]-Table2[[#This Row],[50D EMA]])/Table2[[#This Row],[50D EMA]]</f>
        <v>-2.6360199637811221E-2</v>
      </c>
      <c r="U697" s="2">
        <f>(Table2[[#This Row],[Close Price]]-Table2[[#This Row],[200D EMA]])/Table2[[#This Row],[200D EMA]]</f>
        <v>-6.2776323995390052E-3</v>
      </c>
      <c r="V697">
        <v>0.67547873550154103</v>
      </c>
      <c r="W697">
        <v>184.1</v>
      </c>
      <c r="X697">
        <v>190.39</v>
      </c>
      <c r="Y697">
        <v>184.1</v>
      </c>
      <c r="Z697">
        <v>195.1</v>
      </c>
      <c r="AA697">
        <v>181.21</v>
      </c>
      <c r="AB697">
        <v>212.15</v>
      </c>
      <c r="AC697" s="2">
        <f>(Table2[[#This Row],[Close Price]]/Table2[[#This Row],[Day Low]])-1</f>
        <v>7.5502444323738427E-3</v>
      </c>
      <c r="AD697" s="2">
        <f>(Table2[[#This Row],[Day High]]/Table2[[#This Row],[Close Price]])-1</f>
        <v>2.6416518410695922E-2</v>
      </c>
      <c r="AE697" s="2">
        <f>(Table2[[#This Row],[Close Price]]/Table2[[#This Row],[Current Week Low]])-1</f>
        <v>7.5502444323738427E-3</v>
      </c>
      <c r="AF697" s="2">
        <f>(Table2[[#This Row],[Current Week High]]/Table2[[#This Row],[Close Price]])-1</f>
        <v>5.1808722842201727E-2</v>
      </c>
      <c r="AG697" s="2">
        <f>(Table2[[#This Row],[Close Price]]/Table2[[#This Row],[Current Month Low]])-1</f>
        <v>2.3619005573643825E-2</v>
      </c>
      <c r="AH697" s="2">
        <f>(Table2[[#This Row],[Current Month High]]/Table2[[#This Row],[Close Price]])-1</f>
        <v>0.14372742465901123</v>
      </c>
      <c r="AI697">
        <v>52.568871637285</v>
      </c>
      <c r="AJ697">
        <v>39.466165413533801</v>
      </c>
      <c r="AK697" t="str">
        <f>IF(AND(Table2[[#This Row],[20D EMA]]&gt;Table2[[#This Row],[50D EMA]],Table2[[#This Row],[50D EMA]]&gt;Table2[[#This Row],[200D EMA]]),"Uptrend","Downtrend/NoTrend")</f>
        <v>Uptrend</v>
      </c>
      <c r="AL697">
        <v>-0.05</v>
      </c>
      <c r="AM697" t="s">
        <v>10435</v>
      </c>
      <c r="AN697">
        <v>-6.36</v>
      </c>
      <c r="AO697" t="s">
        <v>10435</v>
      </c>
      <c r="AP697">
        <v>-1.8125967900879E-2</v>
      </c>
      <c r="AQ697">
        <f>(Table2[[#This Row],[Sharpe Ratio]]-AVERAGE(Table2[Sharpe Ratio]))/_xlfn.STDEV.P(Table2[Sharpe Ratio])</f>
        <v>-0.89153305592227128</v>
      </c>
      <c r="AR6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-4.6438467407913606</v>
      </c>
      <c r="AS697">
        <f>_xlfn.RANK.AVG(Table2[[#This Row],[1Y Return vs Nifty Z-Score]],Table2[1Y Return vs Nifty Z-Score])</f>
        <v>563</v>
      </c>
      <c r="AT697">
        <f>_xlfn.RANK.AVG(Table2[[#This Row],[6M Return vs Nifty Z-Score]],Table2[6M Return vs Nifty Z-Score])</f>
        <v>727</v>
      </c>
      <c r="AU697">
        <f>_xlfn.RANK.AVG(Table2[[#This Row],[Sharpe Ratio Z-Score]],Table2[Sharpe Ratio Z-Score])</f>
        <v>612</v>
      </c>
      <c r="AV697">
        <f>(Table2[[#This Row],[Rank 1Y]]+Table2[[#This Row],[Rank 6M]]+Table2[[#This Row],[Rank Sharpe]])/3</f>
        <v>634</v>
      </c>
    </row>
    <row r="698" spans="1:48" x14ac:dyDescent="0.3">
      <c r="A698" t="s">
        <v>343</v>
      </c>
      <c r="B698" t="s">
        <v>344</v>
      </c>
      <c r="C698" t="s">
        <v>10391</v>
      </c>
      <c r="D698" t="s">
        <v>345</v>
      </c>
      <c r="E698">
        <v>74194.130033130001</v>
      </c>
      <c r="F698">
        <v>779.95</v>
      </c>
      <c r="G698">
        <v>-32.7956506025468</v>
      </c>
      <c r="H698">
        <f>(Table2[[#This Row],[1Y Return vs Nifty]]-AVERAGE(Table2[1Y Return vs Nifty]))/_xlfn.STDEV.P(Table2[1Y Return vs Nifty])</f>
        <v>-0.93337452553346323</v>
      </c>
      <c r="I698">
        <v>6.3474937010678296</v>
      </c>
      <c r="J698">
        <f>(Table2[[#This Row],[1M Return vs Nifty]]-AVERAGE(Table2[1M Return vs Nifty]))/_xlfn.STDEV.P(Table2[1M Return vs Nifty])</f>
        <v>0.86029322505162686</v>
      </c>
      <c r="K698">
        <v>-5.4695480000793797</v>
      </c>
      <c r="L698">
        <f>(Table2[[#This Row],[6M Return vs Nifty]]-AVERAGE(Table2[6M Return vs Nifty]))/_xlfn.STDEV.P(Table2[6M Return vs Nifty])</f>
        <v>-0.56528240905436766</v>
      </c>
      <c r="M698">
        <v>-2.8893260237257601</v>
      </c>
      <c r="N698">
        <f>(Table2[[#This Row],[1W Return vs Nifty]]-AVERAGE(Table2[1W Return vs Nifty]))/_xlfn.STDEV.P(Table2[1W Return vs Nifty])</f>
        <v>-0.21029990641771451</v>
      </c>
      <c r="O698">
        <v>776.19</v>
      </c>
      <c r="P698">
        <v>752.53516923379698</v>
      </c>
      <c r="Q698">
        <v>743.42575368727</v>
      </c>
      <c r="R698">
        <v>47.224495001861897</v>
      </c>
      <c r="S698" s="2">
        <f>(Table2[[#This Row],[Close Price]]-Table2[[#This Row],[20D EMA]])/Table2[[#This Row],[20D EMA]]</f>
        <v>4.8441747510274422E-3</v>
      </c>
      <c r="T698" s="2">
        <f>(Table2[[#This Row],[Close Price]]-Table2[[#This Row],[50D EMA]])/Table2[[#This Row],[50D EMA]]</f>
        <v>3.642996618233247E-2</v>
      </c>
      <c r="U698" s="2">
        <f>(Table2[[#This Row],[Close Price]]-Table2[[#This Row],[200D EMA]])/Table2[[#This Row],[200D EMA]]</f>
        <v>4.9129648968408428E-2</v>
      </c>
      <c r="V698">
        <v>0.93113319881885004</v>
      </c>
      <c r="W698">
        <v>778.15</v>
      </c>
      <c r="X698">
        <v>797.9</v>
      </c>
      <c r="Y698">
        <v>777</v>
      </c>
      <c r="Z698">
        <v>799.1</v>
      </c>
      <c r="AA698">
        <v>722.6</v>
      </c>
      <c r="AB698">
        <v>817.4</v>
      </c>
      <c r="AC698" s="2">
        <f>(Table2[[#This Row],[Close Price]]/Table2[[#This Row],[Day Low]])-1</f>
        <v>2.3131786930541409E-3</v>
      </c>
      <c r="AD698" s="2">
        <f>(Table2[[#This Row],[Day High]]/Table2[[#This Row],[Close Price]])-1</f>
        <v>2.3014295788191363E-2</v>
      </c>
      <c r="AE698" s="2">
        <f>(Table2[[#This Row],[Close Price]]/Table2[[#This Row],[Current Week Low]])-1</f>
        <v>3.7966537966538372E-3</v>
      </c>
      <c r="AF698" s="2">
        <f>(Table2[[#This Row],[Current Week High]]/Table2[[#This Row],[Close Price]])-1</f>
        <v>2.4552855952304498E-2</v>
      </c>
      <c r="AG698" s="2">
        <f>(Table2[[#This Row],[Close Price]]/Table2[[#This Row],[Current Month Low]])-1</f>
        <v>7.9366177691668982E-2</v>
      </c>
      <c r="AH698" s="2">
        <f>(Table2[[#This Row],[Current Month High]]/Table2[[#This Row],[Close Price]])-1</f>
        <v>4.8015898455029182E-2</v>
      </c>
      <c r="AI698">
        <v>4.8015898455029102</v>
      </c>
      <c r="AJ698">
        <v>20.3719422794968</v>
      </c>
      <c r="AK698" t="str">
        <f>IF(AND(Table2[[#This Row],[20D EMA]]&gt;Table2[[#This Row],[50D EMA]],Table2[[#This Row],[50D EMA]]&gt;Table2[[#This Row],[200D EMA]]),"Uptrend","Downtrend/NoTrend")</f>
        <v>Uptrend</v>
      </c>
      <c r="AL698">
        <v>0.03</v>
      </c>
      <c r="AM698" t="s">
        <v>10436</v>
      </c>
      <c r="AN698">
        <v>-2.59</v>
      </c>
      <c r="AO698" t="s">
        <v>10435</v>
      </c>
      <c r="AP698">
        <v>-0.122518175345443</v>
      </c>
      <c r="AQ698">
        <f>(Table2[[#This Row],[Sharpe Ratio]]-AVERAGE(Table2[Sharpe Ratio]))/_xlfn.STDEV.P(Table2[Sharpe Ratio])</f>
        <v>-2.1031967426426128</v>
      </c>
      <c r="AR6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-2.9518603585965311</v>
      </c>
      <c r="AS698">
        <f>_xlfn.RANK.AVG(Table2[[#This Row],[1Y Return vs Nifty Z-Score]],Table2[1Y Return vs Nifty Z-Score])</f>
        <v>654</v>
      </c>
      <c r="AT698">
        <f>_xlfn.RANK.AVG(Table2[[#This Row],[6M Return vs Nifty Z-Score]],Table2[6M Return vs Nifty Z-Score])</f>
        <v>516</v>
      </c>
      <c r="AU698">
        <f>_xlfn.RANK.AVG(Table2[[#This Row],[Sharpe Ratio Z-Score]],Table2[Sharpe Ratio Z-Score])</f>
        <v>734</v>
      </c>
      <c r="AV698">
        <f>(Table2[[#This Row],[Rank 1Y]]+Table2[[#This Row],[Rank 6M]]+Table2[[#This Row],[Rank Sharpe]])/3</f>
        <v>634.66666666666663</v>
      </c>
    </row>
    <row r="699" spans="1:48" x14ac:dyDescent="0.3">
      <c r="A699" t="s">
        <v>643</v>
      </c>
      <c r="B699" t="s">
        <v>644</v>
      </c>
      <c r="C699" t="s">
        <v>10395</v>
      </c>
      <c r="D699" t="s">
        <v>54</v>
      </c>
      <c r="E699">
        <v>30565.563409574999</v>
      </c>
      <c r="F699">
        <v>1855.25</v>
      </c>
      <c r="G699">
        <v>-20.0739835879391</v>
      </c>
      <c r="H699">
        <f>(Table2[[#This Row],[1Y Return vs Nifty]]-AVERAGE(Table2[1Y Return vs Nifty]))/_xlfn.STDEV.P(Table2[1Y Return vs Nifty])</f>
        <v>-0.72622310147918789</v>
      </c>
      <c r="I699">
        <v>-6.2837021597432701</v>
      </c>
      <c r="J699">
        <f>(Table2[[#This Row],[1M Return vs Nifty]]-AVERAGE(Table2[1M Return vs Nifty]))/_xlfn.STDEV.P(Table2[1M Return vs Nifty])</f>
        <v>-0.37072499151410515</v>
      </c>
      <c r="K699">
        <v>-13.833278574420801</v>
      </c>
      <c r="L699">
        <f>(Table2[[#This Row],[6M Return vs Nifty]]-AVERAGE(Table2[6M Return vs Nifty]))/_xlfn.STDEV.P(Table2[6M Return vs Nifty])</f>
        <v>-0.81703063341503368</v>
      </c>
      <c r="M699">
        <v>-3.2839621060459501</v>
      </c>
      <c r="N699">
        <f>(Table2[[#This Row],[1W Return vs Nifty]]-AVERAGE(Table2[1W Return vs Nifty]))/_xlfn.STDEV.P(Table2[1W Return vs Nifty])</f>
        <v>-0.28672126374643275</v>
      </c>
      <c r="O699">
        <v>1870.42</v>
      </c>
      <c r="P699">
        <v>1899.4346954172699</v>
      </c>
      <c r="Q699">
        <v>1839.22147386645</v>
      </c>
      <c r="R699">
        <v>48.719386731809699</v>
      </c>
      <c r="S699" s="2">
        <f>(Table2[[#This Row],[Close Price]]-Table2[[#This Row],[20D EMA]])/Table2[[#This Row],[20D EMA]]</f>
        <v>-8.1104778605875002E-3</v>
      </c>
      <c r="T699" s="2">
        <f>(Table2[[#This Row],[Close Price]]-Table2[[#This Row],[50D EMA]])/Table2[[#This Row],[50D EMA]]</f>
        <v>-2.3262023971591932E-2</v>
      </c>
      <c r="U699" s="2">
        <f>(Table2[[#This Row],[Close Price]]-Table2[[#This Row],[200D EMA]])/Table2[[#This Row],[200D EMA]]</f>
        <v>8.7148428622108934E-3</v>
      </c>
      <c r="V699">
        <v>0.50485635454703903</v>
      </c>
      <c r="W699">
        <v>1847</v>
      </c>
      <c r="X699">
        <v>1870.5</v>
      </c>
      <c r="Y699">
        <v>1818.4</v>
      </c>
      <c r="Z699">
        <v>1870.5</v>
      </c>
      <c r="AA699">
        <v>1787.5</v>
      </c>
      <c r="AB699">
        <v>1974.55</v>
      </c>
      <c r="AC699" s="2">
        <f>(Table2[[#This Row],[Close Price]]/Table2[[#This Row],[Day Low]])-1</f>
        <v>4.4667027612343979E-3</v>
      </c>
      <c r="AD699" s="2">
        <f>(Table2[[#This Row],[Day High]]/Table2[[#This Row],[Close Price]])-1</f>
        <v>8.2199164533081071E-3</v>
      </c>
      <c r="AE699" s="2">
        <f>(Table2[[#This Row],[Close Price]]/Table2[[#This Row],[Current Week Low]])-1</f>
        <v>2.0265068191816837E-2</v>
      </c>
      <c r="AF699" s="2">
        <f>(Table2[[#This Row],[Current Week High]]/Table2[[#This Row],[Close Price]])-1</f>
        <v>8.2199164533081071E-3</v>
      </c>
      <c r="AG699" s="2">
        <f>(Table2[[#This Row],[Close Price]]/Table2[[#This Row],[Current Month Low]])-1</f>
        <v>3.7902097902097864E-2</v>
      </c>
      <c r="AH699" s="2">
        <f>(Table2[[#This Row],[Current Month High]]/Table2[[#This Row],[Close Price]])-1</f>
        <v>6.4304002156043705E-2</v>
      </c>
      <c r="AI699">
        <v>19.7116291604904</v>
      </c>
      <c r="AJ699">
        <v>25.7753974441544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-0.11</v>
      </c>
      <c r="AM699" t="s">
        <v>10435</v>
      </c>
      <c r="AN699">
        <v>-2.66</v>
      </c>
      <c r="AO699" t="s">
        <v>10435</v>
      </c>
      <c r="AP699">
        <v>-0.109605800386456</v>
      </c>
      <c r="AQ699">
        <f>(Table2[[#This Row],[Sharpe Ratio]]-AVERAGE(Table2[Sharpe Ratio]))/_xlfn.STDEV.P(Table2[Sharpe Ratio])</f>
        <v>-1.9533248678148878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575</v>
      </c>
      <c r="AT699">
        <f>_xlfn.RANK.AVG(Table2[[#This Row],[6M Return vs Nifty Z-Score]],Table2[6M Return vs Nifty Z-Score])</f>
        <v>609</v>
      </c>
      <c r="AU699">
        <f>_xlfn.RANK.AVG(Table2[[#This Row],[Sharpe Ratio Z-Score]],Table2[Sharpe Ratio Z-Score])</f>
        <v>729</v>
      </c>
      <c r="AV699">
        <f>(Table2[[#This Row],[Rank 1Y]]+Table2[[#This Row],[Rank 6M]]+Table2[[#This Row],[Rank Sharpe]])/3</f>
        <v>637.66666666666663</v>
      </c>
    </row>
    <row r="700" spans="1:48" x14ac:dyDescent="0.3">
      <c r="A700" t="s">
        <v>2320</v>
      </c>
      <c r="B700" t="s">
        <v>2321</v>
      </c>
      <c r="C700" t="s">
        <v>10393</v>
      </c>
      <c r="D700" t="s">
        <v>393</v>
      </c>
      <c r="E700">
        <v>2439.2495496699999</v>
      </c>
      <c r="F700">
        <v>48.71</v>
      </c>
      <c r="G700">
        <v>-69.159666020410398</v>
      </c>
      <c r="H700">
        <f>(Table2[[#This Row],[1Y Return vs Nifty]]-AVERAGE(Table2[1Y Return vs Nifty]))/_xlfn.STDEV.P(Table2[1Y Return vs Nifty])</f>
        <v>-1.5255027088519262</v>
      </c>
      <c r="I700">
        <v>-8.0491627926905593</v>
      </c>
      <c r="J700">
        <f>(Table2[[#This Row],[1M Return vs Nifty]]-AVERAGE(Table2[1M Return vs Nifty]))/_xlfn.STDEV.P(Table2[1M Return vs Nifty])</f>
        <v>-0.54278425048978085</v>
      </c>
      <c r="K700">
        <v>-18.691498652381501</v>
      </c>
      <c r="L700">
        <f>(Table2[[#This Row],[6M Return vs Nifty]]-AVERAGE(Table2[6M Return vs Nifty]))/_xlfn.STDEV.P(Table2[6M Return vs Nifty])</f>
        <v>-0.96326301946678661</v>
      </c>
      <c r="M700">
        <v>-5.2978659599568099</v>
      </c>
      <c r="N700">
        <f>(Table2[[#This Row],[1W Return vs Nifty]]-AVERAGE(Table2[1W Return vs Nifty]))/_xlfn.STDEV.P(Table2[1W Return vs Nifty])</f>
        <v>-0.67671415324743067</v>
      </c>
      <c r="O700">
        <v>49.98</v>
      </c>
      <c r="P700">
        <v>51.192137047761499</v>
      </c>
      <c r="Q700">
        <v>57.796017329576102</v>
      </c>
      <c r="R700">
        <v>29.094790336454</v>
      </c>
      <c r="S700" s="2">
        <f>(Table2[[#This Row],[Close Price]]-Table2[[#This Row],[20D EMA]])/Table2[[#This Row],[20D EMA]]</f>
        <v>-2.5410164065626174E-2</v>
      </c>
      <c r="T700" s="2">
        <f>(Table2[[#This Row],[Close Price]]-Table2[[#This Row],[50D EMA]])/Table2[[#This Row],[50D EMA]]</f>
        <v>-4.8486685473702745E-2</v>
      </c>
      <c r="U700" s="2">
        <f>(Table2[[#This Row],[Close Price]]-Table2[[#This Row],[200D EMA]])/Table2[[#This Row],[200D EMA]]</f>
        <v>-0.15720836399096466</v>
      </c>
      <c r="V700">
        <v>0.77663882899651304</v>
      </c>
      <c r="W700">
        <v>48.5</v>
      </c>
      <c r="X700">
        <v>49.68</v>
      </c>
      <c r="Y700">
        <v>48.5</v>
      </c>
      <c r="Z700">
        <v>49.69</v>
      </c>
      <c r="AA700">
        <v>48.5</v>
      </c>
      <c r="AB700">
        <v>53</v>
      </c>
      <c r="AC700" s="2">
        <f>(Table2[[#This Row],[Close Price]]/Table2[[#This Row],[Day Low]])-1</f>
        <v>4.3298969072165239E-3</v>
      </c>
      <c r="AD700" s="2">
        <f>(Table2[[#This Row],[Day High]]/Table2[[#This Row],[Close Price]])-1</f>
        <v>1.9913775405460798E-2</v>
      </c>
      <c r="AE700" s="2">
        <f>(Table2[[#This Row],[Close Price]]/Table2[[#This Row],[Current Week Low]])-1</f>
        <v>4.3298969072165239E-3</v>
      </c>
      <c r="AF700" s="2">
        <f>(Table2[[#This Row],[Current Week High]]/Table2[[#This Row],[Close Price]])-1</f>
        <v>2.0119072059125331E-2</v>
      </c>
      <c r="AG700" s="2">
        <f>(Table2[[#This Row],[Close Price]]/Table2[[#This Row],[Current Month Low]])-1</f>
        <v>4.3298969072165239E-3</v>
      </c>
      <c r="AH700" s="2">
        <f>(Table2[[#This Row],[Current Month High]]/Table2[[#This Row],[Close Price]])-1</f>
        <v>8.807226442208993E-2</v>
      </c>
      <c r="AI700">
        <v>72.551837405050193</v>
      </c>
      <c r="AJ700">
        <v>1.4791666666666701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-0.2</v>
      </c>
      <c r="AM700" t="s">
        <v>10435</v>
      </c>
      <c r="AN700">
        <v>-3.24</v>
      </c>
      <c r="AO700" t="s">
        <v>10435</v>
      </c>
      <c r="AQ700">
        <f>(Table2[[#This Row],[Sharpe Ratio]]-AVERAGE(Table2[Sharpe Ratio]))/_xlfn.STDEV.P(Table2[Sharpe Ratio])</f>
        <v>-0.68114784011182361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736</v>
      </c>
      <c r="AT700">
        <f>_xlfn.RANK.AVG(Table2[[#This Row],[6M Return vs Nifty Z-Score]],Table2[6M Return vs Nifty Z-Score])</f>
        <v>652</v>
      </c>
      <c r="AU700">
        <f>_xlfn.RANK.AVG(Table2[[#This Row],[Sharpe Ratio Z-Score]],Table2[Sharpe Ratio Z-Score])</f>
        <v>532</v>
      </c>
      <c r="AV700">
        <f>(Table2[[#This Row],[Rank 1Y]]+Table2[[#This Row],[Rank 6M]]+Table2[[#This Row],[Rank Sharpe]])/3</f>
        <v>640</v>
      </c>
    </row>
    <row r="701" spans="1:48" x14ac:dyDescent="0.3">
      <c r="A701" t="s">
        <v>1237</v>
      </c>
      <c r="B701" t="s">
        <v>1238</v>
      </c>
      <c r="C701" t="s">
        <v>5630</v>
      </c>
      <c r="D701" t="s">
        <v>83</v>
      </c>
      <c r="E701">
        <v>9936.3849501450004</v>
      </c>
      <c r="F701">
        <v>1290.3499999999999</v>
      </c>
      <c r="G701">
        <v>-20.222698243094801</v>
      </c>
      <c r="H701">
        <f>(Table2[[#This Row],[1Y Return vs Nifty]]-AVERAGE(Table2[1Y Return vs Nifty]))/_xlfn.STDEV.P(Table2[1Y Return vs Nifty])</f>
        <v>-0.72864467504795605</v>
      </c>
      <c r="I701">
        <v>-6.3077510307918097</v>
      </c>
      <c r="J701">
        <f>(Table2[[#This Row],[1M Return vs Nifty]]-AVERAGE(Table2[1M Return vs Nifty]))/_xlfn.STDEV.P(Table2[1M Return vs Nifty])</f>
        <v>-0.37306875996444183</v>
      </c>
      <c r="K701">
        <v>-26.3903373462188</v>
      </c>
      <c r="L701">
        <f>(Table2[[#This Row],[6M Return vs Nifty]]-AVERAGE(Table2[6M Return vs Nifty]))/_xlfn.STDEV.P(Table2[6M Return vs Nifty])</f>
        <v>-1.1949980034652812</v>
      </c>
      <c r="M701">
        <v>-2.6160441412824502</v>
      </c>
      <c r="N701">
        <f>(Table2[[#This Row],[1W Return vs Nifty]]-AVERAGE(Table2[1W Return vs Nifty]))/_xlfn.STDEV.P(Table2[1W Return vs Nifty])</f>
        <v>-0.15737881449201432</v>
      </c>
      <c r="O701">
        <v>1321.64</v>
      </c>
      <c r="P701">
        <v>1371.6388795139701</v>
      </c>
      <c r="Q701">
        <v>1412.1710798060601</v>
      </c>
      <c r="R701">
        <v>33.260561929102202</v>
      </c>
      <c r="S701" s="2">
        <f>(Table2[[#This Row],[Close Price]]-Table2[[#This Row],[20D EMA]])/Table2[[#This Row],[20D EMA]]</f>
        <v>-2.3675130897975384E-2</v>
      </c>
      <c r="T701" s="2">
        <f>(Table2[[#This Row],[Close Price]]-Table2[[#This Row],[50D EMA]])/Table2[[#This Row],[50D EMA]]</f>
        <v>-5.9264053190716121E-2</v>
      </c>
      <c r="U701" s="2">
        <f>(Table2[[#This Row],[Close Price]]-Table2[[#This Row],[200D EMA]])/Table2[[#This Row],[200D EMA]]</f>
        <v>-8.6265100275804002E-2</v>
      </c>
      <c r="V701">
        <v>0.72284584433271803</v>
      </c>
      <c r="W701">
        <v>1286</v>
      </c>
      <c r="X701">
        <v>1315</v>
      </c>
      <c r="Y701">
        <v>1286</v>
      </c>
      <c r="Z701">
        <v>1315</v>
      </c>
      <c r="AA701">
        <v>1270</v>
      </c>
      <c r="AB701">
        <v>1368.95</v>
      </c>
      <c r="AC701" s="2">
        <f>(Table2[[#This Row],[Close Price]]/Table2[[#This Row],[Day Low]])-1</f>
        <v>3.3825816485224536E-3</v>
      </c>
      <c r="AD701" s="2">
        <f>(Table2[[#This Row],[Day High]]/Table2[[#This Row],[Close Price]])-1</f>
        <v>1.9103344053938986E-2</v>
      </c>
      <c r="AE701" s="2">
        <f>(Table2[[#This Row],[Close Price]]/Table2[[#This Row],[Current Week Low]])-1</f>
        <v>3.3825816485224536E-3</v>
      </c>
      <c r="AF701" s="2">
        <f>(Table2[[#This Row],[Current Week High]]/Table2[[#This Row],[Close Price]])-1</f>
        <v>1.9103344053938986E-2</v>
      </c>
      <c r="AG701" s="2">
        <f>(Table2[[#This Row],[Close Price]]/Table2[[#This Row],[Current Month Low]])-1</f>
        <v>1.6023622047244057E-2</v>
      </c>
      <c r="AH701" s="2">
        <f>(Table2[[#This Row],[Current Month High]]/Table2[[#This Row],[Close Price]])-1</f>
        <v>6.0913705583756528E-2</v>
      </c>
      <c r="AI701">
        <v>39.652032394311597</v>
      </c>
      <c r="AJ701">
        <v>13.4024695698026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-0.22</v>
      </c>
      <c r="AM701" t="s">
        <v>10435</v>
      </c>
      <c r="AN701">
        <v>-3.33</v>
      </c>
      <c r="AO701" t="s">
        <v>10435</v>
      </c>
      <c r="AP701">
        <v>-3.5927610538517001E-2</v>
      </c>
      <c r="AQ701">
        <f>(Table2[[#This Row],[Sharpe Ratio]]-AVERAGE(Table2[Sharpe Ratio]))/_xlfn.STDEV.P(Table2[Sharpe Ratio])</f>
        <v>-1.098153880177307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576</v>
      </c>
      <c r="AT701">
        <f>_xlfn.RANK.AVG(Table2[[#This Row],[6M Return vs Nifty Z-Score]],Table2[6M Return vs Nifty Z-Score])</f>
        <v>699</v>
      </c>
      <c r="AU701">
        <f>_xlfn.RANK.AVG(Table2[[#This Row],[Sharpe Ratio Z-Score]],Table2[Sharpe Ratio Z-Score])</f>
        <v>646</v>
      </c>
      <c r="AV701">
        <f>(Table2[[#This Row],[Rank 1Y]]+Table2[[#This Row],[Rank 6M]]+Table2[[#This Row],[Rank Sharpe]])/3</f>
        <v>640.33333333333337</v>
      </c>
    </row>
    <row r="702" spans="1:48" x14ac:dyDescent="0.3">
      <c r="A702" t="s">
        <v>1949</v>
      </c>
      <c r="B702" t="s">
        <v>1950</v>
      </c>
      <c r="C702" t="s">
        <v>10407</v>
      </c>
      <c r="D702" t="s">
        <v>1951</v>
      </c>
      <c r="E702">
        <v>3667.656524</v>
      </c>
      <c r="F702">
        <v>20.72</v>
      </c>
      <c r="G702">
        <v>-32.710742729381799</v>
      </c>
      <c r="H702">
        <f>(Table2[[#This Row],[1Y Return vs Nifty]]-AVERAGE(Table2[1Y Return vs Nifty]))/_xlfn.STDEV.P(Table2[1Y Return vs Nifty])</f>
        <v>-0.93199194046663569</v>
      </c>
      <c r="I702">
        <v>-8.0822342834607301</v>
      </c>
      <c r="J702">
        <f>(Table2[[#This Row],[1M Return vs Nifty]]-AVERAGE(Table2[1M Return vs Nifty]))/_xlfn.STDEV.P(Table2[1M Return vs Nifty])</f>
        <v>-0.54600735050625471</v>
      </c>
      <c r="K702">
        <v>-13.011767946658001</v>
      </c>
      <c r="L702">
        <f>(Table2[[#This Row],[6M Return vs Nifty]]-AVERAGE(Table2[6M Return vs Nifty]))/_xlfn.STDEV.P(Table2[6M Return vs Nifty])</f>
        <v>-0.79230316999492167</v>
      </c>
      <c r="M702">
        <v>-7.0048851481996</v>
      </c>
      <c r="N702">
        <f>(Table2[[#This Row],[1W Return vs Nifty]]-AVERAGE(Table2[1W Return vs Nifty]))/_xlfn.STDEV.P(Table2[1W Return vs Nifty])</f>
        <v>-1.0072787650404227</v>
      </c>
      <c r="O702">
        <v>21.04</v>
      </c>
      <c r="P702">
        <v>21.453860508265802</v>
      </c>
      <c r="Q702">
        <v>21.282419548648399</v>
      </c>
      <c r="R702">
        <v>43.633243800975698</v>
      </c>
      <c r="S702" s="2">
        <f>(Table2[[#This Row],[Close Price]]-Table2[[#This Row],[20D EMA]])/Table2[[#This Row],[20D EMA]]</f>
        <v>-1.5209125475285185E-2</v>
      </c>
      <c r="T702" s="2">
        <f>(Table2[[#This Row],[Close Price]]-Table2[[#This Row],[50D EMA]])/Table2[[#This Row],[50D EMA]]</f>
        <v>-3.4206454730283109E-2</v>
      </c>
      <c r="U702" s="2">
        <f>(Table2[[#This Row],[Close Price]]-Table2[[#This Row],[200D EMA]])/Table2[[#This Row],[200D EMA]]</f>
        <v>-2.6426485360970996E-2</v>
      </c>
      <c r="V702">
        <v>0.71985401820832295</v>
      </c>
      <c r="W702">
        <v>20.65</v>
      </c>
      <c r="X702">
        <v>20.9</v>
      </c>
      <c r="Y702">
        <v>20.65</v>
      </c>
      <c r="Z702">
        <v>21.1</v>
      </c>
      <c r="AA702">
        <v>20.16</v>
      </c>
      <c r="AB702">
        <v>22.17</v>
      </c>
      <c r="AC702" s="2">
        <f>(Table2[[#This Row],[Close Price]]/Table2[[#This Row],[Day Low]])-1</f>
        <v>3.3898305084745228E-3</v>
      </c>
      <c r="AD702" s="2">
        <f>(Table2[[#This Row],[Day High]]/Table2[[#This Row],[Close Price]])-1</f>
        <v>8.6872586872586144E-3</v>
      </c>
      <c r="AE702" s="2">
        <f>(Table2[[#This Row],[Close Price]]/Table2[[#This Row],[Current Week Low]])-1</f>
        <v>3.3898305084745228E-3</v>
      </c>
      <c r="AF702" s="2">
        <f>(Table2[[#This Row],[Current Week High]]/Table2[[#This Row],[Close Price]])-1</f>
        <v>1.8339768339768359E-2</v>
      </c>
      <c r="AG702" s="2">
        <f>(Table2[[#This Row],[Close Price]]/Table2[[#This Row],[Current Month Low]])-1</f>
        <v>2.7777777777777679E-2</v>
      </c>
      <c r="AH702" s="2">
        <f>(Table2[[#This Row],[Current Month High]]/Table2[[#This Row],[Close Price]])-1</f>
        <v>6.9980694980695146E-2</v>
      </c>
      <c r="AI702">
        <v>34.893822393822298</v>
      </c>
      <c r="AJ702">
        <v>21.8823529411764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-0.17</v>
      </c>
      <c r="AM702" t="s">
        <v>10435</v>
      </c>
      <c r="AN702">
        <v>0.78</v>
      </c>
      <c r="AO702" t="s">
        <v>10436</v>
      </c>
      <c r="AP702">
        <v>-6.2272610528357003E-2</v>
      </c>
      <c r="AQ702">
        <f>(Table2[[#This Row],[Sharpe Ratio]]-AVERAGE(Table2[Sharpe Ratio]))/_xlfn.STDEV.P(Table2[Sharpe Ratio])</f>
        <v>-1.4039360893645996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653</v>
      </c>
      <c r="AT702">
        <f>_xlfn.RANK.AVG(Table2[[#This Row],[6M Return vs Nifty Z-Score]],Table2[6M Return vs Nifty Z-Score])</f>
        <v>592</v>
      </c>
      <c r="AU702">
        <f>_xlfn.RANK.AVG(Table2[[#This Row],[Sharpe Ratio Z-Score]],Table2[Sharpe Ratio Z-Score])</f>
        <v>679</v>
      </c>
      <c r="AV702">
        <f>(Table2[[#This Row],[Rank 1Y]]+Table2[[#This Row],[Rank 6M]]+Table2[[#This Row],[Rank Sharpe]])/3</f>
        <v>641.33333333333337</v>
      </c>
    </row>
    <row r="703" spans="1:48" x14ac:dyDescent="0.3">
      <c r="A703" t="s">
        <v>2433</v>
      </c>
      <c r="B703" t="s">
        <v>2434</v>
      </c>
      <c r="C703" t="s">
        <v>10397</v>
      </c>
      <c r="D703" t="s">
        <v>261</v>
      </c>
      <c r="E703">
        <v>2180.50541918</v>
      </c>
      <c r="F703">
        <v>487.15</v>
      </c>
      <c r="G703">
        <v>-45.7501703256548</v>
      </c>
      <c r="H703">
        <f>(Table2[[#This Row],[1Y Return vs Nifty]]-AVERAGE(Table2[1Y Return vs Nifty]))/_xlfn.STDEV.P(Table2[1Y Return vs Nifty])</f>
        <v>-1.144317572973679</v>
      </c>
      <c r="I703">
        <v>-5.8110156561347903</v>
      </c>
      <c r="J703">
        <f>(Table2[[#This Row],[1M Return vs Nifty]]-AVERAGE(Table2[1M Return vs Nifty]))/_xlfn.STDEV.P(Table2[1M Return vs Nifty])</f>
        <v>-0.32465764341192499</v>
      </c>
      <c r="K703">
        <v>-26.304512332845299</v>
      </c>
      <c r="L703">
        <f>(Table2[[#This Row],[6M Return vs Nifty]]-AVERAGE(Table2[6M Return vs Nifty]))/_xlfn.STDEV.P(Table2[6M Return vs Nifty])</f>
        <v>-1.1924146712392538</v>
      </c>
      <c r="M703">
        <v>-3.0514999287932598</v>
      </c>
      <c r="N703">
        <f>(Table2[[#This Row],[1W Return vs Nifty]]-AVERAGE(Table2[1W Return vs Nifty]))/_xlfn.STDEV.P(Table2[1W Return vs Nifty])</f>
        <v>-0.24170491600449998</v>
      </c>
      <c r="O703">
        <v>488.98</v>
      </c>
      <c r="P703">
        <v>495.23618152568798</v>
      </c>
      <c r="Q703">
        <v>524.52821689880705</v>
      </c>
      <c r="R703">
        <v>47.889408780441798</v>
      </c>
      <c r="S703" s="2">
        <f>(Table2[[#This Row],[Close Price]]-Table2[[#This Row],[20D EMA]])/Table2[[#This Row],[20D EMA]]</f>
        <v>-3.742484355188435E-3</v>
      </c>
      <c r="T703" s="2">
        <f>(Table2[[#This Row],[Close Price]]-Table2[[#This Row],[50D EMA]])/Table2[[#This Row],[50D EMA]]</f>
        <v>-1.6327929637080796E-2</v>
      </c>
      <c r="U703" s="2">
        <f>(Table2[[#This Row],[Close Price]]-Table2[[#This Row],[200D EMA]])/Table2[[#This Row],[200D EMA]]</f>
        <v>-7.1260640885632553E-2</v>
      </c>
      <c r="V703">
        <v>0.61618143403097503</v>
      </c>
      <c r="W703">
        <v>484</v>
      </c>
      <c r="X703">
        <v>488.6</v>
      </c>
      <c r="Y703">
        <v>484</v>
      </c>
      <c r="Z703">
        <v>491</v>
      </c>
      <c r="AA703">
        <v>476.15</v>
      </c>
      <c r="AB703">
        <v>504.7</v>
      </c>
      <c r="AC703" s="2">
        <f>(Table2[[#This Row],[Close Price]]/Table2[[#This Row],[Day Low]])-1</f>
        <v>6.5082644628098318E-3</v>
      </c>
      <c r="AD703" s="2">
        <f>(Table2[[#This Row],[Day High]]/Table2[[#This Row],[Close Price]])-1</f>
        <v>2.9764959458074003E-3</v>
      </c>
      <c r="AE703" s="2">
        <f>(Table2[[#This Row],[Close Price]]/Table2[[#This Row],[Current Week Low]])-1</f>
        <v>6.5082644628098318E-3</v>
      </c>
      <c r="AF703" s="2">
        <f>(Table2[[#This Row],[Current Week High]]/Table2[[#This Row],[Close Price]])-1</f>
        <v>7.9031099250743697E-3</v>
      </c>
      <c r="AG703" s="2">
        <f>(Table2[[#This Row],[Close Price]]/Table2[[#This Row],[Current Month Low]])-1</f>
        <v>2.310196366691164E-2</v>
      </c>
      <c r="AH703" s="2">
        <f>(Table2[[#This Row],[Current Month High]]/Table2[[#This Row],[Close Price]])-1</f>
        <v>3.6025864723391088E-2</v>
      </c>
      <c r="AI703">
        <v>30.996612952889201</v>
      </c>
      <c r="AJ703">
        <v>7.3017621145374303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-0.09</v>
      </c>
      <c r="AM703" t="s">
        <v>10435</v>
      </c>
      <c r="AN703">
        <v>0.21</v>
      </c>
      <c r="AO703" t="s">
        <v>10436</v>
      </c>
      <c r="AQ703">
        <f>(Table2[[#This Row],[Sharpe Ratio]]-AVERAGE(Table2[Sharpe Ratio]))/_xlfn.STDEV.P(Table2[Sharpe Ratio])</f>
        <v>-0.68114784011182361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696</v>
      </c>
      <c r="AT703">
        <f>_xlfn.RANK.AVG(Table2[[#This Row],[6M Return vs Nifty Z-Score]],Table2[6M Return vs Nifty Z-Score])</f>
        <v>698</v>
      </c>
      <c r="AU703">
        <f>_xlfn.RANK.AVG(Table2[[#This Row],[Sharpe Ratio Z-Score]],Table2[Sharpe Ratio Z-Score])</f>
        <v>532</v>
      </c>
      <c r="AV703">
        <f>(Table2[[#This Row],[Rank 1Y]]+Table2[[#This Row],[Rank 6M]]+Table2[[#This Row],[Rank Sharpe]])/3</f>
        <v>642</v>
      </c>
    </row>
    <row r="704" spans="1:48" x14ac:dyDescent="0.3">
      <c r="A704" t="s">
        <v>1524</v>
      </c>
      <c r="B704" t="s">
        <v>1525</v>
      </c>
      <c r="C704" t="s">
        <v>10393</v>
      </c>
      <c r="D704" t="s">
        <v>393</v>
      </c>
      <c r="E704">
        <v>6945.6637727399902</v>
      </c>
      <c r="F704">
        <v>303.45</v>
      </c>
      <c r="G704">
        <v>-56.504992192552201</v>
      </c>
      <c r="H704">
        <f>(Table2[[#This Row],[1Y Return vs Nifty]]-AVERAGE(Table2[1Y Return vs Nifty]))/_xlfn.STDEV.P(Table2[1Y Return vs Nifty])</f>
        <v>-1.3194421586604204</v>
      </c>
      <c r="I704">
        <v>-3.1630462924830498</v>
      </c>
      <c r="J704">
        <f>(Table2[[#This Row],[1M Return vs Nifty]]-AVERAGE(Table2[1M Return vs Nifty]))/_xlfn.STDEV.P(Table2[1M Return vs Nifty])</f>
        <v>-6.6590350379391511E-2</v>
      </c>
      <c r="K704">
        <v>-10.808759609630799</v>
      </c>
      <c r="L704">
        <f>(Table2[[#This Row],[6M Return vs Nifty]]-AVERAGE(Table2[6M Return vs Nifty]))/_xlfn.STDEV.P(Table2[6M Return vs Nifty])</f>
        <v>-0.72599263641559098</v>
      </c>
      <c r="M704">
        <v>-7.3951088016572797</v>
      </c>
      <c r="N704">
        <f>(Table2[[#This Row],[1W Return vs Nifty]]-AVERAGE(Table2[1W Return vs Nifty]))/_xlfn.STDEV.P(Table2[1W Return vs Nifty])</f>
        <v>-1.082845654625576</v>
      </c>
      <c r="O704">
        <v>304.75</v>
      </c>
      <c r="P704">
        <v>302.08681027170098</v>
      </c>
      <c r="Q704">
        <v>314.63803992605699</v>
      </c>
      <c r="R704">
        <v>45.400229110628899</v>
      </c>
      <c r="S704" s="2">
        <f>(Table2[[#This Row],[Close Price]]-Table2[[#This Row],[20D EMA]])/Table2[[#This Row],[20D EMA]]</f>
        <v>-4.2657916324856816E-3</v>
      </c>
      <c r="T704" s="2">
        <f>(Table2[[#This Row],[Close Price]]-Table2[[#This Row],[50D EMA]])/Table2[[#This Row],[50D EMA]]</f>
        <v>4.5125761269515013E-3</v>
      </c>
      <c r="U704" s="2">
        <f>(Table2[[#This Row],[Close Price]]-Table2[[#This Row],[200D EMA]])/Table2[[#This Row],[200D EMA]]</f>
        <v>-3.5558446552382224E-2</v>
      </c>
      <c r="V704">
        <v>1.06387919846279</v>
      </c>
      <c r="W704">
        <v>300</v>
      </c>
      <c r="X704">
        <v>306.39999999999998</v>
      </c>
      <c r="Y704">
        <v>300</v>
      </c>
      <c r="Z704">
        <v>307.45</v>
      </c>
      <c r="AA704">
        <v>299.64999999999998</v>
      </c>
      <c r="AB704">
        <v>327.60000000000002</v>
      </c>
      <c r="AC704" s="2">
        <f>(Table2[[#This Row],[Close Price]]/Table2[[#This Row],[Day Low]])-1</f>
        <v>1.1500000000000066E-2</v>
      </c>
      <c r="AD704" s="2">
        <f>(Table2[[#This Row],[Day High]]/Table2[[#This Row],[Close Price]])-1</f>
        <v>9.7215356730926406E-3</v>
      </c>
      <c r="AE704" s="2">
        <f>(Table2[[#This Row],[Close Price]]/Table2[[#This Row],[Current Week Low]])-1</f>
        <v>1.1500000000000066E-2</v>
      </c>
      <c r="AF704" s="2">
        <f>(Table2[[#This Row],[Current Week High]]/Table2[[#This Row],[Close Price]])-1</f>
        <v>1.3181743285549441E-2</v>
      </c>
      <c r="AG704" s="2">
        <f>(Table2[[#This Row],[Close Price]]/Table2[[#This Row],[Current Month Low]])-1</f>
        <v>1.2681461705322805E-2</v>
      </c>
      <c r="AH704" s="2">
        <f>(Table2[[#This Row],[Current Month High]]/Table2[[#This Row],[Close Price]])-1</f>
        <v>7.9584775086505299E-2</v>
      </c>
      <c r="AI704">
        <v>41.028175976272799</v>
      </c>
      <c r="AJ704">
        <v>17.547937245787299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-0.16</v>
      </c>
      <c r="AM704" t="s">
        <v>10435</v>
      </c>
      <c r="AN704">
        <v>0.65</v>
      </c>
      <c r="AO704" t="s">
        <v>10436</v>
      </c>
      <c r="AP704">
        <v>-3.4091282780409002E-2</v>
      </c>
      <c r="AQ704">
        <f>(Table2[[#This Row],[Sharpe Ratio]]-AVERAGE(Table2[Sharpe Ratio]))/_xlfn.STDEV.P(Table2[Sharpe Ratio])</f>
        <v>-1.0768399170388456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724</v>
      </c>
      <c r="AT704">
        <f>_xlfn.RANK.AVG(Table2[[#This Row],[6M Return vs Nifty Z-Score]],Table2[6M Return vs Nifty Z-Score])</f>
        <v>567</v>
      </c>
      <c r="AU704">
        <f>_xlfn.RANK.AVG(Table2[[#This Row],[Sharpe Ratio Z-Score]],Table2[Sharpe Ratio Z-Score])</f>
        <v>643</v>
      </c>
      <c r="AV704">
        <f>(Table2[[#This Row],[Rank 1Y]]+Table2[[#This Row],[Rank 6M]]+Table2[[#This Row],[Rank Sharpe]])/3</f>
        <v>644.66666666666663</v>
      </c>
    </row>
    <row r="705" spans="1:48" x14ac:dyDescent="0.3">
      <c r="A705" t="s">
        <v>1648</v>
      </c>
      <c r="B705" t="s">
        <v>1649</v>
      </c>
      <c r="C705" t="s">
        <v>10399</v>
      </c>
      <c r="D705" t="s">
        <v>480</v>
      </c>
      <c r="E705">
        <v>5590.3056336259997</v>
      </c>
      <c r="F705">
        <v>112.21</v>
      </c>
      <c r="G705">
        <v>-39.495589245222497</v>
      </c>
      <c r="H705">
        <f>(Table2[[#This Row],[1Y Return vs Nifty]]-AVERAGE(Table2[1Y Return vs Nifty]))/_xlfn.STDEV.P(Table2[1Y Return vs Nifty])</f>
        <v>-1.0424720069651716</v>
      </c>
      <c r="I705">
        <v>-4.6964466522371104</v>
      </c>
      <c r="J705">
        <f>(Table2[[#This Row],[1M Return vs Nifty]]-AVERAGE(Table2[1M Return vs Nifty]))/_xlfn.STDEV.P(Table2[1M Return vs Nifty])</f>
        <v>-0.2160333482512084</v>
      </c>
      <c r="K705">
        <v>-7.4387355145390996</v>
      </c>
      <c r="L705">
        <f>(Table2[[#This Row],[6M Return vs Nifty]]-AVERAGE(Table2[6M Return vs Nifty]))/_xlfn.STDEV.P(Table2[6M Return vs Nifty])</f>
        <v>-0.62455493771750714</v>
      </c>
      <c r="M705">
        <v>4.0935439021741802</v>
      </c>
      <c r="N705">
        <f>(Table2[[#This Row],[1W Return vs Nifty]]-AVERAGE(Table2[1W Return vs Nifty]))/_xlfn.STDEV.P(Table2[1W Return vs Nifty])</f>
        <v>1.1419342700664008</v>
      </c>
      <c r="O705">
        <v>108.17</v>
      </c>
      <c r="P705">
        <v>108.03613305633699</v>
      </c>
      <c r="Q705">
        <v>108.60298667654</v>
      </c>
      <c r="R705">
        <v>66.543742990100398</v>
      </c>
      <c r="S705" s="2">
        <f>(Table2[[#This Row],[Close Price]]-Table2[[#This Row],[20D EMA]])/Table2[[#This Row],[20D EMA]]</f>
        <v>3.7348617916242874E-2</v>
      </c>
      <c r="T705" s="2">
        <f>(Table2[[#This Row],[Close Price]]-Table2[[#This Row],[50D EMA]])/Table2[[#This Row],[50D EMA]]</f>
        <v>3.8633990550980546E-2</v>
      </c>
      <c r="U705" s="2">
        <f>(Table2[[#This Row],[Close Price]]-Table2[[#This Row],[200D EMA]])/Table2[[#This Row],[200D EMA]]</f>
        <v>3.3212837269411565E-2</v>
      </c>
      <c r="V705">
        <v>0.76719333562369996</v>
      </c>
      <c r="W705">
        <v>111.2</v>
      </c>
      <c r="X705">
        <v>114.5</v>
      </c>
      <c r="Y705">
        <v>106.78</v>
      </c>
      <c r="Z705">
        <v>114.5</v>
      </c>
      <c r="AA705">
        <v>103.01</v>
      </c>
      <c r="AB705">
        <v>114.5</v>
      </c>
      <c r="AC705" s="2">
        <f>(Table2[[#This Row],[Close Price]]/Table2[[#This Row],[Day Low]])-1</f>
        <v>9.0827338129495505E-3</v>
      </c>
      <c r="AD705" s="2">
        <f>(Table2[[#This Row],[Day High]]/Table2[[#This Row],[Close Price]])-1</f>
        <v>2.0408163265306145E-2</v>
      </c>
      <c r="AE705" s="2">
        <f>(Table2[[#This Row],[Close Price]]/Table2[[#This Row],[Current Week Low]])-1</f>
        <v>5.0852219516763331E-2</v>
      </c>
      <c r="AF705" s="2">
        <f>(Table2[[#This Row],[Current Week High]]/Table2[[#This Row],[Close Price]])-1</f>
        <v>2.0408163265306145E-2</v>
      </c>
      <c r="AG705" s="2">
        <f>(Table2[[#This Row],[Close Price]]/Table2[[#This Row],[Current Month Low]])-1</f>
        <v>8.9311717308999006E-2</v>
      </c>
      <c r="AH705" s="2">
        <f>(Table2[[#This Row],[Current Month High]]/Table2[[#This Row],[Close Price]])-1</f>
        <v>2.0408163265306145E-2</v>
      </c>
      <c r="AI705">
        <v>19.151590767311198</v>
      </c>
      <c r="AJ705">
        <v>22.633879781420699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-0.09</v>
      </c>
      <c r="AM705" t="s">
        <v>10435</v>
      </c>
      <c r="AN705">
        <v>3.77</v>
      </c>
      <c r="AO705" t="s">
        <v>10436</v>
      </c>
      <c r="AP705">
        <v>-9.2708699545621998E-2</v>
      </c>
      <c r="AQ705">
        <f>(Table2[[#This Row],[Sharpe Ratio]]-AVERAGE(Table2[Sharpe Ratio]))/_xlfn.STDEV.P(Table2[Sharpe Ratio])</f>
        <v>-1.7572029157950255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680</v>
      </c>
      <c r="AT705">
        <f>_xlfn.RANK.AVG(Table2[[#This Row],[6M Return vs Nifty Z-Score]],Table2[6M Return vs Nifty Z-Score])</f>
        <v>541</v>
      </c>
      <c r="AU705">
        <f>_xlfn.RANK.AVG(Table2[[#This Row],[Sharpe Ratio Z-Score]],Table2[Sharpe Ratio Z-Score])</f>
        <v>716</v>
      </c>
      <c r="AV705">
        <f>(Table2[[#This Row],[Rank 1Y]]+Table2[[#This Row],[Rank 6M]]+Table2[[#This Row],[Rank Sharpe]])/3</f>
        <v>645.66666666666663</v>
      </c>
    </row>
    <row r="706" spans="1:48" x14ac:dyDescent="0.3">
      <c r="A706" t="s">
        <v>354</v>
      </c>
      <c r="B706" t="s">
        <v>355</v>
      </c>
      <c r="C706" t="s">
        <v>10404</v>
      </c>
      <c r="D706" t="s">
        <v>164</v>
      </c>
      <c r="E706">
        <v>72105.338681249996</v>
      </c>
      <c r="F706">
        <v>2432.5</v>
      </c>
      <c r="G706">
        <v>-23.178126301379599</v>
      </c>
      <c r="H706">
        <f>(Table2[[#This Row],[1Y Return vs Nifty]]-AVERAGE(Table2[1Y Return vs Nifty]))/_xlfn.STDEV.P(Table2[1Y Return vs Nifty])</f>
        <v>-0.77676896019554498</v>
      </c>
      <c r="I706">
        <v>-6.5867235785776801</v>
      </c>
      <c r="J706">
        <f>(Table2[[#This Row],[1M Return vs Nifty]]-AVERAGE(Table2[1M Return vs Nifty]))/_xlfn.STDEV.P(Table2[1M Return vs Nifty])</f>
        <v>-0.40025702400772528</v>
      </c>
      <c r="K706">
        <v>-23.1116937467478</v>
      </c>
      <c r="L706">
        <f>(Table2[[#This Row],[6M Return vs Nifty]]-AVERAGE(Table2[6M Return vs Nifty]))/_xlfn.STDEV.P(Table2[6M Return vs Nifty])</f>
        <v>-1.096310856965075</v>
      </c>
      <c r="M706">
        <v>-2.1452092043643298</v>
      </c>
      <c r="N706">
        <f>(Table2[[#This Row],[1W Return vs Nifty]]-AVERAGE(Table2[1W Return vs Nifty]))/_xlfn.STDEV.P(Table2[1W Return vs Nifty])</f>
        <v>-6.6201533525926337E-2</v>
      </c>
      <c r="O706">
        <v>2472.5100000000002</v>
      </c>
      <c r="P706">
        <v>2477.8244815789799</v>
      </c>
      <c r="Q706">
        <v>2429.61246045502</v>
      </c>
      <c r="R706">
        <v>40.321036298659301</v>
      </c>
      <c r="S706" s="2">
        <f>(Table2[[#This Row],[Close Price]]-Table2[[#This Row],[20D EMA]])/Table2[[#This Row],[20D EMA]]</f>
        <v>-1.6181936574574101E-2</v>
      </c>
      <c r="T706" s="2">
        <f>(Table2[[#This Row],[Close Price]]-Table2[[#This Row],[50D EMA]])/Table2[[#This Row],[50D EMA]]</f>
        <v>-1.8292046880615656E-2</v>
      </c>
      <c r="U706" s="2">
        <f>(Table2[[#This Row],[Close Price]]-Table2[[#This Row],[200D EMA]])/Table2[[#This Row],[200D EMA]]</f>
        <v>1.1884774185094487E-3</v>
      </c>
      <c r="V706">
        <v>0.90968966689441699</v>
      </c>
      <c r="W706">
        <v>2426.5</v>
      </c>
      <c r="X706">
        <v>2458.85</v>
      </c>
      <c r="Y706">
        <v>2411.1999999999998</v>
      </c>
      <c r="Z706">
        <v>2458.85</v>
      </c>
      <c r="AA706">
        <v>2360.3000000000002</v>
      </c>
      <c r="AB706">
        <v>2649</v>
      </c>
      <c r="AC706" s="2">
        <f>(Table2[[#This Row],[Close Price]]/Table2[[#This Row],[Day Low]])-1</f>
        <v>2.4726973006388153E-3</v>
      </c>
      <c r="AD706" s="2">
        <f>(Table2[[#This Row],[Day High]]/Table2[[#This Row],[Close Price]])-1</f>
        <v>1.0832476875642261E-2</v>
      </c>
      <c r="AE706" s="2">
        <f>(Table2[[#This Row],[Close Price]]/Table2[[#This Row],[Current Week Low]])-1</f>
        <v>8.8337757133378769E-3</v>
      </c>
      <c r="AF706" s="2">
        <f>(Table2[[#This Row],[Current Week High]]/Table2[[#This Row],[Close Price]])-1</f>
        <v>1.0832476875642261E-2</v>
      </c>
      <c r="AG706" s="2">
        <f>(Table2[[#This Row],[Close Price]]/Table2[[#This Row],[Current Month Low]])-1</f>
        <v>3.0589331864593339E-2</v>
      </c>
      <c r="AH706" s="2">
        <f>(Table2[[#This Row],[Current Month High]]/Table2[[#This Row],[Close Price]])-1</f>
        <v>8.9003083247687576E-2</v>
      </c>
      <c r="AI706">
        <v>10.7482014388489</v>
      </c>
      <c r="AJ706">
        <v>16.820746788329899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-0.01</v>
      </c>
      <c r="AM706" t="s">
        <v>10435</v>
      </c>
      <c r="AN706">
        <v>-3.05</v>
      </c>
      <c r="AO706" t="s">
        <v>10435</v>
      </c>
      <c r="AP706">
        <v>-4.4390641330859001E-2</v>
      </c>
      <c r="AQ706">
        <f>(Table2[[#This Row],[Sharpe Ratio]]-AVERAGE(Table2[Sharpe Ratio]))/_xlfn.STDEV.P(Table2[Sharpe Ratio])</f>
        <v>-1.1963829275525366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594</v>
      </c>
      <c r="AT706">
        <f>_xlfn.RANK.AVG(Table2[[#This Row],[6M Return vs Nifty Z-Score]],Table2[6M Return vs Nifty Z-Score])</f>
        <v>683</v>
      </c>
      <c r="AU706">
        <f>_xlfn.RANK.AVG(Table2[[#This Row],[Sharpe Ratio Z-Score]],Table2[Sharpe Ratio Z-Score])</f>
        <v>661</v>
      </c>
      <c r="AV706">
        <f>(Table2[[#This Row],[Rank 1Y]]+Table2[[#This Row],[Rank 6M]]+Table2[[#This Row],[Rank Sharpe]])/3</f>
        <v>646</v>
      </c>
    </row>
    <row r="707" spans="1:48" x14ac:dyDescent="0.3">
      <c r="A707" t="s">
        <v>1587</v>
      </c>
      <c r="B707" t="s">
        <v>1588</v>
      </c>
      <c r="C707" t="s">
        <v>10392</v>
      </c>
      <c r="D707" t="s">
        <v>684</v>
      </c>
      <c r="E707">
        <v>6235.8718599499998</v>
      </c>
      <c r="F707">
        <v>127.85</v>
      </c>
      <c r="G707">
        <v>-52.316061696246202</v>
      </c>
      <c r="H707">
        <f>(Table2[[#This Row],[1Y Return vs Nifty]]-AVERAGE(Table2[1Y Return vs Nifty]))/_xlfn.STDEV.P(Table2[1Y Return vs Nifty])</f>
        <v>-1.2512323150465465</v>
      </c>
      <c r="I707">
        <v>-12.150838934623501</v>
      </c>
      <c r="J707">
        <f>(Table2[[#This Row],[1M Return vs Nifty]]-AVERAGE(Table2[1M Return vs Nifty]))/_xlfn.STDEV.P(Table2[1M Return vs Nifty])</f>
        <v>-0.9425277193435897</v>
      </c>
      <c r="K707">
        <v>-4.3030870727440602</v>
      </c>
      <c r="L707">
        <f>(Table2[[#This Row],[6M Return vs Nifty]]-AVERAGE(Table2[6M Return vs Nifty]))/_xlfn.STDEV.P(Table2[6M Return vs Nifty])</f>
        <v>-0.53017194433618942</v>
      </c>
      <c r="M707">
        <v>-2.90425519570976</v>
      </c>
      <c r="N707">
        <f>(Table2[[#This Row],[1W Return vs Nifty]]-AVERAGE(Table2[1W Return vs Nifty]))/_xlfn.STDEV.P(Table2[1W Return vs Nifty])</f>
        <v>-0.21319094359835797</v>
      </c>
      <c r="O707">
        <v>130.5</v>
      </c>
      <c r="P707">
        <v>133.38109325676299</v>
      </c>
      <c r="Q707">
        <v>137.67272234433599</v>
      </c>
      <c r="R707">
        <v>39.530098977605597</v>
      </c>
      <c r="S707" s="2">
        <f>(Table2[[#This Row],[Close Price]]-Table2[[#This Row],[20D EMA]])/Table2[[#This Row],[20D EMA]]</f>
        <v>-2.0306513409961729E-2</v>
      </c>
      <c r="T707" s="2">
        <f>(Table2[[#This Row],[Close Price]]-Table2[[#This Row],[50D EMA]])/Table2[[#This Row],[50D EMA]]</f>
        <v>-4.1468345488182977E-2</v>
      </c>
      <c r="U707" s="2">
        <f>(Table2[[#This Row],[Close Price]]-Table2[[#This Row],[200D EMA]])/Table2[[#This Row],[200D EMA]]</f>
        <v>-7.1348355557088447E-2</v>
      </c>
      <c r="V707">
        <v>0.49339391161781398</v>
      </c>
      <c r="W707">
        <v>127.56</v>
      </c>
      <c r="X707">
        <v>129.79</v>
      </c>
      <c r="Y707">
        <v>127.56</v>
      </c>
      <c r="Z707">
        <v>130.87</v>
      </c>
      <c r="AA707">
        <v>125.87</v>
      </c>
      <c r="AB707">
        <v>135.44</v>
      </c>
      <c r="AC707" s="2">
        <f>(Table2[[#This Row],[Close Price]]/Table2[[#This Row],[Day Low]])-1</f>
        <v>2.2734399498274271E-3</v>
      </c>
      <c r="AD707" s="2">
        <f>(Table2[[#This Row],[Day High]]/Table2[[#This Row],[Close Price]])-1</f>
        <v>1.5174032068830723E-2</v>
      </c>
      <c r="AE707" s="2">
        <f>(Table2[[#This Row],[Close Price]]/Table2[[#This Row],[Current Week Low]])-1</f>
        <v>2.2734399498274271E-3</v>
      </c>
      <c r="AF707" s="2">
        <f>(Table2[[#This Row],[Current Week High]]/Table2[[#This Row],[Close Price]])-1</f>
        <v>2.3621431364880818E-2</v>
      </c>
      <c r="AG707" s="2">
        <f>(Table2[[#This Row],[Close Price]]/Table2[[#This Row],[Current Month Low]])-1</f>
        <v>1.5730515611344975E-2</v>
      </c>
      <c r="AH707" s="2">
        <f>(Table2[[#This Row],[Current Month High]]/Table2[[#This Row],[Close Price]])-1</f>
        <v>5.9366445052796202E-2</v>
      </c>
      <c r="AI707">
        <v>32.929213922565502</v>
      </c>
      <c r="AJ707">
        <v>16.757990867579899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</v>
      </c>
      <c r="AM707" t="s">
        <v>10435</v>
      </c>
      <c r="AN707">
        <v>-0.55000000000000004</v>
      </c>
      <c r="AO707" t="s">
        <v>10435</v>
      </c>
      <c r="AP707">
        <v>-0.107523833159959</v>
      </c>
      <c r="AQ707">
        <f>(Table2[[#This Row],[Sharpe Ratio]]-AVERAGE(Table2[Sharpe Ratio]))/_xlfn.STDEV.P(Table2[Sharpe Ratio])</f>
        <v>-1.9291598065805242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716</v>
      </c>
      <c r="AT707">
        <f>_xlfn.RANK.AVG(Table2[[#This Row],[6M Return vs Nifty Z-Score]],Table2[6M Return vs Nifty Z-Score])</f>
        <v>498</v>
      </c>
      <c r="AU707">
        <f>_xlfn.RANK.AVG(Table2[[#This Row],[Sharpe Ratio Z-Score]],Table2[Sharpe Ratio Z-Score])</f>
        <v>725</v>
      </c>
      <c r="AV707">
        <f>(Table2[[#This Row],[Rank 1Y]]+Table2[[#This Row],[Rank 6M]]+Table2[[#This Row],[Rank Sharpe]])/3</f>
        <v>646.33333333333337</v>
      </c>
    </row>
    <row r="708" spans="1:48" x14ac:dyDescent="0.3">
      <c r="A708" t="s">
        <v>2016</v>
      </c>
      <c r="B708" t="s">
        <v>2017</v>
      </c>
      <c r="C708" t="s">
        <v>10397</v>
      </c>
      <c r="D708" t="s">
        <v>190</v>
      </c>
      <c r="E708">
        <v>3435.9675708750001</v>
      </c>
      <c r="F708">
        <v>218.95</v>
      </c>
      <c r="G708">
        <v>-53.764619965592502</v>
      </c>
      <c r="H708">
        <f>(Table2[[#This Row],[1Y Return vs Nifty]]-AVERAGE(Table2[1Y Return vs Nifty]))/_xlfn.STDEV.P(Table2[1Y Return vs Nifty])</f>
        <v>-1.2748197040244316</v>
      </c>
      <c r="I708">
        <v>-12.6058717573806</v>
      </c>
      <c r="J708">
        <f>(Table2[[#This Row],[1M Return vs Nifty]]-AVERAGE(Table2[1M Return vs Nifty]))/_xlfn.STDEV.P(Table2[1M Return vs Nifty])</f>
        <v>-0.9868745650517794</v>
      </c>
      <c r="K708">
        <v>-20.018611019761799</v>
      </c>
      <c r="L708">
        <f>(Table2[[#This Row],[6M Return vs Nifty]]-AVERAGE(Table2[6M Return vs Nifty]))/_xlfn.STDEV.P(Table2[6M Return vs Nifty])</f>
        <v>-1.0032090912639857</v>
      </c>
      <c r="M708">
        <v>-6.4946410169898998</v>
      </c>
      <c r="N708">
        <f>(Table2[[#This Row],[1W Return vs Nifty]]-AVERAGE(Table2[1W Return vs Nifty]))/_xlfn.STDEV.P(Table2[1W Return vs Nifty])</f>
        <v>-0.90846988561205788</v>
      </c>
      <c r="O708">
        <v>218.62</v>
      </c>
      <c r="P708">
        <v>222.01159729406501</v>
      </c>
      <c r="Q708">
        <v>229.30291808944699</v>
      </c>
      <c r="R708">
        <v>54.1145646958228</v>
      </c>
      <c r="S708" s="2">
        <f>(Table2[[#This Row],[Close Price]]-Table2[[#This Row],[20D EMA]])/Table2[[#This Row],[20D EMA]]</f>
        <v>1.5094684841276374E-3</v>
      </c>
      <c r="T708" s="2">
        <f>(Table2[[#This Row],[Close Price]]-Table2[[#This Row],[50D EMA]])/Table2[[#This Row],[50D EMA]]</f>
        <v>-1.379025839812229E-2</v>
      </c>
      <c r="U708" s="2">
        <f>(Table2[[#This Row],[Close Price]]-Table2[[#This Row],[200D EMA]])/Table2[[#This Row],[200D EMA]]</f>
        <v>-4.5149526119020046E-2</v>
      </c>
      <c r="V708">
        <v>0.889929615959973</v>
      </c>
      <c r="W708">
        <v>212.6</v>
      </c>
      <c r="X708">
        <v>225</v>
      </c>
      <c r="Y708">
        <v>209.5</v>
      </c>
      <c r="Z708">
        <v>225</v>
      </c>
      <c r="AA708">
        <v>207.2</v>
      </c>
      <c r="AB708">
        <v>233.5</v>
      </c>
      <c r="AC708" s="2">
        <f>(Table2[[#This Row],[Close Price]]/Table2[[#This Row],[Day Low]])-1</f>
        <v>2.9868297271872013E-2</v>
      </c>
      <c r="AD708" s="2">
        <f>(Table2[[#This Row],[Day High]]/Table2[[#This Row],[Close Price]])-1</f>
        <v>2.7631879424526273E-2</v>
      </c>
      <c r="AE708" s="2">
        <f>(Table2[[#This Row],[Close Price]]/Table2[[#This Row],[Current Week Low]])-1</f>
        <v>4.5107398568019041E-2</v>
      </c>
      <c r="AF708" s="2">
        <f>(Table2[[#This Row],[Current Week High]]/Table2[[#This Row],[Close Price]])-1</f>
        <v>2.7631879424526273E-2</v>
      </c>
      <c r="AG708" s="2">
        <f>(Table2[[#This Row],[Close Price]]/Table2[[#This Row],[Current Month Low]])-1</f>
        <v>5.6708494208494109E-2</v>
      </c>
      <c r="AH708" s="2">
        <f>(Table2[[#This Row],[Current Month High]]/Table2[[#This Row],[Close Price]])-1</f>
        <v>6.645352820278605E-2</v>
      </c>
      <c r="AI708">
        <v>36.560858643525897</v>
      </c>
      <c r="AJ708">
        <v>14.9042246129624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-0.15</v>
      </c>
      <c r="AM708" t="s">
        <v>10435</v>
      </c>
      <c r="AN708">
        <v>-3.61</v>
      </c>
      <c r="AO708" t="s">
        <v>10435</v>
      </c>
      <c r="AP708">
        <v>-5.0305797916100001E-4</v>
      </c>
      <c r="AQ708">
        <f>(Table2[[#This Row],[Sharpe Ratio]]-AVERAGE(Table2[Sharpe Ratio]))/_xlfn.STDEV.P(Table2[Sharpe Ratio])</f>
        <v>-0.68698675376817087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719</v>
      </c>
      <c r="AT708">
        <f>_xlfn.RANK.AVG(Table2[[#This Row],[6M Return vs Nifty Z-Score]],Table2[6M Return vs Nifty Z-Score])</f>
        <v>667</v>
      </c>
      <c r="AU708">
        <f>_xlfn.RANK.AVG(Table2[[#This Row],[Sharpe Ratio Z-Score]],Table2[Sharpe Ratio Z-Score])</f>
        <v>561</v>
      </c>
      <c r="AV708">
        <f>(Table2[[#This Row],[Rank 1Y]]+Table2[[#This Row],[Rank 6M]]+Table2[[#This Row],[Rank Sharpe]])/3</f>
        <v>649</v>
      </c>
    </row>
    <row r="709" spans="1:48" x14ac:dyDescent="0.3">
      <c r="A709" t="s">
        <v>801</v>
      </c>
      <c r="B709" t="s">
        <v>802</v>
      </c>
      <c r="C709" t="s">
        <v>10404</v>
      </c>
      <c r="D709" t="s">
        <v>465</v>
      </c>
      <c r="E709">
        <v>21337.763157179899</v>
      </c>
      <c r="F709">
        <v>588.6</v>
      </c>
      <c r="G709">
        <v>-13.2279751310411</v>
      </c>
      <c r="H709">
        <f>(Table2[[#This Row],[1Y Return vs Nifty]]-AVERAGE(Table2[1Y Return vs Nifty]))/_xlfn.STDEV.P(Table2[1Y Return vs Nifty])</f>
        <v>-0.61474711336335164</v>
      </c>
      <c r="I709">
        <v>-12.309949563690701</v>
      </c>
      <c r="J709">
        <f>(Table2[[#This Row],[1M Return vs Nifty]]-AVERAGE(Table2[1M Return vs Nifty]))/_xlfn.STDEV.P(Table2[1M Return vs Nifty])</f>
        <v>-0.95803441284983537</v>
      </c>
      <c r="K709">
        <v>-27.7373660635322</v>
      </c>
      <c r="L709">
        <f>(Table2[[#This Row],[6M Return vs Nifty]]-AVERAGE(Table2[6M Return vs Nifty]))/_xlfn.STDEV.P(Table2[6M Return vs Nifty])</f>
        <v>-1.2355435572384763</v>
      </c>
      <c r="M709">
        <v>-1.94834356431527</v>
      </c>
      <c r="N709">
        <f>(Table2[[#This Row],[1W Return vs Nifty]]-AVERAGE(Table2[1W Return vs Nifty]))/_xlfn.STDEV.P(Table2[1W Return vs Nifty])</f>
        <v>-2.8078462428414774E-2</v>
      </c>
      <c r="O709">
        <v>593.23</v>
      </c>
      <c r="P709">
        <v>628.39105448948897</v>
      </c>
      <c r="Q709">
        <v>639.75142224682395</v>
      </c>
      <c r="R709">
        <v>54.9409418871277</v>
      </c>
      <c r="S709" s="2">
        <f>(Table2[[#This Row],[Close Price]]-Table2[[#This Row],[20D EMA]])/Table2[[#This Row],[20D EMA]]</f>
        <v>-7.8047300372536708E-3</v>
      </c>
      <c r="T709" s="2">
        <f>(Table2[[#This Row],[Close Price]]-Table2[[#This Row],[50D EMA]])/Table2[[#This Row],[50D EMA]]</f>
        <v>-6.3322121161981826E-2</v>
      </c>
      <c r="U709" s="2">
        <f>(Table2[[#This Row],[Close Price]]-Table2[[#This Row],[200D EMA]])/Table2[[#This Row],[200D EMA]]</f>
        <v>-7.9955152060746937E-2</v>
      </c>
      <c r="V709">
        <v>0.97638864953847704</v>
      </c>
      <c r="W709">
        <v>573.54999999999995</v>
      </c>
      <c r="X709">
        <v>591.04999999999995</v>
      </c>
      <c r="Y709">
        <v>570.20000000000005</v>
      </c>
      <c r="Z709">
        <v>591.04999999999995</v>
      </c>
      <c r="AA709">
        <v>559</v>
      </c>
      <c r="AB709">
        <v>636</v>
      </c>
      <c r="AC709" s="2">
        <f>(Table2[[#This Row],[Close Price]]/Table2[[#This Row],[Day Low]])-1</f>
        <v>2.6240083689303528E-2</v>
      </c>
      <c r="AD709" s="2">
        <f>(Table2[[#This Row],[Day High]]/Table2[[#This Row],[Close Price]])-1</f>
        <v>4.1624193000338039E-3</v>
      </c>
      <c r="AE709" s="2">
        <f>(Table2[[#This Row],[Close Price]]/Table2[[#This Row],[Current Week Low]])-1</f>
        <v>3.2269379165205114E-2</v>
      </c>
      <c r="AF709" s="2">
        <f>(Table2[[#This Row],[Current Week High]]/Table2[[#This Row],[Close Price]])-1</f>
        <v>4.1624193000338039E-3</v>
      </c>
      <c r="AG709" s="2">
        <f>(Table2[[#This Row],[Close Price]]/Table2[[#This Row],[Current Month Low]])-1</f>
        <v>5.2951699463327451E-2</v>
      </c>
      <c r="AH709" s="2">
        <f>(Table2[[#This Row],[Current Month High]]/Table2[[#This Row],[Close Price]])-1</f>
        <v>8.0530071355759292E-2</v>
      </c>
      <c r="AI709">
        <v>30.691471287801502</v>
      </c>
      <c r="AJ709">
        <v>34.383561643835598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-0.2</v>
      </c>
      <c r="AM709" t="s">
        <v>10435</v>
      </c>
      <c r="AN709">
        <v>-2.65</v>
      </c>
      <c r="AO709" t="s">
        <v>10435</v>
      </c>
      <c r="AP709">
        <v>-8.7748158998757E-2</v>
      </c>
      <c r="AQ709">
        <f>(Table2[[#This Row],[Sharpe Ratio]]-AVERAGE(Table2[Sharpe Ratio]))/_xlfn.STDEV.P(Table2[Sharpe Ratio])</f>
        <v>-1.6996267135642986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532</v>
      </c>
      <c r="AT709">
        <f>_xlfn.RANK.AVG(Table2[[#This Row],[6M Return vs Nifty Z-Score]],Table2[6M Return vs Nifty Z-Score])</f>
        <v>707</v>
      </c>
      <c r="AU709">
        <f>_xlfn.RANK.AVG(Table2[[#This Row],[Sharpe Ratio Z-Score]],Table2[Sharpe Ratio Z-Score])</f>
        <v>709</v>
      </c>
      <c r="AV709">
        <f>(Table2[[#This Row],[Rank 1Y]]+Table2[[#This Row],[Rank 6M]]+Table2[[#This Row],[Rank Sharpe]])/3</f>
        <v>649.33333333333337</v>
      </c>
    </row>
    <row r="710" spans="1:48" x14ac:dyDescent="0.3">
      <c r="A710" t="s">
        <v>2010</v>
      </c>
      <c r="B710" t="s">
        <v>2011</v>
      </c>
      <c r="C710" t="s">
        <v>10399</v>
      </c>
      <c r="D710" t="s">
        <v>1434</v>
      </c>
      <c r="E710">
        <v>3466.5646217620001</v>
      </c>
      <c r="F710">
        <v>129.46</v>
      </c>
      <c r="G710">
        <v>-41.191235404920903</v>
      </c>
      <c r="H710">
        <f>(Table2[[#This Row],[1Y Return vs Nifty]]-AVERAGE(Table2[1Y Return vs Nifty]))/_xlfn.STDEV.P(Table2[1Y Return vs Nifty])</f>
        <v>-1.0700828158529028</v>
      </c>
      <c r="I710">
        <v>-3.3851968633763199</v>
      </c>
      <c r="J710">
        <f>(Table2[[#This Row],[1M Return vs Nifty]]-AVERAGE(Table2[1M Return vs Nifty]))/_xlfn.STDEV.P(Table2[1M Return vs Nifty])</f>
        <v>-8.8240826122432656E-2</v>
      </c>
      <c r="K710">
        <v>-7.4031356599023903</v>
      </c>
      <c r="L710">
        <f>(Table2[[#This Row],[6M Return vs Nifty]]-AVERAGE(Table2[6M Return vs Nifty]))/_xlfn.STDEV.P(Table2[6M Return vs Nifty])</f>
        <v>-0.6234833823735576</v>
      </c>
      <c r="M710">
        <v>-2.3262107788670399</v>
      </c>
      <c r="N710">
        <f>(Table2[[#This Row],[1W Return vs Nifty]]-AVERAGE(Table2[1W Return vs Nifty]))/_xlfn.STDEV.P(Table2[1W Return vs Nifty])</f>
        <v>-0.10125252511495504</v>
      </c>
      <c r="O710">
        <v>130.97999999999999</v>
      </c>
      <c r="P710">
        <v>131.10001657972199</v>
      </c>
      <c r="Q710">
        <v>137.19707091197401</v>
      </c>
      <c r="R710">
        <v>43.355240971237002</v>
      </c>
      <c r="S710" s="2">
        <f>(Table2[[#This Row],[Close Price]]-Table2[[#This Row],[20D EMA]])/Table2[[#This Row],[20D EMA]]</f>
        <v>-1.160482516414706E-2</v>
      </c>
      <c r="T710" s="2">
        <f>(Table2[[#This Row],[Close Price]]-Table2[[#This Row],[50D EMA]])/Table2[[#This Row],[50D EMA]]</f>
        <v>-1.2509659590505788E-2</v>
      </c>
      <c r="U710" s="2">
        <f>(Table2[[#This Row],[Close Price]]-Table2[[#This Row],[200D EMA]])/Table2[[#This Row],[200D EMA]]</f>
        <v>-5.6393849085438028E-2</v>
      </c>
      <c r="V710">
        <v>0.62467379205509599</v>
      </c>
      <c r="W710">
        <v>129</v>
      </c>
      <c r="X710">
        <v>133.13</v>
      </c>
      <c r="Y710">
        <v>129</v>
      </c>
      <c r="Z710">
        <v>133.97999999999999</v>
      </c>
      <c r="AA710">
        <v>127.45</v>
      </c>
      <c r="AB710">
        <v>139.69999999999999</v>
      </c>
      <c r="AC710" s="2">
        <f>(Table2[[#This Row],[Close Price]]/Table2[[#This Row],[Day Low]])-1</f>
        <v>3.5658914728682323E-3</v>
      </c>
      <c r="AD710" s="2">
        <f>(Table2[[#This Row],[Day High]]/Table2[[#This Row],[Close Price]])-1</f>
        <v>2.8348524640815498E-2</v>
      </c>
      <c r="AE710" s="2">
        <f>(Table2[[#This Row],[Close Price]]/Table2[[#This Row],[Current Week Low]])-1</f>
        <v>3.5658914728682323E-3</v>
      </c>
      <c r="AF710" s="2">
        <f>(Table2[[#This Row],[Current Week High]]/Table2[[#This Row],[Close Price]])-1</f>
        <v>3.4914259230650169E-2</v>
      </c>
      <c r="AG710" s="2">
        <f>(Table2[[#This Row],[Close Price]]/Table2[[#This Row],[Current Month Low]])-1</f>
        <v>1.5770890545312E-2</v>
      </c>
      <c r="AH710" s="2">
        <f>(Table2[[#This Row],[Current Month High]]/Table2[[#This Row],[Close Price]])-1</f>
        <v>7.9097790823420278E-2</v>
      </c>
      <c r="AI710">
        <v>23.435810288892299</v>
      </c>
      <c r="AJ710">
        <v>23.944471038774498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-0.12</v>
      </c>
      <c r="AM710" t="s">
        <v>10435</v>
      </c>
      <c r="AN710">
        <v>-3.18</v>
      </c>
      <c r="AO710" t="s">
        <v>10435</v>
      </c>
      <c r="AP710">
        <v>-0.107712078935398</v>
      </c>
      <c r="AQ710">
        <f>(Table2[[#This Row],[Sharpe Ratio]]-AVERAGE(Table2[Sharpe Ratio]))/_xlfn.STDEV.P(Table2[Sharpe Ratio])</f>
        <v>-1.9313447452446393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684</v>
      </c>
      <c r="AT710">
        <f>_xlfn.RANK.AVG(Table2[[#This Row],[6M Return vs Nifty Z-Score]],Table2[6M Return vs Nifty Z-Score])</f>
        <v>540</v>
      </c>
      <c r="AU710">
        <f>_xlfn.RANK.AVG(Table2[[#This Row],[Sharpe Ratio Z-Score]],Table2[Sharpe Ratio Z-Score])</f>
        <v>726</v>
      </c>
      <c r="AV710">
        <f>(Table2[[#This Row],[Rank 1Y]]+Table2[[#This Row],[Rank 6M]]+Table2[[#This Row],[Rank Sharpe]])/3</f>
        <v>650</v>
      </c>
    </row>
    <row r="711" spans="1:48" x14ac:dyDescent="0.3">
      <c r="A711" t="s">
        <v>2212</v>
      </c>
      <c r="B711" t="s">
        <v>2213</v>
      </c>
      <c r="C711" t="s">
        <v>10399</v>
      </c>
      <c r="D711" t="s">
        <v>592</v>
      </c>
      <c r="E711">
        <v>2693.9994466610001</v>
      </c>
      <c r="F711">
        <v>182.83</v>
      </c>
      <c r="G711">
        <v>-57.194537501586403</v>
      </c>
      <c r="H711">
        <f>(Table2[[#This Row],[1Y Return vs Nifty]]-AVERAGE(Table2[1Y Return vs Nifty]))/_xlfn.STDEV.P(Table2[1Y Return vs Nifty])</f>
        <v>-1.3306702699254271</v>
      </c>
      <c r="I711">
        <v>1.30962656920936</v>
      </c>
      <c r="J711">
        <f>(Table2[[#This Row],[1M Return vs Nifty]]-AVERAGE(Table2[1M Return vs Nifty]))/_xlfn.STDEV.P(Table2[1M Return vs Nifty])</f>
        <v>0.36930992621793302</v>
      </c>
      <c r="K711">
        <v>-25.956780018315602</v>
      </c>
      <c r="L711">
        <f>(Table2[[#This Row],[6M Return vs Nifty]]-AVERAGE(Table2[6M Return vs Nifty]))/_xlfn.STDEV.P(Table2[6M Return vs Nifty])</f>
        <v>-1.1819479313129058</v>
      </c>
      <c r="M711">
        <v>-8.3006788568504797E-2</v>
      </c>
      <c r="N711">
        <f>(Table2[[#This Row],[1W Return vs Nifty]]-AVERAGE(Table2[1W Return vs Nifty]))/_xlfn.STDEV.P(Table2[1W Return vs Nifty])</f>
        <v>0.33314438227356252</v>
      </c>
      <c r="O711">
        <v>177.98</v>
      </c>
      <c r="P711">
        <v>175.176434585452</v>
      </c>
      <c r="Q711">
        <v>205.65032768499</v>
      </c>
      <c r="R711">
        <v>55.706084834026598</v>
      </c>
      <c r="S711" s="2">
        <f>(Table2[[#This Row],[Close Price]]-Table2[[#This Row],[20D EMA]])/Table2[[#This Row],[20D EMA]]</f>
        <v>2.7250252837397591E-2</v>
      </c>
      <c r="T711" s="2">
        <f>(Table2[[#This Row],[Close Price]]-Table2[[#This Row],[50D EMA]])/Table2[[#This Row],[50D EMA]]</f>
        <v>4.3690610741449712E-2</v>
      </c>
      <c r="U711" s="2">
        <f>(Table2[[#This Row],[Close Price]]-Table2[[#This Row],[200D EMA]])/Table2[[#This Row],[200D EMA]]</f>
        <v>-0.11096664878621343</v>
      </c>
      <c r="V711">
        <v>2.04925969307669</v>
      </c>
      <c r="W711">
        <v>181.88</v>
      </c>
      <c r="X711">
        <v>194.5</v>
      </c>
      <c r="Y711">
        <v>181.88</v>
      </c>
      <c r="Z711">
        <v>194.5</v>
      </c>
      <c r="AA711">
        <v>168.31</v>
      </c>
      <c r="AB711">
        <v>194.5</v>
      </c>
      <c r="AC711" s="2">
        <f>(Table2[[#This Row],[Close Price]]/Table2[[#This Row],[Day Low]])-1</f>
        <v>5.2232241038048244E-3</v>
      </c>
      <c r="AD711" s="2">
        <f>(Table2[[#This Row],[Day High]]/Table2[[#This Row],[Close Price]])-1</f>
        <v>6.3829787234042534E-2</v>
      </c>
      <c r="AE711" s="2">
        <f>(Table2[[#This Row],[Close Price]]/Table2[[#This Row],[Current Week Low]])-1</f>
        <v>5.2232241038048244E-3</v>
      </c>
      <c r="AF711" s="2">
        <f>(Table2[[#This Row],[Current Week High]]/Table2[[#This Row],[Close Price]])-1</f>
        <v>6.3829787234042534E-2</v>
      </c>
      <c r="AG711" s="2">
        <f>(Table2[[#This Row],[Close Price]]/Table2[[#This Row],[Current Month Low]])-1</f>
        <v>8.6269383874992611E-2</v>
      </c>
      <c r="AH711" s="2">
        <f>(Table2[[#This Row],[Current Month High]]/Table2[[#This Row],[Close Price]])-1</f>
        <v>6.3829787234042534E-2</v>
      </c>
      <c r="AI711">
        <v>70.650330908494198</v>
      </c>
      <c r="AJ711">
        <v>27.0358532518065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-0.11</v>
      </c>
      <c r="AM711" t="s">
        <v>10435</v>
      </c>
      <c r="AN711">
        <v>1.87</v>
      </c>
      <c r="AO711" t="s">
        <v>10436</v>
      </c>
      <c r="AQ711">
        <f>(Table2[[#This Row],[Sharpe Ratio]]-AVERAGE(Table2[Sharpe Ratio]))/_xlfn.STDEV.P(Table2[Sharpe Ratio])</f>
        <v>-0.68114784011182361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727</v>
      </c>
      <c r="AT711">
        <f>_xlfn.RANK.AVG(Table2[[#This Row],[6M Return vs Nifty Z-Score]],Table2[6M Return vs Nifty Z-Score])</f>
        <v>696</v>
      </c>
      <c r="AU711">
        <f>_xlfn.RANK.AVG(Table2[[#This Row],[Sharpe Ratio Z-Score]],Table2[Sharpe Ratio Z-Score])</f>
        <v>532</v>
      </c>
      <c r="AV711">
        <f>(Table2[[#This Row],[Rank 1Y]]+Table2[[#This Row],[Rank 6M]]+Table2[[#This Row],[Rank Sharpe]])/3</f>
        <v>651.66666666666663</v>
      </c>
    </row>
    <row r="712" spans="1:48" x14ac:dyDescent="0.3">
      <c r="A712" t="s">
        <v>928</v>
      </c>
      <c r="B712" t="s">
        <v>929</v>
      </c>
      <c r="C712" t="s">
        <v>10404</v>
      </c>
      <c r="D712" t="s">
        <v>465</v>
      </c>
      <c r="E712">
        <v>16776.3825636</v>
      </c>
      <c r="F712">
        <v>3383.05</v>
      </c>
      <c r="G712">
        <v>-55.843837124774403</v>
      </c>
      <c r="H712">
        <f>(Table2[[#This Row],[1Y Return vs Nifty]]-AVERAGE(Table2[1Y Return vs Nifty]))/_xlfn.STDEV.P(Table2[1Y Return vs Nifty])</f>
        <v>-1.3086763357809497</v>
      </c>
      <c r="I712">
        <v>-2.7682218505651099</v>
      </c>
      <c r="J712">
        <f>(Table2[[#This Row],[1M Return vs Nifty]]-AVERAGE(Table2[1M Return vs Nifty]))/_xlfn.STDEV.P(Table2[1M Return vs Nifty])</f>
        <v>-2.8111327038906907E-2</v>
      </c>
      <c r="K712">
        <v>-9.2391382763211798</v>
      </c>
      <c r="L712">
        <f>(Table2[[#This Row],[6M Return vs Nifty]]-AVERAGE(Table2[6M Return vs Nifty]))/_xlfn.STDEV.P(Table2[6M Return vs Nifty])</f>
        <v>-0.67874704665549357</v>
      </c>
      <c r="M712">
        <v>0.24304154755044</v>
      </c>
      <c r="N712">
        <f>(Table2[[#This Row],[1W Return vs Nifty]]-AVERAGE(Table2[1W Return vs Nifty]))/_xlfn.STDEV.P(Table2[1W Return vs Nifty])</f>
        <v>0.39628370864859824</v>
      </c>
      <c r="O712">
        <v>3318.06</v>
      </c>
      <c r="P712">
        <v>3374.7329015557302</v>
      </c>
      <c r="Q712">
        <v>3492.7973015791699</v>
      </c>
      <c r="R712">
        <v>66.814567390758398</v>
      </c>
      <c r="S712" s="2">
        <f>(Table2[[#This Row],[Close Price]]-Table2[[#This Row],[20D EMA]])/Table2[[#This Row],[20D EMA]]</f>
        <v>1.9586746472336318E-2</v>
      </c>
      <c r="T712" s="2">
        <f>(Table2[[#This Row],[Close Price]]-Table2[[#This Row],[50D EMA]])/Table2[[#This Row],[50D EMA]]</f>
        <v>2.4645205078113975E-3</v>
      </c>
      <c r="U712" s="2">
        <f>(Table2[[#This Row],[Close Price]]-Table2[[#This Row],[200D EMA]])/Table2[[#This Row],[200D EMA]]</f>
        <v>-3.1421033659625938E-2</v>
      </c>
      <c r="V712">
        <v>0.84909978406769604</v>
      </c>
      <c r="W712">
        <v>3366.95</v>
      </c>
      <c r="X712">
        <v>3421</v>
      </c>
      <c r="Y712">
        <v>3297.4</v>
      </c>
      <c r="Z712">
        <v>3421</v>
      </c>
      <c r="AA712">
        <v>3160.4</v>
      </c>
      <c r="AB712">
        <v>3421</v>
      </c>
      <c r="AC712" s="2">
        <f>(Table2[[#This Row],[Close Price]]/Table2[[#This Row],[Day Low]])-1</f>
        <v>4.7817757911463588E-3</v>
      </c>
      <c r="AD712" s="2">
        <f>(Table2[[#This Row],[Day High]]/Table2[[#This Row],[Close Price]])-1</f>
        <v>1.1217688180783503E-2</v>
      </c>
      <c r="AE712" s="2">
        <f>(Table2[[#This Row],[Close Price]]/Table2[[#This Row],[Current Week Low]])-1</f>
        <v>2.5975010614423422E-2</v>
      </c>
      <c r="AF712" s="2">
        <f>(Table2[[#This Row],[Current Week High]]/Table2[[#This Row],[Close Price]])-1</f>
        <v>1.1217688180783503E-2</v>
      </c>
      <c r="AG712" s="2">
        <f>(Table2[[#This Row],[Close Price]]/Table2[[#This Row],[Current Month Low]])-1</f>
        <v>7.0449943045184149E-2</v>
      </c>
      <c r="AH712" s="2">
        <f>(Table2[[#This Row],[Current Month High]]/Table2[[#This Row],[Close Price]])-1</f>
        <v>1.1217688180783503E-2</v>
      </c>
      <c r="AI712">
        <v>33.749131700684302</v>
      </c>
      <c r="AJ712">
        <v>17.632434499904299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</v>
      </c>
      <c r="AM712" t="s">
        <v>10435</v>
      </c>
      <c r="AN712">
        <v>2.57</v>
      </c>
      <c r="AO712" t="s">
        <v>10436</v>
      </c>
      <c r="AP712">
        <v>-6.2524937230681005E-2</v>
      </c>
      <c r="AQ712">
        <f>(Table2[[#This Row],[Sharpe Ratio]]-AVERAGE(Table2[Sharpe Ratio]))/_xlfn.STDEV.P(Table2[Sharpe Ratio])</f>
        <v>-1.4068648051172408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722</v>
      </c>
      <c r="AT712">
        <f>_xlfn.RANK.AVG(Table2[[#This Row],[6M Return vs Nifty Z-Score]],Table2[6M Return vs Nifty Z-Score])</f>
        <v>560</v>
      </c>
      <c r="AU712">
        <f>_xlfn.RANK.AVG(Table2[[#This Row],[Sharpe Ratio Z-Score]],Table2[Sharpe Ratio Z-Score])</f>
        <v>681</v>
      </c>
      <c r="AV712">
        <f>(Table2[[#This Row],[Rank 1Y]]+Table2[[#This Row],[Rank 6M]]+Table2[[#This Row],[Rank Sharpe]])/3</f>
        <v>654.33333333333337</v>
      </c>
    </row>
    <row r="713" spans="1:48" x14ac:dyDescent="0.3">
      <c r="A713" t="s">
        <v>2265</v>
      </c>
      <c r="B713" t="s">
        <v>2266</v>
      </c>
      <c r="C713" t="s">
        <v>10397</v>
      </c>
      <c r="D713" t="s">
        <v>1542</v>
      </c>
      <c r="E713">
        <v>2536.68460125</v>
      </c>
      <c r="F713">
        <v>613.75</v>
      </c>
      <c r="G713">
        <v>-54.248032026717901</v>
      </c>
      <c r="H713">
        <f>(Table2[[#This Row],[1Y Return vs Nifty]]-AVERAGE(Table2[1Y Return vs Nifty]))/_xlfn.STDEV.P(Table2[1Y Return vs Nifty])</f>
        <v>-1.2826912743738326</v>
      </c>
      <c r="I713">
        <v>-4.4681858733990296</v>
      </c>
      <c r="J713">
        <f>(Table2[[#This Row],[1M Return vs Nifty]]-AVERAGE(Table2[1M Return vs Nifty]))/_xlfn.STDEV.P(Table2[1M Return vs Nifty])</f>
        <v>-0.19378738041304397</v>
      </c>
      <c r="K713">
        <v>-28.9261710147134</v>
      </c>
      <c r="L713">
        <f>(Table2[[#This Row],[6M Return vs Nifty]]-AVERAGE(Table2[6M Return vs Nifty]))/_xlfn.STDEV.P(Table2[6M Return vs Nifty])</f>
        <v>-1.2713265768982889</v>
      </c>
      <c r="M713">
        <v>-0.61263085085133895</v>
      </c>
      <c r="N713">
        <f>(Table2[[#This Row],[1W Return vs Nifty]]-AVERAGE(Table2[1W Return vs Nifty]))/_xlfn.STDEV.P(Table2[1W Return vs Nifty])</f>
        <v>0.23058257526483458</v>
      </c>
      <c r="O713">
        <v>600.77</v>
      </c>
      <c r="P713">
        <v>615.40503073751097</v>
      </c>
      <c r="Q713">
        <v>679.37379455256996</v>
      </c>
      <c r="R713">
        <v>61.932707099848699</v>
      </c>
      <c r="S713" s="2">
        <f>(Table2[[#This Row],[Close Price]]-Table2[[#This Row],[20D EMA]])/Table2[[#This Row],[20D EMA]]</f>
        <v>2.1605606138788584E-2</v>
      </c>
      <c r="T713" s="2">
        <f>(Table2[[#This Row],[Close Price]]-Table2[[#This Row],[50D EMA]])/Table2[[#This Row],[50D EMA]]</f>
        <v>-2.689335729881108E-3</v>
      </c>
      <c r="U713" s="2">
        <f>(Table2[[#This Row],[Close Price]]-Table2[[#This Row],[200D EMA]])/Table2[[#This Row],[200D EMA]]</f>
        <v>-9.659453319919302E-2</v>
      </c>
      <c r="V713">
        <v>0.75303244228673505</v>
      </c>
      <c r="W713">
        <v>607.5</v>
      </c>
      <c r="X713">
        <v>619.9</v>
      </c>
      <c r="Y713">
        <v>606.1</v>
      </c>
      <c r="Z713">
        <v>624</v>
      </c>
      <c r="AA713">
        <v>564.85</v>
      </c>
      <c r="AB713">
        <v>624</v>
      </c>
      <c r="AC713" s="2">
        <f>(Table2[[#This Row],[Close Price]]/Table2[[#This Row],[Day Low]])-1</f>
        <v>1.0288065843621297E-2</v>
      </c>
      <c r="AD713" s="2">
        <f>(Table2[[#This Row],[Day High]]/Table2[[#This Row],[Close Price]])-1</f>
        <v>1.0020366598777919E-2</v>
      </c>
      <c r="AE713" s="2">
        <f>(Table2[[#This Row],[Close Price]]/Table2[[#This Row],[Current Week Low]])-1</f>
        <v>1.2621679590826496E-2</v>
      </c>
      <c r="AF713" s="2">
        <f>(Table2[[#This Row],[Current Week High]]/Table2[[#This Row],[Close Price]])-1</f>
        <v>1.6700610997963272E-2</v>
      </c>
      <c r="AG713" s="2">
        <f>(Table2[[#This Row],[Close Price]]/Table2[[#This Row],[Current Month Low]])-1</f>
        <v>8.6571656191909208E-2</v>
      </c>
      <c r="AH713" s="2">
        <f>(Table2[[#This Row],[Current Month High]]/Table2[[#This Row],[Close Price]])-1</f>
        <v>1.6700610997963272E-2</v>
      </c>
      <c r="AI713">
        <v>47.454175152749499</v>
      </c>
      <c r="AJ713">
        <v>13.405395417590499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-0.16</v>
      </c>
      <c r="AM713" t="s">
        <v>10435</v>
      </c>
      <c r="AN713">
        <v>4.26</v>
      </c>
      <c r="AO713" t="s">
        <v>10436</v>
      </c>
      <c r="AQ713">
        <f>(Table2[[#This Row],[Sharpe Ratio]]-AVERAGE(Table2[Sharpe Ratio]))/_xlfn.STDEV.P(Table2[Sharpe Ratio])</f>
        <v>-0.68114784011182361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721</v>
      </c>
      <c r="AT713">
        <f>_xlfn.RANK.AVG(Table2[[#This Row],[6M Return vs Nifty Z-Score]],Table2[6M Return vs Nifty Z-Score])</f>
        <v>710</v>
      </c>
      <c r="AU713">
        <f>_xlfn.RANK.AVG(Table2[[#This Row],[Sharpe Ratio Z-Score]],Table2[Sharpe Ratio Z-Score])</f>
        <v>532</v>
      </c>
      <c r="AV713">
        <f>(Table2[[#This Row],[Rank 1Y]]+Table2[[#This Row],[Rank 6M]]+Table2[[#This Row],[Rank Sharpe]])/3</f>
        <v>654.33333333333337</v>
      </c>
    </row>
    <row r="714" spans="1:48" x14ac:dyDescent="0.3">
      <c r="A714" t="s">
        <v>1226</v>
      </c>
      <c r="B714" t="s">
        <v>1227</v>
      </c>
      <c r="C714" t="s">
        <v>10392</v>
      </c>
      <c r="D714" t="s">
        <v>21</v>
      </c>
      <c r="E714">
        <v>10042.550171499999</v>
      </c>
      <c r="F714">
        <v>1595</v>
      </c>
      <c r="G714">
        <v>-29.746627667129399</v>
      </c>
      <c r="H714">
        <f>(Table2[[#This Row],[1Y Return vs Nifty]]-AVERAGE(Table2[1Y Return vs Nifty]))/_xlfn.STDEV.P(Table2[1Y Return vs Nifty])</f>
        <v>-0.88372620174691752</v>
      </c>
      <c r="I714">
        <v>-4.6319987622420298</v>
      </c>
      <c r="J714">
        <f>(Table2[[#This Row],[1M Return vs Nifty]]-AVERAGE(Table2[1M Return vs Nifty]))/_xlfn.STDEV.P(Table2[1M Return vs Nifty])</f>
        <v>-0.20975234940696483</v>
      </c>
      <c r="K714">
        <v>-17.738282094865699</v>
      </c>
      <c r="L714">
        <f>(Table2[[#This Row],[6M Return vs Nifty]]-AVERAGE(Table2[6M Return vs Nifty]))/_xlfn.STDEV.P(Table2[6M Return vs Nifty])</f>
        <v>-0.93457120859927967</v>
      </c>
      <c r="M714">
        <v>-6.6615293204129502</v>
      </c>
      <c r="N714">
        <f>(Table2[[#This Row],[1W Return vs Nifty]]-AVERAGE(Table2[1W Return vs Nifty]))/_xlfn.STDEV.P(Table2[1W Return vs Nifty])</f>
        <v>-0.94078783939594068</v>
      </c>
      <c r="O714">
        <v>1615.45</v>
      </c>
      <c r="P714">
        <v>1614.5972123195099</v>
      </c>
      <c r="Q714">
        <v>1586.0261720641699</v>
      </c>
      <c r="R714">
        <v>38.824901342854403</v>
      </c>
      <c r="S714" s="2">
        <f>(Table2[[#This Row],[Close Price]]-Table2[[#This Row],[20D EMA]])/Table2[[#This Row],[20D EMA]]</f>
        <v>-1.2659011420966322E-2</v>
      </c>
      <c r="T714" s="2">
        <f>(Table2[[#This Row],[Close Price]]-Table2[[#This Row],[50D EMA]])/Table2[[#This Row],[50D EMA]]</f>
        <v>-1.2137523940944273E-2</v>
      </c>
      <c r="U714" s="2">
        <f>(Table2[[#This Row],[Close Price]]-Table2[[#This Row],[200D EMA]])/Table2[[#This Row],[200D EMA]]</f>
        <v>5.6580579147384848E-3</v>
      </c>
      <c r="V714">
        <v>0.50242920666221802</v>
      </c>
      <c r="W714">
        <v>1591</v>
      </c>
      <c r="X714">
        <v>1607.95</v>
      </c>
      <c r="Y714">
        <v>1586</v>
      </c>
      <c r="Z714">
        <v>1618.1</v>
      </c>
      <c r="AA714">
        <v>1555.6</v>
      </c>
      <c r="AB714">
        <v>1707</v>
      </c>
      <c r="AC714" s="2">
        <f>(Table2[[#This Row],[Close Price]]/Table2[[#This Row],[Day Low]])-1</f>
        <v>2.5141420490257804E-3</v>
      </c>
      <c r="AD714" s="2">
        <f>(Table2[[#This Row],[Day High]]/Table2[[#This Row],[Close Price]])-1</f>
        <v>8.1191222570533572E-3</v>
      </c>
      <c r="AE714" s="2">
        <f>(Table2[[#This Row],[Close Price]]/Table2[[#This Row],[Current Week Low]])-1</f>
        <v>5.6746532156368712E-3</v>
      </c>
      <c r="AF714" s="2">
        <f>(Table2[[#This Row],[Current Week High]]/Table2[[#This Row],[Close Price]])-1</f>
        <v>1.4482758620689706E-2</v>
      </c>
      <c r="AG714" s="2">
        <f>(Table2[[#This Row],[Close Price]]/Table2[[#This Row],[Current Month Low]])-1</f>
        <v>2.5327847775777901E-2</v>
      </c>
      <c r="AH714" s="2">
        <f>(Table2[[#This Row],[Current Month High]]/Table2[[#This Row],[Close Price]])-1</f>
        <v>7.0219435736677216E-2</v>
      </c>
      <c r="AI714">
        <v>21.783699059561101</v>
      </c>
      <c r="AJ714">
        <v>15.0752137368781</v>
      </c>
      <c r="AK714" t="str">
        <f>IF(AND(Table2[[#This Row],[20D EMA]]&gt;Table2[[#This Row],[50D EMA]],Table2[[#This Row],[50D EMA]]&gt;Table2[[#This Row],[200D EMA]]),"Uptrend","Downtrend/NoTrend")</f>
        <v>Uptrend</v>
      </c>
      <c r="AL714">
        <v>-0.19</v>
      </c>
      <c r="AM714" t="s">
        <v>10435</v>
      </c>
      <c r="AN714">
        <v>-0.19</v>
      </c>
      <c r="AO714" t="s">
        <v>10435</v>
      </c>
      <c r="AP714">
        <v>-7.2883306417685007E-2</v>
      </c>
      <c r="AQ714">
        <f>(Table2[[#This Row],[Sharpe Ratio]]-AVERAGE(Table2[Sharpe Ratio]))/_xlfn.STDEV.P(Table2[Sharpe Ratio])</f>
        <v>-1.5270927426690031</v>
      </c>
      <c r="AR7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-4.4959303418181058</v>
      </c>
      <c r="AS714">
        <f>_xlfn.RANK.AVG(Table2[[#This Row],[1Y Return vs Nifty Z-Score]],Table2[1Y Return vs Nifty Z-Score])</f>
        <v>629</v>
      </c>
      <c r="AT714">
        <f>_xlfn.RANK.AVG(Table2[[#This Row],[6M Return vs Nifty Z-Score]],Table2[6M Return vs Nifty Z-Score])</f>
        <v>644</v>
      </c>
      <c r="AU714">
        <f>_xlfn.RANK.AVG(Table2[[#This Row],[Sharpe Ratio Z-Score]],Table2[Sharpe Ratio Z-Score])</f>
        <v>692</v>
      </c>
      <c r="AV714">
        <f>(Table2[[#This Row],[Rank 1Y]]+Table2[[#This Row],[Rank 6M]]+Table2[[#This Row],[Rank Sharpe]])/3</f>
        <v>655</v>
      </c>
    </row>
    <row r="715" spans="1:48" x14ac:dyDescent="0.3">
      <c r="A715" t="s">
        <v>825</v>
      </c>
      <c r="B715" t="s">
        <v>826</v>
      </c>
      <c r="C715" t="s">
        <v>5630</v>
      </c>
      <c r="D715" t="s">
        <v>83</v>
      </c>
      <c r="E715">
        <v>20109.6629999</v>
      </c>
      <c r="F715">
        <v>851.05</v>
      </c>
      <c r="G715">
        <v>-37.790038055954803</v>
      </c>
      <c r="H715">
        <f>(Table2[[#This Row],[1Y Return vs Nifty]]-AVERAGE(Table2[1Y Return vs Nifty]))/_xlfn.STDEV.P(Table2[1Y Return vs Nifty])</f>
        <v>-1.0146999109616699</v>
      </c>
      <c r="I715">
        <v>-0.69224518462353501</v>
      </c>
      <c r="J715">
        <f>(Table2[[#This Row],[1M Return vs Nifty]]-AVERAGE(Table2[1M Return vs Nifty]))/_xlfn.STDEV.P(Table2[1M Return vs Nifty])</f>
        <v>0.17421037876792309</v>
      </c>
      <c r="K715">
        <v>-12.183859411479601</v>
      </c>
      <c r="L715">
        <f>(Table2[[#This Row],[6M Return vs Nifty]]-AVERAGE(Table2[6M Return vs Nifty]))/_xlfn.STDEV.P(Table2[6M Return vs Nifty])</f>
        <v>-0.76738312961203126</v>
      </c>
      <c r="M715">
        <v>-2.5328409578423798</v>
      </c>
      <c r="N715">
        <f>(Table2[[#This Row],[1W Return vs Nifty]]-AVERAGE(Table2[1W Return vs Nifty]))/_xlfn.STDEV.P(Table2[1W Return vs Nifty])</f>
        <v>-0.14126650115468115</v>
      </c>
      <c r="O715">
        <v>837.71</v>
      </c>
      <c r="P715">
        <v>827.41678225629096</v>
      </c>
      <c r="Q715">
        <v>841.51508558014598</v>
      </c>
      <c r="R715">
        <v>61.219039999262598</v>
      </c>
      <c r="S715" s="2">
        <f>(Table2[[#This Row],[Close Price]]-Table2[[#This Row],[20D EMA]])/Table2[[#This Row],[20D EMA]]</f>
        <v>1.5924365233792027E-2</v>
      </c>
      <c r="T715" s="2">
        <f>(Table2[[#This Row],[Close Price]]-Table2[[#This Row],[50D EMA]])/Table2[[#This Row],[50D EMA]]</f>
        <v>2.8562652160937976E-2</v>
      </c>
      <c r="U715" s="2">
        <f>(Table2[[#This Row],[Close Price]]-Table2[[#This Row],[200D EMA]])/Table2[[#This Row],[200D EMA]]</f>
        <v>1.1330651800829624E-2</v>
      </c>
      <c r="V715">
        <v>0.457713588124397</v>
      </c>
      <c r="W715">
        <v>842.25</v>
      </c>
      <c r="X715">
        <v>857.75</v>
      </c>
      <c r="Y715">
        <v>837</v>
      </c>
      <c r="Z715">
        <v>857.75</v>
      </c>
      <c r="AA715">
        <v>817</v>
      </c>
      <c r="AB715">
        <v>857.75</v>
      </c>
      <c r="AC715" s="2">
        <f>(Table2[[#This Row],[Close Price]]/Table2[[#This Row],[Day Low]])-1</f>
        <v>1.0448204214900558E-2</v>
      </c>
      <c r="AD715" s="2">
        <f>(Table2[[#This Row],[Day High]]/Table2[[#This Row],[Close Price]])-1</f>
        <v>7.8726279302039348E-3</v>
      </c>
      <c r="AE715" s="2">
        <f>(Table2[[#This Row],[Close Price]]/Table2[[#This Row],[Current Week Low]])-1</f>
        <v>1.6786140979689224E-2</v>
      </c>
      <c r="AF715" s="2">
        <f>(Table2[[#This Row],[Current Week High]]/Table2[[#This Row],[Close Price]])-1</f>
        <v>7.8726279302039348E-3</v>
      </c>
      <c r="AG715" s="2">
        <f>(Table2[[#This Row],[Close Price]]/Table2[[#This Row],[Current Month Low]])-1</f>
        <v>4.1676866585067307E-2</v>
      </c>
      <c r="AH715" s="2">
        <f>(Table2[[#This Row],[Current Month High]]/Table2[[#This Row],[Close Price]])-1</f>
        <v>7.8726279302039348E-3</v>
      </c>
      <c r="AI715">
        <v>24.340520533458601</v>
      </c>
      <c r="AJ715">
        <v>21.578571428571401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0.02</v>
      </c>
      <c r="AM715" t="s">
        <v>10436</v>
      </c>
      <c r="AN715">
        <v>2.5499999999999998</v>
      </c>
      <c r="AO715" t="s">
        <v>10436</v>
      </c>
      <c r="AP715">
        <v>-8.1817122360080999E-2</v>
      </c>
      <c r="AQ715">
        <f>(Table2[[#This Row],[Sharpe Ratio]]-AVERAGE(Table2[Sharpe Ratio]))/_xlfn.STDEV.P(Table2[Sharpe Ratio])</f>
        <v>-1.6307861181251435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677</v>
      </c>
      <c r="AT715">
        <f>_xlfn.RANK.AVG(Table2[[#This Row],[6M Return vs Nifty Z-Score]],Table2[6M Return vs Nifty Z-Score])</f>
        <v>583</v>
      </c>
      <c r="AU715">
        <f>_xlfn.RANK.AVG(Table2[[#This Row],[Sharpe Ratio Z-Score]],Table2[Sharpe Ratio Z-Score])</f>
        <v>705</v>
      </c>
      <c r="AV715">
        <f>(Table2[[#This Row],[Rank 1Y]]+Table2[[#This Row],[Rank 6M]]+Table2[[#This Row],[Rank Sharpe]])/3</f>
        <v>655</v>
      </c>
    </row>
    <row r="716" spans="1:48" x14ac:dyDescent="0.3">
      <c r="A716" t="s">
        <v>2691</v>
      </c>
      <c r="B716" t="s">
        <v>2692</v>
      </c>
      <c r="C716" t="s">
        <v>10394</v>
      </c>
      <c r="D716" t="s">
        <v>122</v>
      </c>
      <c r="E716">
        <v>1654.3974613600001</v>
      </c>
      <c r="F716">
        <v>6.74</v>
      </c>
      <c r="G716">
        <v>-74.487796582583499</v>
      </c>
      <c r="H716">
        <f>(Table2[[#This Row],[1Y Return vs Nifty]]-AVERAGE(Table2[1Y Return vs Nifty]))/_xlfn.STDEV.P(Table2[1Y Return vs Nifty])</f>
        <v>-1.6122625519003178</v>
      </c>
      <c r="I716">
        <v>-23.2960196575151</v>
      </c>
      <c r="J716">
        <f>(Table2[[#This Row],[1M Return vs Nifty]]-AVERAGE(Table2[1M Return vs Nifty]))/_xlfn.STDEV.P(Table2[1M Return vs Nifty])</f>
        <v>-2.0287210337362129</v>
      </c>
      <c r="K716">
        <v>-78.8803537688962</v>
      </c>
      <c r="L716">
        <f>(Table2[[#This Row],[6M Return vs Nifty]]-AVERAGE(Table2[6M Return vs Nifty]))/_xlfn.STDEV.P(Table2[6M Return vs Nifty])</f>
        <v>-2.7749470840359169</v>
      </c>
      <c r="M716">
        <v>-2.0530282018447199</v>
      </c>
      <c r="N716">
        <f>(Table2[[#This Row],[1W Return vs Nifty]]-AVERAGE(Table2[1W Return vs Nifty]))/_xlfn.STDEV.P(Table2[1W Return vs Nifty])</f>
        <v>-4.8350663704157429E-2</v>
      </c>
      <c r="O716">
        <v>8.2799999999999994</v>
      </c>
      <c r="P716">
        <v>9.7327096594103395</v>
      </c>
      <c r="Q716">
        <v>13.844080292243699</v>
      </c>
      <c r="R716">
        <v>2.6461916455088499</v>
      </c>
      <c r="S716" s="2">
        <f>(Table2[[#This Row],[Close Price]]-Table2[[#This Row],[20D EMA]])/Table2[[#This Row],[20D EMA]]</f>
        <v>-0.18599033816425112</v>
      </c>
      <c r="T716" s="2">
        <f>(Table2[[#This Row],[Close Price]]-Table2[[#This Row],[50D EMA]])/Table2[[#This Row],[50D EMA]]</f>
        <v>-0.30748987323553367</v>
      </c>
      <c r="U716" s="2">
        <f>(Table2[[#This Row],[Close Price]]-Table2[[#This Row],[200D EMA]])/Table2[[#This Row],[200D EMA]]</f>
        <v>-0.51314931308393519</v>
      </c>
      <c r="V716">
        <v>0.24713087088218799</v>
      </c>
      <c r="W716">
        <v>0</v>
      </c>
      <c r="X716">
        <v>0</v>
      </c>
      <c r="Y716">
        <v>6.74</v>
      </c>
      <c r="Z716">
        <v>6.74</v>
      </c>
      <c r="AA716">
        <v>6.74</v>
      </c>
      <c r="AB716">
        <v>7.88</v>
      </c>
      <c r="AC716" s="2" t="e">
        <f>(Table2[[#This Row],[Close Price]]/Table2[[#This Row],[Day Low]])-1</f>
        <v>#DIV/0!</v>
      </c>
      <c r="AD716" s="2">
        <f>(Table2[[#This Row],[Day High]]/Table2[[#This Row],[Close Price]])-1</f>
        <v>-1</v>
      </c>
      <c r="AE716" s="2">
        <f>(Table2[[#This Row],[Close Price]]/Table2[[#This Row],[Current Week Low]])-1</f>
        <v>0</v>
      </c>
      <c r="AF716" s="2">
        <f>(Table2[[#This Row],[Current Week High]]/Table2[[#This Row],[Close Price]])-1</f>
        <v>0</v>
      </c>
      <c r="AG716" s="2">
        <f>(Table2[[#This Row],[Close Price]]/Table2[[#This Row],[Current Month Low]])-1</f>
        <v>0</v>
      </c>
      <c r="AH716" s="2">
        <f>(Table2[[#This Row],[Current Month High]]/Table2[[#This Row],[Close Price]])-1</f>
        <v>0.16913946587537088</v>
      </c>
      <c r="AI716">
        <v>302.81899109792198</v>
      </c>
      <c r="AJ716">
        <v>0.447093889716843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-0.57999999999999996</v>
      </c>
      <c r="AM716" t="s">
        <v>10435</v>
      </c>
      <c r="AN716">
        <v>-20.14</v>
      </c>
      <c r="AO716" t="s">
        <v>10435</v>
      </c>
      <c r="AP716">
        <v>4.9101240035369998E-3</v>
      </c>
      <c r="AQ716">
        <f>(Table2[[#This Row],[Sharpe Ratio]]-AVERAGE(Table2[Sharpe Ratio]))/_xlfn.STDEV.P(Table2[Sharpe Ratio])</f>
        <v>-0.62415681465104833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739</v>
      </c>
      <c r="AT716">
        <f>_xlfn.RANK.AVG(Table2[[#This Row],[6M Return vs Nifty Z-Score]],Table2[6M Return vs Nifty Z-Score])</f>
        <v>741</v>
      </c>
      <c r="AU716">
        <f>_xlfn.RANK.AVG(Table2[[#This Row],[Sharpe Ratio Z-Score]],Table2[Sharpe Ratio Z-Score])</f>
        <v>494</v>
      </c>
      <c r="AV716">
        <f>(Table2[[#This Row],[Rank 1Y]]+Table2[[#This Row],[Rank 6M]]+Table2[[#This Row],[Rank Sharpe]])/3</f>
        <v>658</v>
      </c>
    </row>
    <row r="717" spans="1:48" x14ac:dyDescent="0.3">
      <c r="A717" t="s">
        <v>308</v>
      </c>
      <c r="B717" t="s">
        <v>309</v>
      </c>
      <c r="C717" t="s">
        <v>5630</v>
      </c>
      <c r="D717" t="s">
        <v>83</v>
      </c>
      <c r="E717">
        <v>93491.171391419994</v>
      </c>
      <c r="F717">
        <v>25911.65</v>
      </c>
      <c r="G717">
        <v>-31.6360123267681</v>
      </c>
      <c r="H717">
        <f>(Table2[[#This Row],[1Y Return vs Nifty]]-AVERAGE(Table2[1Y Return vs Nifty]))/_xlfn.STDEV.P(Table2[1Y Return vs Nifty])</f>
        <v>-0.91449172346518348</v>
      </c>
      <c r="I717">
        <v>-9.2903924289582301E-2</v>
      </c>
      <c r="J717">
        <f>(Table2[[#This Row],[1M Return vs Nifty]]-AVERAGE(Table2[1M Return vs Nifty]))/_xlfn.STDEV.P(Table2[1M Return vs Nifty])</f>
        <v>0.23262131764819338</v>
      </c>
      <c r="K717">
        <v>-16.508879199115601</v>
      </c>
      <c r="L717">
        <f>(Table2[[#This Row],[6M Return vs Nifty]]-AVERAGE(Table2[6M Return vs Nifty]))/_xlfn.STDEV.P(Table2[6M Return vs Nifty])</f>
        <v>-0.89756619112795599</v>
      </c>
      <c r="M717">
        <v>-1.1407366747132199</v>
      </c>
      <c r="N717">
        <f>(Table2[[#This Row],[1W Return vs Nifty]]-AVERAGE(Table2[1W Return vs Nifty]))/_xlfn.STDEV.P(Table2[1W Return vs Nifty])</f>
        <v>0.1283147754340507</v>
      </c>
      <c r="O717">
        <v>25518.68</v>
      </c>
      <c r="P717">
        <v>25762.567092445399</v>
      </c>
      <c r="Q717">
        <v>26019.412030696902</v>
      </c>
      <c r="R717">
        <v>61.5444009074211</v>
      </c>
      <c r="S717" s="2">
        <f>(Table2[[#This Row],[Close Price]]-Table2[[#This Row],[20D EMA]])/Table2[[#This Row],[20D EMA]]</f>
        <v>1.5399307487691414E-2</v>
      </c>
      <c r="T717" s="2">
        <f>(Table2[[#This Row],[Close Price]]-Table2[[#This Row],[50D EMA]])/Table2[[#This Row],[50D EMA]]</f>
        <v>5.7868032723462394E-3</v>
      </c>
      <c r="U717" s="2">
        <f>(Table2[[#This Row],[Close Price]]-Table2[[#This Row],[200D EMA]])/Table2[[#This Row],[200D EMA]]</f>
        <v>-4.1416013002048566E-3</v>
      </c>
      <c r="V717">
        <v>0.48672847462400998</v>
      </c>
      <c r="W717">
        <v>25771.200000000001</v>
      </c>
      <c r="X717">
        <v>26200</v>
      </c>
      <c r="Y717">
        <v>24952.15</v>
      </c>
      <c r="Z717">
        <v>26200</v>
      </c>
      <c r="AA717">
        <v>24690.7</v>
      </c>
      <c r="AB717">
        <v>26280</v>
      </c>
      <c r="AC717" s="2">
        <f>(Table2[[#This Row],[Close Price]]/Table2[[#This Row],[Day Low]])-1</f>
        <v>5.4498820388650948E-3</v>
      </c>
      <c r="AD717" s="2">
        <f>(Table2[[#This Row],[Day High]]/Table2[[#This Row],[Close Price]])-1</f>
        <v>1.1128199091914093E-2</v>
      </c>
      <c r="AE717" s="2">
        <f>(Table2[[#This Row],[Close Price]]/Table2[[#This Row],[Current Week Low]])-1</f>
        <v>3.8453600190765158E-2</v>
      </c>
      <c r="AF717" s="2">
        <f>(Table2[[#This Row],[Current Week High]]/Table2[[#This Row],[Close Price]])-1</f>
        <v>1.1128199091914093E-2</v>
      </c>
      <c r="AG717" s="2">
        <f>(Table2[[#This Row],[Close Price]]/Table2[[#This Row],[Current Month Low]])-1</f>
        <v>4.9449792836979034E-2</v>
      </c>
      <c r="AH717" s="2">
        <f>(Table2[[#This Row],[Current Month High]]/Table2[[#This Row],[Close Price]])-1</f>
        <v>1.4215613440286434E-2</v>
      </c>
      <c r="AI717">
        <v>18.625212983349101</v>
      </c>
      <c r="AJ717">
        <v>9.3318565400843898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-0.09</v>
      </c>
      <c r="AM717" t="s">
        <v>10435</v>
      </c>
      <c r="AN717">
        <v>1.18</v>
      </c>
      <c r="AO717" t="s">
        <v>10436</v>
      </c>
      <c r="AP717">
        <v>-7.7736868832552999E-2</v>
      </c>
      <c r="AQ717">
        <f>(Table2[[#This Row],[Sharpe Ratio]]-AVERAGE(Table2[Sharpe Ratio]))/_xlfn.STDEV.P(Table2[Sharpe Ratio])</f>
        <v>-1.5834272667995439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645</v>
      </c>
      <c r="AT717">
        <f>_xlfn.RANK.AVG(Table2[[#This Row],[6M Return vs Nifty Z-Score]],Table2[6M Return vs Nifty Z-Score])</f>
        <v>630</v>
      </c>
      <c r="AU717">
        <f>_xlfn.RANK.AVG(Table2[[#This Row],[Sharpe Ratio Z-Score]],Table2[Sharpe Ratio Z-Score])</f>
        <v>701</v>
      </c>
      <c r="AV717">
        <f>(Table2[[#This Row],[Rank 1Y]]+Table2[[#This Row],[Rank 6M]]+Table2[[#This Row],[Rank Sharpe]])/3</f>
        <v>658.66666666666663</v>
      </c>
    </row>
    <row r="718" spans="1:48" x14ac:dyDescent="0.3">
      <c r="A718" t="s">
        <v>1989</v>
      </c>
      <c r="B718" t="s">
        <v>1990</v>
      </c>
      <c r="C718" t="s">
        <v>10406</v>
      </c>
      <c r="D718" t="s">
        <v>433</v>
      </c>
      <c r="E718">
        <v>3540.2684788800002</v>
      </c>
      <c r="F718">
        <v>22.96</v>
      </c>
      <c r="G718">
        <v>-49.259570652689099</v>
      </c>
      <c r="H718">
        <f>(Table2[[#This Row],[1Y Return vs Nifty]]-AVERAGE(Table2[1Y Return vs Nifty]))/_xlfn.STDEV.P(Table2[1Y Return vs Nifty])</f>
        <v>-1.2014623854017155</v>
      </c>
      <c r="I718">
        <v>7.1641660504213398</v>
      </c>
      <c r="J718">
        <f>(Table2[[#This Row],[1M Return vs Nifty]]-AVERAGE(Table2[1M Return vs Nifty]))/_xlfn.STDEV.P(Table2[1M Return vs Nifty])</f>
        <v>0.93988493988987243</v>
      </c>
      <c r="K718">
        <v>-40.605341824318998</v>
      </c>
      <c r="L718">
        <f>(Table2[[#This Row],[6M Return vs Nifty]]-AVERAGE(Table2[6M Return vs Nifty]))/_xlfn.STDEV.P(Table2[6M Return vs Nifty])</f>
        <v>-1.6228695262064869</v>
      </c>
      <c r="M718">
        <v>-10.061241754206099</v>
      </c>
      <c r="N718">
        <f>(Table2[[#This Row],[1W Return vs Nifty]]-AVERAGE(Table2[1W Return vs Nifty]))/_xlfn.STDEV.P(Table2[1W Return vs Nifty])</f>
        <v>-1.5991428412758599</v>
      </c>
      <c r="O718">
        <v>23.3</v>
      </c>
      <c r="P718">
        <v>22.318854055472301</v>
      </c>
      <c r="Q718">
        <v>23.812451110836999</v>
      </c>
      <c r="R718">
        <v>41.9828379730872</v>
      </c>
      <c r="S718" s="2">
        <f>(Table2[[#This Row],[Close Price]]-Table2[[#This Row],[20D EMA]])/Table2[[#This Row],[20D EMA]]</f>
        <v>-1.4592274678111581E-2</v>
      </c>
      <c r="T718" s="2">
        <f>(Table2[[#This Row],[Close Price]]-Table2[[#This Row],[50D EMA]])/Table2[[#This Row],[50D EMA]]</f>
        <v>2.8726651598427362E-2</v>
      </c>
      <c r="U718" s="2">
        <f>(Table2[[#This Row],[Close Price]]-Table2[[#This Row],[200D EMA]])/Table2[[#This Row],[200D EMA]]</f>
        <v>-3.5798545343744548E-2</v>
      </c>
      <c r="V718">
        <v>1.0550089799728899</v>
      </c>
      <c r="W718">
        <v>21.95</v>
      </c>
      <c r="X718">
        <v>23.4</v>
      </c>
      <c r="Y718">
        <v>21.95</v>
      </c>
      <c r="Z718">
        <v>23.4</v>
      </c>
      <c r="AA718">
        <v>21.95</v>
      </c>
      <c r="AB718">
        <v>26.86</v>
      </c>
      <c r="AC718" s="2">
        <f>(Table2[[#This Row],[Close Price]]/Table2[[#This Row],[Day Low]])-1</f>
        <v>4.601366742596813E-2</v>
      </c>
      <c r="AD718" s="2">
        <f>(Table2[[#This Row],[Day High]]/Table2[[#This Row],[Close Price]])-1</f>
        <v>1.9163763066202044E-2</v>
      </c>
      <c r="AE718" s="2">
        <f>(Table2[[#This Row],[Close Price]]/Table2[[#This Row],[Current Week Low]])-1</f>
        <v>4.601366742596813E-2</v>
      </c>
      <c r="AF718" s="2">
        <f>(Table2[[#This Row],[Current Week High]]/Table2[[#This Row],[Close Price]])-1</f>
        <v>1.9163763066202044E-2</v>
      </c>
      <c r="AG718" s="2">
        <f>(Table2[[#This Row],[Close Price]]/Table2[[#This Row],[Current Month Low]])-1</f>
        <v>4.601366742596813E-2</v>
      </c>
      <c r="AH718" s="2">
        <f>(Table2[[#This Row],[Current Month High]]/Table2[[#This Row],[Close Price]])-1</f>
        <v>0.16986062717770034</v>
      </c>
      <c r="AI718">
        <v>96.646341463414601</v>
      </c>
      <c r="AJ718">
        <v>37.485029940119702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0.05</v>
      </c>
      <c r="AM718" t="s">
        <v>10436</v>
      </c>
      <c r="AN718">
        <v>-12.8</v>
      </c>
      <c r="AO718" t="s">
        <v>10435</v>
      </c>
      <c r="AQ718">
        <f>(Table2[[#This Row],[Sharpe Ratio]]-AVERAGE(Table2[Sharpe Ratio]))/_xlfn.STDEV.P(Table2[Sharpe Ratio])</f>
        <v>-0.68114784011182361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710</v>
      </c>
      <c r="AT718">
        <f>_xlfn.RANK.AVG(Table2[[#This Row],[6M Return vs Nifty Z-Score]],Table2[6M Return vs Nifty Z-Score])</f>
        <v>735</v>
      </c>
      <c r="AU718">
        <f>_xlfn.RANK.AVG(Table2[[#This Row],[Sharpe Ratio Z-Score]],Table2[Sharpe Ratio Z-Score])</f>
        <v>532</v>
      </c>
      <c r="AV718">
        <f>(Table2[[#This Row],[Rank 1Y]]+Table2[[#This Row],[Rank 6M]]+Table2[[#This Row],[Rank Sharpe]])/3</f>
        <v>659</v>
      </c>
    </row>
    <row r="719" spans="1:48" x14ac:dyDescent="0.3">
      <c r="A719" t="s">
        <v>341</v>
      </c>
      <c r="B719" t="s">
        <v>342</v>
      </c>
      <c r="C719" t="s">
        <v>10392</v>
      </c>
      <c r="D719" t="s">
        <v>27</v>
      </c>
      <c r="E719">
        <v>74369.704354879999</v>
      </c>
      <c r="F719">
        <v>10.67</v>
      </c>
      <c r="G719">
        <v>-37.424719949181103</v>
      </c>
      <c r="H719">
        <f>(Table2[[#This Row],[1Y Return vs Nifty]]-AVERAGE(Table2[1Y Return vs Nifty]))/_xlfn.STDEV.P(Table2[1Y Return vs Nifty])</f>
        <v>-1.0087513064301972</v>
      </c>
      <c r="I719">
        <v>-35.8881584575362</v>
      </c>
      <c r="J719">
        <f>(Table2[[#This Row],[1M Return vs Nifty]]-AVERAGE(Table2[1M Return vs Nifty]))/_xlfn.STDEV.P(Table2[1M Return vs Nifty])</f>
        <v>-3.2559328052235994</v>
      </c>
      <c r="K719">
        <v>-37.169075573407397</v>
      </c>
      <c r="L719">
        <f>(Table2[[#This Row],[6M Return vs Nifty]]-AVERAGE(Table2[6M Return vs Nifty]))/_xlfn.STDEV.P(Table2[6M Return vs Nifty])</f>
        <v>-1.5194379391403772</v>
      </c>
      <c r="M719">
        <v>-19.500158111210201</v>
      </c>
      <c r="N719">
        <f>(Table2[[#This Row],[1W Return vs Nifty]]-AVERAGE(Table2[1W Return vs Nifty]))/_xlfn.STDEV.P(Table2[1W Return vs Nifty])</f>
        <v>-3.4269909069507958</v>
      </c>
      <c r="O719">
        <v>13.02</v>
      </c>
      <c r="P719">
        <v>14.3482364673413</v>
      </c>
      <c r="Q719">
        <v>14.156886855885</v>
      </c>
      <c r="R719">
        <v>20.180013798839799</v>
      </c>
      <c r="S719" s="2">
        <f>(Table2[[#This Row],[Close Price]]-Table2[[#This Row],[20D EMA]])/Table2[[#This Row],[20D EMA]]</f>
        <v>-0.18049155145929338</v>
      </c>
      <c r="T719" s="2">
        <f>(Table2[[#This Row],[Close Price]]-Table2[[#This Row],[50D EMA]])/Table2[[#This Row],[50D EMA]]</f>
        <v>-0.25635460327919102</v>
      </c>
      <c r="U719" s="2">
        <f>(Table2[[#This Row],[Close Price]]-Table2[[#This Row],[200D EMA]])/Table2[[#This Row],[200D EMA]]</f>
        <v>-0.24630322269161217</v>
      </c>
      <c r="V719">
        <v>1.1257013994134699</v>
      </c>
      <c r="W719">
        <v>10.52</v>
      </c>
      <c r="X719">
        <v>10.99</v>
      </c>
      <c r="Y719">
        <v>10.52</v>
      </c>
      <c r="Z719">
        <v>11.94</v>
      </c>
      <c r="AA719">
        <v>9.7899999999999991</v>
      </c>
      <c r="AB719">
        <v>15.58</v>
      </c>
      <c r="AC719" s="2">
        <f>(Table2[[#This Row],[Close Price]]/Table2[[#This Row],[Day Low]])-1</f>
        <v>1.4258555133079831E-2</v>
      </c>
      <c r="AD719" s="2">
        <f>(Table2[[#This Row],[Day High]]/Table2[[#This Row],[Close Price]])-1</f>
        <v>2.9990627928772273E-2</v>
      </c>
      <c r="AE719" s="2">
        <f>(Table2[[#This Row],[Close Price]]/Table2[[#This Row],[Current Week Low]])-1</f>
        <v>1.4258555133079831E-2</v>
      </c>
      <c r="AF719" s="2">
        <f>(Table2[[#This Row],[Current Week High]]/Table2[[#This Row],[Close Price]])-1</f>
        <v>0.11902530459231486</v>
      </c>
      <c r="AG719" s="2">
        <f>(Table2[[#This Row],[Close Price]]/Table2[[#This Row],[Current Month Low]])-1</f>
        <v>8.98876404494382E-2</v>
      </c>
      <c r="AH719" s="2">
        <f>(Table2[[#This Row],[Current Month High]]/Table2[[#This Row],[Close Price]])-1</f>
        <v>0.4601686972820993</v>
      </c>
      <c r="AI719">
        <v>79.756326148078699</v>
      </c>
      <c r="AJ719">
        <v>8.9887640449438209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-0.43</v>
      </c>
      <c r="AM719" t="s">
        <v>10435</v>
      </c>
      <c r="AN719">
        <v>-20.07</v>
      </c>
      <c r="AO719" t="s">
        <v>10435</v>
      </c>
      <c r="AP719">
        <v>-6.3374293544760001E-3</v>
      </c>
      <c r="AQ719">
        <f>(Table2[[#This Row],[Sharpe Ratio]]-AVERAGE(Table2[Sharpe Ratio]))/_xlfn.STDEV.P(Table2[Sharpe Ratio])</f>
        <v>-0.75470537092706047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672</v>
      </c>
      <c r="AT719">
        <f>_xlfn.RANK.AVG(Table2[[#This Row],[6M Return vs Nifty Z-Score]],Table2[6M Return vs Nifty Z-Score])</f>
        <v>733</v>
      </c>
      <c r="AU719">
        <f>_xlfn.RANK.AVG(Table2[[#This Row],[Sharpe Ratio Z-Score]],Table2[Sharpe Ratio Z-Score])</f>
        <v>573</v>
      </c>
      <c r="AV719">
        <f>(Table2[[#This Row],[Rank 1Y]]+Table2[[#This Row],[Rank 6M]]+Table2[[#This Row],[Rank Sharpe]])/3</f>
        <v>659.33333333333337</v>
      </c>
    </row>
    <row r="720" spans="1:48" x14ac:dyDescent="0.3">
      <c r="A720" t="s">
        <v>2283</v>
      </c>
      <c r="B720" t="s">
        <v>2284</v>
      </c>
      <c r="C720" t="s">
        <v>10391</v>
      </c>
      <c r="D720" t="s">
        <v>24</v>
      </c>
      <c r="E720">
        <v>2502.8020084559998</v>
      </c>
      <c r="F720">
        <v>48.61</v>
      </c>
      <c r="G720">
        <v>-61.451236581350898</v>
      </c>
      <c r="H720">
        <f>(Table2[[#This Row],[1Y Return vs Nifty]]-AVERAGE(Table2[1Y Return vs Nifty]))/_xlfn.STDEV.P(Table2[1Y Return vs Nifty])</f>
        <v>-1.3999836134621844</v>
      </c>
      <c r="I720">
        <v>-7.9757424095269904</v>
      </c>
      <c r="J720">
        <f>(Table2[[#This Row],[1M Return vs Nifty]]-AVERAGE(Table2[1M Return vs Nifty]))/_xlfn.STDEV.P(Table2[1M Return vs Nifty])</f>
        <v>-0.53562880534131285</v>
      </c>
      <c r="K720">
        <v>-29.966581929225001</v>
      </c>
      <c r="L720">
        <f>(Table2[[#This Row],[6M Return vs Nifty]]-AVERAGE(Table2[6M Return vs Nifty]))/_xlfn.STDEV.P(Table2[6M Return vs Nifty])</f>
        <v>-1.3026429372240609</v>
      </c>
      <c r="M720">
        <v>-2.07302420264456</v>
      </c>
      <c r="N720">
        <f>(Table2[[#This Row],[1W Return vs Nifty]]-AVERAGE(Table2[1W Return vs Nifty]))/_xlfn.STDEV.P(Table2[1W Return vs Nifty])</f>
        <v>-5.2222893311966244E-2</v>
      </c>
      <c r="O720">
        <v>49.91</v>
      </c>
      <c r="P720">
        <v>50.834018452784299</v>
      </c>
      <c r="Q720">
        <v>58.682486759556099</v>
      </c>
      <c r="R720">
        <v>27.485698052828901</v>
      </c>
      <c r="S720" s="2">
        <f>(Table2[[#This Row],[Close Price]]-Table2[[#This Row],[20D EMA]])/Table2[[#This Row],[20D EMA]]</f>
        <v>-2.6046884391905376E-2</v>
      </c>
      <c r="T720" s="2">
        <f>(Table2[[#This Row],[Close Price]]-Table2[[#This Row],[50D EMA]])/Table2[[#This Row],[50D EMA]]</f>
        <v>-4.3750593017744893E-2</v>
      </c>
      <c r="U720" s="2">
        <f>(Table2[[#This Row],[Close Price]]-Table2[[#This Row],[200D EMA]])/Table2[[#This Row],[200D EMA]]</f>
        <v>-0.17164382962887736</v>
      </c>
      <c r="V720">
        <v>0.75323940264526801</v>
      </c>
      <c r="W720">
        <v>48.24</v>
      </c>
      <c r="X720">
        <v>49.99</v>
      </c>
      <c r="Y720">
        <v>48.24</v>
      </c>
      <c r="Z720">
        <v>50.79</v>
      </c>
      <c r="AA720">
        <v>48.24</v>
      </c>
      <c r="AB720">
        <v>51.16</v>
      </c>
      <c r="AC720" s="2">
        <f>(Table2[[#This Row],[Close Price]]/Table2[[#This Row],[Day Low]])-1</f>
        <v>7.6699834162519132E-3</v>
      </c>
      <c r="AD720" s="2">
        <f>(Table2[[#This Row],[Day High]]/Table2[[#This Row],[Close Price]])-1</f>
        <v>2.8389220325035991E-2</v>
      </c>
      <c r="AE720" s="2">
        <f>(Table2[[#This Row],[Close Price]]/Table2[[#This Row],[Current Week Low]])-1</f>
        <v>7.6699834162519132E-3</v>
      </c>
      <c r="AF720" s="2">
        <f>(Table2[[#This Row],[Current Week High]]/Table2[[#This Row],[Close Price]])-1</f>
        <v>4.4846739354042375E-2</v>
      </c>
      <c r="AG720" s="2">
        <f>(Table2[[#This Row],[Close Price]]/Table2[[#This Row],[Current Month Low]])-1</f>
        <v>7.6699834162519132E-3</v>
      </c>
      <c r="AH720" s="2">
        <f>(Table2[[#This Row],[Current Month High]]/Table2[[#This Row],[Close Price]])-1</f>
        <v>5.2458341904957795E-2</v>
      </c>
      <c r="AI720">
        <v>69.512445998765699</v>
      </c>
      <c r="AJ720">
        <v>0.76699834162519098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</v>
      </c>
      <c r="AM720" t="s">
        <v>10435</v>
      </c>
      <c r="AN720">
        <v>-1.6</v>
      </c>
      <c r="AO720" t="s">
        <v>10435</v>
      </c>
      <c r="AQ720">
        <f>(Table2[[#This Row],[Sharpe Ratio]]-AVERAGE(Table2[Sharpe Ratio]))/_xlfn.STDEV.P(Table2[Sharpe Ratio])</f>
        <v>-0.68114784011182361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732</v>
      </c>
      <c r="AT720">
        <f>_xlfn.RANK.AVG(Table2[[#This Row],[6M Return vs Nifty Z-Score]],Table2[6M Return vs Nifty Z-Score])</f>
        <v>714</v>
      </c>
      <c r="AU720">
        <f>_xlfn.RANK.AVG(Table2[[#This Row],[Sharpe Ratio Z-Score]],Table2[Sharpe Ratio Z-Score])</f>
        <v>532</v>
      </c>
      <c r="AV720">
        <f>(Table2[[#This Row],[Rank 1Y]]+Table2[[#This Row],[Rank 6M]]+Table2[[#This Row],[Rank Sharpe]])/3</f>
        <v>659.33333333333337</v>
      </c>
    </row>
    <row r="721" spans="1:48" x14ac:dyDescent="0.3">
      <c r="A721" t="s">
        <v>442</v>
      </c>
      <c r="B721" t="s">
        <v>443</v>
      </c>
      <c r="C721" t="s">
        <v>10393</v>
      </c>
      <c r="D721" t="s">
        <v>182</v>
      </c>
      <c r="E721">
        <v>53648.182994559997</v>
      </c>
      <c r="F721">
        <v>16527.099999999999</v>
      </c>
      <c r="G721">
        <v>-37.7466221757497</v>
      </c>
      <c r="H721">
        <f>(Table2[[#This Row],[1Y Return vs Nifty]]-AVERAGE(Table2[1Y Return vs Nifty]))/_xlfn.STDEV.P(Table2[1Y Return vs Nifty])</f>
        <v>-1.0139929547584672</v>
      </c>
      <c r="I721">
        <v>-8.0221839638633003</v>
      </c>
      <c r="J721">
        <f>(Table2[[#This Row],[1M Return vs Nifty]]-AVERAGE(Table2[1M Return vs Nifty]))/_xlfn.STDEV.P(Table2[1M Return vs Nifty])</f>
        <v>-0.54015493256027225</v>
      </c>
      <c r="K721">
        <v>-17.312888683840701</v>
      </c>
      <c r="L721">
        <f>(Table2[[#This Row],[6M Return vs Nifty]]-AVERAGE(Table2[6M Return vs Nifty]))/_xlfn.STDEV.P(Table2[6M Return vs Nifty])</f>
        <v>-0.9217668702805859</v>
      </c>
      <c r="M721">
        <v>-2.6420397470735799</v>
      </c>
      <c r="N721">
        <f>(Table2[[#This Row],[1W Return vs Nifty]]-AVERAGE(Table2[1W Return vs Nifty]))/_xlfn.STDEV.P(Table2[1W Return vs Nifty])</f>
        <v>-0.16241286882242542</v>
      </c>
      <c r="O721">
        <v>16580.68</v>
      </c>
      <c r="P721">
        <v>16647.313809784799</v>
      </c>
      <c r="Q721">
        <v>16481.5009188603</v>
      </c>
      <c r="R721">
        <v>47.085451714312299</v>
      </c>
      <c r="S721" s="2">
        <f>(Table2[[#This Row],[Close Price]]-Table2[[#This Row],[20D EMA]])/Table2[[#This Row],[20D EMA]]</f>
        <v>-3.2314718093589493E-3</v>
      </c>
      <c r="T721" s="2">
        <f>(Table2[[#This Row],[Close Price]]-Table2[[#This Row],[50D EMA]])/Table2[[#This Row],[50D EMA]]</f>
        <v>-7.2212136539495028E-3</v>
      </c>
      <c r="U721" s="2">
        <f>(Table2[[#This Row],[Close Price]]-Table2[[#This Row],[200D EMA]])/Table2[[#This Row],[200D EMA]]</f>
        <v>2.766682559081632E-3</v>
      </c>
      <c r="V721">
        <v>1.2559511915025501</v>
      </c>
      <c r="W721">
        <v>16462.349999999999</v>
      </c>
      <c r="X721">
        <v>16630.599999999999</v>
      </c>
      <c r="Y721">
        <v>16453.349999999999</v>
      </c>
      <c r="Z721">
        <v>16700</v>
      </c>
      <c r="AA721">
        <v>16085.85</v>
      </c>
      <c r="AB721">
        <v>16739</v>
      </c>
      <c r="AC721" s="2">
        <f>(Table2[[#This Row],[Close Price]]/Table2[[#This Row],[Day Low]])-1</f>
        <v>3.9332173110158131E-3</v>
      </c>
      <c r="AD721" s="2">
        <f>(Table2[[#This Row],[Day High]]/Table2[[#This Row],[Close Price]])-1</f>
        <v>6.262441686684328E-3</v>
      </c>
      <c r="AE721" s="2">
        <f>(Table2[[#This Row],[Close Price]]/Table2[[#This Row],[Current Week Low]])-1</f>
        <v>4.4823698517322264E-3</v>
      </c>
      <c r="AF721" s="2">
        <f>(Table2[[#This Row],[Current Week High]]/Table2[[#This Row],[Close Price]])-1</f>
        <v>1.0461605484325842E-2</v>
      </c>
      <c r="AG721" s="2">
        <f>(Table2[[#This Row],[Close Price]]/Table2[[#This Row],[Current Month Low]])-1</f>
        <v>2.7430940857958941E-2</v>
      </c>
      <c r="AH721" s="2">
        <f>(Table2[[#This Row],[Current Month High]]/Table2[[#This Row],[Close Price]])-1</f>
        <v>1.2821366119887934E-2</v>
      </c>
      <c r="AI721">
        <v>16.475364704031499</v>
      </c>
      <c r="AJ721">
        <v>7.7006790308496296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-0.13</v>
      </c>
      <c r="AM721" t="s">
        <v>10435</v>
      </c>
      <c r="AN721">
        <v>2.27</v>
      </c>
      <c r="AO721" t="s">
        <v>10436</v>
      </c>
      <c r="AP721">
        <v>-4.7776711959406998E-2</v>
      </c>
      <c r="AQ721">
        <f>(Table2[[#This Row],[Sharpe Ratio]]-AVERAGE(Table2[Sharpe Ratio]))/_xlfn.STDEV.P(Table2[Sharpe Ratio])</f>
        <v>-1.2356845087884796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676</v>
      </c>
      <c r="AT721">
        <f>_xlfn.RANK.AVG(Table2[[#This Row],[6M Return vs Nifty Z-Score]],Table2[6M Return vs Nifty Z-Score])</f>
        <v>641</v>
      </c>
      <c r="AU721">
        <f>_xlfn.RANK.AVG(Table2[[#This Row],[Sharpe Ratio Z-Score]],Table2[Sharpe Ratio Z-Score])</f>
        <v>666</v>
      </c>
      <c r="AV721">
        <f>(Table2[[#This Row],[Rank 1Y]]+Table2[[#This Row],[Rank 6M]]+Table2[[#This Row],[Rank Sharpe]])/3</f>
        <v>661</v>
      </c>
    </row>
    <row r="722" spans="1:48" x14ac:dyDescent="0.3">
      <c r="A722" t="s">
        <v>2641</v>
      </c>
      <c r="B722" t="s">
        <v>2642</v>
      </c>
      <c r="C722" t="s">
        <v>10404</v>
      </c>
      <c r="D722" t="s">
        <v>465</v>
      </c>
      <c r="E722">
        <v>1760.877111191</v>
      </c>
      <c r="F722">
        <v>105.13</v>
      </c>
      <c r="G722">
        <v>-67.3723444630796</v>
      </c>
      <c r="H722">
        <f>(Table2[[#This Row],[1Y Return vs Nifty]]-AVERAGE(Table2[1Y Return vs Nifty]))/_xlfn.STDEV.P(Table2[1Y Return vs Nifty])</f>
        <v>-1.4963991168919384</v>
      </c>
      <c r="I722">
        <v>-5.0286428931531999</v>
      </c>
      <c r="J722">
        <f>(Table2[[#This Row],[1M Return vs Nifty]]-AVERAGE(Table2[1M Return vs Nifty]))/_xlfn.STDEV.P(Table2[1M Return vs Nifty])</f>
        <v>-0.24840871702457371</v>
      </c>
      <c r="K722">
        <v>-8.0550659002386098</v>
      </c>
      <c r="L722">
        <f>(Table2[[#This Row],[6M Return vs Nifty]]-AVERAGE(Table2[6M Return vs Nifty]))/_xlfn.STDEV.P(Table2[6M Return vs Nifty])</f>
        <v>-0.64310647746884519</v>
      </c>
      <c r="M722">
        <v>-5.9240547069909102</v>
      </c>
      <c r="N722">
        <f>(Table2[[#This Row],[1W Return vs Nifty]]-AVERAGE(Table2[1W Return vs Nifty]))/_xlfn.STDEV.P(Table2[1W Return vs Nifty])</f>
        <v>-0.79797573103060104</v>
      </c>
      <c r="O722">
        <v>106.38</v>
      </c>
      <c r="P722">
        <v>106.851814241716</v>
      </c>
      <c r="Q722">
        <v>114.54127215865201</v>
      </c>
      <c r="R722">
        <v>43.859286380679301</v>
      </c>
      <c r="S722" s="2">
        <f>(Table2[[#This Row],[Close Price]]-Table2[[#This Row],[20D EMA]])/Table2[[#This Row],[20D EMA]]</f>
        <v>-1.1750329009212258E-2</v>
      </c>
      <c r="T722" s="2">
        <f>(Table2[[#This Row],[Close Price]]-Table2[[#This Row],[50D EMA]])/Table2[[#This Row],[50D EMA]]</f>
        <v>-1.6114038436642573E-2</v>
      </c>
      <c r="U722" s="2">
        <f>(Table2[[#This Row],[Close Price]]-Table2[[#This Row],[200D EMA]])/Table2[[#This Row],[200D EMA]]</f>
        <v>-8.2164899876582348E-2</v>
      </c>
      <c r="V722">
        <v>0.63367966758663197</v>
      </c>
      <c r="W722">
        <v>104.51</v>
      </c>
      <c r="X722">
        <v>106.4</v>
      </c>
      <c r="Y722">
        <v>104.51</v>
      </c>
      <c r="Z722">
        <v>107.05</v>
      </c>
      <c r="AA722">
        <v>102.27</v>
      </c>
      <c r="AB722">
        <v>113.9</v>
      </c>
      <c r="AC722" s="2">
        <f>(Table2[[#This Row],[Close Price]]/Table2[[#This Row],[Day Low]])-1</f>
        <v>5.9324466558223765E-3</v>
      </c>
      <c r="AD722" s="2">
        <f>(Table2[[#This Row],[Day High]]/Table2[[#This Row],[Close Price]])-1</f>
        <v>1.2080281556168693E-2</v>
      </c>
      <c r="AE722" s="2">
        <f>(Table2[[#This Row],[Close Price]]/Table2[[#This Row],[Current Week Low]])-1</f>
        <v>5.9324466558223765E-3</v>
      </c>
      <c r="AF722" s="2">
        <f>(Table2[[#This Row],[Current Week High]]/Table2[[#This Row],[Close Price]])-1</f>
        <v>1.8263102825073707E-2</v>
      </c>
      <c r="AG722" s="2">
        <f>(Table2[[#This Row],[Close Price]]/Table2[[#This Row],[Current Month Low]])-1</f>
        <v>2.7965190182849264E-2</v>
      </c>
      <c r="AH722" s="2">
        <f>(Table2[[#This Row],[Current Month High]]/Table2[[#This Row],[Close Price]])-1</f>
        <v>8.342052696661284E-2</v>
      </c>
      <c r="AI722">
        <v>60.563112337106404</v>
      </c>
      <c r="AJ722">
        <v>31.4946841776109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10435</v>
      </c>
      <c r="AN722">
        <v>-1.28</v>
      </c>
      <c r="AO722" t="s">
        <v>10435</v>
      </c>
      <c r="AP722">
        <v>-8.4320702910088002E-2</v>
      </c>
      <c r="AQ722">
        <f>(Table2[[#This Row],[Sharpe Ratio]]-AVERAGE(Table2[Sharpe Ratio]))/_xlfn.STDEV.P(Table2[Sharpe Ratio])</f>
        <v>-1.6598447778994734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735</v>
      </c>
      <c r="AT722">
        <f>_xlfn.RANK.AVG(Table2[[#This Row],[6M Return vs Nifty Z-Score]],Table2[6M Return vs Nifty Z-Score])</f>
        <v>548</v>
      </c>
      <c r="AU722">
        <f>_xlfn.RANK.AVG(Table2[[#This Row],[Sharpe Ratio Z-Score]],Table2[Sharpe Ratio Z-Score])</f>
        <v>707</v>
      </c>
      <c r="AV722">
        <f>(Table2[[#This Row],[Rank 1Y]]+Table2[[#This Row],[Rank 6M]]+Table2[[#This Row],[Rank Sharpe]])/3</f>
        <v>663.33333333333337</v>
      </c>
    </row>
    <row r="723" spans="1:48" x14ac:dyDescent="0.3">
      <c r="A723" t="s">
        <v>624</v>
      </c>
      <c r="B723" t="s">
        <v>625</v>
      </c>
      <c r="C723" t="s">
        <v>10401</v>
      </c>
      <c r="D723" t="s">
        <v>433</v>
      </c>
      <c r="E723">
        <v>31914.151730624999</v>
      </c>
      <c r="F723">
        <v>431.25</v>
      </c>
      <c r="G723">
        <v>-29.4391448750495</v>
      </c>
      <c r="H723">
        <f>(Table2[[#This Row],[1Y Return vs Nifty]]-AVERAGE(Table2[1Y Return vs Nifty]))/_xlfn.STDEV.P(Table2[1Y Return vs Nifty])</f>
        <v>-0.8787193501937054</v>
      </c>
      <c r="I723">
        <v>-2.4052420426998</v>
      </c>
      <c r="J723">
        <f>(Table2[[#This Row],[1M Return vs Nifty]]-AVERAGE(Table2[1M Return vs Nifty]))/_xlfn.STDEV.P(Table2[1M Return vs Nifty])</f>
        <v>7.2641639796475945E-3</v>
      </c>
      <c r="K723">
        <v>-23.0188872126928</v>
      </c>
      <c r="L723">
        <f>(Table2[[#This Row],[6M Return vs Nifty]]-AVERAGE(Table2[6M Return vs Nifty]))/_xlfn.STDEV.P(Table2[6M Return vs Nifty])</f>
        <v>-1.0935173810215659</v>
      </c>
      <c r="M723">
        <v>0.16290767745749901</v>
      </c>
      <c r="N723">
        <f>(Table2[[#This Row],[1W Return vs Nifty]]-AVERAGE(Table2[1W Return vs Nifty]))/_xlfn.STDEV.P(Table2[1W Return vs Nifty])</f>
        <v>0.38076576846304505</v>
      </c>
      <c r="O723">
        <v>422.35</v>
      </c>
      <c r="P723">
        <v>416.11437335433499</v>
      </c>
      <c r="Q723">
        <v>416.67852638121298</v>
      </c>
      <c r="R723">
        <v>64.590608460782207</v>
      </c>
      <c r="S723" s="2">
        <f>(Table2[[#This Row],[Close Price]]-Table2[[#This Row],[20D EMA]])/Table2[[#This Row],[20D EMA]]</f>
        <v>2.1072570143246067E-2</v>
      </c>
      <c r="T723" s="2">
        <f>(Table2[[#This Row],[Close Price]]-Table2[[#This Row],[50D EMA]])/Table2[[#This Row],[50D EMA]]</f>
        <v>3.6373717455745115E-2</v>
      </c>
      <c r="U723" s="2">
        <f>(Table2[[#This Row],[Close Price]]-Table2[[#This Row],[200D EMA]])/Table2[[#This Row],[200D EMA]]</f>
        <v>3.4970541307559007E-2</v>
      </c>
      <c r="V723">
        <v>0.59232479910550395</v>
      </c>
      <c r="W723">
        <v>429.3</v>
      </c>
      <c r="X723">
        <v>435.6</v>
      </c>
      <c r="Y723">
        <v>429.25</v>
      </c>
      <c r="Z723">
        <v>436.05</v>
      </c>
      <c r="AA723">
        <v>398.5</v>
      </c>
      <c r="AB723">
        <v>436.05</v>
      </c>
      <c r="AC723" s="2">
        <f>(Table2[[#This Row],[Close Price]]/Table2[[#This Row],[Day Low]])-1</f>
        <v>4.5422781271837742E-3</v>
      </c>
      <c r="AD723" s="2">
        <f>(Table2[[#This Row],[Day High]]/Table2[[#This Row],[Close Price]])-1</f>
        <v>1.0086956521739188E-2</v>
      </c>
      <c r="AE723" s="2">
        <f>(Table2[[#This Row],[Close Price]]/Table2[[#This Row],[Current Week Low]])-1</f>
        <v>4.659289458357696E-3</v>
      </c>
      <c r="AF723" s="2">
        <f>(Table2[[#This Row],[Current Week High]]/Table2[[#This Row],[Close Price]])-1</f>
        <v>1.1130434782608667E-2</v>
      </c>
      <c r="AG723" s="2">
        <f>(Table2[[#This Row],[Close Price]]/Table2[[#This Row],[Current Month Low]])-1</f>
        <v>8.2183186951066522E-2</v>
      </c>
      <c r="AH723" s="2">
        <f>(Table2[[#This Row],[Current Month High]]/Table2[[#This Row],[Close Price]])-1</f>
        <v>1.1130434782608667E-2</v>
      </c>
      <c r="AI723">
        <v>13.159420289854999</v>
      </c>
      <c r="AJ723">
        <v>21.7532467532467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0.05</v>
      </c>
      <c r="AM723" t="s">
        <v>10436</v>
      </c>
      <c r="AN723">
        <v>4.8099999999999996</v>
      </c>
      <c r="AO723" t="s">
        <v>10436</v>
      </c>
      <c r="AP723">
        <v>-6.9346444984246997E-2</v>
      </c>
      <c r="AQ723">
        <f>(Table2[[#This Row],[Sharpe Ratio]]-AVERAGE(Table2[Sharpe Ratio]))/_xlfn.STDEV.P(Table2[Sharpe Ratio])</f>
        <v>-1.4860409566328256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627</v>
      </c>
      <c r="AT723">
        <f>_xlfn.RANK.AVG(Table2[[#This Row],[6M Return vs Nifty Z-Score]],Table2[6M Return vs Nifty Z-Score])</f>
        <v>682</v>
      </c>
      <c r="AU723">
        <f>_xlfn.RANK.AVG(Table2[[#This Row],[Sharpe Ratio Z-Score]],Table2[Sharpe Ratio Z-Score])</f>
        <v>687</v>
      </c>
      <c r="AV723">
        <f>(Table2[[#This Row],[Rank 1Y]]+Table2[[#This Row],[Rank 6M]]+Table2[[#This Row],[Rank Sharpe]])/3</f>
        <v>665.33333333333337</v>
      </c>
    </row>
    <row r="724" spans="1:48" x14ac:dyDescent="0.3">
      <c r="A724" t="s">
        <v>1448</v>
      </c>
      <c r="B724" t="s">
        <v>1449</v>
      </c>
      <c r="C724" t="s">
        <v>10391</v>
      </c>
      <c r="D724" t="s">
        <v>24</v>
      </c>
      <c r="E724">
        <v>7606.4120928899902</v>
      </c>
      <c r="F724">
        <v>480.35</v>
      </c>
      <c r="G724">
        <v>-41.106134206606498</v>
      </c>
      <c r="H724">
        <f>(Table2[[#This Row],[1Y Return vs Nifty]]-AVERAGE(Table2[1Y Return vs Nifty]))/_xlfn.STDEV.P(Table2[1Y Return vs Nifty])</f>
        <v>-1.0686970828039786</v>
      </c>
      <c r="I724">
        <v>-1.05070416373403</v>
      </c>
      <c r="J724">
        <f>(Table2[[#This Row],[1M Return vs Nifty]]-AVERAGE(Table2[1M Return vs Nifty]))/_xlfn.STDEV.P(Table2[1M Return vs Nifty])</f>
        <v>0.13927548123018205</v>
      </c>
      <c r="K724">
        <v>-12.1355181946972</v>
      </c>
      <c r="L724">
        <f>(Table2[[#This Row],[6M Return vs Nifty]]-AVERAGE(Table2[6M Return vs Nifty]))/_xlfn.STDEV.P(Table2[6M Return vs Nifty])</f>
        <v>-0.76592805936793018</v>
      </c>
      <c r="M724">
        <v>-2.1051115351780498</v>
      </c>
      <c r="N724">
        <f>(Table2[[#This Row],[1W Return vs Nifty]]-AVERAGE(Table2[1W Return vs Nifty]))/_xlfn.STDEV.P(Table2[1W Return vs Nifty])</f>
        <v>-5.8436611760746257E-2</v>
      </c>
      <c r="O724">
        <v>477.81</v>
      </c>
      <c r="P724">
        <v>472.00615467589699</v>
      </c>
      <c r="Q724">
        <v>478.591342505206</v>
      </c>
      <c r="R724">
        <v>50.099225087975398</v>
      </c>
      <c r="S724" s="2">
        <f>(Table2[[#This Row],[Close Price]]-Table2[[#This Row],[20D EMA]])/Table2[[#This Row],[20D EMA]]</f>
        <v>5.3159205541952253E-3</v>
      </c>
      <c r="T724" s="2">
        <f>(Table2[[#This Row],[Close Price]]-Table2[[#This Row],[50D EMA]])/Table2[[#This Row],[50D EMA]]</f>
        <v>1.7677407892768539E-2</v>
      </c>
      <c r="U724" s="2">
        <f>(Table2[[#This Row],[Close Price]]-Table2[[#This Row],[200D EMA]])/Table2[[#This Row],[200D EMA]]</f>
        <v>3.6746537987675612E-3</v>
      </c>
      <c r="V724">
        <v>0.82532507098418095</v>
      </c>
      <c r="W724">
        <v>478.85</v>
      </c>
      <c r="X724">
        <v>486.95</v>
      </c>
      <c r="Y724">
        <v>478.3</v>
      </c>
      <c r="Z724">
        <v>486.95</v>
      </c>
      <c r="AA724">
        <v>464</v>
      </c>
      <c r="AB724">
        <v>499</v>
      </c>
      <c r="AC724" s="2">
        <f>(Table2[[#This Row],[Close Price]]/Table2[[#This Row],[Day Low]])-1</f>
        <v>3.1325049597994425E-3</v>
      </c>
      <c r="AD724" s="2">
        <f>(Table2[[#This Row],[Day High]]/Table2[[#This Row],[Close Price]])-1</f>
        <v>1.3739981263661827E-2</v>
      </c>
      <c r="AE724" s="2">
        <f>(Table2[[#This Row],[Close Price]]/Table2[[#This Row],[Current Week Low]])-1</f>
        <v>4.2860129625759136E-3</v>
      </c>
      <c r="AF724" s="2">
        <f>(Table2[[#This Row],[Current Week High]]/Table2[[#This Row],[Close Price]])-1</f>
        <v>1.3739981263661827E-2</v>
      </c>
      <c r="AG724" s="2">
        <f>(Table2[[#This Row],[Close Price]]/Table2[[#This Row],[Current Month Low]])-1</f>
        <v>3.523706896551726E-2</v>
      </c>
      <c r="AH724" s="2">
        <f>(Table2[[#This Row],[Current Month High]]/Table2[[#This Row],[Close Price]])-1</f>
        <v>3.8825856146559756E-2</v>
      </c>
      <c r="AI724">
        <v>24.908920578744599</v>
      </c>
      <c r="AJ724">
        <v>9.6564319141650508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-0.03</v>
      </c>
      <c r="AM724" t="s">
        <v>10435</v>
      </c>
      <c r="AN724">
        <v>-0.47</v>
      </c>
      <c r="AO724" t="s">
        <v>10435</v>
      </c>
      <c r="AP724">
        <v>-0.12603707110086801</v>
      </c>
      <c r="AQ724">
        <f>(Table2[[#This Row],[Sharpe Ratio]]-AVERAGE(Table2[Sharpe Ratio]))/_xlfn.STDEV.P(Table2[Sharpe Ratio])</f>
        <v>-2.1440400039221199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683</v>
      </c>
      <c r="AT724">
        <f>_xlfn.RANK.AVG(Table2[[#This Row],[6M Return vs Nifty Z-Score]],Table2[6M Return vs Nifty Z-Score])</f>
        <v>582</v>
      </c>
      <c r="AU724">
        <f>_xlfn.RANK.AVG(Table2[[#This Row],[Sharpe Ratio Z-Score]],Table2[Sharpe Ratio Z-Score])</f>
        <v>737</v>
      </c>
      <c r="AV724">
        <f>(Table2[[#This Row],[Rank 1Y]]+Table2[[#This Row],[Rank 6M]]+Table2[[#This Row],[Rank Sharpe]])/3</f>
        <v>667.33333333333337</v>
      </c>
    </row>
    <row r="725" spans="1:48" x14ac:dyDescent="0.3">
      <c r="A725" t="s">
        <v>1658</v>
      </c>
      <c r="B725" t="s">
        <v>1659</v>
      </c>
      <c r="C725" t="s">
        <v>10391</v>
      </c>
      <c r="D725" t="s">
        <v>24</v>
      </c>
      <c r="E725">
        <v>5447.9072618999999</v>
      </c>
      <c r="F725">
        <v>322.2</v>
      </c>
      <c r="G725">
        <v>-34.005587383185699</v>
      </c>
      <c r="H725">
        <f>(Table2[[#This Row],[1Y Return vs Nifty]]-AVERAGE(Table2[1Y Return vs Nifty]))/_xlfn.STDEV.P(Table2[1Y Return vs Nifty])</f>
        <v>-0.95307635602762686</v>
      </c>
      <c r="I725">
        <v>-6.6976490459687001</v>
      </c>
      <c r="J725">
        <f>(Table2[[#This Row],[1M Return vs Nifty]]-AVERAGE(Table2[1M Return vs Nifty]))/_xlfn.STDEV.P(Table2[1M Return vs Nifty])</f>
        <v>-0.41106766082660878</v>
      </c>
      <c r="K725">
        <v>-24.994295347822</v>
      </c>
      <c r="L725">
        <f>(Table2[[#This Row],[6M Return vs Nifty]]-AVERAGE(Table2[6M Return vs Nifty]))/_xlfn.STDEV.P(Table2[6M Return vs Nifty])</f>
        <v>-1.1529771503178228</v>
      </c>
      <c r="M725">
        <v>-0.98010019686882899</v>
      </c>
      <c r="N725">
        <f>(Table2[[#This Row],[1W Return vs Nifty]]-AVERAGE(Table2[1W Return vs Nifty]))/_xlfn.STDEV.P(Table2[1W Return vs Nifty])</f>
        <v>0.15942206192746539</v>
      </c>
      <c r="O725">
        <v>323.06</v>
      </c>
      <c r="P725">
        <v>330.45267584603602</v>
      </c>
      <c r="Q725">
        <v>343.78163149518798</v>
      </c>
      <c r="R725">
        <v>49.763400159015497</v>
      </c>
      <c r="S725" s="2">
        <f>(Table2[[#This Row],[Close Price]]-Table2[[#This Row],[20D EMA]])/Table2[[#This Row],[20D EMA]]</f>
        <v>-2.6620442023154015E-3</v>
      </c>
      <c r="T725" s="2">
        <f>(Table2[[#This Row],[Close Price]]-Table2[[#This Row],[50D EMA]])/Table2[[#This Row],[50D EMA]]</f>
        <v>-2.4973850869590478E-2</v>
      </c>
      <c r="U725" s="2">
        <f>(Table2[[#This Row],[Close Price]]-Table2[[#This Row],[200D EMA]])/Table2[[#This Row],[200D EMA]]</f>
        <v>-6.277715130190159E-2</v>
      </c>
      <c r="V725">
        <v>0.69673167488426602</v>
      </c>
      <c r="W725">
        <v>320.45</v>
      </c>
      <c r="X725">
        <v>325.8</v>
      </c>
      <c r="Y725">
        <v>319.89999999999998</v>
      </c>
      <c r="Z725">
        <v>333</v>
      </c>
      <c r="AA725">
        <v>307.64999999999998</v>
      </c>
      <c r="AB725">
        <v>334.95</v>
      </c>
      <c r="AC725" s="2">
        <f>(Table2[[#This Row],[Close Price]]/Table2[[#This Row],[Day Low]])-1</f>
        <v>5.4610703697923757E-3</v>
      </c>
      <c r="AD725" s="2">
        <f>(Table2[[#This Row],[Day High]]/Table2[[#This Row],[Close Price]])-1</f>
        <v>1.1173184357541999E-2</v>
      </c>
      <c r="AE725" s="2">
        <f>(Table2[[#This Row],[Close Price]]/Table2[[#This Row],[Current Week Low]])-1</f>
        <v>7.1897467958736971E-3</v>
      </c>
      <c r="AF725" s="2">
        <f>(Table2[[#This Row],[Current Week High]]/Table2[[#This Row],[Close Price]])-1</f>
        <v>3.3519553072625774E-2</v>
      </c>
      <c r="AG725" s="2">
        <f>(Table2[[#This Row],[Close Price]]/Table2[[#This Row],[Current Month Low]])-1</f>
        <v>4.7294002925402312E-2</v>
      </c>
      <c r="AH725" s="2">
        <f>(Table2[[#This Row],[Current Month High]]/Table2[[#This Row],[Close Price]])-1</f>
        <v>3.9571694599627616E-2</v>
      </c>
      <c r="AI725">
        <v>31.052141527001801</v>
      </c>
      <c r="AJ725">
        <v>4.7294002925402303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-0.17</v>
      </c>
      <c r="AM725" t="s">
        <v>10435</v>
      </c>
      <c r="AN725">
        <v>2.4500000000000002</v>
      </c>
      <c r="AO725" t="s">
        <v>10436</v>
      </c>
      <c r="AP725">
        <v>-3.6178104117591002E-2</v>
      </c>
      <c r="AQ725">
        <f>(Table2[[#This Row],[Sharpe Ratio]]-AVERAGE(Table2[Sharpe Ratio]))/_xlfn.STDEV.P(Table2[Sharpe Ratio])</f>
        <v>-1.1010613191610239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661</v>
      </c>
      <c r="AT725">
        <f>_xlfn.RANK.AVG(Table2[[#This Row],[6M Return vs Nifty Z-Score]],Table2[6M Return vs Nifty Z-Score])</f>
        <v>694</v>
      </c>
      <c r="AU725">
        <f>_xlfn.RANK.AVG(Table2[[#This Row],[Sharpe Ratio Z-Score]],Table2[Sharpe Ratio Z-Score])</f>
        <v>648</v>
      </c>
      <c r="AV725">
        <f>(Table2[[#This Row],[Rank 1Y]]+Table2[[#This Row],[Rank 6M]]+Table2[[#This Row],[Rank Sharpe]])/3</f>
        <v>667.66666666666663</v>
      </c>
    </row>
    <row r="726" spans="1:48" x14ac:dyDescent="0.3">
      <c r="A726" t="s">
        <v>2277</v>
      </c>
      <c r="B726" t="s">
        <v>2278</v>
      </c>
      <c r="C726" t="s">
        <v>10391</v>
      </c>
      <c r="D726" t="s">
        <v>51</v>
      </c>
      <c r="E726">
        <v>2522.8193202000002</v>
      </c>
      <c r="F726">
        <v>250.65</v>
      </c>
      <c r="G726">
        <v>-89.794129582726299</v>
      </c>
      <c r="H726">
        <f>(Table2[[#This Row],[1Y Return vs Nifty]]-AVERAGE(Table2[1Y Return vs Nifty]))/_xlfn.STDEV.P(Table2[1Y Return vs Nifty])</f>
        <v>-1.8615010105384611</v>
      </c>
      <c r="I726">
        <v>-10.288784982088099</v>
      </c>
      <c r="J726">
        <f>(Table2[[#This Row],[1M Return vs Nifty]]-AVERAGE(Table2[1M Return vs Nifty]))/_xlfn.STDEV.P(Table2[1M Return vs Nifty])</f>
        <v>-0.76105461410016351</v>
      </c>
      <c r="K726">
        <v>-63.246875387264801</v>
      </c>
      <c r="L726">
        <f>(Table2[[#This Row],[6M Return vs Nifty]]-AVERAGE(Table2[6M Return vs Nifty]))/_xlfn.STDEV.P(Table2[6M Return vs Nifty])</f>
        <v>-2.3043795079795264</v>
      </c>
      <c r="M726">
        <v>-13.296393168870599</v>
      </c>
      <c r="N726">
        <f>(Table2[[#This Row],[1W Return vs Nifty]]-AVERAGE(Table2[1W Return vs Nifty]))/_xlfn.STDEV.P(Table2[1W Return vs Nifty])</f>
        <v>-2.2256305684472162</v>
      </c>
      <c r="O726">
        <v>304.64</v>
      </c>
      <c r="P726">
        <v>341.10144945769002</v>
      </c>
      <c r="Q726">
        <v>439.821200789454</v>
      </c>
      <c r="R726">
        <v>10.200747312367</v>
      </c>
      <c r="S726" s="2">
        <f>(Table2[[#This Row],[Close Price]]-Table2[[#This Row],[20D EMA]])/Table2[[#This Row],[20D EMA]]</f>
        <v>-0.17722557773109238</v>
      </c>
      <c r="T726" s="2">
        <f>(Table2[[#This Row],[Close Price]]-Table2[[#This Row],[50D EMA]])/Table2[[#This Row],[50D EMA]]</f>
        <v>-0.2651746264974742</v>
      </c>
      <c r="U726" s="2">
        <f>(Table2[[#This Row],[Close Price]]-Table2[[#This Row],[200D EMA]])/Table2[[#This Row],[200D EMA]]</f>
        <v>-0.43010932726731332</v>
      </c>
      <c r="V726">
        <v>1.39780975978484</v>
      </c>
      <c r="W726">
        <v>249</v>
      </c>
      <c r="X726">
        <v>267.75</v>
      </c>
      <c r="Y726">
        <v>249</v>
      </c>
      <c r="Z726">
        <v>284.89999999999998</v>
      </c>
      <c r="AA726">
        <v>249</v>
      </c>
      <c r="AB726">
        <v>325</v>
      </c>
      <c r="AC726" s="2">
        <f>(Table2[[#This Row],[Close Price]]/Table2[[#This Row],[Day Low]])-1</f>
        <v>6.6265060240964235E-3</v>
      </c>
      <c r="AD726" s="2">
        <f>(Table2[[#This Row],[Day High]]/Table2[[#This Row],[Close Price]])-1</f>
        <v>6.8222621184919285E-2</v>
      </c>
      <c r="AE726" s="2">
        <f>(Table2[[#This Row],[Close Price]]/Table2[[#This Row],[Current Week Low]])-1</f>
        <v>6.6265060240964235E-3</v>
      </c>
      <c r="AF726" s="2">
        <f>(Table2[[#This Row],[Current Week High]]/Table2[[#This Row],[Close Price]])-1</f>
        <v>0.13664472371833214</v>
      </c>
      <c r="AG726" s="2">
        <f>(Table2[[#This Row],[Close Price]]/Table2[[#This Row],[Current Month Low]])-1</f>
        <v>6.6265060240964235E-3</v>
      </c>
      <c r="AH726" s="2">
        <f>(Table2[[#This Row],[Current Month High]]/Table2[[#This Row],[Close Price]])-1</f>
        <v>0.29662876521045289</v>
      </c>
      <c r="AI726">
        <v>169.23997606223799</v>
      </c>
      <c r="AJ726">
        <v>0.66265060240964202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-0.47</v>
      </c>
      <c r="AM726" t="s">
        <v>10435</v>
      </c>
      <c r="AN726">
        <v>-19.89</v>
      </c>
      <c r="AO726" t="s">
        <v>10435</v>
      </c>
      <c r="AQ726">
        <f>(Table2[[#This Row],[Sharpe Ratio]]-AVERAGE(Table2[Sharpe Ratio]))/_xlfn.STDEV.P(Table2[Sharpe Ratio])</f>
        <v>-0.68114784011182361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741</v>
      </c>
      <c r="AT726">
        <f>_xlfn.RANK.AVG(Table2[[#This Row],[6M Return vs Nifty Z-Score]],Table2[6M Return vs Nifty Z-Score])</f>
        <v>740</v>
      </c>
      <c r="AU726">
        <f>_xlfn.RANK.AVG(Table2[[#This Row],[Sharpe Ratio Z-Score]],Table2[Sharpe Ratio Z-Score])</f>
        <v>532</v>
      </c>
      <c r="AV726">
        <f>(Table2[[#This Row],[Rank 1Y]]+Table2[[#This Row],[Rank 6M]]+Table2[[#This Row],[Rank Sharpe]])/3</f>
        <v>671</v>
      </c>
    </row>
    <row r="727" spans="1:48" x14ac:dyDescent="0.3">
      <c r="A727" t="s">
        <v>2326</v>
      </c>
      <c r="B727" t="s">
        <v>2327</v>
      </c>
      <c r="C727" t="s">
        <v>10404</v>
      </c>
      <c r="D727" t="s">
        <v>388</v>
      </c>
      <c r="E727">
        <v>2424.8828244480001</v>
      </c>
      <c r="F727">
        <v>210.56</v>
      </c>
      <c r="G727">
        <v>-59.142316389801103</v>
      </c>
      <c r="H727">
        <f>(Table2[[#This Row],[1Y Return vs Nifty]]-AVERAGE(Table2[1Y Return vs Nifty]))/_xlfn.STDEV.P(Table2[1Y Return vs Nifty])</f>
        <v>-1.3623866456152816</v>
      </c>
      <c r="I727">
        <v>-6.7947157259877402</v>
      </c>
      <c r="J727">
        <f>(Table2[[#This Row],[1M Return vs Nifty]]-AVERAGE(Table2[1M Return vs Nifty]))/_xlfn.STDEV.P(Table2[1M Return vs Nifty])</f>
        <v>-0.42052764012245059</v>
      </c>
      <c r="K727">
        <v>-16.5517276057872</v>
      </c>
      <c r="L727">
        <f>(Table2[[#This Row],[6M Return vs Nifty]]-AVERAGE(Table2[6M Return vs Nifty]))/_xlfn.STDEV.P(Table2[6M Return vs Nifty])</f>
        <v>-0.89885592783101897</v>
      </c>
      <c r="M727">
        <v>-5.1450029122605203</v>
      </c>
      <c r="N727">
        <f>(Table2[[#This Row],[1W Return vs Nifty]]-AVERAGE(Table2[1W Return vs Nifty]))/_xlfn.STDEV.P(Table2[1W Return vs Nifty])</f>
        <v>-0.64711219307776535</v>
      </c>
      <c r="O727">
        <v>214.44</v>
      </c>
      <c r="P727">
        <v>217.37634461691201</v>
      </c>
      <c r="Q727">
        <v>246.97515302689101</v>
      </c>
      <c r="R727">
        <v>37.1240027914683</v>
      </c>
      <c r="S727" s="2">
        <f>(Table2[[#This Row],[Close Price]]-Table2[[#This Row],[20D EMA]])/Table2[[#This Row],[20D EMA]]</f>
        <v>-1.8093639246409231E-2</v>
      </c>
      <c r="T727" s="2">
        <f>(Table2[[#This Row],[Close Price]]-Table2[[#This Row],[50D EMA]])/Table2[[#This Row],[50D EMA]]</f>
        <v>-3.1357343085903051E-2</v>
      </c>
      <c r="U727" s="2">
        <f>(Table2[[#This Row],[Close Price]]-Table2[[#This Row],[200D EMA]])/Table2[[#This Row],[200D EMA]]</f>
        <v>-0.14744460153417163</v>
      </c>
      <c r="V727">
        <v>0.46049029329159402</v>
      </c>
      <c r="W727">
        <v>209.98</v>
      </c>
      <c r="X727">
        <v>212.39</v>
      </c>
      <c r="Y727">
        <v>209.21</v>
      </c>
      <c r="Z727">
        <v>213.39</v>
      </c>
      <c r="AA727">
        <v>207.5</v>
      </c>
      <c r="AB727">
        <v>232</v>
      </c>
      <c r="AC727" s="2">
        <f>(Table2[[#This Row],[Close Price]]/Table2[[#This Row],[Day Low]])-1</f>
        <v>2.7621678255072002E-3</v>
      </c>
      <c r="AD727" s="2">
        <f>(Table2[[#This Row],[Day High]]/Table2[[#This Row],[Close Price]])-1</f>
        <v>8.6911094224924046E-3</v>
      </c>
      <c r="AE727" s="2">
        <f>(Table2[[#This Row],[Close Price]]/Table2[[#This Row],[Current Week Low]])-1</f>
        <v>6.4528464222550763E-3</v>
      </c>
      <c r="AF727" s="2">
        <f>(Table2[[#This Row],[Current Week High]]/Table2[[#This Row],[Close Price]])-1</f>
        <v>1.3440349544072916E-2</v>
      </c>
      <c r="AG727" s="2">
        <f>(Table2[[#This Row],[Close Price]]/Table2[[#This Row],[Current Month Low]])-1</f>
        <v>1.4746987951807178E-2</v>
      </c>
      <c r="AH727" s="2">
        <f>(Table2[[#This Row],[Current Month High]]/Table2[[#This Row],[Close Price]])-1</f>
        <v>0.10182370820668685</v>
      </c>
      <c r="AI727">
        <v>105.04844224924</v>
      </c>
      <c r="AJ727">
        <v>9.9530026109660508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-7.0000000000000007E-2</v>
      </c>
      <c r="AM727" t="s">
        <v>10435</v>
      </c>
      <c r="AN727">
        <v>-3.31</v>
      </c>
      <c r="AO727" t="s">
        <v>10435</v>
      </c>
      <c r="AP727">
        <v>-4.2831165328042001E-2</v>
      </c>
      <c r="AQ727">
        <f>(Table2[[#This Row],[Sharpe Ratio]]-AVERAGE(Table2[Sharpe Ratio]))/_xlfn.STDEV.P(Table2[Sharpe Ratio])</f>
        <v>-1.1782823385413446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730</v>
      </c>
      <c r="AT727">
        <f>_xlfn.RANK.AVG(Table2[[#This Row],[6M Return vs Nifty Z-Score]],Table2[6M Return vs Nifty Z-Score])</f>
        <v>632</v>
      </c>
      <c r="AU727">
        <f>_xlfn.RANK.AVG(Table2[[#This Row],[Sharpe Ratio Z-Score]],Table2[Sharpe Ratio Z-Score])</f>
        <v>658</v>
      </c>
      <c r="AV727">
        <f>(Table2[[#This Row],[Rank 1Y]]+Table2[[#This Row],[Rank 6M]]+Table2[[#This Row],[Rank Sharpe]])/3</f>
        <v>673.33333333333337</v>
      </c>
    </row>
    <row r="728" spans="1:48" x14ac:dyDescent="0.3">
      <c r="A728" t="s">
        <v>1567</v>
      </c>
      <c r="B728" t="s">
        <v>1568</v>
      </c>
      <c r="C728" t="s">
        <v>10402</v>
      </c>
      <c r="D728" t="s">
        <v>438</v>
      </c>
      <c r="E728">
        <v>6434.1019924049997</v>
      </c>
      <c r="F728">
        <v>581.95000000000005</v>
      </c>
      <c r="G728">
        <v>-48.743465150799999</v>
      </c>
      <c r="H728">
        <f>(Table2[[#This Row],[1Y Return vs Nifty]]-AVERAGE(Table2[1Y Return vs Nifty]))/_xlfn.STDEV.P(Table2[1Y Return vs Nifty])</f>
        <v>-1.1930584561402584</v>
      </c>
      <c r="I728">
        <v>-4.8264043904151599</v>
      </c>
      <c r="J728">
        <f>(Table2[[#This Row],[1M Return vs Nifty]]-AVERAGE(Table2[1M Return vs Nifty]))/_xlfn.STDEV.P(Table2[1M Return vs Nifty])</f>
        <v>-0.22869884286025058</v>
      </c>
      <c r="K728">
        <v>-14.549362466304601</v>
      </c>
      <c r="L728">
        <f>(Table2[[#This Row],[6M Return vs Nifty]]-AVERAGE(Table2[6M Return vs Nifty]))/_xlfn.STDEV.P(Table2[6M Return vs Nifty])</f>
        <v>-0.83858475291621304</v>
      </c>
      <c r="M728">
        <v>-2.1045745935972899</v>
      </c>
      <c r="N728">
        <f>(Table2[[#This Row],[1W Return vs Nifty]]-AVERAGE(Table2[1W Return vs Nifty]))/_xlfn.STDEV.P(Table2[1W Return vs Nifty])</f>
        <v>-5.8332632914801286E-2</v>
      </c>
      <c r="O728">
        <v>580.29999999999995</v>
      </c>
      <c r="P728">
        <v>600.62753997701304</v>
      </c>
      <c r="Q728">
        <v>629.98617745526803</v>
      </c>
      <c r="R728">
        <v>56.1926245908559</v>
      </c>
      <c r="S728" s="2">
        <f>(Table2[[#This Row],[Close Price]]-Table2[[#This Row],[20D EMA]])/Table2[[#This Row],[20D EMA]]</f>
        <v>2.8433568843703105E-3</v>
      </c>
      <c r="T728" s="2">
        <f>(Table2[[#This Row],[Close Price]]-Table2[[#This Row],[50D EMA]])/Table2[[#This Row],[50D EMA]]</f>
        <v>-3.1096709248010532E-2</v>
      </c>
      <c r="U728" s="2">
        <f>(Table2[[#This Row],[Close Price]]-Table2[[#This Row],[200D EMA]])/Table2[[#This Row],[200D EMA]]</f>
        <v>-7.6249573680017418E-2</v>
      </c>
      <c r="V728">
        <v>1.0324811229317401</v>
      </c>
      <c r="W728">
        <v>576.29999999999995</v>
      </c>
      <c r="X728">
        <v>584.85</v>
      </c>
      <c r="Y728">
        <v>575.04999999999995</v>
      </c>
      <c r="Z728">
        <v>584.85</v>
      </c>
      <c r="AA728">
        <v>544.5</v>
      </c>
      <c r="AB728">
        <v>596</v>
      </c>
      <c r="AC728" s="2">
        <f>(Table2[[#This Row],[Close Price]]/Table2[[#This Row],[Day Low]])-1</f>
        <v>9.8039215686276382E-3</v>
      </c>
      <c r="AD728" s="2">
        <f>(Table2[[#This Row],[Day High]]/Table2[[#This Row],[Close Price]])-1</f>
        <v>4.9832459833318854E-3</v>
      </c>
      <c r="AE728" s="2">
        <f>(Table2[[#This Row],[Close Price]]/Table2[[#This Row],[Current Week Low]])-1</f>
        <v>1.1998956612468747E-2</v>
      </c>
      <c r="AF728" s="2">
        <f>(Table2[[#This Row],[Current Week High]]/Table2[[#This Row],[Close Price]])-1</f>
        <v>4.9832459833318854E-3</v>
      </c>
      <c r="AG728" s="2">
        <f>(Table2[[#This Row],[Close Price]]/Table2[[#This Row],[Current Month Low]])-1</f>
        <v>6.8778696051423394E-2</v>
      </c>
      <c r="AH728" s="2">
        <f>(Table2[[#This Row],[Current Month High]]/Table2[[#This Row],[Close Price]])-1</f>
        <v>2.4142967608901111E-2</v>
      </c>
      <c r="AI728">
        <v>33.344789071226003</v>
      </c>
      <c r="AJ728">
        <v>11.6236693200345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-0.27</v>
      </c>
      <c r="AM728" t="s">
        <v>10435</v>
      </c>
      <c r="AN728">
        <v>4.1900000000000004</v>
      </c>
      <c r="AO728" t="s">
        <v>10436</v>
      </c>
      <c r="AP728">
        <v>-7.4155407606660007E-2</v>
      </c>
      <c r="AQ728">
        <f>(Table2[[#This Row],[Sharpe Ratio]]-AVERAGE(Table2[Sharpe Ratio]))/_xlfn.STDEV.P(Table2[Sharpe Ratio])</f>
        <v>-1.5418578180922169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709</v>
      </c>
      <c r="AT728">
        <f>_xlfn.RANK.AVG(Table2[[#This Row],[6M Return vs Nifty Z-Score]],Table2[6M Return vs Nifty Z-Score])</f>
        <v>620</v>
      </c>
      <c r="AU728">
        <f>_xlfn.RANK.AVG(Table2[[#This Row],[Sharpe Ratio Z-Score]],Table2[Sharpe Ratio Z-Score])</f>
        <v>694</v>
      </c>
      <c r="AV728">
        <f>(Table2[[#This Row],[Rank 1Y]]+Table2[[#This Row],[Rank 6M]]+Table2[[#This Row],[Rank Sharpe]])/3</f>
        <v>674.33333333333337</v>
      </c>
    </row>
    <row r="729" spans="1:48" x14ac:dyDescent="0.3">
      <c r="A729" t="s">
        <v>874</v>
      </c>
      <c r="B729" t="s">
        <v>875</v>
      </c>
      <c r="C729" t="s">
        <v>10400</v>
      </c>
      <c r="D729" t="s">
        <v>601</v>
      </c>
      <c r="E729">
        <v>18374.297118400002</v>
      </c>
      <c r="F729">
        <v>1429.6</v>
      </c>
      <c r="G729">
        <v>-44.428230441423899</v>
      </c>
      <c r="H729">
        <f>(Table2[[#This Row],[1Y Return vs Nifty]]-AVERAGE(Table2[1Y Return vs Nifty]))/_xlfn.STDEV.P(Table2[1Y Return vs Nifty])</f>
        <v>-1.1227919561486093</v>
      </c>
      <c r="I729">
        <v>-6.2144966838594202</v>
      </c>
      <c r="J729">
        <f>(Table2[[#This Row],[1M Return vs Nifty]]-AVERAGE(Table2[1M Return vs Nifty]))/_xlfn.STDEV.P(Table2[1M Return vs Nifty])</f>
        <v>-0.36398032517863677</v>
      </c>
      <c r="K729">
        <v>-13.226758398949899</v>
      </c>
      <c r="L729">
        <f>(Table2[[#This Row],[6M Return vs Nifty]]-AVERAGE(Table2[6M Return vs Nifty]))/_xlfn.STDEV.P(Table2[6M Return vs Nifty])</f>
        <v>-0.79877438091424802</v>
      </c>
      <c r="M729">
        <v>-2.81585760545082</v>
      </c>
      <c r="N729">
        <f>(Table2[[#This Row],[1W Return vs Nifty]]-AVERAGE(Table2[1W Return vs Nifty]))/_xlfn.STDEV.P(Table2[1W Return vs Nifty])</f>
        <v>-0.19607273232771447</v>
      </c>
      <c r="O729">
        <v>1437.55</v>
      </c>
      <c r="P729">
        <v>1453.4699493010301</v>
      </c>
      <c r="Q729">
        <v>1475.56259767452</v>
      </c>
      <c r="R729">
        <v>45.504695934059399</v>
      </c>
      <c r="S729" s="2">
        <f>(Table2[[#This Row],[Close Price]]-Table2[[#This Row],[20D EMA]])/Table2[[#This Row],[20D EMA]]</f>
        <v>-5.5302424263504197E-3</v>
      </c>
      <c r="T729" s="2">
        <f>(Table2[[#This Row],[Close Price]]-Table2[[#This Row],[50D EMA]])/Table2[[#This Row],[50D EMA]]</f>
        <v>-1.6422733275296916E-2</v>
      </c>
      <c r="U729" s="2">
        <f>(Table2[[#This Row],[Close Price]]-Table2[[#This Row],[200D EMA]])/Table2[[#This Row],[200D EMA]]</f>
        <v>-3.1149202173433345E-2</v>
      </c>
      <c r="V729">
        <v>0.44236882530112298</v>
      </c>
      <c r="W729">
        <v>1424.65</v>
      </c>
      <c r="X729">
        <v>1435.75</v>
      </c>
      <c r="Y729">
        <v>1424.55</v>
      </c>
      <c r="Z729">
        <v>1440</v>
      </c>
      <c r="AA729">
        <v>1381</v>
      </c>
      <c r="AB729">
        <v>1476.95</v>
      </c>
      <c r="AC729" s="2">
        <f>(Table2[[#This Row],[Close Price]]/Table2[[#This Row],[Day Low]])-1</f>
        <v>3.47453760572769E-3</v>
      </c>
      <c r="AD729" s="2">
        <f>(Table2[[#This Row],[Day High]]/Table2[[#This Row],[Close Price]])-1</f>
        <v>4.3019026301063246E-3</v>
      </c>
      <c r="AE729" s="2">
        <f>(Table2[[#This Row],[Close Price]]/Table2[[#This Row],[Current Week Low]])-1</f>
        <v>3.5449791162120992E-3</v>
      </c>
      <c r="AF729" s="2">
        <f>(Table2[[#This Row],[Current Week High]]/Table2[[#This Row],[Close Price]])-1</f>
        <v>7.2747621712367927E-3</v>
      </c>
      <c r="AG729" s="2">
        <f>(Table2[[#This Row],[Close Price]]/Table2[[#This Row],[Current Month Low]])-1</f>
        <v>3.5191889934829801E-2</v>
      </c>
      <c r="AH729" s="2">
        <f>(Table2[[#This Row],[Current Month High]]/Table2[[#This Row],[Close Price]])-1</f>
        <v>3.3121152770005713E-2</v>
      </c>
      <c r="AI729">
        <v>20.6106603245663</v>
      </c>
      <c r="AJ729">
        <v>12.655634357762001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-0.18</v>
      </c>
      <c r="AM729" t="s">
        <v>10435</v>
      </c>
      <c r="AN729">
        <v>1.66</v>
      </c>
      <c r="AO729" t="s">
        <v>10436</v>
      </c>
      <c r="AP729">
        <v>-0.124014354977538</v>
      </c>
      <c r="AQ729">
        <f>(Table2[[#This Row],[Sharpe Ratio]]-AVERAGE(Table2[Sharpe Ratio]))/_xlfn.STDEV.P(Table2[Sharpe Ratio])</f>
        <v>-2.1205626607834169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694</v>
      </c>
      <c r="AT729">
        <f>_xlfn.RANK.AVG(Table2[[#This Row],[6M Return vs Nifty Z-Score]],Table2[6M Return vs Nifty Z-Score])</f>
        <v>596</v>
      </c>
      <c r="AU729">
        <f>_xlfn.RANK.AVG(Table2[[#This Row],[Sharpe Ratio Z-Score]],Table2[Sharpe Ratio Z-Score])</f>
        <v>736</v>
      </c>
      <c r="AV729">
        <f>(Table2[[#This Row],[Rank 1Y]]+Table2[[#This Row],[Rank 6M]]+Table2[[#This Row],[Rank Sharpe]])/3</f>
        <v>675.33333333333337</v>
      </c>
    </row>
    <row r="730" spans="1:48" x14ac:dyDescent="0.3">
      <c r="A730" t="s">
        <v>1835</v>
      </c>
      <c r="B730" t="s">
        <v>1836</v>
      </c>
      <c r="C730" t="s">
        <v>10391</v>
      </c>
      <c r="D730" t="s">
        <v>51</v>
      </c>
      <c r="E730">
        <v>4230.5341935199904</v>
      </c>
      <c r="F730">
        <v>593.29999999999995</v>
      </c>
      <c r="G730">
        <v>-53.819644038052601</v>
      </c>
      <c r="H730">
        <f>(Table2[[#This Row],[1Y Return vs Nifty]]-AVERAGE(Table2[1Y Return vs Nifty]))/_xlfn.STDEV.P(Table2[1Y Return vs Nifty])</f>
        <v>-1.2757156805465562</v>
      </c>
      <c r="I730">
        <v>-8.4611551146525503</v>
      </c>
      <c r="J730">
        <f>(Table2[[#This Row],[1M Return vs Nifty]]-AVERAGE(Table2[1M Return vs Nifty]))/_xlfn.STDEV.P(Table2[1M Return vs Nifty])</f>
        <v>-0.58293643077493851</v>
      </c>
      <c r="K730">
        <v>-43.120728616882403</v>
      </c>
      <c r="L730">
        <f>(Table2[[#This Row],[6M Return vs Nifty]]-AVERAGE(Table2[6M Return vs Nifty]))/_xlfn.STDEV.P(Table2[6M Return vs Nifty])</f>
        <v>-1.6985826488351379</v>
      </c>
      <c r="M730">
        <v>-3.6155282018447101</v>
      </c>
      <c r="N730">
        <f>(Table2[[#This Row],[1W Return vs Nifty]]-AVERAGE(Table2[1W Return vs Nifty]))/_xlfn.STDEV.P(Table2[1W Return vs Nifty])</f>
        <v>-0.35092910540184014</v>
      </c>
      <c r="O730">
        <v>607.16999999999996</v>
      </c>
      <c r="P730">
        <v>637.89735684971902</v>
      </c>
      <c r="Q730">
        <v>754.44550715053401</v>
      </c>
      <c r="R730">
        <v>35.976414756508397</v>
      </c>
      <c r="S730" s="2">
        <f>(Table2[[#This Row],[Close Price]]-Table2[[#This Row],[20D EMA]])/Table2[[#This Row],[20D EMA]]</f>
        <v>-2.2843684635275138E-2</v>
      </c>
      <c r="T730" s="2">
        <f>(Table2[[#This Row],[Close Price]]-Table2[[#This Row],[50D EMA]])/Table2[[#This Row],[50D EMA]]</f>
        <v>-6.9913061044749966E-2</v>
      </c>
      <c r="U730" s="2">
        <f>(Table2[[#This Row],[Close Price]]-Table2[[#This Row],[200D EMA]])/Table2[[#This Row],[200D EMA]]</f>
        <v>-0.21359462760824793</v>
      </c>
      <c r="V730">
        <v>0.94519654763863703</v>
      </c>
      <c r="W730">
        <v>588.54999999999995</v>
      </c>
      <c r="X730">
        <v>614.95000000000005</v>
      </c>
      <c r="Y730">
        <v>587.5</v>
      </c>
      <c r="Z730">
        <v>614.95000000000005</v>
      </c>
      <c r="AA730">
        <v>587.5</v>
      </c>
      <c r="AB730">
        <v>636.29999999999995</v>
      </c>
      <c r="AC730" s="2">
        <f>(Table2[[#This Row],[Close Price]]/Table2[[#This Row],[Day Low]])-1</f>
        <v>8.0706821850309307E-3</v>
      </c>
      <c r="AD730" s="2">
        <f>(Table2[[#This Row],[Day High]]/Table2[[#This Row],[Close Price]])-1</f>
        <v>3.6490814090679446E-2</v>
      </c>
      <c r="AE730" s="2">
        <f>(Table2[[#This Row],[Close Price]]/Table2[[#This Row],[Current Week Low]])-1</f>
        <v>9.872340425531867E-3</v>
      </c>
      <c r="AF730" s="2">
        <f>(Table2[[#This Row],[Current Week High]]/Table2[[#This Row],[Close Price]])-1</f>
        <v>3.6490814090679446E-2</v>
      </c>
      <c r="AG730" s="2">
        <f>(Table2[[#This Row],[Close Price]]/Table2[[#This Row],[Current Month Low]])-1</f>
        <v>9.872340425531867E-3</v>
      </c>
      <c r="AH730" s="2">
        <f>(Table2[[#This Row],[Current Month High]]/Table2[[#This Row],[Close Price]])-1</f>
        <v>7.2475981796730204E-2</v>
      </c>
      <c r="AI730">
        <v>109.539861789988</v>
      </c>
      <c r="AJ730">
        <v>1.18529888291973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-0.24</v>
      </c>
      <c r="AM730" t="s">
        <v>10435</v>
      </c>
      <c r="AN730">
        <v>-3.13</v>
      </c>
      <c r="AO730" t="s">
        <v>10435</v>
      </c>
      <c r="AP730">
        <v>-5.6239476142090003E-3</v>
      </c>
      <c r="AQ730">
        <f>(Table2[[#This Row],[Sharpe Ratio]]-AVERAGE(Table2[Sharpe Ratio]))/_xlfn.STDEV.P(Table2[Sharpe Ratio])</f>
        <v>-0.74642410226743716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720</v>
      </c>
      <c r="AT730">
        <f>_xlfn.RANK.AVG(Table2[[#This Row],[6M Return vs Nifty Z-Score]],Table2[6M Return vs Nifty Z-Score])</f>
        <v>737</v>
      </c>
      <c r="AU730">
        <f>_xlfn.RANK.AVG(Table2[[#This Row],[Sharpe Ratio Z-Score]],Table2[Sharpe Ratio Z-Score])</f>
        <v>572</v>
      </c>
      <c r="AV730">
        <f>(Table2[[#This Row],[Rank 1Y]]+Table2[[#This Row],[Rank 6M]]+Table2[[#This Row],[Rank Sharpe]])/3</f>
        <v>676.33333333333337</v>
      </c>
    </row>
    <row r="731" spans="1:48" x14ac:dyDescent="0.3">
      <c r="A731" t="s">
        <v>576</v>
      </c>
      <c r="B731" t="s">
        <v>577</v>
      </c>
      <c r="C731" t="s">
        <v>5630</v>
      </c>
      <c r="D731" t="s">
        <v>83</v>
      </c>
      <c r="E731">
        <v>36191.065968130002</v>
      </c>
      <c r="F731">
        <v>1929.7</v>
      </c>
      <c r="G731">
        <v>-49.297253838475598</v>
      </c>
      <c r="H731">
        <f>(Table2[[#This Row],[1Y Return vs Nifty]]-AVERAGE(Table2[1Y Return vs Nifty]))/_xlfn.STDEV.P(Table2[1Y Return vs Nifty])</f>
        <v>-1.2020759941048527</v>
      </c>
      <c r="I731">
        <v>0.57364767437014197</v>
      </c>
      <c r="J731">
        <f>(Table2[[#This Row],[1M Return vs Nifty]]-AVERAGE(Table2[1M Return vs Nifty]))/_xlfn.STDEV.P(Table2[1M Return vs Nifty])</f>
        <v>0.29758247962153334</v>
      </c>
      <c r="K731">
        <v>-19.000798977369101</v>
      </c>
      <c r="L731">
        <f>(Table2[[#This Row],[6M Return vs Nifty]]-AVERAGE(Table2[6M Return vs Nifty]))/_xlfn.STDEV.P(Table2[6M Return vs Nifty])</f>
        <v>-0.97257295681085698</v>
      </c>
      <c r="M731">
        <v>0.20093236729375999</v>
      </c>
      <c r="N731">
        <f>(Table2[[#This Row],[1W Return vs Nifty]]-AVERAGE(Table2[1W Return vs Nifty]))/_xlfn.STDEV.P(Table2[1W Return vs Nifty])</f>
        <v>0.38812925735692899</v>
      </c>
      <c r="O731">
        <v>1863.39</v>
      </c>
      <c r="P731">
        <v>1846.1149716766299</v>
      </c>
      <c r="Q731">
        <v>1917.13193661065</v>
      </c>
      <c r="R731">
        <v>68.442075154661197</v>
      </c>
      <c r="S731" s="2">
        <f>(Table2[[#This Row],[Close Price]]-Table2[[#This Row],[20D EMA]])/Table2[[#This Row],[20D EMA]]</f>
        <v>3.5585679863045276E-2</v>
      </c>
      <c r="T731" s="2">
        <f>(Table2[[#This Row],[Close Price]]-Table2[[#This Row],[50D EMA]])/Table2[[#This Row],[50D EMA]]</f>
        <v>4.5276177056003578E-2</v>
      </c>
      <c r="U731" s="2">
        <f>(Table2[[#This Row],[Close Price]]-Table2[[#This Row],[200D EMA]])/Table2[[#This Row],[200D EMA]]</f>
        <v>6.5556590808087505E-3</v>
      </c>
      <c r="V731">
        <v>0.54998931162597398</v>
      </c>
      <c r="W731">
        <v>1895.25</v>
      </c>
      <c r="X731">
        <v>1933.85</v>
      </c>
      <c r="Y731">
        <v>1837.15</v>
      </c>
      <c r="Z731">
        <v>1933.85</v>
      </c>
      <c r="AA731">
        <v>1794.25</v>
      </c>
      <c r="AB731">
        <v>1945.85</v>
      </c>
      <c r="AC731" s="2">
        <f>(Table2[[#This Row],[Close Price]]/Table2[[#This Row],[Day Low]])-1</f>
        <v>1.8177021501121216E-2</v>
      </c>
      <c r="AD731" s="2">
        <f>(Table2[[#This Row],[Day High]]/Table2[[#This Row],[Close Price]])-1</f>
        <v>2.1505933564802682E-3</v>
      </c>
      <c r="AE731" s="2">
        <f>(Table2[[#This Row],[Close Price]]/Table2[[#This Row],[Current Week Low]])-1</f>
        <v>5.0376942546879633E-2</v>
      </c>
      <c r="AF731" s="2">
        <f>(Table2[[#This Row],[Current Week High]]/Table2[[#This Row],[Close Price]])-1</f>
        <v>2.1505933564802682E-3</v>
      </c>
      <c r="AG731" s="2">
        <f>(Table2[[#This Row],[Close Price]]/Table2[[#This Row],[Current Month Low]])-1</f>
        <v>7.5491152292044061E-2</v>
      </c>
      <c r="AH731" s="2">
        <f>(Table2[[#This Row],[Current Month High]]/Table2[[#This Row],[Close Price]])-1</f>
        <v>8.3691765559412712E-3</v>
      </c>
      <c r="AI731">
        <v>25.9625848577498</v>
      </c>
      <c r="AJ731">
        <v>16.852367688022198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0</v>
      </c>
      <c r="AM731" t="s">
        <v>10437</v>
      </c>
      <c r="AN731">
        <v>2.85</v>
      </c>
      <c r="AO731" t="s">
        <v>10436</v>
      </c>
      <c r="AP731">
        <v>-5.1927064572699001E-2</v>
      </c>
      <c r="AQ731">
        <f>(Table2[[#This Row],[Sharpe Ratio]]-AVERAGE(Table2[Sharpe Ratio]))/_xlfn.STDEV.P(Table2[Sharpe Ratio])</f>
        <v>-1.2838569890119798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711</v>
      </c>
      <c r="AT731">
        <f>_xlfn.RANK.AVG(Table2[[#This Row],[6M Return vs Nifty Z-Score]],Table2[6M Return vs Nifty Z-Score])</f>
        <v>654</v>
      </c>
      <c r="AU731">
        <f>_xlfn.RANK.AVG(Table2[[#This Row],[Sharpe Ratio Z-Score]],Table2[Sharpe Ratio Z-Score])</f>
        <v>668</v>
      </c>
      <c r="AV731">
        <f>(Table2[[#This Row],[Rank 1Y]]+Table2[[#This Row],[Rank 6M]]+Table2[[#This Row],[Rank Sharpe]])/3</f>
        <v>677.66666666666663</v>
      </c>
    </row>
    <row r="732" spans="1:48" x14ac:dyDescent="0.3">
      <c r="A732" t="s">
        <v>1496</v>
      </c>
      <c r="B732" t="s">
        <v>1497</v>
      </c>
      <c r="C732" t="s">
        <v>10395</v>
      </c>
      <c r="D732" t="s">
        <v>54</v>
      </c>
      <c r="E732">
        <v>7110.9170362559998</v>
      </c>
      <c r="F732">
        <v>219.12</v>
      </c>
      <c r="G732">
        <v>-33.4349467228188</v>
      </c>
      <c r="H732">
        <f>(Table2[[#This Row],[1Y Return vs Nifty]]-AVERAGE(Table2[1Y Return vs Nifty]))/_xlfn.STDEV.P(Table2[1Y Return vs Nifty])</f>
        <v>-0.94378441140413205</v>
      </c>
      <c r="I732">
        <v>-7.2055923378817202</v>
      </c>
      <c r="J732">
        <f>(Table2[[#This Row],[1M Return vs Nifty]]-AVERAGE(Table2[1M Return vs Nifty]))/_xlfn.STDEV.P(Table2[1M Return vs Nifty])</f>
        <v>-0.46057108490597698</v>
      </c>
      <c r="K732">
        <v>-57.680782009411601</v>
      </c>
      <c r="L732">
        <f>(Table2[[#This Row],[6M Return vs Nifty]]-AVERAGE(Table2[6M Return vs Nifty]))/_xlfn.STDEV.P(Table2[6M Return vs Nifty])</f>
        <v>-2.1368401411808122</v>
      </c>
      <c r="M732">
        <v>-5.2374304047226703</v>
      </c>
      <c r="N732">
        <f>(Table2[[#This Row],[1W Return vs Nifty]]-AVERAGE(Table2[1W Return vs Nifty]))/_xlfn.STDEV.P(Table2[1W Return vs Nifty])</f>
        <v>-0.66501079572686728</v>
      </c>
      <c r="O732">
        <v>222.4</v>
      </c>
      <c r="P732">
        <v>226.02273289316901</v>
      </c>
      <c r="Q732">
        <v>254.53144340589901</v>
      </c>
      <c r="R732">
        <v>39.511837858097202</v>
      </c>
      <c r="S732" s="2">
        <f>(Table2[[#This Row],[Close Price]]-Table2[[#This Row],[20D EMA]])/Table2[[#This Row],[20D EMA]]</f>
        <v>-1.4748201438848925E-2</v>
      </c>
      <c r="T732" s="2">
        <f>(Table2[[#This Row],[Close Price]]-Table2[[#This Row],[50D EMA]])/Table2[[#This Row],[50D EMA]]</f>
        <v>-3.0539993941368811E-2</v>
      </c>
      <c r="U732" s="2">
        <f>(Table2[[#This Row],[Close Price]]-Table2[[#This Row],[200D EMA]])/Table2[[#This Row],[200D EMA]]</f>
        <v>-0.13912404271965997</v>
      </c>
      <c r="V732">
        <v>0.77016687759499503</v>
      </c>
      <c r="W732">
        <v>0</v>
      </c>
      <c r="X732">
        <v>0</v>
      </c>
      <c r="Y732">
        <v>217</v>
      </c>
      <c r="Z732">
        <v>220.85</v>
      </c>
      <c r="AA732">
        <v>215.26</v>
      </c>
      <c r="AB732">
        <v>236</v>
      </c>
      <c r="AC732" s="2" t="e">
        <f>(Table2[[#This Row],[Close Price]]/Table2[[#This Row],[Day Low]])-1</f>
        <v>#DIV/0!</v>
      </c>
      <c r="AD732" s="2">
        <f>(Table2[[#This Row],[Day High]]/Table2[[#This Row],[Close Price]])-1</f>
        <v>-1</v>
      </c>
      <c r="AE732" s="2">
        <f>(Table2[[#This Row],[Close Price]]/Table2[[#This Row],[Current Week Low]])-1</f>
        <v>9.769585253456281E-3</v>
      </c>
      <c r="AF732" s="2">
        <f>(Table2[[#This Row],[Current Week High]]/Table2[[#This Row],[Close Price]])-1</f>
        <v>7.895217232566587E-3</v>
      </c>
      <c r="AG732" s="2">
        <f>(Table2[[#This Row],[Close Price]]/Table2[[#This Row],[Current Month Low]])-1</f>
        <v>1.7931803400538904E-2</v>
      </c>
      <c r="AH732" s="2">
        <f>(Table2[[#This Row],[Current Month High]]/Table2[[#This Row],[Close Price]])-1</f>
        <v>7.7035414384811984E-2</v>
      </c>
      <c r="AI732">
        <v>115.77217962760101</v>
      </c>
      <c r="AJ732">
        <v>11.738908720040699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-0.23</v>
      </c>
      <c r="AM732" t="s">
        <v>10435</v>
      </c>
      <c r="AN732">
        <v>-2.92</v>
      </c>
      <c r="AO732" t="s">
        <v>10435</v>
      </c>
      <c r="AP732">
        <v>-3.3374489849666997E-2</v>
      </c>
      <c r="AQ732">
        <f>(Table2[[#This Row],[Sharpe Ratio]]-AVERAGE(Table2[Sharpe Ratio]))/_xlfn.STDEV.P(Table2[Sharpe Ratio])</f>
        <v>-1.0685202159199749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656</v>
      </c>
      <c r="AT732">
        <f>_xlfn.RANK.AVG(Table2[[#This Row],[6M Return vs Nifty Z-Score]],Table2[6M Return vs Nifty Z-Score])</f>
        <v>739</v>
      </c>
      <c r="AU732">
        <f>_xlfn.RANK.AVG(Table2[[#This Row],[Sharpe Ratio Z-Score]],Table2[Sharpe Ratio Z-Score])</f>
        <v>642</v>
      </c>
      <c r="AV732">
        <f>(Table2[[#This Row],[Rank 1Y]]+Table2[[#This Row],[Rank 6M]]+Table2[[#This Row],[Rank Sharpe]])/3</f>
        <v>679</v>
      </c>
    </row>
    <row r="733" spans="1:48" x14ac:dyDescent="0.3">
      <c r="A733" t="s">
        <v>1124</v>
      </c>
      <c r="B733" t="s">
        <v>1125</v>
      </c>
      <c r="C733" t="s">
        <v>10390</v>
      </c>
      <c r="D733" t="s">
        <v>21</v>
      </c>
      <c r="E733">
        <v>11866.14900933</v>
      </c>
      <c r="F733">
        <v>793.45</v>
      </c>
      <c r="G733">
        <v>-44.339848329742303</v>
      </c>
      <c r="H733">
        <f>(Table2[[#This Row],[1Y Return vs Nifty]]-AVERAGE(Table2[1Y Return vs Nifty]))/_xlfn.STDEV.P(Table2[1Y Return vs Nifty])</f>
        <v>-1.1213527988216061</v>
      </c>
      <c r="I733">
        <v>-4.2733076490717696</v>
      </c>
      <c r="J733">
        <f>(Table2[[#This Row],[1M Return vs Nifty]]-AVERAGE(Table2[1M Return vs Nifty]))/_xlfn.STDEV.P(Table2[1M Return vs Nifty])</f>
        <v>-0.17479482841698654</v>
      </c>
      <c r="K733">
        <v>-13.750200844294801</v>
      </c>
      <c r="L733">
        <f>(Table2[[#This Row],[6M Return vs Nifty]]-AVERAGE(Table2[6M Return vs Nifty]))/_xlfn.STDEV.P(Table2[6M Return vs Nifty])</f>
        <v>-0.81452999439310037</v>
      </c>
      <c r="M733">
        <v>-3.5622512314702099</v>
      </c>
      <c r="N733">
        <f>(Table2[[#This Row],[1W Return vs Nifty]]-AVERAGE(Table2[1W Return vs Nifty]))/_xlfn.STDEV.P(Table2[1W Return vs Nifty])</f>
        <v>-0.34061200929029456</v>
      </c>
      <c r="O733">
        <v>801.21</v>
      </c>
      <c r="P733">
        <v>804.64117004632101</v>
      </c>
      <c r="Q733">
        <v>828.53140240567996</v>
      </c>
      <c r="R733">
        <v>40.431143193601102</v>
      </c>
      <c r="S733" s="2">
        <f>(Table2[[#This Row],[Close Price]]-Table2[[#This Row],[20D EMA]])/Table2[[#This Row],[20D EMA]]</f>
        <v>-9.6853509067535235E-3</v>
      </c>
      <c r="T733" s="2">
        <f>(Table2[[#This Row],[Close Price]]-Table2[[#This Row],[50D EMA]])/Table2[[#This Row],[50D EMA]]</f>
        <v>-1.3908274225735576E-2</v>
      </c>
      <c r="U733" s="2">
        <f>(Table2[[#This Row],[Close Price]]-Table2[[#This Row],[200D EMA]])/Table2[[#This Row],[200D EMA]]</f>
        <v>-4.2341669010757352E-2</v>
      </c>
      <c r="V733">
        <v>0.51780130825034798</v>
      </c>
      <c r="W733">
        <v>791.7</v>
      </c>
      <c r="X733">
        <v>803.8</v>
      </c>
      <c r="Y733">
        <v>791.55</v>
      </c>
      <c r="Z733">
        <v>805.95</v>
      </c>
      <c r="AA733">
        <v>779</v>
      </c>
      <c r="AB733">
        <v>833</v>
      </c>
      <c r="AC733" s="2">
        <f>(Table2[[#This Row],[Close Price]]/Table2[[#This Row],[Day Low]])-1</f>
        <v>2.210433244915988E-3</v>
      </c>
      <c r="AD733" s="2">
        <f>(Table2[[#This Row],[Day High]]/Table2[[#This Row],[Close Price]])-1</f>
        <v>1.3044300207952553E-2</v>
      </c>
      <c r="AE733" s="2">
        <f>(Table2[[#This Row],[Close Price]]/Table2[[#This Row],[Current Week Low]])-1</f>
        <v>2.4003537363401772E-3</v>
      </c>
      <c r="AF733" s="2">
        <f>(Table2[[#This Row],[Current Week High]]/Table2[[#This Row],[Close Price]])-1</f>
        <v>1.5753985758396816E-2</v>
      </c>
      <c r="AG733" s="2">
        <f>(Table2[[#This Row],[Close Price]]/Table2[[#This Row],[Current Month Low]])-1</f>
        <v>1.8549422336328725E-2</v>
      </c>
      <c r="AH733" s="2">
        <f>(Table2[[#This Row],[Current Month High]]/Table2[[#This Row],[Close Price]])-1</f>
        <v>4.9845610939567742E-2</v>
      </c>
      <c r="AI733">
        <v>21.116642510555099</v>
      </c>
      <c r="AJ733">
        <v>7.0782726045883901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-0.14000000000000001</v>
      </c>
      <c r="AM733" t="s">
        <v>10435</v>
      </c>
      <c r="AN733">
        <v>-1.58</v>
      </c>
      <c r="AO733" t="s">
        <v>10435</v>
      </c>
      <c r="AP733">
        <v>-0.15022843655232501</v>
      </c>
      <c r="AQ733">
        <f>(Table2[[#This Row],[Sharpe Ratio]]-AVERAGE(Table2[Sharpe Ratio]))/_xlfn.STDEV.P(Table2[Sharpe Ratio])</f>
        <v>-2.4248253208269004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693</v>
      </c>
      <c r="AT733">
        <f>_xlfn.RANK.AVG(Table2[[#This Row],[6M Return vs Nifty Z-Score]],Table2[6M Return vs Nifty Z-Score])</f>
        <v>607</v>
      </c>
      <c r="AU733">
        <f>_xlfn.RANK.AVG(Table2[[#This Row],[Sharpe Ratio Z-Score]],Table2[Sharpe Ratio Z-Score])</f>
        <v>740</v>
      </c>
      <c r="AV733">
        <f>(Table2[[#This Row],[Rank 1Y]]+Table2[[#This Row],[Rank 6M]]+Table2[[#This Row],[Rank Sharpe]])/3</f>
        <v>680</v>
      </c>
    </row>
    <row r="734" spans="1:48" x14ac:dyDescent="0.3">
      <c r="A734" t="s">
        <v>1341</v>
      </c>
      <c r="B734" t="s">
        <v>1342</v>
      </c>
      <c r="C734" t="s">
        <v>10400</v>
      </c>
      <c r="D734" t="s">
        <v>86</v>
      </c>
      <c r="E734">
        <v>8648.1641991100005</v>
      </c>
      <c r="F734">
        <v>292.89999999999998</v>
      </c>
      <c r="G734">
        <v>-73.757471736819795</v>
      </c>
      <c r="H734">
        <f>(Table2[[#This Row],[1Y Return vs Nifty]]-AVERAGE(Table2[1Y Return vs Nifty]))/_xlfn.STDEV.P(Table2[1Y Return vs Nifty])</f>
        <v>-1.6003704129496241</v>
      </c>
      <c r="I734">
        <v>-8.5405740339612706</v>
      </c>
      <c r="J734">
        <f>(Table2[[#This Row],[1M Return vs Nifty]]-AVERAGE(Table2[1M Return vs Nifty]))/_xlfn.STDEV.P(Table2[1M Return vs Nifty])</f>
        <v>-0.59067648464523936</v>
      </c>
      <c r="K734">
        <v>-12.581613897209399</v>
      </c>
      <c r="L734">
        <f>(Table2[[#This Row],[6M Return vs Nifty]]-AVERAGE(Table2[6M Return vs Nifty]))/_xlfn.STDEV.P(Table2[6M Return vs Nifty])</f>
        <v>-0.77935553649720302</v>
      </c>
      <c r="M734">
        <v>-4.5429339891933003</v>
      </c>
      <c r="N734">
        <f>(Table2[[#This Row],[1W Return vs Nifty]]-AVERAGE(Table2[1W Return vs Nifty]))/_xlfn.STDEV.P(Table2[1W Return vs Nifty])</f>
        <v>-0.5305214240945445</v>
      </c>
      <c r="O734">
        <v>292.24</v>
      </c>
      <c r="P734">
        <v>294.77578348071199</v>
      </c>
      <c r="Q734">
        <v>333.06333390588298</v>
      </c>
      <c r="R734">
        <v>53.368351718018701</v>
      </c>
      <c r="S734" s="2">
        <f>(Table2[[#This Row],[Close Price]]-Table2[[#This Row],[20D EMA]])/Table2[[#This Row],[20D EMA]]</f>
        <v>2.258417738844676E-3</v>
      </c>
      <c r="T734" s="2">
        <f>(Table2[[#This Row],[Close Price]]-Table2[[#This Row],[50D EMA]])/Table2[[#This Row],[50D EMA]]</f>
        <v>-6.3634246292648862E-3</v>
      </c>
      <c r="U734" s="2">
        <f>(Table2[[#This Row],[Close Price]]-Table2[[#This Row],[200D EMA]])/Table2[[#This Row],[200D EMA]]</f>
        <v>-0.12058767752932048</v>
      </c>
      <c r="V734">
        <v>0.45416248636892198</v>
      </c>
      <c r="W734">
        <v>290.10000000000002</v>
      </c>
      <c r="X734">
        <v>299</v>
      </c>
      <c r="Y734">
        <v>285.3</v>
      </c>
      <c r="Z734">
        <v>299</v>
      </c>
      <c r="AA734">
        <v>281.35000000000002</v>
      </c>
      <c r="AB734">
        <v>302.95</v>
      </c>
      <c r="AC734" s="2">
        <f>(Table2[[#This Row],[Close Price]]/Table2[[#This Row],[Day Low]])-1</f>
        <v>9.6518441916579878E-3</v>
      </c>
      <c r="AD734" s="2">
        <f>(Table2[[#This Row],[Day High]]/Table2[[#This Row],[Close Price]])-1</f>
        <v>2.0826220553089803E-2</v>
      </c>
      <c r="AE734" s="2">
        <f>(Table2[[#This Row],[Close Price]]/Table2[[#This Row],[Current Week Low]])-1</f>
        <v>2.6638626007711164E-2</v>
      </c>
      <c r="AF734" s="2">
        <f>(Table2[[#This Row],[Current Week High]]/Table2[[#This Row],[Close Price]])-1</f>
        <v>2.0826220553089803E-2</v>
      </c>
      <c r="AG734" s="2">
        <f>(Table2[[#This Row],[Close Price]]/Table2[[#This Row],[Current Month Low]])-1</f>
        <v>4.1052070374977712E-2</v>
      </c>
      <c r="AH734" s="2">
        <f>(Table2[[#This Row],[Current Month High]]/Table2[[#This Row],[Close Price]])-1</f>
        <v>3.4312051894844764E-2</v>
      </c>
      <c r="AI734">
        <v>75.810856947763696</v>
      </c>
      <c r="AJ734">
        <v>12.2222222222222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-0.12</v>
      </c>
      <c r="AM734" t="s">
        <v>10435</v>
      </c>
      <c r="AN734">
        <v>0.12</v>
      </c>
      <c r="AO734" t="s">
        <v>10436</v>
      </c>
      <c r="AP734">
        <v>-9.4481367785409998E-2</v>
      </c>
      <c r="AQ734">
        <f>(Table2[[#This Row],[Sharpe Ratio]]-AVERAGE(Table2[Sharpe Ratio]))/_xlfn.STDEV.P(Table2[Sharpe Ratio])</f>
        <v>-1.7777779930669011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738</v>
      </c>
      <c r="AT734">
        <f>_xlfn.RANK.AVG(Table2[[#This Row],[6M Return vs Nifty Z-Score]],Table2[6M Return vs Nifty Z-Score])</f>
        <v>589</v>
      </c>
      <c r="AU734">
        <f>_xlfn.RANK.AVG(Table2[[#This Row],[Sharpe Ratio Z-Score]],Table2[Sharpe Ratio Z-Score])</f>
        <v>718</v>
      </c>
      <c r="AV734">
        <f>(Table2[[#This Row],[Rank 1Y]]+Table2[[#This Row],[Rank 6M]]+Table2[[#This Row],[Rank Sharpe]])/3</f>
        <v>681.66666666666663</v>
      </c>
    </row>
    <row r="735" spans="1:48" x14ac:dyDescent="0.3">
      <c r="A735" t="s">
        <v>1230</v>
      </c>
      <c r="B735" t="s">
        <v>1231</v>
      </c>
      <c r="C735" t="s">
        <v>10400</v>
      </c>
      <c r="D735" t="s">
        <v>1232</v>
      </c>
      <c r="E735">
        <v>10009.93813269</v>
      </c>
      <c r="F735">
        <v>920.9</v>
      </c>
      <c r="G735">
        <v>-50.339496940018201</v>
      </c>
      <c r="H735">
        <f>(Table2[[#This Row],[1Y Return vs Nifty]]-AVERAGE(Table2[1Y Return vs Nifty]))/_xlfn.STDEV.P(Table2[1Y Return vs Nifty])</f>
        <v>-1.2190472088401056</v>
      </c>
      <c r="I735">
        <v>-6.6812102874086596</v>
      </c>
      <c r="J735">
        <f>(Table2[[#This Row],[1M Return vs Nifty]]-AVERAGE(Table2[1M Return vs Nifty]))/_xlfn.STDEV.P(Table2[1M Return vs Nifty])</f>
        <v>-0.40946556301511655</v>
      </c>
      <c r="K735">
        <v>-18.986860043130601</v>
      </c>
      <c r="L735">
        <f>(Table2[[#This Row],[6M Return vs Nifty]]-AVERAGE(Table2[6M Return vs Nifty]))/_xlfn.STDEV.P(Table2[6M Return vs Nifty])</f>
        <v>-0.97215339500015174</v>
      </c>
      <c r="M735">
        <v>-2.9186195996941802</v>
      </c>
      <c r="N735">
        <f>(Table2[[#This Row],[1W Return vs Nifty]]-AVERAGE(Table2[1W Return vs Nifty]))/_xlfn.STDEV.P(Table2[1W Return vs Nifty])</f>
        <v>-0.21597261334141196</v>
      </c>
      <c r="O735">
        <v>930.49</v>
      </c>
      <c r="P735">
        <v>942.75453159760104</v>
      </c>
      <c r="Q735">
        <v>998.21812572932402</v>
      </c>
      <c r="R735">
        <v>30.935070058466099</v>
      </c>
      <c r="S735" s="2">
        <f>(Table2[[#This Row],[Close Price]]-Table2[[#This Row],[20D EMA]])/Table2[[#This Row],[20D EMA]]</f>
        <v>-1.0306397704435331E-2</v>
      </c>
      <c r="T735" s="2">
        <f>(Table2[[#This Row],[Close Price]]-Table2[[#This Row],[50D EMA]])/Table2[[#This Row],[50D EMA]]</f>
        <v>-2.3181571517419453E-2</v>
      </c>
      <c r="U735" s="2">
        <f>(Table2[[#This Row],[Close Price]]-Table2[[#This Row],[200D EMA]])/Table2[[#This Row],[200D EMA]]</f>
        <v>-7.7456142837351721E-2</v>
      </c>
      <c r="V735">
        <v>0.79573336232209202</v>
      </c>
      <c r="W735">
        <v>917.95</v>
      </c>
      <c r="X735">
        <v>931.95</v>
      </c>
      <c r="Y735">
        <v>917.95</v>
      </c>
      <c r="Z735">
        <v>938.15</v>
      </c>
      <c r="AA735">
        <v>909.6</v>
      </c>
      <c r="AB735">
        <v>965</v>
      </c>
      <c r="AC735" s="2">
        <f>(Table2[[#This Row],[Close Price]]/Table2[[#This Row],[Day Low]])-1</f>
        <v>3.2136826624542536E-3</v>
      </c>
      <c r="AD735" s="2">
        <f>(Table2[[#This Row],[Day High]]/Table2[[#This Row],[Close Price]])-1</f>
        <v>1.1999131284613052E-2</v>
      </c>
      <c r="AE735" s="2">
        <f>(Table2[[#This Row],[Close Price]]/Table2[[#This Row],[Current Week Low]])-1</f>
        <v>3.2136826624542536E-3</v>
      </c>
      <c r="AF735" s="2">
        <f>(Table2[[#This Row],[Current Week High]]/Table2[[#This Row],[Close Price]])-1</f>
        <v>1.8731675534802816E-2</v>
      </c>
      <c r="AG735" s="2">
        <f>(Table2[[#This Row],[Close Price]]/Table2[[#This Row],[Current Month Low]])-1</f>
        <v>1.2423043095866282E-2</v>
      </c>
      <c r="AH735" s="2">
        <f>(Table2[[#This Row],[Current Month High]]/Table2[[#This Row],[Close Price]])-1</f>
        <v>4.7887935715061447E-2</v>
      </c>
      <c r="AI735">
        <v>40.8404821370398</v>
      </c>
      <c r="AJ735">
        <v>7.8337236533957801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-0.22</v>
      </c>
      <c r="AM735" t="s">
        <v>10435</v>
      </c>
      <c r="AN735">
        <v>-1.84</v>
      </c>
      <c r="AO735" t="s">
        <v>10435</v>
      </c>
      <c r="AP735">
        <v>-8.1542972076188006E-2</v>
      </c>
      <c r="AQ735">
        <f>(Table2[[#This Row],[Sharpe Ratio]]-AVERAGE(Table2[Sharpe Ratio]))/_xlfn.STDEV.P(Table2[Sharpe Ratio])</f>
        <v>-1.6276040995451302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713</v>
      </c>
      <c r="AT735">
        <f>_xlfn.RANK.AVG(Table2[[#This Row],[6M Return vs Nifty Z-Score]],Table2[6M Return vs Nifty Z-Score])</f>
        <v>653</v>
      </c>
      <c r="AU735">
        <f>_xlfn.RANK.AVG(Table2[[#This Row],[Sharpe Ratio Z-Score]],Table2[Sharpe Ratio Z-Score])</f>
        <v>704</v>
      </c>
      <c r="AV735">
        <f>(Table2[[#This Row],[Rank 1Y]]+Table2[[#This Row],[Rank 6M]]+Table2[[#This Row],[Rank Sharpe]])/3</f>
        <v>690</v>
      </c>
    </row>
    <row r="736" spans="1:48" x14ac:dyDescent="0.3">
      <c r="A736" t="s">
        <v>1411</v>
      </c>
      <c r="B736" t="s">
        <v>1412</v>
      </c>
      <c r="C736" t="s">
        <v>10399</v>
      </c>
      <c r="D736" t="s">
        <v>119</v>
      </c>
      <c r="E736">
        <v>8018.9557469000001</v>
      </c>
      <c r="F736">
        <v>671.3</v>
      </c>
      <c r="G736">
        <v>-43.677173235756896</v>
      </c>
      <c r="H736">
        <f>(Table2[[#This Row],[1Y Return vs Nifty]]-AVERAGE(Table2[1Y Return vs Nifty]))/_xlfn.STDEV.P(Table2[1Y Return vs Nifty])</f>
        <v>-1.110562224815326</v>
      </c>
      <c r="I736">
        <v>5.3514577704567996</v>
      </c>
      <c r="J736">
        <f>(Table2[[#This Row],[1M Return vs Nifty]]-AVERAGE(Table2[1M Return vs Nifty]))/_xlfn.STDEV.P(Table2[1M Return vs Nifty])</f>
        <v>0.76322099305969537</v>
      </c>
      <c r="K736">
        <v>-19.394639483181901</v>
      </c>
      <c r="L736">
        <f>(Table2[[#This Row],[6M Return vs Nifty]]-AVERAGE(Table2[6M Return vs Nifty]))/_xlfn.STDEV.P(Table2[6M Return vs Nifty])</f>
        <v>-0.98442755293137918</v>
      </c>
      <c r="M736">
        <v>-3.9020601792212699</v>
      </c>
      <c r="N736">
        <f>(Table2[[#This Row],[1W Return vs Nifty]]-AVERAGE(Table2[1W Return vs Nifty]))/_xlfn.STDEV.P(Table2[1W Return vs Nifty])</f>
        <v>-0.40641608089697978</v>
      </c>
      <c r="O736">
        <v>684.14</v>
      </c>
      <c r="P736">
        <v>680.602883613426</v>
      </c>
      <c r="Q736">
        <v>700.68673718848095</v>
      </c>
      <c r="R736">
        <v>36.737356041341002</v>
      </c>
      <c r="S736" s="2">
        <f>(Table2[[#This Row],[Close Price]]-Table2[[#This Row],[20D EMA]])/Table2[[#This Row],[20D EMA]]</f>
        <v>-1.8768088402958506E-2</v>
      </c>
      <c r="T736" s="2">
        <f>(Table2[[#This Row],[Close Price]]-Table2[[#This Row],[50D EMA]])/Table2[[#This Row],[50D EMA]]</f>
        <v>-1.3668592710091968E-2</v>
      </c>
      <c r="U736" s="2">
        <f>(Table2[[#This Row],[Close Price]]-Table2[[#This Row],[200D EMA]])/Table2[[#This Row],[200D EMA]]</f>
        <v>-4.1939907848685481E-2</v>
      </c>
      <c r="V736">
        <v>0.44454579938415201</v>
      </c>
      <c r="W736">
        <v>667.35</v>
      </c>
      <c r="X736">
        <v>685</v>
      </c>
      <c r="Y736">
        <v>666.05</v>
      </c>
      <c r="Z736">
        <v>685</v>
      </c>
      <c r="AA736">
        <v>651.6</v>
      </c>
      <c r="AB736">
        <v>745</v>
      </c>
      <c r="AC736" s="2">
        <f>(Table2[[#This Row],[Close Price]]/Table2[[#This Row],[Day Low]])-1</f>
        <v>5.9189330935789375E-3</v>
      </c>
      <c r="AD736" s="2">
        <f>(Table2[[#This Row],[Day High]]/Table2[[#This Row],[Close Price]])-1</f>
        <v>2.0408163265306145E-2</v>
      </c>
      <c r="AE736" s="2">
        <f>(Table2[[#This Row],[Close Price]]/Table2[[#This Row],[Current Week Low]])-1</f>
        <v>7.8822911192852896E-3</v>
      </c>
      <c r="AF736" s="2">
        <f>(Table2[[#This Row],[Current Week High]]/Table2[[#This Row],[Close Price]])-1</f>
        <v>2.0408163265306145E-2</v>
      </c>
      <c r="AG736" s="2">
        <f>(Table2[[#This Row],[Close Price]]/Table2[[#This Row],[Current Month Low]])-1</f>
        <v>3.0233271945979023E-2</v>
      </c>
      <c r="AH736" s="2">
        <f>(Table2[[#This Row],[Current Month High]]/Table2[[#This Row],[Close Price]])-1</f>
        <v>0.10978698048562507</v>
      </c>
      <c r="AI736">
        <v>26.471026366751001</v>
      </c>
      <c r="AJ736">
        <v>12.1450050116939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-0.12</v>
      </c>
      <c r="AM736" t="s">
        <v>10435</v>
      </c>
      <c r="AN736">
        <v>-8.15</v>
      </c>
      <c r="AO736" t="s">
        <v>10435</v>
      </c>
      <c r="AP736">
        <v>-0.105423714638726</v>
      </c>
      <c r="AQ736">
        <f>(Table2[[#This Row],[Sharpe Ratio]]-AVERAGE(Table2[Sharpe Ratio]))/_xlfn.STDEV.P(Table2[Sharpe Ratio])</f>
        <v>-1.904784066165818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691</v>
      </c>
      <c r="AT736">
        <f>_xlfn.RANK.AVG(Table2[[#This Row],[6M Return vs Nifty Z-Score]],Table2[6M Return vs Nifty Z-Score])</f>
        <v>656</v>
      </c>
      <c r="AU736">
        <f>_xlfn.RANK.AVG(Table2[[#This Row],[Sharpe Ratio Z-Score]],Table2[Sharpe Ratio Z-Score])</f>
        <v>723</v>
      </c>
      <c r="AV736">
        <f>(Table2[[#This Row],[Rank 1Y]]+Table2[[#This Row],[Rank 6M]]+Table2[[#This Row],[Rank Sharpe]])/3</f>
        <v>690</v>
      </c>
    </row>
    <row r="737" spans="1:48" x14ac:dyDescent="0.3">
      <c r="A737" t="s">
        <v>1391</v>
      </c>
      <c r="B737" t="s">
        <v>1392</v>
      </c>
      <c r="C737" t="s">
        <v>10404</v>
      </c>
      <c r="D737" t="s">
        <v>465</v>
      </c>
      <c r="E737">
        <v>8146.4388089599997</v>
      </c>
      <c r="F737">
        <v>741.7</v>
      </c>
      <c r="G737">
        <v>-47.8374921406106</v>
      </c>
      <c r="H737">
        <f>(Table2[[#This Row],[1Y Return vs Nifty]]-AVERAGE(Table2[1Y Return vs Nifty]))/_xlfn.STDEV.P(Table2[1Y Return vs Nifty])</f>
        <v>-1.1783061757197777</v>
      </c>
      <c r="I737">
        <v>-9.5593780030887796</v>
      </c>
      <c r="J737">
        <f>(Table2[[#This Row],[1M Return vs Nifty]]-AVERAGE(Table2[1M Return vs Nifty]))/_xlfn.STDEV.P(Table2[1M Return vs Nifty])</f>
        <v>-0.68996765698756257</v>
      </c>
      <c r="K737">
        <v>-33.148842118347702</v>
      </c>
      <c r="L737">
        <f>(Table2[[#This Row],[6M Return vs Nifty]]-AVERAGE(Table2[6M Return vs Nifty]))/_xlfn.STDEV.P(Table2[6M Return vs Nifty])</f>
        <v>-1.3984289438325246</v>
      </c>
      <c r="M737">
        <v>-4.3961134822950196</v>
      </c>
      <c r="N737">
        <f>(Table2[[#This Row],[1W Return vs Nifty]]-AVERAGE(Table2[1W Return vs Nifty]))/_xlfn.STDEV.P(Table2[1W Return vs Nifty])</f>
        <v>-0.50208960317515516</v>
      </c>
      <c r="O737">
        <v>763.12</v>
      </c>
      <c r="P737">
        <v>773.31158320028601</v>
      </c>
      <c r="Q737">
        <v>829.33722204031596</v>
      </c>
      <c r="R737">
        <v>16.6848969059937</v>
      </c>
      <c r="S737" s="2">
        <f>(Table2[[#This Row],[Close Price]]-Table2[[#This Row],[20D EMA]])/Table2[[#This Row],[20D EMA]]</f>
        <v>-2.8068979976936734E-2</v>
      </c>
      <c r="T737" s="2">
        <f>(Table2[[#This Row],[Close Price]]-Table2[[#This Row],[50D EMA]])/Table2[[#This Row],[50D EMA]]</f>
        <v>-4.0878196948071099E-2</v>
      </c>
      <c r="U737" s="2">
        <f>(Table2[[#This Row],[Close Price]]-Table2[[#This Row],[200D EMA]])/Table2[[#This Row],[200D EMA]]</f>
        <v>-0.10567139603925274</v>
      </c>
      <c r="V737">
        <v>0.37485109512318399</v>
      </c>
      <c r="W737">
        <v>740.6</v>
      </c>
      <c r="X737">
        <v>754.8</v>
      </c>
      <c r="Y737">
        <v>740.6</v>
      </c>
      <c r="Z737">
        <v>754.8</v>
      </c>
      <c r="AA737">
        <v>740.6</v>
      </c>
      <c r="AB737">
        <v>785.5</v>
      </c>
      <c r="AC737" s="2">
        <f>(Table2[[#This Row],[Close Price]]/Table2[[#This Row],[Day Low]])-1</f>
        <v>1.4852822036186542E-3</v>
      </c>
      <c r="AD737" s="2">
        <f>(Table2[[#This Row],[Day High]]/Table2[[#This Row],[Close Price]])-1</f>
        <v>1.7662127544829431E-2</v>
      </c>
      <c r="AE737" s="2">
        <f>(Table2[[#This Row],[Close Price]]/Table2[[#This Row],[Current Week Low]])-1</f>
        <v>1.4852822036186542E-3</v>
      </c>
      <c r="AF737" s="2">
        <f>(Table2[[#This Row],[Current Week High]]/Table2[[#This Row],[Close Price]])-1</f>
        <v>1.7662127544829431E-2</v>
      </c>
      <c r="AG737" s="2">
        <f>(Table2[[#This Row],[Close Price]]/Table2[[#This Row],[Current Month Low]])-1</f>
        <v>1.4852822036186542E-3</v>
      </c>
      <c r="AH737" s="2">
        <f>(Table2[[#This Row],[Current Month High]]/Table2[[#This Row],[Close Price]])-1</f>
        <v>5.9053525684238828E-2</v>
      </c>
      <c r="AI737">
        <v>49.157341243090102</v>
      </c>
      <c r="AJ737">
        <v>2.9566907273737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-0.05</v>
      </c>
      <c r="AM737" t="s">
        <v>10435</v>
      </c>
      <c r="AN737">
        <v>-2.77</v>
      </c>
      <c r="AO737" t="s">
        <v>10435</v>
      </c>
      <c r="AP737">
        <v>-4.5572528378271998E-2</v>
      </c>
      <c r="AQ737">
        <f>(Table2[[#This Row],[Sharpe Ratio]]-AVERAGE(Table2[Sharpe Ratio]))/_xlfn.STDEV.P(Table2[Sharpe Ratio])</f>
        <v>-1.210100901836354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705</v>
      </c>
      <c r="AT737">
        <f>_xlfn.RANK.AVG(Table2[[#This Row],[6M Return vs Nifty Z-Score]],Table2[6M Return vs Nifty Z-Score])</f>
        <v>726</v>
      </c>
      <c r="AU737">
        <f>_xlfn.RANK.AVG(Table2[[#This Row],[Sharpe Ratio Z-Score]],Table2[Sharpe Ratio Z-Score])</f>
        <v>662</v>
      </c>
      <c r="AV737">
        <f>(Table2[[#This Row],[Rank 1Y]]+Table2[[#This Row],[Rank 6M]]+Table2[[#This Row],[Rank Sharpe]])/3</f>
        <v>697.66666666666663</v>
      </c>
    </row>
    <row r="738" spans="1:48" x14ac:dyDescent="0.3">
      <c r="A738" t="s">
        <v>2330</v>
      </c>
      <c r="B738" t="s">
        <v>2331</v>
      </c>
      <c r="C738" t="s">
        <v>10400</v>
      </c>
      <c r="D738" t="s">
        <v>1232</v>
      </c>
      <c r="E738">
        <v>2421.9292325000001</v>
      </c>
      <c r="F738">
        <v>335</v>
      </c>
      <c r="G738">
        <v>-71.276313645601505</v>
      </c>
      <c r="H738">
        <f>(Table2[[#This Row],[1Y Return vs Nifty]]-AVERAGE(Table2[1Y Return vs Nifty]))/_xlfn.STDEV.P(Table2[1Y Return vs Nifty])</f>
        <v>-1.5599688341856557</v>
      </c>
      <c r="I738">
        <v>-20.004617272154999</v>
      </c>
      <c r="J738">
        <f>(Table2[[#This Row],[1M Return vs Nifty]]-AVERAGE(Table2[1M Return vs Nifty]))/_xlfn.STDEV.P(Table2[1M Return vs Nifty])</f>
        <v>-1.7079456820533989</v>
      </c>
      <c r="K738">
        <v>-26.473211881064898</v>
      </c>
      <c r="L738">
        <f>(Table2[[#This Row],[6M Return vs Nifty]]-AVERAGE(Table2[6M Return vs Nifty]))/_xlfn.STDEV.P(Table2[6M Return vs Nifty])</f>
        <v>-1.1974925263108913</v>
      </c>
      <c r="M738">
        <v>-5.26999300276798</v>
      </c>
      <c r="N738">
        <f>(Table2[[#This Row],[1W Return vs Nifty]]-AVERAGE(Table2[1W Return vs Nifty]))/_xlfn.STDEV.P(Table2[1W Return vs Nifty])</f>
        <v>-0.67131654943834118</v>
      </c>
      <c r="O738">
        <v>355.73</v>
      </c>
      <c r="P738">
        <v>378.88976555730397</v>
      </c>
      <c r="Q738">
        <v>414.03905544526299</v>
      </c>
      <c r="R738">
        <v>23.223236891370799</v>
      </c>
      <c r="S738" s="2">
        <f>(Table2[[#This Row],[Close Price]]-Table2[[#This Row],[20D EMA]])/Table2[[#This Row],[20D EMA]]</f>
        <v>-5.8274534056728465E-2</v>
      </c>
      <c r="T738" s="2">
        <f>(Table2[[#This Row],[Close Price]]-Table2[[#This Row],[50D EMA]])/Table2[[#This Row],[50D EMA]]</f>
        <v>-0.11583782288958662</v>
      </c>
      <c r="U738" s="2">
        <f>(Table2[[#This Row],[Close Price]]-Table2[[#This Row],[200D EMA]])/Table2[[#This Row],[200D EMA]]</f>
        <v>-0.19089758419109365</v>
      </c>
      <c r="V738">
        <v>0.63413270087250895</v>
      </c>
      <c r="W738">
        <v>330.9</v>
      </c>
      <c r="X738">
        <v>340.9</v>
      </c>
      <c r="Y738">
        <v>330.9</v>
      </c>
      <c r="Z738">
        <v>343.95</v>
      </c>
      <c r="AA738">
        <v>330.9</v>
      </c>
      <c r="AB738">
        <v>374.9</v>
      </c>
      <c r="AC738" s="2">
        <f>(Table2[[#This Row],[Close Price]]/Table2[[#This Row],[Day Low]])-1</f>
        <v>1.2390450287095955E-2</v>
      </c>
      <c r="AD738" s="2">
        <f>(Table2[[#This Row],[Day High]]/Table2[[#This Row],[Close Price]])-1</f>
        <v>1.7611940298507323E-2</v>
      </c>
      <c r="AE738" s="2">
        <f>(Table2[[#This Row],[Close Price]]/Table2[[#This Row],[Current Week Low]])-1</f>
        <v>1.2390450287095955E-2</v>
      </c>
      <c r="AF738" s="2">
        <f>(Table2[[#This Row],[Current Week High]]/Table2[[#This Row],[Close Price]])-1</f>
        <v>2.6716417910447765E-2</v>
      </c>
      <c r="AG738" s="2">
        <f>(Table2[[#This Row],[Close Price]]/Table2[[#This Row],[Current Month Low]])-1</f>
        <v>1.2390450287095955E-2</v>
      </c>
      <c r="AH738" s="2">
        <f>(Table2[[#This Row],[Current Month High]]/Table2[[#This Row],[Close Price]])-1</f>
        <v>0.11910447761194032</v>
      </c>
      <c r="AI738">
        <v>67.925373134328296</v>
      </c>
      <c r="AJ738">
        <v>6.34920634920634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-0.38</v>
      </c>
      <c r="AM738" t="s">
        <v>10435</v>
      </c>
      <c r="AN738">
        <v>-8.2200000000000006</v>
      </c>
      <c r="AO738" t="s">
        <v>10435</v>
      </c>
      <c r="AP738">
        <v>-4.6994652646582001E-2</v>
      </c>
      <c r="AQ738">
        <f>(Table2[[#This Row],[Sharpe Ratio]]-AVERAGE(Table2[Sharpe Ratio]))/_xlfn.STDEV.P(Table2[Sharpe Ratio])</f>
        <v>-1.2266072711918445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700</v>
      </c>
      <c r="AU738">
        <f>_xlfn.RANK.AVG(Table2[[#This Row],[Sharpe Ratio Z-Score]],Table2[Sharpe Ratio Z-Score])</f>
        <v>663</v>
      </c>
      <c r="AV738">
        <f>(Table2[[#This Row],[Rank 1Y]]+Table2[[#This Row],[Rank 6M]]+Table2[[#This Row],[Rank Sharpe]])/3</f>
        <v>700</v>
      </c>
    </row>
    <row r="739" spans="1:48" x14ac:dyDescent="0.3">
      <c r="A739" t="s">
        <v>2287</v>
      </c>
      <c r="B739" t="s">
        <v>2288</v>
      </c>
      <c r="C739" t="s">
        <v>10407</v>
      </c>
      <c r="D739" t="s">
        <v>1951</v>
      </c>
      <c r="E739">
        <v>2498.5846009779998</v>
      </c>
      <c r="F739">
        <v>13.57</v>
      </c>
      <c r="G739">
        <v>-57.289059149803499</v>
      </c>
      <c r="H739">
        <f>(Table2[[#This Row],[1Y Return vs Nifty]]-AVERAGE(Table2[1Y Return vs Nifty]))/_xlfn.STDEV.P(Table2[1Y Return vs Nifty])</f>
        <v>-1.3322093995072379</v>
      </c>
      <c r="I739">
        <v>-13.081697020432101</v>
      </c>
      <c r="J739">
        <f>(Table2[[#This Row],[1M Return vs Nifty]]-AVERAGE(Table2[1M Return vs Nifty]))/_xlfn.STDEV.P(Table2[1M Return vs Nifty])</f>
        <v>-1.0332478121436004</v>
      </c>
      <c r="K739">
        <v>-38.269275051694997</v>
      </c>
      <c r="L739">
        <f>(Table2[[#This Row],[6M Return vs Nifty]]-AVERAGE(Table2[6M Return vs Nifty]))/_xlfn.STDEV.P(Table2[6M Return vs Nifty])</f>
        <v>-1.5525539347645245</v>
      </c>
      <c r="M739">
        <v>-3.40630455512107</v>
      </c>
      <c r="N739">
        <f>(Table2[[#This Row],[1W Return vs Nifty]]-AVERAGE(Table2[1W Return vs Nifty]))/_xlfn.STDEV.P(Table2[1W Return vs Nifty])</f>
        <v>-0.31041290380699477</v>
      </c>
      <c r="O739">
        <v>14.05</v>
      </c>
      <c r="P739">
        <v>14.6424898145781</v>
      </c>
      <c r="Q739">
        <v>16.439121349531501</v>
      </c>
      <c r="R739">
        <v>36.631890999687997</v>
      </c>
      <c r="S739" s="2">
        <f>(Table2[[#This Row],[Close Price]]-Table2[[#This Row],[20D EMA]])/Table2[[#This Row],[20D EMA]]</f>
        <v>-3.4163701067615689E-2</v>
      </c>
      <c r="T739" s="2">
        <f>(Table2[[#This Row],[Close Price]]-Table2[[#This Row],[50D EMA]])/Table2[[#This Row],[50D EMA]]</f>
        <v>-7.3245044262235132E-2</v>
      </c>
      <c r="U739" s="2">
        <f>(Table2[[#This Row],[Close Price]]-Table2[[#This Row],[200D EMA]])/Table2[[#This Row],[200D EMA]]</f>
        <v>-0.17453009126994903</v>
      </c>
      <c r="V739">
        <v>0.68770598378901904</v>
      </c>
      <c r="W739">
        <v>13.53</v>
      </c>
      <c r="X739">
        <v>13.8</v>
      </c>
      <c r="Y739">
        <v>13.53</v>
      </c>
      <c r="Z739">
        <v>14.03</v>
      </c>
      <c r="AA739">
        <v>13.36</v>
      </c>
      <c r="AB739">
        <v>14.9</v>
      </c>
      <c r="AC739" s="2">
        <f>(Table2[[#This Row],[Close Price]]/Table2[[#This Row],[Day Low]])-1</f>
        <v>2.956393200295615E-3</v>
      </c>
      <c r="AD739" s="2">
        <f>(Table2[[#This Row],[Day High]]/Table2[[#This Row],[Close Price]])-1</f>
        <v>1.6949152542372836E-2</v>
      </c>
      <c r="AE739" s="2">
        <f>(Table2[[#This Row],[Close Price]]/Table2[[#This Row],[Current Week Low]])-1</f>
        <v>2.956393200295615E-3</v>
      </c>
      <c r="AF739" s="2">
        <f>(Table2[[#This Row],[Current Week High]]/Table2[[#This Row],[Close Price]])-1</f>
        <v>3.3898305084745672E-2</v>
      </c>
      <c r="AG739" s="2">
        <f>(Table2[[#This Row],[Close Price]]/Table2[[#This Row],[Current Month Low]])-1</f>
        <v>1.5718562874251552E-2</v>
      </c>
      <c r="AH739" s="2">
        <f>(Table2[[#This Row],[Current Month High]]/Table2[[#This Row],[Close Price]])-1</f>
        <v>9.8010316875460468E-2</v>
      </c>
      <c r="AI739">
        <v>91.9675755342667</v>
      </c>
      <c r="AJ739">
        <v>5.6031128404669204</v>
      </c>
      <c r="AK739" t="str">
        <f>IF(AND(Table2[[#This Row],[20D EMA]]&gt;Table2[[#This Row],[50D EMA]],Table2[[#This Row],[50D EMA]]&gt;Table2[[#This Row],[200D EMA]]),"Uptrend","Downtrend/NoTrend")</f>
        <v>Downtrend/NoTrend</v>
      </c>
      <c r="AL739">
        <v>-0.14000000000000001</v>
      </c>
      <c r="AM739" t="s">
        <v>10435</v>
      </c>
      <c r="AN739">
        <v>-1.74</v>
      </c>
      <c r="AO739" t="s">
        <v>10435</v>
      </c>
      <c r="AP739">
        <v>-3.6569100199431999E-2</v>
      </c>
      <c r="AQ739">
        <f>(Table2[[#This Row],[Sharpe Ratio]]-AVERAGE(Table2[Sharpe Ratio]))/_xlfn.STDEV.P(Table2[Sharpe Ratio])</f>
        <v>-1.1055995482646497</v>
      </c>
      <c r="AR7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9">
        <f>_xlfn.RANK.AVG(Table2[[#This Row],[1Y Return vs Nifty Z-Score]],Table2[1Y Return vs Nifty Z-Score])</f>
        <v>728</v>
      </c>
      <c r="AT739">
        <f>_xlfn.RANK.AVG(Table2[[#This Row],[6M Return vs Nifty Z-Score]],Table2[6M Return vs Nifty Z-Score])</f>
        <v>734</v>
      </c>
      <c r="AU739">
        <f>_xlfn.RANK.AVG(Table2[[#This Row],[Sharpe Ratio Z-Score]],Table2[Sharpe Ratio Z-Score])</f>
        <v>649</v>
      </c>
      <c r="AV739">
        <f>(Table2[[#This Row],[Rank 1Y]]+Table2[[#This Row],[Rank 6M]]+Table2[[#This Row],[Rank Sharpe]])/3</f>
        <v>703.66666666666663</v>
      </c>
    </row>
    <row r="740" spans="1:48" x14ac:dyDescent="0.3">
      <c r="A740" t="s">
        <v>2171</v>
      </c>
      <c r="B740" t="s">
        <v>2172</v>
      </c>
      <c r="C740" t="s">
        <v>10402</v>
      </c>
      <c r="D740" t="s">
        <v>261</v>
      </c>
      <c r="E740">
        <v>2855.2037009999999</v>
      </c>
      <c r="F740">
        <v>418.25</v>
      </c>
      <c r="G740">
        <v>-60.040759762693902</v>
      </c>
      <c r="H740">
        <f>(Table2[[#This Row],[1Y Return vs Nifty]]-AVERAGE(Table2[1Y Return vs Nifty]))/_xlfn.STDEV.P(Table2[1Y Return vs Nifty])</f>
        <v>-1.3770163182763537</v>
      </c>
      <c r="I740">
        <v>-9.5829622385987694</v>
      </c>
      <c r="J740">
        <f>(Table2[[#This Row],[1M Return vs Nifty]]-AVERAGE(Table2[1M Return vs Nifty]))/_xlfn.STDEV.P(Table2[1M Return vs Nifty])</f>
        <v>-0.69226614272529463</v>
      </c>
      <c r="K740">
        <v>-20.217594873516401</v>
      </c>
      <c r="L740">
        <f>(Table2[[#This Row],[6M Return vs Nifty]]-AVERAGE(Table2[6M Return vs Nifty]))/_xlfn.STDEV.P(Table2[6M Return vs Nifty])</f>
        <v>-1.0091985036935112</v>
      </c>
      <c r="M740">
        <v>-3.3769579222109698</v>
      </c>
      <c r="N740">
        <f>(Table2[[#This Row],[1W Return vs Nifty]]-AVERAGE(Table2[1W Return vs Nifty]))/_xlfn.STDEV.P(Table2[1W Return vs Nifty])</f>
        <v>-0.304729922395787</v>
      </c>
      <c r="O740">
        <v>407.62</v>
      </c>
      <c r="P740">
        <v>418.56657077604802</v>
      </c>
      <c r="Q740">
        <v>465.35370229357801</v>
      </c>
      <c r="R740">
        <v>73.070136183500395</v>
      </c>
      <c r="S740" s="2">
        <f>(Table2[[#This Row],[Close Price]]-Table2[[#This Row],[20D EMA]])/Table2[[#This Row],[20D EMA]]</f>
        <v>2.6078210097639946E-2</v>
      </c>
      <c r="T740" s="2">
        <f>(Table2[[#This Row],[Close Price]]-Table2[[#This Row],[50D EMA]])/Table2[[#This Row],[50D EMA]]</f>
        <v>-7.5632121184709749E-4</v>
      </c>
      <c r="U740" s="2">
        <f>(Table2[[#This Row],[Close Price]]-Table2[[#This Row],[200D EMA]])/Table2[[#This Row],[200D EMA]]</f>
        <v>-0.10122129051819956</v>
      </c>
      <c r="V740">
        <v>0.80776851624573698</v>
      </c>
      <c r="W740">
        <v>399.45</v>
      </c>
      <c r="X740">
        <v>420.5</v>
      </c>
      <c r="Y740">
        <v>396.8</v>
      </c>
      <c r="Z740">
        <v>420.5</v>
      </c>
      <c r="AA740">
        <v>396.8</v>
      </c>
      <c r="AB740">
        <v>427.8</v>
      </c>
      <c r="AC740" s="2">
        <f>(Table2[[#This Row],[Close Price]]/Table2[[#This Row],[Day Low]])-1</f>
        <v>4.7064713981724848E-2</v>
      </c>
      <c r="AD740" s="2">
        <f>(Table2[[#This Row],[Day High]]/Table2[[#This Row],[Close Price]])-1</f>
        <v>5.3795576808128853E-3</v>
      </c>
      <c r="AE740" s="2">
        <f>(Table2[[#This Row],[Close Price]]/Table2[[#This Row],[Current Week Low]])-1</f>
        <v>5.4057459677419262E-2</v>
      </c>
      <c r="AF740" s="2">
        <f>(Table2[[#This Row],[Current Week High]]/Table2[[#This Row],[Close Price]])-1</f>
        <v>5.3795576808128853E-3</v>
      </c>
      <c r="AG740" s="2">
        <f>(Table2[[#This Row],[Close Price]]/Table2[[#This Row],[Current Month Low]])-1</f>
        <v>5.4057459677419262E-2</v>
      </c>
      <c r="AH740" s="2">
        <f>(Table2[[#This Row],[Current Month High]]/Table2[[#This Row],[Close Price]])-1</f>
        <v>2.2833233711894829E-2</v>
      </c>
      <c r="AI740">
        <v>41.063956963538502</v>
      </c>
      <c r="AJ740">
        <v>5.40574596774192</v>
      </c>
      <c r="AK740" t="str">
        <f>IF(AND(Table2[[#This Row],[20D EMA]]&gt;Table2[[#This Row],[50D EMA]],Table2[[#This Row],[50D EMA]]&gt;Table2[[#This Row],[200D EMA]]),"Uptrend","Downtrend/NoTrend")</f>
        <v>Downtrend/NoTrend</v>
      </c>
      <c r="AL740">
        <v>-0.17</v>
      </c>
      <c r="AM740" t="s">
        <v>10435</v>
      </c>
      <c r="AN740">
        <v>2.12</v>
      </c>
      <c r="AO740" t="s">
        <v>10436</v>
      </c>
      <c r="AP740">
        <v>-0.189921358561154</v>
      </c>
      <c r="AQ740">
        <f>(Table2[[#This Row],[Sharpe Ratio]]-AVERAGE(Table2[Sharpe Ratio]))/_xlfn.STDEV.P(Table2[Sharpe Ratio])</f>
        <v>-2.885534730036976</v>
      </c>
      <c r="AR7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0">
        <f>_xlfn.RANK.AVG(Table2[[#This Row],[1Y Return vs Nifty Z-Score]],Table2[1Y Return vs Nifty Z-Score])</f>
        <v>731</v>
      </c>
      <c r="AT740">
        <f>_xlfn.RANK.AVG(Table2[[#This Row],[6M Return vs Nifty Z-Score]],Table2[6M Return vs Nifty Z-Score])</f>
        <v>668</v>
      </c>
      <c r="AU740">
        <f>_xlfn.RANK.AVG(Table2[[#This Row],[Sharpe Ratio Z-Score]],Table2[Sharpe Ratio Z-Score])</f>
        <v>741</v>
      </c>
      <c r="AV740">
        <f>(Table2[[#This Row],[Rank 1Y]]+Table2[[#This Row],[Rank 6M]]+Table2[[#This Row],[Rank Sharpe]])/3</f>
        <v>713.33333333333337</v>
      </c>
    </row>
    <row r="741" spans="1:48" x14ac:dyDescent="0.3">
      <c r="A741" t="s">
        <v>1104</v>
      </c>
      <c r="B741" t="s">
        <v>1105</v>
      </c>
      <c r="C741" t="s">
        <v>10407</v>
      </c>
      <c r="D741" t="s">
        <v>615</v>
      </c>
      <c r="E741">
        <v>12228.372736019999</v>
      </c>
      <c r="F741">
        <v>127.31</v>
      </c>
      <c r="G741">
        <v>-83.362919612584605</v>
      </c>
      <c r="H741">
        <f>(Table2[[#This Row],[1Y Return vs Nifty]]-AVERAGE(Table2[1Y Return vs Nifty]))/_xlfn.STDEV.P(Table2[1Y Return vs Nifty])</f>
        <v>-1.7567793335619166</v>
      </c>
      <c r="I741">
        <v>-11.995936617824899</v>
      </c>
      <c r="J741">
        <f>(Table2[[#This Row],[1M Return vs Nifty]]-AVERAGE(Table2[1M Return vs Nifty]))/_xlfn.STDEV.P(Table2[1M Return vs Nifty])</f>
        <v>-0.92743116191002695</v>
      </c>
      <c r="K741">
        <v>-25.969145766844399</v>
      </c>
      <c r="L741">
        <f>(Table2[[#This Row],[6M Return vs Nifty]]-AVERAGE(Table2[6M Return vs Nifty]))/_xlfn.STDEV.P(Table2[6M Return vs Nifty])</f>
        <v>-1.1823201402461498</v>
      </c>
      <c r="M741">
        <v>-7.9558059796225002</v>
      </c>
      <c r="N741">
        <f>(Table2[[#This Row],[1W Return vs Nifty]]-AVERAGE(Table2[1W Return vs Nifty]))/_xlfn.STDEV.P(Table2[1W Return vs Nifty])</f>
        <v>-1.1914247767842996</v>
      </c>
      <c r="O741">
        <v>133.37</v>
      </c>
      <c r="P741">
        <v>138.00931173507399</v>
      </c>
      <c r="Q741">
        <v>164.78466420116001</v>
      </c>
      <c r="R741">
        <v>31.783277850171899</v>
      </c>
      <c r="S741" s="2">
        <f>(Table2[[#This Row],[Close Price]]-Table2[[#This Row],[20D EMA]])/Table2[[#This Row],[20D EMA]]</f>
        <v>-4.5437504686211307E-2</v>
      </c>
      <c r="T741" s="2">
        <f>(Table2[[#This Row],[Close Price]]-Table2[[#This Row],[50D EMA]])/Table2[[#This Row],[50D EMA]]</f>
        <v>-7.7526013285340103E-2</v>
      </c>
      <c r="U741" s="2">
        <f>(Table2[[#This Row],[Close Price]]-Table2[[#This Row],[200D EMA]])/Table2[[#This Row],[200D EMA]]</f>
        <v>-0.22741596970099723</v>
      </c>
      <c r="V741">
        <v>0.80813667553370905</v>
      </c>
      <c r="W741">
        <v>127</v>
      </c>
      <c r="X741">
        <v>128.6</v>
      </c>
      <c r="Y741">
        <v>127</v>
      </c>
      <c r="Z741">
        <v>130.19</v>
      </c>
      <c r="AA741">
        <v>125.6</v>
      </c>
      <c r="AB741">
        <v>143.05000000000001</v>
      </c>
      <c r="AC741" s="2">
        <f>(Table2[[#This Row],[Close Price]]/Table2[[#This Row],[Day Low]])-1</f>
        <v>2.4409448818898394E-3</v>
      </c>
      <c r="AD741" s="2">
        <f>(Table2[[#This Row],[Day High]]/Table2[[#This Row],[Close Price]])-1</f>
        <v>1.0132746838425799E-2</v>
      </c>
      <c r="AE741" s="2">
        <f>(Table2[[#This Row],[Close Price]]/Table2[[#This Row],[Current Week Low]])-1</f>
        <v>2.4409448818898394E-3</v>
      </c>
      <c r="AF741" s="2">
        <f>(Table2[[#This Row],[Current Week High]]/Table2[[#This Row],[Close Price]])-1</f>
        <v>2.2621946429973949E-2</v>
      </c>
      <c r="AG741" s="2">
        <f>(Table2[[#This Row],[Close Price]]/Table2[[#This Row],[Current Month Low]])-1</f>
        <v>1.3614649681528812E-2</v>
      </c>
      <c r="AH741" s="2">
        <f>(Table2[[#This Row],[Current Month High]]/Table2[[#This Row],[Close Price]])-1</f>
        <v>0.12363522111381675</v>
      </c>
      <c r="AI741">
        <v>135.40963003691701</v>
      </c>
      <c r="AJ741">
        <v>1.4422310756972001</v>
      </c>
      <c r="AK741" t="str">
        <f>IF(AND(Table2[[#This Row],[20D EMA]]&gt;Table2[[#This Row],[50D EMA]],Table2[[#This Row],[50D EMA]]&gt;Table2[[#This Row],[200D EMA]]),"Uptrend","Downtrend/NoTrend")</f>
        <v>Downtrend/NoTrend</v>
      </c>
      <c r="AL741">
        <v>-0.17</v>
      </c>
      <c r="AM741" t="s">
        <v>10435</v>
      </c>
      <c r="AN741">
        <v>-5.29</v>
      </c>
      <c r="AO741" t="s">
        <v>10435</v>
      </c>
      <c r="AP741">
        <v>-0.111857839353426</v>
      </c>
      <c r="AQ741">
        <f>(Table2[[#This Row],[Sharpe Ratio]]-AVERAGE(Table2[Sharpe Ratio]))/_xlfn.STDEV.P(Table2[Sharpe Ratio])</f>
        <v>-1.9794639245908046</v>
      </c>
      <c r="AR7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1">
        <f>_xlfn.RANK.AVG(Table2[[#This Row],[1Y Return vs Nifty Z-Score]],Table2[1Y Return vs Nifty Z-Score])</f>
        <v>740</v>
      </c>
      <c r="AT741">
        <f>_xlfn.RANK.AVG(Table2[[#This Row],[6M Return vs Nifty Z-Score]],Table2[6M Return vs Nifty Z-Score])</f>
        <v>697</v>
      </c>
      <c r="AU741">
        <f>_xlfn.RANK.AVG(Table2[[#This Row],[Sharpe Ratio Z-Score]],Table2[Sharpe Ratio Z-Score])</f>
        <v>733</v>
      </c>
      <c r="AV741">
        <f>(Table2[[#This Row],[Rank 1Y]]+Table2[[#This Row],[Rank 6M]]+Table2[[#This Row],[Rank Sharpe]])/3</f>
        <v>723.33333333333337</v>
      </c>
    </row>
    <row r="742" spans="1:48" x14ac:dyDescent="0.3">
      <c r="A742" t="s">
        <v>1699</v>
      </c>
      <c r="B742" t="s">
        <v>1700</v>
      </c>
      <c r="C742" t="s">
        <v>10400</v>
      </c>
      <c r="D742" t="s">
        <v>473</v>
      </c>
      <c r="E742">
        <v>5147.6226781199903</v>
      </c>
      <c r="F742">
        <v>310.3</v>
      </c>
      <c r="G742">
        <v>-62.446680548757897</v>
      </c>
      <c r="H742">
        <f>(Table2[[#This Row],[1Y Return vs Nifty]]-AVERAGE(Table2[1Y Return vs Nifty]))/_xlfn.STDEV.P(Table2[1Y Return vs Nifty])</f>
        <v>-1.4161927812684019</v>
      </c>
      <c r="I742">
        <v>-12.2895587197622</v>
      </c>
      <c r="J742">
        <f>(Table2[[#This Row],[1M Return vs Nifty]]-AVERAGE(Table2[1M Return vs Nifty]))/_xlfn.STDEV.P(Table2[1M Return vs Nifty])</f>
        <v>-0.95604715047153499</v>
      </c>
      <c r="K742">
        <v>-33.039603463064999</v>
      </c>
      <c r="L742">
        <f>(Table2[[#This Row],[6M Return vs Nifty]]-AVERAGE(Table2[6M Return vs Nifty]))/_xlfn.STDEV.P(Table2[6M Return vs Nifty])</f>
        <v>-1.3951408611695879</v>
      </c>
      <c r="M742">
        <v>-4.3764042094312599</v>
      </c>
      <c r="N742">
        <f>(Table2[[#This Row],[1W Return vs Nifty]]-AVERAGE(Table2[1W Return vs Nifty]))/_xlfn.STDEV.P(Table2[1W Return vs Nifty])</f>
        <v>-0.49827289849028417</v>
      </c>
      <c r="O742">
        <v>312.2</v>
      </c>
      <c r="P742">
        <v>318.46378050795499</v>
      </c>
      <c r="Q742">
        <v>354.32711417082101</v>
      </c>
      <c r="R742">
        <v>48.229418109216397</v>
      </c>
      <c r="S742" s="2">
        <f>(Table2[[#This Row],[Close Price]]-Table2[[#This Row],[20D EMA]])/Table2[[#This Row],[20D EMA]]</f>
        <v>-6.0858424087122916E-3</v>
      </c>
      <c r="T742" s="2">
        <f>(Table2[[#This Row],[Close Price]]-Table2[[#This Row],[50D EMA]])/Table2[[#This Row],[50D EMA]]</f>
        <v>-2.5634879090280272E-2</v>
      </c>
      <c r="U742" s="2">
        <f>(Table2[[#This Row],[Close Price]]-Table2[[#This Row],[200D EMA]])/Table2[[#This Row],[200D EMA]]</f>
        <v>-0.1242555604976805</v>
      </c>
      <c r="V742">
        <v>0.64593409486225295</v>
      </c>
      <c r="W742">
        <v>307.05</v>
      </c>
      <c r="X742">
        <v>314.89999999999998</v>
      </c>
      <c r="Y742">
        <v>306.39999999999998</v>
      </c>
      <c r="Z742">
        <v>314.89999999999998</v>
      </c>
      <c r="AA742">
        <v>302.5</v>
      </c>
      <c r="AB742">
        <v>328.65</v>
      </c>
      <c r="AC742" s="2">
        <f>(Table2[[#This Row],[Close Price]]/Table2[[#This Row],[Day Low]])-1</f>
        <v>1.0584595342778114E-2</v>
      </c>
      <c r="AD742" s="2">
        <f>(Table2[[#This Row],[Day High]]/Table2[[#This Row],[Close Price]])-1</f>
        <v>1.4824363519174932E-2</v>
      </c>
      <c r="AE742" s="2">
        <f>(Table2[[#This Row],[Close Price]]/Table2[[#This Row],[Current Week Low]])-1</f>
        <v>1.2728459530026326E-2</v>
      </c>
      <c r="AF742" s="2">
        <f>(Table2[[#This Row],[Current Week High]]/Table2[[#This Row],[Close Price]])-1</f>
        <v>1.4824363519174932E-2</v>
      </c>
      <c r="AG742" s="2">
        <f>(Table2[[#This Row],[Close Price]]/Table2[[#This Row],[Current Month Low]])-1</f>
        <v>2.5785123966942214E-2</v>
      </c>
      <c r="AH742" s="2">
        <f>(Table2[[#This Row],[Current Month High]]/Table2[[#This Row],[Close Price]])-1</f>
        <v>5.913631969062183E-2</v>
      </c>
      <c r="AI742">
        <v>74.798582017402495</v>
      </c>
      <c r="AJ742">
        <v>18.142014087188201</v>
      </c>
      <c r="AK742" t="str">
        <f>IF(AND(Table2[[#This Row],[20D EMA]]&gt;Table2[[#This Row],[50D EMA]],Table2[[#This Row],[50D EMA]]&gt;Table2[[#This Row],[200D EMA]]),"Uptrend","Downtrend/NoTrend")</f>
        <v>Downtrend/NoTrend</v>
      </c>
      <c r="AL742">
        <v>-0.2</v>
      </c>
      <c r="AM742" t="s">
        <v>10435</v>
      </c>
      <c r="AN742">
        <v>-0.39</v>
      </c>
      <c r="AO742" t="s">
        <v>10435</v>
      </c>
      <c r="AP742">
        <v>-0.1088874187469</v>
      </c>
      <c r="AQ742">
        <f>(Table2[[#This Row],[Sharpe Ratio]]-AVERAGE(Table2[Sharpe Ratio]))/_xlfn.STDEV.P(Table2[Sharpe Ratio])</f>
        <v>-1.9449867268064331</v>
      </c>
      <c r="AR7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2">
        <f>_xlfn.RANK.AVG(Table2[[#This Row],[1Y Return vs Nifty Z-Score]],Table2[1Y Return vs Nifty Z-Score])</f>
        <v>734</v>
      </c>
      <c r="AT742">
        <f>_xlfn.RANK.AVG(Table2[[#This Row],[6M Return vs Nifty Z-Score]],Table2[6M Return vs Nifty Z-Score])</f>
        <v>725</v>
      </c>
      <c r="AU742">
        <f>_xlfn.RANK.AVG(Table2[[#This Row],[Sharpe Ratio Z-Score]],Table2[Sharpe Ratio Z-Score])</f>
        <v>728</v>
      </c>
      <c r="AV742">
        <f>(Table2[[#This Row],[Rank 1Y]]+Table2[[#This Row],[Rank 6M]]+Table2[[#This Row],[Rank Sharpe]])/3</f>
        <v>729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41A4-EBFA-4D2E-B123-0346C9BF23F9}">
  <dimension ref="A1:Q5079"/>
  <sheetViews>
    <sheetView topLeftCell="D947" workbookViewId="0">
      <selection sqref="A1:Q1264"/>
    </sheetView>
  </sheetViews>
  <sheetFormatPr defaultRowHeight="14.4" x14ac:dyDescent="0.3"/>
  <cols>
    <col min="1" max="1" width="50.6640625" bestFit="1" customWidth="1"/>
    <col min="2" max="2" width="15.109375" bestFit="1" customWidth="1"/>
    <col min="3" max="3" width="53.332031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10388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10389</v>
      </c>
      <c r="D2" t="s">
        <v>18</v>
      </c>
      <c r="E2">
        <v>2015490.46754525</v>
      </c>
      <c r="F2">
        <v>2978.75</v>
      </c>
      <c r="G2">
        <v>-4.57696565036143</v>
      </c>
      <c r="H2">
        <v>-5.2708356156722997</v>
      </c>
      <c r="I2">
        <v>-14.078821714422</v>
      </c>
      <c r="J2">
        <v>-0.51111813527767802</v>
      </c>
      <c r="K2">
        <v>2977.3512291226898</v>
      </c>
      <c r="L2">
        <v>2860.8341156567899</v>
      </c>
      <c r="M2">
        <v>57.477301722830497</v>
      </c>
      <c r="N2">
        <v>1.06184924497985</v>
      </c>
      <c r="O2">
        <v>8.0184641208560503</v>
      </c>
      <c r="P2">
        <v>34.159798225465003</v>
      </c>
      <c r="Q2">
        <v>-1.8572834103509999E-2</v>
      </c>
    </row>
    <row r="3" spans="1:17" x14ac:dyDescent="0.3">
      <c r="A3" t="s">
        <v>19</v>
      </c>
      <c r="B3" t="s">
        <v>20</v>
      </c>
      <c r="C3" t="s">
        <v>10390</v>
      </c>
      <c r="D3" t="s">
        <v>21</v>
      </c>
      <c r="E3">
        <v>1545393.7215633399</v>
      </c>
      <c r="F3">
        <v>4271.3</v>
      </c>
      <c r="G3">
        <v>-12.4443857012834</v>
      </c>
      <c r="H3">
        <v>-9.7332160749392909</v>
      </c>
      <c r="I3">
        <v>-7.2386111143875898</v>
      </c>
      <c r="J3">
        <v>-7.0191329204246804</v>
      </c>
      <c r="K3">
        <v>4336.67288780327</v>
      </c>
      <c r="L3">
        <v>4027.1005658148601</v>
      </c>
      <c r="M3">
        <v>20.6792805716582</v>
      </c>
      <c r="N3">
        <v>0.95013153277565199</v>
      </c>
      <c r="O3">
        <v>7.5141057757591199</v>
      </c>
      <c r="P3">
        <v>29.003322259136201</v>
      </c>
      <c r="Q3">
        <v>-4.2069433146295999E-2</v>
      </c>
    </row>
    <row r="4" spans="1:17" x14ac:dyDescent="0.3">
      <c r="A4" t="s">
        <v>22</v>
      </c>
      <c r="B4" t="s">
        <v>23</v>
      </c>
      <c r="C4" t="s">
        <v>10391</v>
      </c>
      <c r="D4" t="s">
        <v>24</v>
      </c>
      <c r="E4">
        <v>1348780.3428185501</v>
      </c>
      <c r="F4">
        <v>1768.05</v>
      </c>
      <c r="G4">
        <v>-16.366154490778602</v>
      </c>
      <c r="H4">
        <v>3.3836645713013298</v>
      </c>
      <c r="I4">
        <v>6.64422679996665</v>
      </c>
      <c r="J4">
        <v>3.1168124046862302</v>
      </c>
      <c r="K4">
        <v>1651.3140673110199</v>
      </c>
      <c r="L4">
        <v>1588.8063690616</v>
      </c>
      <c r="M4">
        <v>91.756903873497393</v>
      </c>
      <c r="N4">
        <v>0.67303516930669205</v>
      </c>
      <c r="O4">
        <v>1.46771867311445</v>
      </c>
      <c r="P4">
        <v>29.665212130101501</v>
      </c>
      <c r="Q4">
        <v>-7.0964419467831996E-2</v>
      </c>
    </row>
    <row r="5" spans="1:17" x14ac:dyDescent="0.3">
      <c r="A5" t="s">
        <v>25</v>
      </c>
      <c r="B5" t="s">
        <v>26</v>
      </c>
      <c r="C5" t="s">
        <v>10392</v>
      </c>
      <c r="D5" t="s">
        <v>27</v>
      </c>
      <c r="E5">
        <v>1052440.5841790801</v>
      </c>
      <c r="F5">
        <v>1756.65</v>
      </c>
      <c r="G5">
        <v>61.104148038438801</v>
      </c>
      <c r="H5">
        <v>11.091718032439999</v>
      </c>
      <c r="I5">
        <v>27.412054111740101</v>
      </c>
      <c r="J5">
        <v>3.6363027862064601</v>
      </c>
      <c r="K5">
        <v>1547.64344394727</v>
      </c>
      <c r="L5">
        <v>1327.53041434786</v>
      </c>
      <c r="M5">
        <v>88.925262424613507</v>
      </c>
      <c r="N5">
        <v>1.0932580783857599</v>
      </c>
      <c r="O5">
        <v>0.620499245723382</v>
      </c>
      <c r="P5">
        <v>96.1751074878552</v>
      </c>
      <c r="Q5">
        <v>0.17230757425190099</v>
      </c>
    </row>
    <row r="6" spans="1:17" x14ac:dyDescent="0.3">
      <c r="A6" t="s">
        <v>28</v>
      </c>
      <c r="B6" t="s">
        <v>29</v>
      </c>
      <c r="C6" t="s">
        <v>10391</v>
      </c>
      <c r="D6" t="s">
        <v>24</v>
      </c>
      <c r="E6">
        <v>929043.99825544003</v>
      </c>
      <c r="F6">
        <v>1318.6</v>
      </c>
      <c r="G6">
        <v>6.0288930919213701</v>
      </c>
      <c r="H6">
        <v>4.9669597814667501</v>
      </c>
      <c r="I6">
        <v>4.2811010354117602</v>
      </c>
      <c r="J6">
        <v>2.6698213563786499</v>
      </c>
      <c r="K6">
        <v>1228.85060900639</v>
      </c>
      <c r="L6">
        <v>1130.15318637322</v>
      </c>
      <c r="M6">
        <v>73.486823351242506</v>
      </c>
      <c r="N6">
        <v>1.2092497533244999</v>
      </c>
      <c r="O6">
        <v>3.3179129379645</v>
      </c>
      <c r="P6">
        <v>46.674082313681801</v>
      </c>
      <c r="Q6">
        <v>0.102340639098439</v>
      </c>
    </row>
    <row r="7" spans="1:17" x14ac:dyDescent="0.3">
      <c r="A7" t="s">
        <v>30</v>
      </c>
      <c r="B7" t="s">
        <v>31</v>
      </c>
      <c r="C7" t="s">
        <v>10390</v>
      </c>
      <c r="D7" t="s">
        <v>21</v>
      </c>
      <c r="E7">
        <v>786381.19190730003</v>
      </c>
      <c r="F7">
        <v>1898.6</v>
      </c>
      <c r="G7">
        <v>-3.0566350260861301</v>
      </c>
      <c r="H7">
        <v>-3.5286167124013001</v>
      </c>
      <c r="I7">
        <v>9.8019571737704592</v>
      </c>
      <c r="J7">
        <v>-4.8580159894780897</v>
      </c>
      <c r="K7">
        <v>1842.13804847301</v>
      </c>
      <c r="L7">
        <v>1652.8672391729301</v>
      </c>
      <c r="M7">
        <v>43.2014218322958</v>
      </c>
      <c r="N7">
        <v>0.90390289333011498</v>
      </c>
      <c r="O7">
        <v>4.0635204887812</v>
      </c>
      <c r="P7">
        <v>40.4653571560684</v>
      </c>
      <c r="Q7">
        <v>-3.6811601924592E-2</v>
      </c>
    </row>
    <row r="8" spans="1:17" x14ac:dyDescent="0.3">
      <c r="A8" t="s">
        <v>32</v>
      </c>
      <c r="B8" t="s">
        <v>33</v>
      </c>
      <c r="C8" t="s">
        <v>10391</v>
      </c>
      <c r="D8" t="s">
        <v>34</v>
      </c>
      <c r="E8">
        <v>712407.18754405004</v>
      </c>
      <c r="F8">
        <v>798.25</v>
      </c>
      <c r="G8">
        <v>2.5247122147632299</v>
      </c>
      <c r="H8">
        <v>-6.4166412531104102</v>
      </c>
      <c r="I8">
        <v>-9.5303059922015692</v>
      </c>
      <c r="J8">
        <v>0.485560903908557</v>
      </c>
      <c r="K8">
        <v>810.95146759668398</v>
      </c>
      <c r="L8">
        <v>766.18599585136599</v>
      </c>
      <c r="M8">
        <v>53.796652730691299</v>
      </c>
      <c r="N8">
        <v>0.98576501175231901</v>
      </c>
      <c r="O8">
        <v>14.2499217037268</v>
      </c>
      <c r="P8">
        <v>46.953240058910097</v>
      </c>
      <c r="Q8">
        <v>6.4230336211186997E-2</v>
      </c>
    </row>
    <row r="9" spans="1:17" x14ac:dyDescent="0.3">
      <c r="A9" t="s">
        <v>35</v>
      </c>
      <c r="B9" t="s">
        <v>36</v>
      </c>
      <c r="C9" t="s">
        <v>10393</v>
      </c>
      <c r="D9" t="s">
        <v>37</v>
      </c>
      <c r="E9">
        <v>693258.64980940998</v>
      </c>
      <c r="F9">
        <v>2950.55</v>
      </c>
      <c r="G9">
        <v>-12.676285470345601</v>
      </c>
      <c r="H9">
        <v>3.1426430367867599</v>
      </c>
      <c r="I9">
        <v>14.3263426596752</v>
      </c>
      <c r="J9">
        <v>3.0965080793737898</v>
      </c>
      <c r="K9">
        <v>2786.7169984659199</v>
      </c>
      <c r="L9">
        <v>2585.4124815452501</v>
      </c>
      <c r="M9">
        <v>57.652695233044497</v>
      </c>
      <c r="N9">
        <v>0.91240869754911502</v>
      </c>
      <c r="O9">
        <v>2.8621782379556202</v>
      </c>
      <c r="P9">
        <v>35.841716350912698</v>
      </c>
      <c r="Q9">
        <v>-5.6951952148073998E-2</v>
      </c>
    </row>
    <row r="10" spans="1:17" x14ac:dyDescent="0.3">
      <c r="A10" t="s">
        <v>38</v>
      </c>
      <c r="B10" t="s">
        <v>39</v>
      </c>
      <c r="C10" t="s">
        <v>10391</v>
      </c>
      <c r="D10" t="s">
        <v>40</v>
      </c>
      <c r="E10">
        <v>650336.26361681998</v>
      </c>
      <c r="F10">
        <v>1028.2</v>
      </c>
      <c r="G10">
        <v>27.154599333520899</v>
      </c>
      <c r="H10">
        <v>-7.80522757578757</v>
      </c>
      <c r="I10">
        <v>-2.8255827112169101</v>
      </c>
      <c r="J10">
        <v>-1.78045579980043</v>
      </c>
      <c r="K10">
        <v>1051.01518410218</v>
      </c>
      <c r="L10">
        <v>967.72336906729402</v>
      </c>
      <c r="M10">
        <v>48.510765231080299</v>
      </c>
      <c r="N10">
        <v>0.33038100950956301</v>
      </c>
      <c r="O10">
        <v>18.848473059716</v>
      </c>
      <c r="P10">
        <v>72.126893780865501</v>
      </c>
      <c r="Q10">
        <v>-2.7346538585165999E-2</v>
      </c>
    </row>
    <row r="11" spans="1:17" x14ac:dyDescent="0.3">
      <c r="A11" t="s">
        <v>41</v>
      </c>
      <c r="B11" t="s">
        <v>42</v>
      </c>
      <c r="C11" t="s">
        <v>10393</v>
      </c>
      <c r="D11" t="s">
        <v>43</v>
      </c>
      <c r="E11">
        <v>644454.02306902502</v>
      </c>
      <c r="F11">
        <v>515.25</v>
      </c>
      <c r="G11">
        <v>-15.435129076261999</v>
      </c>
      <c r="H11">
        <v>-2.0869093738795499</v>
      </c>
      <c r="I11">
        <v>3.0894012042961498</v>
      </c>
      <c r="J11">
        <v>-0.76144307464315397</v>
      </c>
      <c r="K11">
        <v>495.05431944378603</v>
      </c>
      <c r="L11">
        <v>458.08534712278299</v>
      </c>
      <c r="M11">
        <v>59.216422585456897</v>
      </c>
      <c r="N11">
        <v>0.79826321487747998</v>
      </c>
      <c r="O11">
        <v>1.01892285298399</v>
      </c>
      <c r="P11">
        <v>29.022161011643899</v>
      </c>
      <c r="Q11">
        <v>0.109651127638576</v>
      </c>
    </row>
    <row r="12" spans="1:17" x14ac:dyDescent="0.3">
      <c r="A12" t="s">
        <v>44</v>
      </c>
      <c r="B12" t="s">
        <v>45</v>
      </c>
      <c r="C12" t="s">
        <v>10394</v>
      </c>
      <c r="D12" t="s">
        <v>46</v>
      </c>
      <c r="E12">
        <v>521343.066284</v>
      </c>
      <c r="F12">
        <v>3791.6</v>
      </c>
      <c r="G12">
        <v>-1.2172851012852901</v>
      </c>
      <c r="H12">
        <v>0.29454595811127399</v>
      </c>
      <c r="I12">
        <v>-14.0841029855388</v>
      </c>
      <c r="J12">
        <v>1.1833105959694701</v>
      </c>
      <c r="K12">
        <v>3646.9414672990101</v>
      </c>
      <c r="L12">
        <v>3468.14832893327</v>
      </c>
      <c r="M12">
        <v>69.769930696524497</v>
      </c>
      <c r="N12">
        <v>0.93595325351802205</v>
      </c>
      <c r="O12">
        <v>3.3837957590463201</v>
      </c>
      <c r="P12">
        <v>32.752131365649497</v>
      </c>
      <c r="Q12">
        <v>0.127071495251279</v>
      </c>
    </row>
    <row r="13" spans="1:17" x14ac:dyDescent="0.3">
      <c r="A13" t="s">
        <v>47</v>
      </c>
      <c r="B13" t="s">
        <v>48</v>
      </c>
      <c r="C13" t="s">
        <v>10390</v>
      </c>
      <c r="D13" t="s">
        <v>21</v>
      </c>
      <c r="E13">
        <v>480501.01969243999</v>
      </c>
      <c r="F13">
        <v>1775.6</v>
      </c>
      <c r="G13">
        <v>8.6863357113802309</v>
      </c>
      <c r="H13">
        <v>0.100369705357332</v>
      </c>
      <c r="I13">
        <v>-3.73805442957334</v>
      </c>
      <c r="J13">
        <v>-5.52072560659348</v>
      </c>
      <c r="K13">
        <v>1686.6678234492899</v>
      </c>
      <c r="L13">
        <v>1524.21737607874</v>
      </c>
      <c r="M13">
        <v>53.639485951759497</v>
      </c>
      <c r="N13">
        <v>0.78616136715260698</v>
      </c>
      <c r="O13">
        <v>2.9511151160171298</v>
      </c>
      <c r="P13">
        <v>46.919862645318702</v>
      </c>
      <c r="Q13">
        <v>6.3523518860489998E-3</v>
      </c>
    </row>
    <row r="14" spans="1:17" x14ac:dyDescent="0.3">
      <c r="A14" t="s">
        <v>49</v>
      </c>
      <c r="B14" t="s">
        <v>50</v>
      </c>
      <c r="C14" t="s">
        <v>10391</v>
      </c>
      <c r="D14" t="s">
        <v>51</v>
      </c>
      <c r="E14">
        <v>467219.37208389997</v>
      </c>
      <c r="F14">
        <v>7554.2</v>
      </c>
      <c r="G14">
        <v>-35.246622695997303</v>
      </c>
      <c r="H14">
        <v>7.8952624644949996</v>
      </c>
      <c r="I14">
        <v>-8.0735008600071492</v>
      </c>
      <c r="J14">
        <v>1.54870859326389</v>
      </c>
      <c r="K14">
        <v>7137.7101403388097</v>
      </c>
      <c r="L14">
        <v>7022.4605751724303</v>
      </c>
      <c r="M14">
        <v>61.151474125815199</v>
      </c>
      <c r="N14">
        <v>1.42633431757004</v>
      </c>
      <c r="O14">
        <v>8.4429853591379604</v>
      </c>
      <c r="P14">
        <v>22.082161672969299</v>
      </c>
      <c r="Q14">
        <v>-6.3394178897698994E-2</v>
      </c>
    </row>
    <row r="15" spans="1:17" x14ac:dyDescent="0.3">
      <c r="A15" t="s">
        <v>52</v>
      </c>
      <c r="B15" t="s">
        <v>53</v>
      </c>
      <c r="C15" t="s">
        <v>10395</v>
      </c>
      <c r="D15" t="s">
        <v>54</v>
      </c>
      <c r="E15">
        <v>448219.76574569999</v>
      </c>
      <c r="F15">
        <v>1868.1</v>
      </c>
      <c r="G15">
        <v>34.344175948357503</v>
      </c>
      <c r="H15">
        <v>0.375426532193123</v>
      </c>
      <c r="I15">
        <v>-0.49957659600339699</v>
      </c>
      <c r="J15">
        <v>-2.1681954622030699</v>
      </c>
      <c r="K15">
        <v>1761.76043485743</v>
      </c>
      <c r="L15">
        <v>1548.8904115365899</v>
      </c>
      <c r="M15">
        <v>65.299788433341504</v>
      </c>
      <c r="N15">
        <v>0.85410230666804998</v>
      </c>
      <c r="O15">
        <v>0.67180557785986295</v>
      </c>
      <c r="P15">
        <v>74.858426545607699</v>
      </c>
      <c r="Q15">
        <v>0.11913986202475001</v>
      </c>
    </row>
    <row r="16" spans="1:17" x14ac:dyDescent="0.3">
      <c r="A16" t="s">
        <v>55</v>
      </c>
      <c r="B16" t="s">
        <v>56</v>
      </c>
      <c r="C16" t="s">
        <v>10396</v>
      </c>
      <c r="D16" t="s">
        <v>57</v>
      </c>
      <c r="E16">
        <v>415114.27719653997</v>
      </c>
      <c r="F16">
        <v>428.1</v>
      </c>
      <c r="G16">
        <v>46.786011408680302</v>
      </c>
      <c r="H16">
        <v>1.3647364622018701</v>
      </c>
      <c r="I16">
        <v>12.687402449361301</v>
      </c>
      <c r="J16">
        <v>1.8160556283049301</v>
      </c>
      <c r="K16">
        <v>401.99917424659702</v>
      </c>
      <c r="L16">
        <v>352.799853322167</v>
      </c>
      <c r="M16">
        <v>72.263241572627095</v>
      </c>
      <c r="N16">
        <v>1.07288906223283</v>
      </c>
      <c r="O16">
        <v>0.87596355991590402</v>
      </c>
      <c r="P16">
        <v>87.969264544456607</v>
      </c>
      <c r="Q16">
        <v>0.17457059053083701</v>
      </c>
    </row>
    <row r="17" spans="1:17" x14ac:dyDescent="0.3">
      <c r="A17" t="s">
        <v>58</v>
      </c>
      <c r="B17" t="s">
        <v>59</v>
      </c>
      <c r="C17" t="s">
        <v>10397</v>
      </c>
      <c r="D17" t="s">
        <v>60</v>
      </c>
      <c r="E17">
        <v>400504.86291564</v>
      </c>
      <c r="F17">
        <v>12738.6</v>
      </c>
      <c r="G17">
        <v>-11.540097678906299</v>
      </c>
      <c r="H17">
        <v>-1.03159497566145</v>
      </c>
      <c r="I17">
        <v>-13.410736719632499</v>
      </c>
      <c r="J17">
        <v>1.69806425023032</v>
      </c>
      <c r="K17">
        <v>12394.376068329</v>
      </c>
      <c r="L17">
        <v>11851.603335649699</v>
      </c>
      <c r="M17">
        <v>75.631937738543499</v>
      </c>
      <c r="N17">
        <v>0.66154603239575005</v>
      </c>
      <c r="O17">
        <v>7.3901370637275701</v>
      </c>
      <c r="P17">
        <v>30.818010505614801</v>
      </c>
      <c r="Q17">
        <v>5.6086683301013997E-2</v>
      </c>
    </row>
    <row r="18" spans="1:17" x14ac:dyDescent="0.3">
      <c r="A18" t="s">
        <v>61</v>
      </c>
      <c r="B18" t="s">
        <v>62</v>
      </c>
      <c r="C18" t="s">
        <v>10391</v>
      </c>
      <c r="D18" t="s">
        <v>24</v>
      </c>
      <c r="E18">
        <v>383400.44120742002</v>
      </c>
      <c r="F18">
        <v>1239.55</v>
      </c>
      <c r="G18">
        <v>-10.199761235391501</v>
      </c>
      <c r="H18">
        <v>2.6019807992346702</v>
      </c>
      <c r="I18">
        <v>1.7298619823891701</v>
      </c>
      <c r="J18">
        <v>-0.495029256739839</v>
      </c>
      <c r="K18">
        <v>1199.6988167902</v>
      </c>
      <c r="L18">
        <v>1139.23097951558</v>
      </c>
      <c r="M18">
        <v>70.748599618508294</v>
      </c>
      <c r="N18">
        <v>0.85840043399108701</v>
      </c>
      <c r="O18">
        <v>8.0755112742527597</v>
      </c>
      <c r="P18">
        <v>30.2869455539205</v>
      </c>
      <c r="Q18">
        <v>3.9207228954850001E-2</v>
      </c>
    </row>
    <row r="19" spans="1:17" x14ac:dyDescent="0.3">
      <c r="A19" t="s">
        <v>63</v>
      </c>
      <c r="B19" t="s">
        <v>64</v>
      </c>
      <c r="C19" t="s">
        <v>10391</v>
      </c>
      <c r="D19" t="s">
        <v>24</v>
      </c>
      <c r="E19">
        <v>380665.33869763999</v>
      </c>
      <c r="F19">
        <v>1914.7</v>
      </c>
      <c r="G19">
        <v>-24.547324309884399</v>
      </c>
      <c r="H19">
        <v>2.1058172715041401</v>
      </c>
      <c r="I19">
        <v>-8.2140498726441997</v>
      </c>
      <c r="J19">
        <v>3.34950840476351</v>
      </c>
      <c r="K19">
        <v>1809.0200857054299</v>
      </c>
      <c r="L19">
        <v>1780.72605717801</v>
      </c>
      <c r="M19">
        <v>75.225583523200299</v>
      </c>
      <c r="N19">
        <v>1.0627372802188599</v>
      </c>
      <c r="O19">
        <v>1.4258108319841201</v>
      </c>
      <c r="P19">
        <v>24.021116041066101</v>
      </c>
      <c r="Q19">
        <v>-0.100375358185543</v>
      </c>
    </row>
    <row r="20" spans="1:17" x14ac:dyDescent="0.3">
      <c r="A20" t="s">
        <v>65</v>
      </c>
      <c r="B20" t="s">
        <v>66</v>
      </c>
      <c r="C20" t="s">
        <v>10389</v>
      </c>
      <c r="D20" t="s">
        <v>67</v>
      </c>
      <c r="E20">
        <v>376716.46082366997</v>
      </c>
      <c r="F20">
        <v>299.45</v>
      </c>
      <c r="G20">
        <v>29.579072718328302</v>
      </c>
      <c r="H20">
        <v>-13.3955514365504</v>
      </c>
      <c r="I20">
        <v>-4.6074455095472704</v>
      </c>
      <c r="J20">
        <v>-1.71346962799073</v>
      </c>
      <c r="K20">
        <v>306.15508213036702</v>
      </c>
      <c r="L20">
        <v>273.30902778840999</v>
      </c>
      <c r="M20">
        <v>52.827480335706198</v>
      </c>
      <c r="N20">
        <v>0.75851534318120695</v>
      </c>
      <c r="O20">
        <v>15.2112205710469</v>
      </c>
      <c r="P20">
        <v>66.453585325180597</v>
      </c>
      <c r="Q20">
        <v>7.5733507831000996E-2</v>
      </c>
    </row>
    <row r="21" spans="1:17" x14ac:dyDescent="0.3">
      <c r="A21" t="s">
        <v>68</v>
      </c>
      <c r="B21" t="s">
        <v>69</v>
      </c>
      <c r="C21" t="s">
        <v>10397</v>
      </c>
      <c r="D21" t="s">
        <v>60</v>
      </c>
      <c r="E21">
        <v>368371.34717423999</v>
      </c>
      <c r="F21">
        <v>3074.3</v>
      </c>
      <c r="G21">
        <v>61.569608528109796</v>
      </c>
      <c r="H21">
        <v>5.6533074773612304</v>
      </c>
      <c r="I21">
        <v>47.540042241113198</v>
      </c>
      <c r="J21">
        <v>7.8389835524685099</v>
      </c>
      <c r="K21">
        <v>2774.5147489271999</v>
      </c>
      <c r="L21">
        <v>2362.1069217844802</v>
      </c>
      <c r="M21">
        <v>86.378198891367404</v>
      </c>
      <c r="N21">
        <v>1.1914886273199801</v>
      </c>
      <c r="O21">
        <v>0.78879744982598399</v>
      </c>
      <c r="P21">
        <v>112.02068965517201</v>
      </c>
      <c r="Q21">
        <v>0.19933022197679101</v>
      </c>
    </row>
    <row r="22" spans="1:17" x14ac:dyDescent="0.3">
      <c r="A22" t="s">
        <v>70</v>
      </c>
      <c r="B22" t="s">
        <v>71</v>
      </c>
      <c r="C22" t="s">
        <v>10397</v>
      </c>
      <c r="D22" t="s">
        <v>60</v>
      </c>
      <c r="E22">
        <v>359732.80504760001</v>
      </c>
      <c r="F22">
        <v>977.3</v>
      </c>
      <c r="G22">
        <v>26.110740501006202</v>
      </c>
      <c r="H22">
        <v>-15.195117564433399</v>
      </c>
      <c r="I22">
        <v>-18.2970933464956</v>
      </c>
      <c r="J22">
        <v>-2.5187395631548499</v>
      </c>
      <c r="K22">
        <v>1027.9135089384699</v>
      </c>
      <c r="L22">
        <v>938.09032737908899</v>
      </c>
      <c r="M22">
        <v>33.974428294019397</v>
      </c>
      <c r="N22">
        <v>1.3578917000642701</v>
      </c>
      <c r="O22">
        <v>20.638493809475001</v>
      </c>
      <c r="P22">
        <v>60.6608581292125</v>
      </c>
      <c r="Q22">
        <v>0.136478977728057</v>
      </c>
    </row>
    <row r="23" spans="1:17" x14ac:dyDescent="0.3">
      <c r="A23" t="s">
        <v>72</v>
      </c>
      <c r="B23" t="s">
        <v>73</v>
      </c>
      <c r="C23" t="s">
        <v>10398</v>
      </c>
      <c r="D23" t="s">
        <v>74</v>
      </c>
      <c r="E23">
        <v>352704.94682618999</v>
      </c>
      <c r="F23">
        <v>3093.9</v>
      </c>
      <c r="G23">
        <v>-7.2010155709658497</v>
      </c>
      <c r="H23">
        <v>-5.6099112435399503</v>
      </c>
      <c r="I23">
        <v>-17.910724950793899</v>
      </c>
      <c r="J23">
        <v>-0.216969207162269</v>
      </c>
      <c r="K23">
        <v>3050.4519422584799</v>
      </c>
      <c r="L23">
        <v>3000.94188722235</v>
      </c>
      <c r="M23">
        <v>70.644376031564505</v>
      </c>
      <c r="N23">
        <v>0.64020349299942603</v>
      </c>
      <c r="O23">
        <v>21.0090823879246</v>
      </c>
      <c r="P23">
        <v>44.439775910364098</v>
      </c>
      <c r="Q23">
        <v>7.3818542399520001E-2</v>
      </c>
    </row>
    <row r="24" spans="1:17" x14ac:dyDescent="0.3">
      <c r="A24" t="s">
        <v>75</v>
      </c>
      <c r="B24" t="s">
        <v>76</v>
      </c>
      <c r="C24" t="s">
        <v>10399</v>
      </c>
      <c r="D24" t="s">
        <v>77</v>
      </c>
      <c r="E24">
        <v>350839.47994686</v>
      </c>
      <c r="F24">
        <v>5391.45</v>
      </c>
      <c r="G24">
        <v>15.2930465259677</v>
      </c>
      <c r="H24">
        <v>3.1558207535815299</v>
      </c>
      <c r="I24">
        <v>2.7839080626252102</v>
      </c>
      <c r="J24">
        <v>-0.82218840214286704</v>
      </c>
      <c r="K24">
        <v>5086.7554276280498</v>
      </c>
      <c r="L24">
        <v>4604.5993151786397</v>
      </c>
      <c r="M24">
        <v>70.034274992502006</v>
      </c>
      <c r="N24">
        <v>0.76275481188830796</v>
      </c>
      <c r="O24">
        <v>1.7323725528382901</v>
      </c>
      <c r="P24">
        <v>49.099834070796398</v>
      </c>
      <c r="Q24">
        <v>-4.8527066565000001E-4</v>
      </c>
    </row>
    <row r="25" spans="1:17" x14ac:dyDescent="0.3">
      <c r="A25" t="s">
        <v>78</v>
      </c>
      <c r="B25" t="s">
        <v>79</v>
      </c>
      <c r="C25" t="s">
        <v>10397</v>
      </c>
      <c r="D25" t="s">
        <v>80</v>
      </c>
      <c r="E25">
        <v>347498.39337891998</v>
      </c>
      <c r="F25">
        <v>12443.65</v>
      </c>
      <c r="G25">
        <v>116.752525083821</v>
      </c>
      <c r="H25">
        <v>14.4131226920206</v>
      </c>
      <c r="I25">
        <v>21.476858360142401</v>
      </c>
      <c r="J25">
        <v>3.41246091812034</v>
      </c>
      <c r="K25">
        <v>10674.367382476999</v>
      </c>
      <c r="L25">
        <v>8910.9723997634501</v>
      </c>
      <c r="M25">
        <v>85.731390131355695</v>
      </c>
      <c r="N25">
        <v>1.59608332326473</v>
      </c>
      <c r="O25">
        <v>0.27202629453577598</v>
      </c>
      <c r="P25">
        <v>153.794066958321</v>
      </c>
      <c r="Q25">
        <v>0.18125106206271799</v>
      </c>
    </row>
    <row r="26" spans="1:17" x14ac:dyDescent="0.3">
      <c r="A26" t="s">
        <v>81</v>
      </c>
      <c r="B26" t="s">
        <v>82</v>
      </c>
      <c r="C26" t="s">
        <v>5630</v>
      </c>
      <c r="D26" t="s">
        <v>83</v>
      </c>
      <c r="E26">
        <v>338970.28018166998</v>
      </c>
      <c r="F26">
        <v>11761.65</v>
      </c>
      <c r="G26">
        <v>11.476888655407199</v>
      </c>
      <c r="H26">
        <v>0.93460060763666597</v>
      </c>
      <c r="I26">
        <v>5.1136151232530098</v>
      </c>
      <c r="J26">
        <v>0.82275897010418397</v>
      </c>
      <c r="K26">
        <v>11435.521056642399</v>
      </c>
      <c r="L26">
        <v>10445.6605050456</v>
      </c>
      <c r="M26">
        <v>58.002202235782597</v>
      </c>
      <c r="N26">
        <v>0.75365917044228603</v>
      </c>
      <c r="O26">
        <v>2.6896736427286898</v>
      </c>
      <c r="P26">
        <v>46.197351166244999</v>
      </c>
      <c r="Q26">
        <v>3.5539953740013001E-2</v>
      </c>
    </row>
    <row r="27" spans="1:17" x14ac:dyDescent="0.3">
      <c r="A27" t="s">
        <v>84</v>
      </c>
      <c r="B27" t="s">
        <v>85</v>
      </c>
      <c r="C27" t="s">
        <v>10400</v>
      </c>
      <c r="D27" t="s">
        <v>86</v>
      </c>
      <c r="E27">
        <v>335743.92984439997</v>
      </c>
      <c r="F27">
        <v>3784.9</v>
      </c>
      <c r="G27">
        <v>-16.595003361653699</v>
      </c>
      <c r="H27">
        <v>1.9078470341960601</v>
      </c>
      <c r="I27">
        <v>-15.050255728923</v>
      </c>
      <c r="J27">
        <v>-9.0988534231057405E-2</v>
      </c>
      <c r="K27">
        <v>3583.9233088043702</v>
      </c>
      <c r="L27">
        <v>3454.8682300947398</v>
      </c>
      <c r="M27">
        <v>61.458978677470597</v>
      </c>
      <c r="N27">
        <v>0.66586085567507303</v>
      </c>
      <c r="O27">
        <v>2.6962403233902998</v>
      </c>
      <c r="P27">
        <v>23.865625971560799</v>
      </c>
      <c r="Q27">
        <v>6.0199239567176002E-2</v>
      </c>
    </row>
    <row r="28" spans="1:17" x14ac:dyDescent="0.3">
      <c r="A28" t="s">
        <v>87</v>
      </c>
      <c r="B28" t="s">
        <v>88</v>
      </c>
      <c r="C28" t="s">
        <v>10396</v>
      </c>
      <c r="D28" t="s">
        <v>89</v>
      </c>
      <c r="E28">
        <v>327981.84473229002</v>
      </c>
      <c r="F28">
        <v>2070.5500000000002</v>
      </c>
      <c r="G28">
        <v>72.387037095635804</v>
      </c>
      <c r="H28">
        <v>2.3808021126515002</v>
      </c>
      <c r="I28">
        <v>-6.0148654111001401</v>
      </c>
      <c r="J28">
        <v>2.7235232727345999</v>
      </c>
      <c r="K28">
        <v>1874.10354179261</v>
      </c>
      <c r="L28">
        <v>1726.53254395609</v>
      </c>
      <c r="M28">
        <v>79.762184164902607</v>
      </c>
      <c r="N28">
        <v>1.5603656826624199</v>
      </c>
      <c r="O28">
        <v>5.0010866677935697</v>
      </c>
      <c r="P28">
        <v>153.883882042793</v>
      </c>
      <c r="Q28">
        <v>5.9020971873309999E-2</v>
      </c>
    </row>
    <row r="29" spans="1:17" x14ac:dyDescent="0.3">
      <c r="A29" t="s">
        <v>90</v>
      </c>
      <c r="B29" t="s">
        <v>91</v>
      </c>
      <c r="C29" t="s">
        <v>10396</v>
      </c>
      <c r="D29" t="s">
        <v>92</v>
      </c>
      <c r="E29">
        <v>325567.63668409502</v>
      </c>
      <c r="F29">
        <v>350.05</v>
      </c>
      <c r="G29">
        <v>44.143462576835802</v>
      </c>
      <c r="H29">
        <v>-3.1018212236546301</v>
      </c>
      <c r="I29">
        <v>12.229504193914901</v>
      </c>
      <c r="J29">
        <v>-1.2391779502910101</v>
      </c>
      <c r="K29">
        <v>335.72353910565101</v>
      </c>
      <c r="L29">
        <v>298.46166077418502</v>
      </c>
      <c r="M29">
        <v>78.442193417179794</v>
      </c>
      <c r="N29">
        <v>1.02277914204843</v>
      </c>
      <c r="O29">
        <v>3.5566347664619302</v>
      </c>
      <c r="P29">
        <v>80.670967741935499</v>
      </c>
      <c r="Q29">
        <v>0.111019972963615</v>
      </c>
    </row>
    <row r="30" spans="1:17" x14ac:dyDescent="0.3">
      <c r="A30" t="s">
        <v>93</v>
      </c>
      <c r="B30" t="s">
        <v>94</v>
      </c>
      <c r="C30" t="s">
        <v>10401</v>
      </c>
      <c r="D30" t="s">
        <v>95</v>
      </c>
      <c r="E30">
        <v>314656.63942342502</v>
      </c>
      <c r="F30">
        <v>1456.65</v>
      </c>
      <c r="G30">
        <v>44.575136425710397</v>
      </c>
      <c r="H30">
        <v>-7.1195680316134897</v>
      </c>
      <c r="I30">
        <v>-5.7054813785967298</v>
      </c>
      <c r="J30">
        <v>-1.23588198114599</v>
      </c>
      <c r="K30">
        <v>1464.11731757037</v>
      </c>
      <c r="L30">
        <v>1318.8781827016701</v>
      </c>
      <c r="M30">
        <v>54.224382663657103</v>
      </c>
      <c r="N30">
        <v>0.72369307566626995</v>
      </c>
      <c r="O30">
        <v>11.310198057186</v>
      </c>
      <c r="P30">
        <v>93.061630218687796</v>
      </c>
      <c r="Q30">
        <v>6.8522116378493994E-2</v>
      </c>
    </row>
    <row r="31" spans="1:17" x14ac:dyDescent="0.3">
      <c r="A31" t="s">
        <v>96</v>
      </c>
      <c r="B31" t="s">
        <v>97</v>
      </c>
      <c r="C31" t="s">
        <v>10400</v>
      </c>
      <c r="D31" t="s">
        <v>98</v>
      </c>
      <c r="E31">
        <v>311413.90769915999</v>
      </c>
      <c r="F31">
        <v>3248.4</v>
      </c>
      <c r="G31">
        <v>-34.101811957816999</v>
      </c>
      <c r="H31">
        <v>-0.49925477620768</v>
      </c>
      <c r="I31">
        <v>-1.9841976875767799</v>
      </c>
      <c r="J31">
        <v>-3.6567211920577001</v>
      </c>
      <c r="K31">
        <v>3155.9954253896499</v>
      </c>
      <c r="L31">
        <v>3047.08252151439</v>
      </c>
      <c r="M31">
        <v>41.791555943495702</v>
      </c>
      <c r="N31">
        <v>0.81589095644848397</v>
      </c>
      <c r="O31">
        <v>5.3734146041127797</v>
      </c>
      <c r="P31">
        <v>21.658364855248799</v>
      </c>
      <c r="Q31">
        <v>-6.2383436451328003E-2</v>
      </c>
    </row>
    <row r="32" spans="1:17" x14ac:dyDescent="0.3">
      <c r="A32" t="s">
        <v>99</v>
      </c>
      <c r="B32" t="s">
        <v>100</v>
      </c>
      <c r="C32" t="s">
        <v>10389</v>
      </c>
      <c r="D32" t="s">
        <v>101</v>
      </c>
      <c r="E32">
        <v>310786.38953061</v>
      </c>
      <c r="F32">
        <v>504.3</v>
      </c>
      <c r="G32">
        <v>43.224273204355001</v>
      </c>
      <c r="H32">
        <v>-12.422088588011</v>
      </c>
      <c r="I32">
        <v>-1.7162359965435401</v>
      </c>
      <c r="J32">
        <v>-1.2128621931393799</v>
      </c>
      <c r="K32">
        <v>501.53538173705198</v>
      </c>
      <c r="L32">
        <v>449.47545811075503</v>
      </c>
      <c r="M32">
        <v>58.940036428948801</v>
      </c>
      <c r="N32">
        <v>0.79088295263080099</v>
      </c>
      <c r="O32">
        <v>7.7830656355343901</v>
      </c>
      <c r="P32">
        <v>79.370442824115202</v>
      </c>
      <c r="Q32">
        <v>0.11404293644959899</v>
      </c>
    </row>
    <row r="33" spans="1:17" x14ac:dyDescent="0.3">
      <c r="A33" t="s">
        <v>102</v>
      </c>
      <c r="B33" t="s">
        <v>103</v>
      </c>
      <c r="C33" t="s">
        <v>10391</v>
      </c>
      <c r="D33" t="s">
        <v>40</v>
      </c>
      <c r="E33">
        <v>303537.16176305403</v>
      </c>
      <c r="F33">
        <v>1904.65</v>
      </c>
      <c r="G33">
        <v>-11.1033341356266</v>
      </c>
      <c r="H33">
        <v>12.114312580527899</v>
      </c>
      <c r="I33">
        <v>2.1015647956310501</v>
      </c>
      <c r="J33">
        <v>1.6188467981552801</v>
      </c>
      <c r="K33">
        <v>1743.4832123715</v>
      </c>
      <c r="L33">
        <v>1639.6047235449901</v>
      </c>
      <c r="M33">
        <v>66.102259300009294</v>
      </c>
      <c r="N33">
        <v>1.09723195347936</v>
      </c>
      <c r="O33">
        <v>1.54096553172498</v>
      </c>
      <c r="P33">
        <v>34.2200768119516</v>
      </c>
      <c r="Q33">
        <v>-3.9163976086016003E-2</v>
      </c>
    </row>
    <row r="34" spans="1:17" x14ac:dyDescent="0.3">
      <c r="A34" t="s">
        <v>104</v>
      </c>
      <c r="B34" t="s">
        <v>105</v>
      </c>
      <c r="C34" t="s">
        <v>10402</v>
      </c>
      <c r="D34" t="s">
        <v>106</v>
      </c>
      <c r="E34">
        <v>294424.84987500001</v>
      </c>
      <c r="F34">
        <v>4402.45</v>
      </c>
      <c r="G34">
        <v>96.552576516734803</v>
      </c>
      <c r="H34">
        <v>-12.828485397390001</v>
      </c>
      <c r="I34">
        <v>15.980602882305201</v>
      </c>
      <c r="J34">
        <v>-5.4103423505257702</v>
      </c>
      <c r="K34">
        <v>4687.9796206049105</v>
      </c>
      <c r="L34">
        <v>4036.9241148154001</v>
      </c>
      <c r="M34">
        <v>39.270650878835397</v>
      </c>
      <c r="N34">
        <v>0.75287592478932497</v>
      </c>
      <c r="O34">
        <v>28.899817147270198</v>
      </c>
      <c r="P34">
        <v>149.035524380586</v>
      </c>
      <c r="Q34">
        <v>0.239467457947736</v>
      </c>
    </row>
    <row r="35" spans="1:17" x14ac:dyDescent="0.3">
      <c r="A35" t="s">
        <v>107</v>
      </c>
      <c r="B35" t="s">
        <v>108</v>
      </c>
      <c r="C35" t="s">
        <v>10390</v>
      </c>
      <c r="D35" t="s">
        <v>21</v>
      </c>
      <c r="E35">
        <v>281935.26497218502</v>
      </c>
      <c r="F35">
        <v>539.54999999999995</v>
      </c>
      <c r="G35">
        <v>-2.6778010526724598</v>
      </c>
      <c r="H35">
        <v>-1.1149436071590699</v>
      </c>
      <c r="I35">
        <v>-4.9532515494526397</v>
      </c>
      <c r="J35">
        <v>-4.6327911918173701</v>
      </c>
      <c r="K35">
        <v>522.41530608284597</v>
      </c>
      <c r="L35">
        <v>488.461453531362</v>
      </c>
      <c r="M35">
        <v>54.907929139190799</v>
      </c>
      <c r="N35">
        <v>0.875901359352248</v>
      </c>
      <c r="O35">
        <v>7.4784542674450796</v>
      </c>
      <c r="P35">
        <v>43.860818557525597</v>
      </c>
      <c r="Q35">
        <v>-0.104326050260071</v>
      </c>
    </row>
    <row r="36" spans="1:17" x14ac:dyDescent="0.3">
      <c r="A36" t="s">
        <v>109</v>
      </c>
      <c r="B36" t="s">
        <v>110</v>
      </c>
      <c r="C36" t="s">
        <v>10399</v>
      </c>
      <c r="D36" t="s">
        <v>111</v>
      </c>
      <c r="E36">
        <v>270929.43608923501</v>
      </c>
      <c r="F36">
        <v>7621.35</v>
      </c>
      <c r="G36">
        <v>221.47332644448201</v>
      </c>
      <c r="H36">
        <v>4.3527324939479</v>
      </c>
      <c r="I36">
        <v>78.943352401921402</v>
      </c>
      <c r="J36">
        <v>1.10685455486189</v>
      </c>
      <c r="K36">
        <v>6621.0457024192701</v>
      </c>
      <c r="L36">
        <v>4905.9687217566798</v>
      </c>
      <c r="M36">
        <v>82.921337816153397</v>
      </c>
      <c r="N36">
        <v>0.64453728123523701</v>
      </c>
      <c r="O36">
        <v>0.79579077197609005</v>
      </c>
      <c r="P36">
        <v>291.84318766066798</v>
      </c>
      <c r="Q36">
        <v>0.28028530369329302</v>
      </c>
    </row>
    <row r="37" spans="1:17" x14ac:dyDescent="0.3">
      <c r="A37" t="s">
        <v>112</v>
      </c>
      <c r="B37" t="s">
        <v>113</v>
      </c>
      <c r="C37" t="s">
        <v>10396</v>
      </c>
      <c r="D37" t="s">
        <v>57</v>
      </c>
      <c r="E37">
        <v>260439.80199102499</v>
      </c>
      <c r="F37">
        <v>675.25</v>
      </c>
      <c r="G37">
        <v>45.3117239055249</v>
      </c>
      <c r="H37">
        <v>-5.7248745429321302</v>
      </c>
      <c r="I37">
        <v>11.9635980647107</v>
      </c>
      <c r="J37">
        <v>-2.2404344986962901</v>
      </c>
      <c r="K37">
        <v>670.97971494817205</v>
      </c>
      <c r="L37">
        <v>607.64285572665494</v>
      </c>
      <c r="M37">
        <v>62.600279108415599</v>
      </c>
      <c r="N37">
        <v>0.57716255194841803</v>
      </c>
      <c r="O37">
        <v>32.669381710477502</v>
      </c>
      <c r="P37">
        <v>133.36789355451799</v>
      </c>
      <c r="Q37">
        <v>0.17436855003541099</v>
      </c>
    </row>
    <row r="38" spans="1:17" x14ac:dyDescent="0.3">
      <c r="A38" t="s">
        <v>114</v>
      </c>
      <c r="B38" t="s">
        <v>115</v>
      </c>
      <c r="C38" t="s">
        <v>10393</v>
      </c>
      <c r="D38" t="s">
        <v>116</v>
      </c>
      <c r="E38">
        <v>259975.33662240001</v>
      </c>
      <c r="F38">
        <v>2696.4</v>
      </c>
      <c r="G38">
        <v>-12.7439827254824</v>
      </c>
      <c r="H38">
        <v>3.2116852719922702</v>
      </c>
      <c r="I38">
        <v>-13.129529858650701</v>
      </c>
      <c r="J38">
        <v>4.5326858045297902</v>
      </c>
      <c r="K38">
        <v>2549.9517311305299</v>
      </c>
      <c r="L38">
        <v>2490.71668892242</v>
      </c>
      <c r="M38">
        <v>77.551028820606504</v>
      </c>
      <c r="N38">
        <v>1.42585783951631</v>
      </c>
      <c r="O38">
        <v>2.7036048064085398</v>
      </c>
      <c r="P38">
        <v>21.1584734319921</v>
      </c>
      <c r="Q38">
        <v>-6.9529016678500002E-3</v>
      </c>
    </row>
    <row r="39" spans="1:17" x14ac:dyDescent="0.3">
      <c r="A39" t="s">
        <v>117</v>
      </c>
      <c r="B39" t="s">
        <v>118</v>
      </c>
      <c r="C39" t="s">
        <v>10399</v>
      </c>
      <c r="D39" t="s">
        <v>119</v>
      </c>
      <c r="E39">
        <v>253960.4916562</v>
      </c>
      <c r="F39">
        <v>291.7</v>
      </c>
      <c r="G39">
        <v>169.826478943388</v>
      </c>
      <c r="H39">
        <v>7.1137522985025097</v>
      </c>
      <c r="I39">
        <v>42.353443758877198</v>
      </c>
      <c r="J39">
        <v>4.0572818197847003</v>
      </c>
      <c r="K39">
        <v>253.960091610277</v>
      </c>
      <c r="L39">
        <v>196.305277914372</v>
      </c>
      <c r="M39">
        <v>67.639041764589706</v>
      </c>
      <c r="N39">
        <v>1.0472148133944801</v>
      </c>
      <c r="O39">
        <v>2.2454576619814901</v>
      </c>
      <c r="P39">
        <v>198.414322250639</v>
      </c>
      <c r="Q39">
        <v>7.2748674432393995E-2</v>
      </c>
    </row>
    <row r="40" spans="1:17" x14ac:dyDescent="0.3">
      <c r="A40" t="s">
        <v>120</v>
      </c>
      <c r="B40" t="s">
        <v>121</v>
      </c>
      <c r="C40" t="s">
        <v>10402</v>
      </c>
      <c r="D40" t="s">
        <v>122</v>
      </c>
      <c r="E40">
        <v>252692.24934035001</v>
      </c>
      <c r="F40">
        <v>7095.7</v>
      </c>
      <c r="G40">
        <v>60.206474872824003</v>
      </c>
      <c r="H40">
        <v>-6.9023970082779202</v>
      </c>
      <c r="I40">
        <v>21.773571709976999</v>
      </c>
      <c r="J40">
        <v>0.38358492078128098</v>
      </c>
      <c r="K40">
        <v>6886.3088928325496</v>
      </c>
      <c r="L40">
        <v>6022.8098420515198</v>
      </c>
      <c r="M40">
        <v>81.348684330546007</v>
      </c>
      <c r="N40">
        <v>0.66713519024278001</v>
      </c>
      <c r="O40">
        <v>12.3032258973744</v>
      </c>
      <c r="P40">
        <v>118.598274799753</v>
      </c>
      <c r="Q40">
        <v>0.16535541739991699</v>
      </c>
    </row>
    <row r="41" spans="1:17" x14ac:dyDescent="0.3">
      <c r="A41" t="s">
        <v>123</v>
      </c>
      <c r="B41" t="s">
        <v>124</v>
      </c>
      <c r="C41" t="s">
        <v>10398</v>
      </c>
      <c r="D41" t="s">
        <v>125</v>
      </c>
      <c r="E41">
        <v>241205.61197832</v>
      </c>
      <c r="F41">
        <v>989.7</v>
      </c>
      <c r="G41">
        <v>-4.9486139814316896</v>
      </c>
      <c r="H41">
        <v>6.8767866651712403E-2</v>
      </c>
      <c r="I41">
        <v>3.0214695325134202</v>
      </c>
      <c r="J41">
        <v>-0.81846030061015596</v>
      </c>
      <c r="K41">
        <v>935.01920158493601</v>
      </c>
      <c r="L41">
        <v>880.13010465196101</v>
      </c>
      <c r="M41">
        <v>72.071964054819205</v>
      </c>
      <c r="N41">
        <v>1.1959990478988101</v>
      </c>
      <c r="O41">
        <v>2.0309184601394299</v>
      </c>
      <c r="P41">
        <v>36.8879668049792</v>
      </c>
      <c r="Q41">
        <v>1.8915870421507001E-2</v>
      </c>
    </row>
    <row r="42" spans="1:17" x14ac:dyDescent="0.3">
      <c r="A42" t="s">
        <v>126</v>
      </c>
      <c r="B42" t="s">
        <v>127</v>
      </c>
      <c r="C42" t="s">
        <v>10389</v>
      </c>
      <c r="D42" t="s">
        <v>18</v>
      </c>
      <c r="E42">
        <v>239905.718888787</v>
      </c>
      <c r="F42">
        <v>169.89</v>
      </c>
      <c r="G42">
        <v>52.913959691061898</v>
      </c>
      <c r="H42">
        <v>-6.9454751152389997</v>
      </c>
      <c r="I42">
        <v>-15.9374880947077</v>
      </c>
      <c r="J42">
        <v>-3.37379389684676</v>
      </c>
      <c r="K42">
        <v>171.62309162297399</v>
      </c>
      <c r="L42">
        <v>157.30151327610301</v>
      </c>
      <c r="M42">
        <v>46.128523581459497</v>
      </c>
      <c r="N42">
        <v>0.64927952013824097</v>
      </c>
      <c r="O42">
        <v>15.839660957089899</v>
      </c>
      <c r="P42">
        <v>98.701754385964804</v>
      </c>
      <c r="Q42">
        <v>7.7847246869056003E-2</v>
      </c>
    </row>
    <row r="43" spans="1:17" x14ac:dyDescent="0.3">
      <c r="A43" t="s">
        <v>128</v>
      </c>
      <c r="B43" t="s">
        <v>129</v>
      </c>
      <c r="C43" t="s">
        <v>10403</v>
      </c>
      <c r="D43" t="s">
        <v>130</v>
      </c>
      <c r="E43">
        <v>226986.08344019999</v>
      </c>
      <c r="F43">
        <v>917</v>
      </c>
      <c r="G43">
        <v>43.787352467692102</v>
      </c>
      <c r="H43">
        <v>2.1494362088022898</v>
      </c>
      <c r="I43">
        <v>-12.4026541385517</v>
      </c>
      <c r="J43">
        <v>3.86557644931806</v>
      </c>
      <c r="K43">
        <v>850.44823845699102</v>
      </c>
      <c r="L43">
        <v>797.16244588536904</v>
      </c>
      <c r="M43">
        <v>79.588726321823003</v>
      </c>
      <c r="N43">
        <v>0.93819755003160399</v>
      </c>
      <c r="O43">
        <v>5.51799345692476</v>
      </c>
      <c r="P43">
        <v>78.613167121153097</v>
      </c>
      <c r="Q43">
        <v>0.103628082654244</v>
      </c>
    </row>
    <row r="44" spans="1:17" x14ac:dyDescent="0.3">
      <c r="A44" t="s">
        <v>131</v>
      </c>
      <c r="B44" t="s">
        <v>132</v>
      </c>
      <c r="C44" t="s">
        <v>10391</v>
      </c>
      <c r="D44" t="s">
        <v>51</v>
      </c>
      <c r="E44">
        <v>223921.50120606</v>
      </c>
      <c r="F44">
        <v>352.45</v>
      </c>
      <c r="G44">
        <v>21.5563772418787</v>
      </c>
      <c r="H44">
        <v>2.10576767198308</v>
      </c>
      <c r="I44">
        <v>-15.574619260735</v>
      </c>
      <c r="J44">
        <v>-0.17327500913414501</v>
      </c>
      <c r="K44">
        <v>341.41752951455697</v>
      </c>
      <c r="L44">
        <v>311.21032618843998</v>
      </c>
      <c r="M44">
        <v>59.546772913382199</v>
      </c>
      <c r="N44">
        <v>1.2809202421943899</v>
      </c>
      <c r="O44">
        <v>11.9875159597105</v>
      </c>
      <c r="P44">
        <v>72.558139534883693</v>
      </c>
    </row>
    <row r="45" spans="1:17" x14ac:dyDescent="0.3">
      <c r="A45" t="s">
        <v>133</v>
      </c>
      <c r="B45" t="s">
        <v>134</v>
      </c>
      <c r="C45" t="s">
        <v>10398</v>
      </c>
      <c r="D45" t="s">
        <v>135</v>
      </c>
      <c r="E45">
        <v>214477.19244000001</v>
      </c>
      <c r="F45">
        <v>507.6</v>
      </c>
      <c r="G45">
        <v>30.167737165913898</v>
      </c>
      <c r="H45">
        <v>-7.31937175315635</v>
      </c>
      <c r="I45">
        <v>54.731504972565801</v>
      </c>
      <c r="J45">
        <v>-1.0903326543116401</v>
      </c>
      <c r="K45">
        <v>537.46992157069496</v>
      </c>
      <c r="L45">
        <v>489.66924775302499</v>
      </c>
      <c r="M45">
        <v>60.8676072044412</v>
      </c>
      <c r="N45">
        <v>0.75870343960186104</v>
      </c>
      <c r="O45">
        <v>59.121355397951099</v>
      </c>
      <c r="P45">
        <v>78.355586788474994</v>
      </c>
      <c r="Q45">
        <v>4.0126449914017003E-2</v>
      </c>
    </row>
    <row r="46" spans="1:17" x14ac:dyDescent="0.3">
      <c r="A46" t="s">
        <v>136</v>
      </c>
      <c r="B46" t="s">
        <v>137</v>
      </c>
      <c r="C46" t="s">
        <v>10402</v>
      </c>
      <c r="D46" t="s">
        <v>138</v>
      </c>
      <c r="E46">
        <v>213299.34623021999</v>
      </c>
      <c r="F46">
        <v>291.8</v>
      </c>
      <c r="G46">
        <v>81.766899532802299</v>
      </c>
      <c r="H46">
        <v>-11.7387487041788</v>
      </c>
      <c r="I46">
        <v>28.9443775679715</v>
      </c>
      <c r="J46">
        <v>-3.5182928113948</v>
      </c>
      <c r="K46">
        <v>293.511944044568</v>
      </c>
      <c r="L46">
        <v>250.271183388802</v>
      </c>
      <c r="M46">
        <v>57.562721390359997</v>
      </c>
      <c r="N46">
        <v>0.74888373863007895</v>
      </c>
      <c r="O46">
        <v>16.6895133653186</v>
      </c>
      <c r="P46">
        <v>129.763779527559</v>
      </c>
      <c r="Q46">
        <v>0.19866614663273299</v>
      </c>
    </row>
    <row r="47" spans="1:17" x14ac:dyDescent="0.3">
      <c r="A47" t="s">
        <v>139</v>
      </c>
      <c r="B47" t="s">
        <v>140</v>
      </c>
      <c r="C47" t="s">
        <v>10393</v>
      </c>
      <c r="D47" t="s">
        <v>141</v>
      </c>
      <c r="E47">
        <v>210140.697942425</v>
      </c>
      <c r="F47">
        <v>646.85</v>
      </c>
      <c r="G47">
        <v>42.786030447424203</v>
      </c>
      <c r="H47">
        <v>-0.79925526738445496</v>
      </c>
      <c r="I47">
        <v>-2.0258016434159298</v>
      </c>
      <c r="J47">
        <v>2.9626710172197699</v>
      </c>
      <c r="K47">
        <v>623.81396435800195</v>
      </c>
      <c r="L47">
        <v>563.79202725697405</v>
      </c>
      <c r="M47">
        <v>58.1683552234799</v>
      </c>
      <c r="N47">
        <v>1.10621193775045</v>
      </c>
      <c r="O47">
        <v>5.2979825307258199</v>
      </c>
      <c r="P47">
        <v>95.269576767493803</v>
      </c>
      <c r="Q47">
        <v>0.207166238260451</v>
      </c>
    </row>
    <row r="48" spans="1:17" x14ac:dyDescent="0.3">
      <c r="A48" t="s">
        <v>142</v>
      </c>
      <c r="B48" t="s">
        <v>143</v>
      </c>
      <c r="C48" t="s">
        <v>10391</v>
      </c>
      <c r="D48" t="s">
        <v>144</v>
      </c>
      <c r="E48">
        <v>207449.464244</v>
      </c>
      <c r="F48">
        <v>158.74</v>
      </c>
      <c r="G48">
        <v>74.843209623090203</v>
      </c>
      <c r="H48">
        <v>-17.467333077908702</v>
      </c>
      <c r="I48">
        <v>-8.4447424344516406</v>
      </c>
      <c r="J48">
        <v>-4.1909845850841299</v>
      </c>
      <c r="K48">
        <v>173.96587590352999</v>
      </c>
      <c r="L48">
        <v>151.943805545608</v>
      </c>
      <c r="M48">
        <v>32.463045548956799</v>
      </c>
      <c r="N48">
        <v>0.40481425129180298</v>
      </c>
      <c r="O48">
        <v>44.261055814539397</v>
      </c>
      <c r="P48">
        <v>141.42965779467599</v>
      </c>
      <c r="Q48">
        <v>0.16106779789988901</v>
      </c>
    </row>
    <row r="49" spans="1:17" x14ac:dyDescent="0.3">
      <c r="A49" t="s">
        <v>145</v>
      </c>
      <c r="B49" t="s">
        <v>146</v>
      </c>
      <c r="C49" t="s">
        <v>10398</v>
      </c>
      <c r="D49" t="s">
        <v>125</v>
      </c>
      <c r="E49">
        <v>200398.131827673</v>
      </c>
      <c r="F49">
        <v>160.53</v>
      </c>
      <c r="G49">
        <v>-5.8447891341049401</v>
      </c>
      <c r="H49">
        <v>-4.8308292290266399</v>
      </c>
      <c r="I49">
        <v>-12.0599938138905</v>
      </c>
      <c r="J49">
        <v>-2.02055856095896</v>
      </c>
      <c r="K49">
        <v>155.892235595421</v>
      </c>
      <c r="L49">
        <v>152.57127060834901</v>
      </c>
      <c r="M49">
        <v>75.306925626637906</v>
      </c>
      <c r="N49">
        <v>1.1223071385258101</v>
      </c>
      <c r="O49">
        <v>14.994082103033699</v>
      </c>
      <c r="P49">
        <v>40.078534031413596</v>
      </c>
      <c r="Q49">
        <v>-6.5721543331089998E-3</v>
      </c>
    </row>
    <row r="50" spans="1:17" x14ac:dyDescent="0.3">
      <c r="A50" t="s">
        <v>147</v>
      </c>
      <c r="B50" t="s">
        <v>148</v>
      </c>
      <c r="C50" t="s">
        <v>10390</v>
      </c>
      <c r="D50" t="s">
        <v>21</v>
      </c>
      <c r="E50">
        <v>187837.85806191</v>
      </c>
      <c r="F50">
        <v>6344.1</v>
      </c>
      <c r="G50">
        <v>-13.8658272144554</v>
      </c>
      <c r="H50">
        <v>7.0655218136998101</v>
      </c>
      <c r="I50">
        <v>10.119832296846999</v>
      </c>
      <c r="J50">
        <v>-3.4314078451977501</v>
      </c>
      <c r="K50">
        <v>5916.8582474904697</v>
      </c>
      <c r="L50">
        <v>5447.4849835968798</v>
      </c>
      <c r="M50">
        <v>59.1502115832984</v>
      </c>
      <c r="N50">
        <v>0.90816713821241202</v>
      </c>
      <c r="O50">
        <v>3.63881401617249</v>
      </c>
      <c r="P50">
        <v>40.556767954271002</v>
      </c>
      <c r="Q50">
        <v>-2.7856418236930001E-2</v>
      </c>
    </row>
    <row r="51" spans="1:17" x14ac:dyDescent="0.3">
      <c r="A51" t="s">
        <v>149</v>
      </c>
      <c r="B51" t="s">
        <v>150</v>
      </c>
      <c r="C51" t="s">
        <v>10391</v>
      </c>
      <c r="D51" t="s">
        <v>40</v>
      </c>
      <c r="E51">
        <v>186793.69236398899</v>
      </c>
      <c r="F51">
        <v>1864.35</v>
      </c>
      <c r="G51">
        <v>12.210308885476</v>
      </c>
      <c r="H51">
        <v>3.0972966300420501</v>
      </c>
      <c r="I51">
        <v>8.0325671906609095</v>
      </c>
      <c r="J51">
        <v>2.9016429931376102</v>
      </c>
      <c r="K51">
        <v>1769.7715114974999</v>
      </c>
      <c r="L51">
        <v>1565.9742259438101</v>
      </c>
      <c r="M51">
        <v>51.394259000797597</v>
      </c>
      <c r="N51">
        <v>0.89138212117198201</v>
      </c>
      <c r="O51">
        <v>3.8431624963124</v>
      </c>
      <c r="P51">
        <v>47.455214141653798</v>
      </c>
      <c r="Q51">
        <v>2.6644389959853999E-2</v>
      </c>
    </row>
    <row r="52" spans="1:17" x14ac:dyDescent="0.3">
      <c r="A52" t="s">
        <v>151</v>
      </c>
      <c r="B52" t="s">
        <v>152</v>
      </c>
      <c r="C52" t="s">
        <v>10401</v>
      </c>
      <c r="D52" t="s">
        <v>153</v>
      </c>
      <c r="E52">
        <v>186452.14819638999</v>
      </c>
      <c r="F52">
        <v>4827.1000000000004</v>
      </c>
      <c r="G52">
        <v>71.072142453368798</v>
      </c>
      <c r="H52">
        <v>0.62501626263131704</v>
      </c>
      <c r="I52">
        <v>20.836485500710001</v>
      </c>
      <c r="J52">
        <v>-2.50913314634523</v>
      </c>
      <c r="K52">
        <v>4626.30432430574</v>
      </c>
      <c r="L52">
        <v>3911.7695857871299</v>
      </c>
      <c r="M52">
        <v>43.843832328844101</v>
      </c>
      <c r="N52">
        <v>0.83907146966296997</v>
      </c>
      <c r="O52">
        <v>4.3069337697582304</v>
      </c>
      <c r="P52">
        <v>106.874236612595</v>
      </c>
      <c r="Q52">
        <v>0.107971811833664</v>
      </c>
    </row>
    <row r="53" spans="1:17" x14ac:dyDescent="0.3">
      <c r="A53" t="s">
        <v>154</v>
      </c>
      <c r="B53" t="s">
        <v>155</v>
      </c>
      <c r="C53" t="s">
        <v>10398</v>
      </c>
      <c r="D53" t="s">
        <v>156</v>
      </c>
      <c r="E53">
        <v>183556.862011119</v>
      </c>
      <c r="F53">
        <v>470.2</v>
      </c>
      <c r="G53">
        <v>77.547072209373894</v>
      </c>
      <c r="H53">
        <v>-4.3350197880393999</v>
      </c>
      <c r="I53">
        <v>57.693798424097899</v>
      </c>
      <c r="J53">
        <v>-1.7652584176720501</v>
      </c>
      <c r="K53">
        <v>447.40224440311403</v>
      </c>
      <c r="L53">
        <v>385.29425792347701</v>
      </c>
      <c r="M53">
        <v>68.657586941697105</v>
      </c>
      <c r="N53">
        <v>0.87467414046132297</v>
      </c>
      <c r="O53">
        <v>7.77328796256913</v>
      </c>
      <c r="P53">
        <v>126.05769230769199</v>
      </c>
      <c r="Q53">
        <v>4.1531576179211001E-2</v>
      </c>
    </row>
    <row r="54" spans="1:17" x14ac:dyDescent="0.3">
      <c r="A54" t="s">
        <v>157</v>
      </c>
      <c r="B54" t="s">
        <v>158</v>
      </c>
      <c r="C54" t="s">
        <v>5630</v>
      </c>
      <c r="D54" t="s">
        <v>83</v>
      </c>
      <c r="E54">
        <v>175701.44054153899</v>
      </c>
      <c r="F54">
        <v>2619.3000000000002</v>
      </c>
      <c r="G54">
        <v>3.71329685220676</v>
      </c>
      <c r="H54">
        <v>-7.83290394522309</v>
      </c>
      <c r="I54">
        <v>-0.46421382304040998</v>
      </c>
      <c r="J54">
        <v>-5.9250305081094803</v>
      </c>
      <c r="K54">
        <v>2679.5207762638101</v>
      </c>
      <c r="L54">
        <v>2421.1076876980301</v>
      </c>
      <c r="M54">
        <v>29.413386449365301</v>
      </c>
      <c r="N54">
        <v>0.815699344392117</v>
      </c>
      <c r="O54">
        <v>9.8671400755926992</v>
      </c>
      <c r="P54">
        <v>43.8535537714057</v>
      </c>
      <c r="Q54">
        <v>3.6760581485715003E-2</v>
      </c>
    </row>
    <row r="55" spans="1:17" x14ac:dyDescent="0.3">
      <c r="A55" t="s">
        <v>159</v>
      </c>
      <c r="B55" t="s">
        <v>160</v>
      </c>
      <c r="C55" t="s">
        <v>10402</v>
      </c>
      <c r="D55" t="s">
        <v>161</v>
      </c>
      <c r="E55">
        <v>171183.8234925</v>
      </c>
      <c r="F55">
        <v>8078.2</v>
      </c>
      <c r="G55">
        <v>61.5523064562679</v>
      </c>
      <c r="H55">
        <v>-2.5875326126735598</v>
      </c>
      <c r="I55">
        <v>18.835924785427402</v>
      </c>
      <c r="J55">
        <v>-0.42664696423016601</v>
      </c>
      <c r="K55">
        <v>7801.2796522754197</v>
      </c>
      <c r="L55">
        <v>6849.3225906069702</v>
      </c>
      <c r="M55">
        <v>66.522642766752298</v>
      </c>
      <c r="N55">
        <v>0.88910746370787896</v>
      </c>
      <c r="O55">
        <v>13.2671882350028</v>
      </c>
      <c r="P55">
        <v>109.82337662337601</v>
      </c>
      <c r="Q55">
        <v>0.17599684041027</v>
      </c>
    </row>
    <row r="56" spans="1:17" x14ac:dyDescent="0.3">
      <c r="A56" t="s">
        <v>162</v>
      </c>
      <c r="B56" t="s">
        <v>163</v>
      </c>
      <c r="C56" t="s">
        <v>10404</v>
      </c>
      <c r="D56" t="s">
        <v>164</v>
      </c>
      <c r="E56">
        <v>166064.85245002501</v>
      </c>
      <c r="F56">
        <v>3265.05</v>
      </c>
      <c r="G56">
        <v>-0.95954080284681298</v>
      </c>
      <c r="H56">
        <v>1.8763483628489299</v>
      </c>
      <c r="I56">
        <v>-8.6176538755060008</v>
      </c>
      <c r="J56">
        <v>-2.8088175482380899</v>
      </c>
      <c r="K56">
        <v>3171.6571634726001</v>
      </c>
      <c r="L56">
        <v>2966.71383858942</v>
      </c>
      <c r="M56">
        <v>54.384367605386899</v>
      </c>
      <c r="N56">
        <v>0.99202949582815503</v>
      </c>
      <c r="O56">
        <v>2.0198771841166199</v>
      </c>
      <c r="P56">
        <v>42.420012649669502</v>
      </c>
      <c r="Q56">
        <v>-4.7717436151249997E-3</v>
      </c>
    </row>
    <row r="57" spans="1:17" x14ac:dyDescent="0.3">
      <c r="A57" t="s">
        <v>165</v>
      </c>
      <c r="B57" t="s">
        <v>166</v>
      </c>
      <c r="C57" t="s">
        <v>10391</v>
      </c>
      <c r="D57" t="s">
        <v>144</v>
      </c>
      <c r="E57">
        <v>161688.48573119999</v>
      </c>
      <c r="F57">
        <v>489.95</v>
      </c>
      <c r="G57">
        <v>73.838998351049895</v>
      </c>
      <c r="H57">
        <v>-9.6915169007252295</v>
      </c>
      <c r="I57">
        <v>6.65903819753715</v>
      </c>
      <c r="J57">
        <v>-1.6040944195776099</v>
      </c>
      <c r="K57">
        <v>510.72395489839403</v>
      </c>
      <c r="L57">
        <v>444.64495114069803</v>
      </c>
      <c r="M57">
        <v>39.210502229939998</v>
      </c>
      <c r="N57">
        <v>0.90043385545087296</v>
      </c>
      <c r="O57">
        <v>18.379426472088898</v>
      </c>
      <c r="P57">
        <v>117.272727272727</v>
      </c>
      <c r="Q57">
        <v>0.17558078367170399</v>
      </c>
    </row>
    <row r="58" spans="1:17" x14ac:dyDescent="0.3">
      <c r="A58" t="s">
        <v>167</v>
      </c>
      <c r="B58" t="s">
        <v>168</v>
      </c>
      <c r="C58" t="s">
        <v>10398</v>
      </c>
      <c r="D58" t="s">
        <v>169</v>
      </c>
      <c r="E58">
        <v>160609.275454355</v>
      </c>
      <c r="F58">
        <v>717.85</v>
      </c>
      <c r="G58">
        <v>21.096064302434002</v>
      </c>
      <c r="H58">
        <v>-4.5008389346235198</v>
      </c>
      <c r="I58">
        <v>11.1026307217764</v>
      </c>
      <c r="J58">
        <v>-1.67566971127868</v>
      </c>
      <c r="K58">
        <v>673.24321222601702</v>
      </c>
      <c r="L58">
        <v>618.92018672776305</v>
      </c>
      <c r="M58">
        <v>75.979647801235799</v>
      </c>
      <c r="N58">
        <v>0.962969492514546</v>
      </c>
      <c r="O58">
        <v>0.257714007104548</v>
      </c>
      <c r="P58">
        <v>59.966573816156</v>
      </c>
      <c r="Q58">
        <v>2.5239958642786001E-2</v>
      </c>
    </row>
    <row r="59" spans="1:17" x14ac:dyDescent="0.3">
      <c r="A59" t="s">
        <v>170</v>
      </c>
      <c r="B59" t="s">
        <v>171</v>
      </c>
      <c r="C59" t="s">
        <v>10390</v>
      </c>
      <c r="D59" t="s">
        <v>21</v>
      </c>
      <c r="E59">
        <v>160165.60450307999</v>
      </c>
      <c r="F59">
        <v>1637.1</v>
      </c>
      <c r="G59">
        <v>-5.8654285267039104</v>
      </c>
      <c r="H59">
        <v>-5.1961456145341298</v>
      </c>
      <c r="I59">
        <v>13.119172451286101</v>
      </c>
      <c r="J59">
        <v>-4.9958107999880399</v>
      </c>
      <c r="K59">
        <v>1568.6535695503501</v>
      </c>
      <c r="L59">
        <v>1400.8416803062501</v>
      </c>
      <c r="M59">
        <v>55.758816576016699</v>
      </c>
      <c r="N59">
        <v>1.01137705297383</v>
      </c>
      <c r="O59">
        <v>2.1318184594710101</v>
      </c>
      <c r="P59">
        <v>49.0779948094522</v>
      </c>
      <c r="Q59">
        <v>-1.0306378130102999E-2</v>
      </c>
    </row>
    <row r="60" spans="1:17" x14ac:dyDescent="0.3">
      <c r="A60" t="s">
        <v>172</v>
      </c>
      <c r="B60" t="s">
        <v>173</v>
      </c>
      <c r="C60" t="s">
        <v>10391</v>
      </c>
      <c r="D60" t="s">
        <v>40</v>
      </c>
      <c r="E60">
        <v>155071.67655211</v>
      </c>
      <c r="F60">
        <v>720.7</v>
      </c>
      <c r="G60">
        <v>-19.608414766932</v>
      </c>
      <c r="H60">
        <v>-4.1840127069218997</v>
      </c>
      <c r="I60">
        <v>-2.4321255256129102</v>
      </c>
      <c r="J60">
        <v>2.4304725155153899</v>
      </c>
      <c r="K60">
        <v>696.91253624926401</v>
      </c>
      <c r="L60">
        <v>642.69322354723397</v>
      </c>
      <c r="M60">
        <v>54.979816420589799</v>
      </c>
      <c r="N60">
        <v>0.78398906672249002</v>
      </c>
      <c r="O60">
        <v>5.6195365616761501</v>
      </c>
      <c r="P60">
        <v>40.926867422760999</v>
      </c>
      <c r="Q60">
        <v>-6.0618538789828001E-2</v>
      </c>
    </row>
    <row r="61" spans="1:17" x14ac:dyDescent="0.3">
      <c r="A61" t="s">
        <v>174</v>
      </c>
      <c r="B61" t="s">
        <v>175</v>
      </c>
      <c r="C61" t="s">
        <v>5630</v>
      </c>
      <c r="D61" t="s">
        <v>83</v>
      </c>
      <c r="E61">
        <v>152294.92464473899</v>
      </c>
      <c r="F61">
        <v>618.29999999999995</v>
      </c>
      <c r="G61">
        <v>14.355277832674799</v>
      </c>
      <c r="H61">
        <v>-7.3646886998817296</v>
      </c>
      <c r="I61">
        <v>-13.487404797021</v>
      </c>
      <c r="J61">
        <v>-2.8283459222507501</v>
      </c>
      <c r="K61">
        <v>633.28985029750402</v>
      </c>
      <c r="L61">
        <v>599.00869652301799</v>
      </c>
      <c r="M61">
        <v>44.966035757991897</v>
      </c>
      <c r="N61">
        <v>0.48064792825123998</v>
      </c>
      <c r="O61">
        <v>14.337700145560399</v>
      </c>
      <c r="P61">
        <v>53.025615641628399</v>
      </c>
      <c r="Q61">
        <v>3.1910699069996003E-2</v>
      </c>
    </row>
    <row r="62" spans="1:17" x14ac:dyDescent="0.3">
      <c r="A62" t="s">
        <v>176</v>
      </c>
      <c r="B62" t="s">
        <v>177</v>
      </c>
      <c r="C62" t="s">
        <v>10396</v>
      </c>
      <c r="D62" t="s">
        <v>92</v>
      </c>
      <c r="E62">
        <v>149781.54126562501</v>
      </c>
      <c r="F62">
        <v>468.75</v>
      </c>
      <c r="G62">
        <v>50.614495061652597</v>
      </c>
      <c r="H62">
        <v>3.5387037047285399</v>
      </c>
      <c r="I62">
        <v>2.7668575688560102</v>
      </c>
      <c r="J62">
        <v>5.1879497389859898E-2</v>
      </c>
      <c r="K62">
        <v>434.41842178430602</v>
      </c>
      <c r="L62">
        <v>396.63969223432599</v>
      </c>
      <c r="M62">
        <v>80.446423437409905</v>
      </c>
      <c r="N62">
        <v>1.3233256731001899</v>
      </c>
      <c r="O62">
        <v>1.17333333333333</v>
      </c>
      <c r="P62">
        <v>103.097920277296</v>
      </c>
      <c r="Q62">
        <v>0.130946025390276</v>
      </c>
    </row>
    <row r="63" spans="1:17" x14ac:dyDescent="0.3">
      <c r="A63" t="s">
        <v>178</v>
      </c>
      <c r="B63" t="s">
        <v>179</v>
      </c>
      <c r="C63" t="s">
        <v>10393</v>
      </c>
      <c r="D63" t="s">
        <v>116</v>
      </c>
      <c r="E63">
        <v>149414.21703323899</v>
      </c>
      <c r="F63">
        <v>6203.15</v>
      </c>
      <c r="G63">
        <v>3.8853400770786899</v>
      </c>
      <c r="H63">
        <v>2.7618079695039999</v>
      </c>
      <c r="I63">
        <v>7.6323183618029002</v>
      </c>
      <c r="J63">
        <v>0.10342555675727901</v>
      </c>
      <c r="K63">
        <v>5862.8469158298803</v>
      </c>
      <c r="L63">
        <v>5362.2405380446098</v>
      </c>
      <c r="M63">
        <v>76.113007105859694</v>
      </c>
      <c r="N63">
        <v>1.2769208851340399</v>
      </c>
      <c r="O63">
        <v>0.89470672158500297</v>
      </c>
      <c r="P63">
        <v>42.676587621041001</v>
      </c>
      <c r="Q63">
        <v>2.9829178979001E-2</v>
      </c>
    </row>
    <row r="64" spans="1:17" x14ac:dyDescent="0.3">
      <c r="A64" t="s">
        <v>180</v>
      </c>
      <c r="B64" t="s">
        <v>181</v>
      </c>
      <c r="C64" t="s">
        <v>10393</v>
      </c>
      <c r="D64" t="s">
        <v>182</v>
      </c>
      <c r="E64">
        <v>147950.62662495999</v>
      </c>
      <c r="F64">
        <v>1446.35</v>
      </c>
      <c r="G64">
        <v>16.213151645492101</v>
      </c>
      <c r="H64">
        <v>-3.6194593840225799</v>
      </c>
      <c r="I64">
        <v>3.2300217069269102</v>
      </c>
      <c r="J64">
        <v>-2.89877379335302</v>
      </c>
      <c r="K64">
        <v>1443.3623035995099</v>
      </c>
      <c r="L64">
        <v>1308.60660231776</v>
      </c>
      <c r="M64">
        <v>42.734077084584797</v>
      </c>
      <c r="N64">
        <v>1.1398017542802701</v>
      </c>
      <c r="O64">
        <v>6.6028278079303098</v>
      </c>
      <c r="P64">
        <v>50.692852677641099</v>
      </c>
      <c r="Q64">
        <v>1.0361589827272E-2</v>
      </c>
    </row>
    <row r="65" spans="1:17" x14ac:dyDescent="0.3">
      <c r="A65" t="s">
        <v>183</v>
      </c>
      <c r="B65" t="s">
        <v>184</v>
      </c>
      <c r="C65" t="s">
        <v>10389</v>
      </c>
      <c r="D65" t="s">
        <v>18</v>
      </c>
      <c r="E65">
        <v>147140.413625519</v>
      </c>
      <c r="F65">
        <v>339.15</v>
      </c>
      <c r="G65">
        <v>60.9041244781627</v>
      </c>
      <c r="H65">
        <v>-8.5740719746462393</v>
      </c>
      <c r="I65">
        <v>-4.3163699157900801</v>
      </c>
      <c r="J65">
        <v>-2.80192688025882</v>
      </c>
      <c r="K65">
        <v>336.56096961095398</v>
      </c>
      <c r="L65">
        <v>297.52475138463302</v>
      </c>
      <c r="M65">
        <v>48.6319516249212</v>
      </c>
      <c r="N65">
        <v>0.67275482534756204</v>
      </c>
      <c r="O65">
        <v>8.2706766917293102</v>
      </c>
      <c r="P65">
        <v>104.646251319957</v>
      </c>
      <c r="Q65">
        <v>3.0977011191658001E-2</v>
      </c>
    </row>
    <row r="66" spans="1:17" x14ac:dyDescent="0.3">
      <c r="A66" t="s">
        <v>185</v>
      </c>
      <c r="B66" t="s">
        <v>186</v>
      </c>
      <c r="C66" t="s">
        <v>10389</v>
      </c>
      <c r="D66" t="s">
        <v>187</v>
      </c>
      <c r="E66">
        <v>146413.87349032401</v>
      </c>
      <c r="F66">
        <v>222.68</v>
      </c>
      <c r="G66">
        <v>50.078605864920299</v>
      </c>
      <c r="H66">
        <v>-9.3996997653940895</v>
      </c>
      <c r="I66">
        <v>5.9737815694496597</v>
      </c>
      <c r="J66">
        <v>-1.6597954629329601</v>
      </c>
      <c r="K66">
        <v>223.754429971013</v>
      </c>
      <c r="L66">
        <v>197.41481058346301</v>
      </c>
      <c r="M66">
        <v>55.215939167973403</v>
      </c>
      <c r="N66">
        <v>0.78935085059228005</v>
      </c>
      <c r="O66">
        <v>10.607149272498599</v>
      </c>
      <c r="P66">
        <v>91.717606543263003</v>
      </c>
      <c r="Q66">
        <v>7.5896941514957003E-2</v>
      </c>
    </row>
    <row r="67" spans="1:17" x14ac:dyDescent="0.3">
      <c r="A67" t="s">
        <v>188</v>
      </c>
      <c r="B67" t="s">
        <v>189</v>
      </c>
      <c r="C67" t="s">
        <v>10397</v>
      </c>
      <c r="D67" t="s">
        <v>190</v>
      </c>
      <c r="E67">
        <v>145067.295396339</v>
      </c>
      <c r="F67">
        <v>206.17</v>
      </c>
      <c r="G67">
        <v>81.136038479839499</v>
      </c>
      <c r="H67">
        <v>-0.23555542168164001</v>
      </c>
      <c r="I67">
        <v>58.4433136085025</v>
      </c>
      <c r="J67">
        <v>3.58472690019609</v>
      </c>
      <c r="K67">
        <v>190.84791806629201</v>
      </c>
      <c r="L67">
        <v>154.50025620914701</v>
      </c>
      <c r="M67">
        <v>70.302572031653298</v>
      </c>
      <c r="N67">
        <v>1.3881384271086901</v>
      </c>
      <c r="O67">
        <v>2.1487122277731898</v>
      </c>
      <c r="P67">
        <v>137.52304147465401</v>
      </c>
      <c r="Q67">
        <v>4.4564174115251001E-2</v>
      </c>
    </row>
    <row r="68" spans="1:17" x14ac:dyDescent="0.3">
      <c r="A68" t="s">
        <v>191</v>
      </c>
      <c r="B68" t="s">
        <v>192</v>
      </c>
      <c r="C68" t="s">
        <v>10391</v>
      </c>
      <c r="D68" t="s">
        <v>144</v>
      </c>
      <c r="E68">
        <v>144392.83804</v>
      </c>
      <c r="F68">
        <v>548.35</v>
      </c>
      <c r="G68">
        <v>70.905169435440001</v>
      </c>
      <c r="H68">
        <v>-13.3139999216975</v>
      </c>
      <c r="I68">
        <v>1.45018062951856</v>
      </c>
      <c r="J68">
        <v>-4.5480919246951901</v>
      </c>
      <c r="K68">
        <v>577.56384270972001</v>
      </c>
      <c r="L68">
        <v>498.00597400863199</v>
      </c>
      <c r="M68">
        <v>38.566922113067697</v>
      </c>
      <c r="N68">
        <v>0.90812382542998205</v>
      </c>
      <c r="O68">
        <v>19.266891583842401</v>
      </c>
      <c r="P68">
        <v>111.350934669493</v>
      </c>
      <c r="Q68">
        <v>0.17936041688047599</v>
      </c>
    </row>
    <row r="69" spans="1:17" x14ac:dyDescent="0.3">
      <c r="A69" t="s">
        <v>193</v>
      </c>
      <c r="B69" t="s">
        <v>194</v>
      </c>
      <c r="C69" t="s">
        <v>10395</v>
      </c>
      <c r="D69" t="s">
        <v>195</v>
      </c>
      <c r="E69">
        <v>142710.59923640001</v>
      </c>
      <c r="F69">
        <v>5375.8</v>
      </c>
      <c r="G69">
        <v>12.3318074450472</v>
      </c>
      <c r="H69">
        <v>5.9489398626892802</v>
      </c>
      <c r="I69">
        <v>41.136767181518699</v>
      </c>
      <c r="J69">
        <v>-3.6371432509376702</v>
      </c>
      <c r="K69">
        <v>5021.8736969808397</v>
      </c>
      <c r="L69">
        <v>4352.8330696472904</v>
      </c>
      <c r="M69">
        <v>55.398367231752403</v>
      </c>
      <c r="N69">
        <v>1.0611229931541699</v>
      </c>
      <c r="O69">
        <v>3.8533799620521498</v>
      </c>
      <c r="P69">
        <v>63.135374624465101</v>
      </c>
      <c r="Q69">
        <v>-2.3519366267714999E-2</v>
      </c>
    </row>
    <row r="70" spans="1:17" x14ac:dyDescent="0.3">
      <c r="A70" t="s">
        <v>196</v>
      </c>
      <c r="B70" t="s">
        <v>197</v>
      </c>
      <c r="C70" t="s">
        <v>10403</v>
      </c>
      <c r="D70" t="s">
        <v>130</v>
      </c>
      <c r="E70">
        <v>138149.32728093001</v>
      </c>
      <c r="F70">
        <v>1388.1</v>
      </c>
      <c r="G70">
        <v>50.807255023555101</v>
      </c>
      <c r="H70">
        <v>17.0248246304037</v>
      </c>
      <c r="I70">
        <v>2.4240916346428398</v>
      </c>
      <c r="J70">
        <v>10.3488120456368</v>
      </c>
      <c r="K70">
        <v>1293.80011916634</v>
      </c>
      <c r="L70">
        <v>1193.5557432968201</v>
      </c>
      <c r="M70">
        <v>73.579725452968106</v>
      </c>
      <c r="N70">
        <v>1.05024883467564</v>
      </c>
      <c r="O70">
        <v>18.8639147035516</v>
      </c>
      <c r="P70">
        <v>97.819581017528805</v>
      </c>
      <c r="Q70">
        <v>9.1910421880212007E-2</v>
      </c>
    </row>
    <row r="71" spans="1:17" x14ac:dyDescent="0.3">
      <c r="A71" t="s">
        <v>198</v>
      </c>
      <c r="B71" t="s">
        <v>199</v>
      </c>
      <c r="C71" t="s">
        <v>10396</v>
      </c>
      <c r="D71" t="s">
        <v>57</v>
      </c>
      <c r="E71">
        <v>137687.89841783899</v>
      </c>
      <c r="F71">
        <v>789.3</v>
      </c>
      <c r="G71">
        <v>55.5659114761513</v>
      </c>
      <c r="H71">
        <v>5.7819554094895897</v>
      </c>
      <c r="I71">
        <v>36.405048747527303</v>
      </c>
      <c r="J71">
        <v>-6.2635150126815198E-3</v>
      </c>
      <c r="K71">
        <v>720.69689822258397</v>
      </c>
      <c r="L71">
        <v>607.321852286119</v>
      </c>
      <c r="M71">
        <v>70.672849048796095</v>
      </c>
      <c r="N71">
        <v>1.1741811615407001</v>
      </c>
      <c r="O71">
        <v>1.97643481565945</v>
      </c>
      <c r="P71">
        <v>127.136690647482</v>
      </c>
      <c r="Q71">
        <v>6.7448091035754998E-2</v>
      </c>
    </row>
    <row r="72" spans="1:17" x14ac:dyDescent="0.3">
      <c r="A72" t="s">
        <v>200</v>
      </c>
      <c r="B72" t="s">
        <v>201</v>
      </c>
      <c r="C72" t="s">
        <v>10397</v>
      </c>
      <c r="D72" t="s">
        <v>80</v>
      </c>
      <c r="E72">
        <v>136288.24039317999</v>
      </c>
      <c r="F72">
        <v>2868.7</v>
      </c>
      <c r="G72">
        <v>57.434919487770799</v>
      </c>
      <c r="H72">
        <v>-2.2340858468701001</v>
      </c>
      <c r="I72">
        <v>20.328301537965899</v>
      </c>
      <c r="J72">
        <v>-2.01780515188082</v>
      </c>
      <c r="K72">
        <v>2665.2950314801101</v>
      </c>
      <c r="L72">
        <v>2266.7699063740001</v>
      </c>
      <c r="M72">
        <v>70.627693958475007</v>
      </c>
      <c r="N72">
        <v>0.67269120284225004</v>
      </c>
      <c r="O72">
        <v>0.59957472025657899</v>
      </c>
      <c r="P72">
        <v>92.620694285906097</v>
      </c>
      <c r="Q72">
        <v>0.26161345878552</v>
      </c>
    </row>
    <row r="73" spans="1:17" x14ac:dyDescent="0.3">
      <c r="A73" t="s">
        <v>202</v>
      </c>
      <c r="B73" t="s">
        <v>203</v>
      </c>
      <c r="C73" t="s">
        <v>10391</v>
      </c>
      <c r="D73" t="s">
        <v>51</v>
      </c>
      <c r="E73">
        <v>135669.68748465</v>
      </c>
      <c r="F73">
        <v>1614.3</v>
      </c>
      <c r="G73">
        <v>4.5971245675863397</v>
      </c>
      <c r="H73">
        <v>15.814648637078101</v>
      </c>
      <c r="I73">
        <v>27.3596646775067</v>
      </c>
      <c r="J73">
        <v>2.6173278328310698</v>
      </c>
      <c r="K73">
        <v>1469.4971464876101</v>
      </c>
      <c r="L73">
        <v>1306.8082577841701</v>
      </c>
      <c r="M73">
        <v>70.159123789451399</v>
      </c>
      <c r="N73">
        <v>0.94441046329538803</v>
      </c>
      <c r="O73">
        <v>2.3353775630304101</v>
      </c>
      <c r="P73">
        <v>59.642009493670798</v>
      </c>
      <c r="Q73">
        <v>0.135798367580935</v>
      </c>
    </row>
    <row r="74" spans="1:17" x14ac:dyDescent="0.3">
      <c r="A74" t="s">
        <v>204</v>
      </c>
      <c r="B74" t="s">
        <v>205</v>
      </c>
      <c r="C74" t="s">
        <v>10397</v>
      </c>
      <c r="D74" t="s">
        <v>206</v>
      </c>
      <c r="E74">
        <v>133656.66765990001</v>
      </c>
      <c r="F74">
        <v>4876.8999999999996</v>
      </c>
      <c r="G74">
        <v>12.154162725098599</v>
      </c>
      <c r="H74">
        <v>-5.1560229253451402</v>
      </c>
      <c r="I74">
        <v>7.2991806697162298</v>
      </c>
      <c r="J74">
        <v>-2.0233211745962101</v>
      </c>
      <c r="K74">
        <v>4827.1754303490397</v>
      </c>
      <c r="L74">
        <v>4437.4305882739</v>
      </c>
      <c r="M74">
        <v>52.519318152362501</v>
      </c>
      <c r="N74">
        <v>0.94649069006272302</v>
      </c>
      <c r="O74">
        <v>3.7995447927987098</v>
      </c>
      <c r="P74">
        <v>48.912977099236599</v>
      </c>
      <c r="Q74">
        <v>5.5369441451830002E-2</v>
      </c>
    </row>
    <row r="75" spans="1:17" x14ac:dyDescent="0.3">
      <c r="A75" t="s">
        <v>207</v>
      </c>
      <c r="B75" t="s">
        <v>208</v>
      </c>
      <c r="C75" t="s">
        <v>10395</v>
      </c>
      <c r="D75" t="s">
        <v>54</v>
      </c>
      <c r="E75">
        <v>132241.97469959999</v>
      </c>
      <c r="F75">
        <v>1637.55</v>
      </c>
      <c r="G75">
        <v>7.0024112401533198</v>
      </c>
      <c r="H75">
        <v>0.79770181602963597</v>
      </c>
      <c r="I75">
        <v>-6.1669267985155898</v>
      </c>
      <c r="J75">
        <v>-2.5677783523564601</v>
      </c>
      <c r="K75">
        <v>1594.46849820081</v>
      </c>
      <c r="L75">
        <v>1456.5490060357499</v>
      </c>
      <c r="M75">
        <v>47.679545398985901</v>
      </c>
      <c r="N75">
        <v>0.84937074884570096</v>
      </c>
      <c r="O75">
        <v>2.77548777136575</v>
      </c>
      <c r="P75">
        <v>44.659893992932801</v>
      </c>
      <c r="Q75">
        <v>3.6535643699939002E-2</v>
      </c>
    </row>
    <row r="76" spans="1:17" x14ac:dyDescent="0.3">
      <c r="A76" t="s">
        <v>209</v>
      </c>
      <c r="B76" t="s">
        <v>210</v>
      </c>
      <c r="C76" t="s">
        <v>10391</v>
      </c>
      <c r="D76" t="s">
        <v>51</v>
      </c>
      <c r="E76">
        <v>132209.10490032</v>
      </c>
      <c r="F76">
        <v>3516.3</v>
      </c>
      <c r="G76">
        <v>48.886025948593698</v>
      </c>
      <c r="H76">
        <v>9.2204986449943007</v>
      </c>
      <c r="I76">
        <v>30.812985224411101</v>
      </c>
      <c r="J76">
        <v>2.5811324334294001</v>
      </c>
      <c r="K76">
        <v>3156.9196241007198</v>
      </c>
      <c r="L76">
        <v>2638.4954206253801</v>
      </c>
      <c r="M76">
        <v>65.403700301026902</v>
      </c>
      <c r="N76">
        <v>0.88248020525202897</v>
      </c>
      <c r="O76">
        <v>3.0529249495208002</v>
      </c>
      <c r="P76">
        <v>99.693329925887994</v>
      </c>
      <c r="Q76">
        <v>0.12565514924771601</v>
      </c>
    </row>
    <row r="77" spans="1:17" hidden="1" x14ac:dyDescent="0.3">
      <c r="A77" t="s">
        <v>211</v>
      </c>
      <c r="B77" t="s">
        <v>212</v>
      </c>
      <c r="C77" t="s">
        <v>10405</v>
      </c>
      <c r="D77" t="s">
        <v>51</v>
      </c>
      <c r="E77">
        <v>132151.031851468</v>
      </c>
      <c r="F77">
        <v>158.68</v>
      </c>
      <c r="G77">
        <v>-35.679801740546097</v>
      </c>
      <c r="H77">
        <v>3.13249439870979</v>
      </c>
      <c r="I77">
        <v>-21.224942513484901</v>
      </c>
      <c r="J77">
        <v>-11.554149278077899</v>
      </c>
      <c r="O77">
        <v>18.792538442147698</v>
      </c>
      <c r="P77">
        <v>8.6849315068493205</v>
      </c>
    </row>
    <row r="78" spans="1:17" x14ac:dyDescent="0.3">
      <c r="A78" t="s">
        <v>213</v>
      </c>
      <c r="B78" t="s">
        <v>214</v>
      </c>
      <c r="C78" t="s">
        <v>10400</v>
      </c>
      <c r="D78" t="s">
        <v>215</v>
      </c>
      <c r="E78">
        <v>129656.26746205</v>
      </c>
      <c r="F78">
        <v>2068.15</v>
      </c>
      <c r="G78">
        <v>16.213931988496899</v>
      </c>
      <c r="H78">
        <v>6.0027276639816503</v>
      </c>
      <c r="I78">
        <v>21.635981336286299</v>
      </c>
      <c r="J78">
        <v>2.12697179815527</v>
      </c>
      <c r="K78">
        <v>1908.1530082244899</v>
      </c>
      <c r="L78">
        <v>1696.6189914019501</v>
      </c>
      <c r="M78">
        <v>76.600815643760299</v>
      </c>
      <c r="N78">
        <v>1.0165081884985601</v>
      </c>
      <c r="O78">
        <v>1.83013804607983</v>
      </c>
      <c r="P78">
        <v>67.753579105325002</v>
      </c>
      <c r="Q78">
        <v>2.5361813839041999E-2</v>
      </c>
    </row>
    <row r="79" spans="1:17" x14ac:dyDescent="0.3">
      <c r="A79" t="s">
        <v>216</v>
      </c>
      <c r="B79" t="s">
        <v>217</v>
      </c>
      <c r="C79" t="s">
        <v>10396</v>
      </c>
      <c r="D79" t="s">
        <v>218</v>
      </c>
      <c r="E79">
        <v>126272.82491383</v>
      </c>
      <c r="F79">
        <v>1051.1500000000001</v>
      </c>
      <c r="G79">
        <v>-5.2659245291255399</v>
      </c>
      <c r="H79">
        <v>-8.1653187846703794</v>
      </c>
      <c r="I79">
        <v>-16.8926794487618</v>
      </c>
      <c r="J79">
        <v>2.7171277455612501</v>
      </c>
      <c r="K79">
        <v>1035.22008157699</v>
      </c>
      <c r="L79">
        <v>1051.1738473980699</v>
      </c>
      <c r="M79">
        <v>69.292866005243397</v>
      </c>
      <c r="N79">
        <v>0.73774361137990896</v>
      </c>
      <c r="O79">
        <v>28.240498501641</v>
      </c>
      <c r="P79">
        <v>53.228862973760897</v>
      </c>
      <c r="Q79">
        <v>-2.2302012899884999E-2</v>
      </c>
    </row>
    <row r="80" spans="1:17" x14ac:dyDescent="0.3">
      <c r="A80" t="s">
        <v>219</v>
      </c>
      <c r="B80" t="s">
        <v>220</v>
      </c>
      <c r="C80" t="s">
        <v>10391</v>
      </c>
      <c r="D80" t="s">
        <v>34</v>
      </c>
      <c r="E80">
        <v>125974.382680439</v>
      </c>
      <c r="F80">
        <v>243.6</v>
      </c>
      <c r="G80">
        <v>-19.797980770960599</v>
      </c>
      <c r="H80">
        <v>-7.6406493611638</v>
      </c>
      <c r="I80">
        <v>-24.257572000864901</v>
      </c>
      <c r="J80">
        <v>0.13447179815527499</v>
      </c>
      <c r="K80">
        <v>247.17236694733</v>
      </c>
      <c r="L80">
        <v>245.722598111754</v>
      </c>
      <c r="M80">
        <v>59.364175790077397</v>
      </c>
      <c r="N80">
        <v>0.75679705663478603</v>
      </c>
      <c r="O80">
        <v>23.029556650246299</v>
      </c>
      <c r="P80">
        <v>29.677934522225101</v>
      </c>
      <c r="Q80">
        <v>0.13612478721065599</v>
      </c>
    </row>
    <row r="81" spans="1:17" x14ac:dyDescent="0.3">
      <c r="A81" t="s">
        <v>221</v>
      </c>
      <c r="B81" t="s">
        <v>222</v>
      </c>
      <c r="C81" t="s">
        <v>10397</v>
      </c>
      <c r="D81" t="s">
        <v>80</v>
      </c>
      <c r="E81">
        <v>122513.81969033999</v>
      </c>
      <c r="F81">
        <v>6126.3</v>
      </c>
      <c r="G81">
        <v>74.097319456294699</v>
      </c>
      <c r="H81">
        <v>9.6213656788647501</v>
      </c>
      <c r="I81">
        <v>13.7572181964044</v>
      </c>
      <c r="J81">
        <v>4.2451512306630601</v>
      </c>
      <c r="K81">
        <v>5588.8149661872703</v>
      </c>
      <c r="L81">
        <v>4895.5487492136799</v>
      </c>
      <c r="M81">
        <v>77.967867224746598</v>
      </c>
      <c r="N81">
        <v>1.15894257493747</v>
      </c>
      <c r="O81">
        <v>1.9579517816626699</v>
      </c>
      <c r="P81">
        <v>109.521366644436</v>
      </c>
      <c r="Q81">
        <v>9.1303880845967994E-2</v>
      </c>
    </row>
    <row r="82" spans="1:17" x14ac:dyDescent="0.3">
      <c r="A82" t="s">
        <v>223</v>
      </c>
      <c r="B82" t="s">
        <v>224</v>
      </c>
      <c r="C82" t="s">
        <v>10391</v>
      </c>
      <c r="D82" t="s">
        <v>225</v>
      </c>
      <c r="E82">
        <v>120664.98000955</v>
      </c>
      <c r="F82">
        <v>10842.05</v>
      </c>
      <c r="G82">
        <v>17.074645378215401</v>
      </c>
      <c r="H82">
        <v>6.9162082495469397</v>
      </c>
      <c r="I82">
        <v>11.474875089156701</v>
      </c>
      <c r="J82">
        <v>3.3560744890266498</v>
      </c>
      <c r="K82">
        <v>10040.1523211452</v>
      </c>
      <c r="L82">
        <v>8859.4746821096396</v>
      </c>
      <c r="M82">
        <v>58.802234712945598</v>
      </c>
      <c r="N82">
        <v>1.0887817469451799</v>
      </c>
      <c r="O82">
        <v>4.6849996080077201</v>
      </c>
      <c r="P82">
        <v>63.581979209100901</v>
      </c>
      <c r="Q82">
        <v>9.3828203929220005E-2</v>
      </c>
    </row>
    <row r="83" spans="1:17" x14ac:dyDescent="0.3">
      <c r="A83" t="s">
        <v>226</v>
      </c>
      <c r="B83" t="s">
        <v>227</v>
      </c>
      <c r="C83" t="s">
        <v>10393</v>
      </c>
      <c r="D83" t="s">
        <v>228</v>
      </c>
      <c r="E83">
        <v>119881.08077225499</v>
      </c>
      <c r="F83">
        <v>1211.6500000000001</v>
      </c>
      <c r="G83">
        <v>4.3608509376325904</v>
      </c>
      <c r="H83">
        <v>-3.91113793794579</v>
      </c>
      <c r="I83">
        <v>-7.1334908670506403</v>
      </c>
      <c r="J83">
        <v>-2.8679006476905098</v>
      </c>
      <c r="K83">
        <v>1187.4165010674801</v>
      </c>
      <c r="L83">
        <v>1104.68424289058</v>
      </c>
      <c r="M83">
        <v>53.101555045781502</v>
      </c>
      <c r="N83">
        <v>1.27496312335872</v>
      </c>
      <c r="O83">
        <v>3.4473980789126299</v>
      </c>
      <c r="P83">
        <v>43.474901629095697</v>
      </c>
      <c r="Q83">
        <v>2.6490842184187999E-2</v>
      </c>
    </row>
    <row r="84" spans="1:17" x14ac:dyDescent="0.3">
      <c r="A84" t="s">
        <v>229</v>
      </c>
      <c r="B84" t="s">
        <v>230</v>
      </c>
      <c r="C84" t="s">
        <v>10402</v>
      </c>
      <c r="D84" t="s">
        <v>161</v>
      </c>
      <c r="E84">
        <v>119504.84162938999</v>
      </c>
      <c r="F84">
        <v>781.85</v>
      </c>
      <c r="G84">
        <v>48.113673116204097</v>
      </c>
      <c r="H84">
        <v>-2.7026107183072399</v>
      </c>
      <c r="I84">
        <v>26.8315180523281</v>
      </c>
      <c r="J84">
        <v>5.13059980873581</v>
      </c>
      <c r="K84">
        <v>709.88289230820396</v>
      </c>
      <c r="L84">
        <v>603.49999069319699</v>
      </c>
      <c r="M84">
        <v>78.649841655933599</v>
      </c>
      <c r="N84">
        <v>1.2792966775744701</v>
      </c>
      <c r="O84">
        <v>0.90810257722069299</v>
      </c>
      <c r="P84">
        <v>117.66425389755</v>
      </c>
      <c r="Q84">
        <v>0.21240577578964101</v>
      </c>
    </row>
    <row r="85" spans="1:17" x14ac:dyDescent="0.3">
      <c r="A85" t="s">
        <v>231</v>
      </c>
      <c r="B85" t="s">
        <v>232</v>
      </c>
      <c r="C85" t="s">
        <v>10393</v>
      </c>
      <c r="D85" t="s">
        <v>233</v>
      </c>
      <c r="E85">
        <v>118961.868762414</v>
      </c>
      <c r="F85">
        <v>1635.55</v>
      </c>
      <c r="G85">
        <v>28.821457623564999</v>
      </c>
      <c r="H85">
        <v>8.4674205700852294</v>
      </c>
      <c r="I85">
        <v>27.8520191909444</v>
      </c>
      <c r="J85">
        <v>2.7082604512798798</v>
      </c>
      <c r="K85">
        <v>1453.1483497986301</v>
      </c>
      <c r="L85">
        <v>1260.8054573905299</v>
      </c>
      <c r="M85">
        <v>81.964473850395706</v>
      </c>
      <c r="N85">
        <v>0.84742739327049299</v>
      </c>
      <c r="O85">
        <v>0.55027360826633798</v>
      </c>
      <c r="P85">
        <v>66.663269985224403</v>
      </c>
      <c r="Q85">
        <v>6.7936256357122998E-2</v>
      </c>
    </row>
    <row r="86" spans="1:17" x14ac:dyDescent="0.3">
      <c r="A86" t="s">
        <v>234</v>
      </c>
      <c r="B86" t="s">
        <v>235</v>
      </c>
      <c r="C86" t="s">
        <v>10391</v>
      </c>
      <c r="D86" t="s">
        <v>34</v>
      </c>
      <c r="E86">
        <v>118731.78076191399</v>
      </c>
      <c r="F86">
        <v>107.83</v>
      </c>
      <c r="G86">
        <v>2.6018728608292201</v>
      </c>
      <c r="H86">
        <v>-9.0525276025474106</v>
      </c>
      <c r="I86">
        <v>-30.399883533202001</v>
      </c>
      <c r="J86">
        <v>-1.56570756291322</v>
      </c>
      <c r="K86">
        <v>114.522460529737</v>
      </c>
      <c r="L86">
        <v>111.09536923767</v>
      </c>
      <c r="M86">
        <v>40.889580888782397</v>
      </c>
      <c r="N86">
        <v>0.86553098127954697</v>
      </c>
      <c r="O86">
        <v>32.523416488917697</v>
      </c>
      <c r="P86">
        <v>60.103934669636203</v>
      </c>
      <c r="Q86">
        <v>0.111773690629848</v>
      </c>
    </row>
    <row r="87" spans="1:17" x14ac:dyDescent="0.3">
      <c r="A87" t="s">
        <v>236</v>
      </c>
      <c r="B87" t="s">
        <v>237</v>
      </c>
      <c r="C87" t="s">
        <v>10395</v>
      </c>
      <c r="D87" t="s">
        <v>54</v>
      </c>
      <c r="E87">
        <v>117471.0277696</v>
      </c>
      <c r="F87">
        <v>3470.9</v>
      </c>
      <c r="G87">
        <v>56.056193843149899</v>
      </c>
      <c r="H87">
        <v>-1.31703002294806</v>
      </c>
      <c r="I87">
        <v>17.6335651462676</v>
      </c>
      <c r="J87">
        <v>-2.2986893917119202</v>
      </c>
      <c r="K87">
        <v>3293.8015782928501</v>
      </c>
      <c r="L87">
        <v>2809.9591923472299</v>
      </c>
      <c r="M87">
        <v>61.521922916679102</v>
      </c>
      <c r="N87">
        <v>0.83309738857285598</v>
      </c>
      <c r="O87">
        <v>2.9704111325592599</v>
      </c>
      <c r="P87">
        <v>90.556973839523394</v>
      </c>
      <c r="Q87">
        <v>0.100032258009657</v>
      </c>
    </row>
    <row r="88" spans="1:17" x14ac:dyDescent="0.3">
      <c r="A88" t="s">
        <v>238</v>
      </c>
      <c r="B88" t="s">
        <v>239</v>
      </c>
      <c r="C88" t="s">
        <v>10393</v>
      </c>
      <c r="D88" t="s">
        <v>182</v>
      </c>
      <c r="E88">
        <v>116237.04192288499</v>
      </c>
      <c r="F88">
        <v>655.85</v>
      </c>
      <c r="G88">
        <v>-13.529094596946999</v>
      </c>
      <c r="H88">
        <v>-2.58611025245298</v>
      </c>
      <c r="I88">
        <v>8.4641208315369401</v>
      </c>
      <c r="J88">
        <v>-2.8004236419775799</v>
      </c>
      <c r="K88">
        <v>639.25833734912999</v>
      </c>
      <c r="L88">
        <v>590.327869540194</v>
      </c>
      <c r="M88">
        <v>47.482540537378298</v>
      </c>
      <c r="N88">
        <v>0.82078844217872904</v>
      </c>
      <c r="O88">
        <v>2.4624533048715298</v>
      </c>
      <c r="P88">
        <v>34.065821749795603</v>
      </c>
      <c r="Q88">
        <v>-7.1375495162641994E-2</v>
      </c>
    </row>
    <row r="89" spans="1:17" x14ac:dyDescent="0.3">
      <c r="A89" t="s">
        <v>240</v>
      </c>
      <c r="B89" t="s">
        <v>241</v>
      </c>
      <c r="C89" t="s">
        <v>10402</v>
      </c>
      <c r="D89" t="s">
        <v>242</v>
      </c>
      <c r="E89">
        <v>114333.389049159</v>
      </c>
      <c r="F89">
        <v>83.79</v>
      </c>
      <c r="G89">
        <v>196.73873658387399</v>
      </c>
      <c r="H89">
        <v>-0.15957808147138999</v>
      </c>
      <c r="I89">
        <v>108.454417120591</v>
      </c>
      <c r="J89">
        <v>-4.9456385777669603</v>
      </c>
      <c r="K89">
        <v>73.280590558273204</v>
      </c>
      <c r="L89">
        <v>53.625820896302599</v>
      </c>
      <c r="M89">
        <v>65.123555947711495</v>
      </c>
      <c r="N89">
        <v>0.98867273176100301</v>
      </c>
      <c r="O89">
        <v>2.68528464017185</v>
      </c>
      <c r="P89">
        <v>235.831663326653</v>
      </c>
      <c r="Q89">
        <v>0.22431697014836899</v>
      </c>
    </row>
    <row r="90" spans="1:17" x14ac:dyDescent="0.3">
      <c r="A90" t="s">
        <v>243</v>
      </c>
      <c r="B90" t="s">
        <v>244</v>
      </c>
      <c r="C90" t="s">
        <v>10391</v>
      </c>
      <c r="D90" t="s">
        <v>34</v>
      </c>
      <c r="E90">
        <v>113093.132527647</v>
      </c>
      <c r="F90">
        <v>59.83</v>
      </c>
      <c r="G90">
        <v>5.6907311748143696</v>
      </c>
      <c r="H90">
        <v>-5.9284937309019998</v>
      </c>
      <c r="I90">
        <v>-14.9460093461956</v>
      </c>
      <c r="J90">
        <v>1.3285330363787</v>
      </c>
      <c r="K90">
        <v>61.094883633325601</v>
      </c>
      <c r="L90">
        <v>57.862146490596501</v>
      </c>
      <c r="M90">
        <v>54.183448959264503</v>
      </c>
      <c r="N90">
        <v>0.57889633837223597</v>
      </c>
      <c r="O90">
        <v>39.979943172321498</v>
      </c>
      <c r="P90">
        <v>63.246930422919498</v>
      </c>
      <c r="Q90">
        <v>9.2592637075035997E-2</v>
      </c>
    </row>
    <row r="91" spans="1:17" x14ac:dyDescent="0.3">
      <c r="A91" t="s">
        <v>245</v>
      </c>
      <c r="B91" t="s">
        <v>246</v>
      </c>
      <c r="C91" t="s">
        <v>10391</v>
      </c>
      <c r="D91" t="s">
        <v>24</v>
      </c>
      <c r="E91">
        <v>112821.568935039</v>
      </c>
      <c r="F91">
        <v>1448.3</v>
      </c>
      <c r="G91">
        <v>-31.464816679399199</v>
      </c>
      <c r="H91">
        <v>0.73080191448718801</v>
      </c>
      <c r="I91">
        <v>-22.030183040171401</v>
      </c>
      <c r="J91">
        <v>-2.9311989047190399</v>
      </c>
      <c r="K91">
        <v>1431.4174889144899</v>
      </c>
      <c r="L91">
        <v>1442.33600854987</v>
      </c>
      <c r="M91">
        <v>46.762419349045402</v>
      </c>
      <c r="N91">
        <v>0.85040538106669705</v>
      </c>
      <c r="O91">
        <v>16.999240488848901</v>
      </c>
      <c r="P91">
        <v>8.9602768582605901</v>
      </c>
      <c r="Q91">
        <v>8.1017336526699999E-4</v>
      </c>
    </row>
    <row r="92" spans="1:17" x14ac:dyDescent="0.3">
      <c r="A92" t="s">
        <v>247</v>
      </c>
      <c r="B92" t="s">
        <v>248</v>
      </c>
      <c r="C92" t="s">
        <v>10391</v>
      </c>
      <c r="D92" t="s">
        <v>40</v>
      </c>
      <c r="E92">
        <v>112034.646696839</v>
      </c>
      <c r="F92">
        <v>775.7</v>
      </c>
      <c r="G92">
        <v>2.4011070356897699</v>
      </c>
      <c r="H92">
        <v>3.9437881457134498</v>
      </c>
      <c r="I92">
        <v>11.910244664175901</v>
      </c>
      <c r="J92">
        <v>4.0729771600855704</v>
      </c>
      <c r="K92">
        <v>724.62678754593605</v>
      </c>
      <c r="L92">
        <v>631.31248158564404</v>
      </c>
      <c r="M92">
        <v>62.826986768151798</v>
      </c>
      <c r="N92">
        <v>0.643615962315644</v>
      </c>
      <c r="O92">
        <v>2.4880752868376899</v>
      </c>
      <c r="P92">
        <v>67.3751213723163</v>
      </c>
      <c r="Q92">
        <v>-2.3785194340870001E-2</v>
      </c>
    </row>
    <row r="93" spans="1:17" x14ac:dyDescent="0.3">
      <c r="A93" t="s">
        <v>249</v>
      </c>
      <c r="B93" t="s">
        <v>250</v>
      </c>
      <c r="C93" t="s">
        <v>10395</v>
      </c>
      <c r="D93" t="s">
        <v>54</v>
      </c>
      <c r="E93">
        <v>110789.93102212</v>
      </c>
      <c r="F93">
        <v>6650.35</v>
      </c>
      <c r="G93">
        <v>-9.5723210499351001</v>
      </c>
      <c r="H93">
        <v>-8.4422779323739601</v>
      </c>
      <c r="I93">
        <v>-8.9918260484606094</v>
      </c>
      <c r="J93">
        <v>-2.09066463391096</v>
      </c>
      <c r="K93">
        <v>6684.4273778932002</v>
      </c>
      <c r="L93">
        <v>6251.5096477388597</v>
      </c>
      <c r="M93">
        <v>48.9037859868411</v>
      </c>
      <c r="N93">
        <v>0.93812313123676805</v>
      </c>
      <c r="O93">
        <v>6.8733224567127902</v>
      </c>
      <c r="P93">
        <v>27.754992267867902</v>
      </c>
      <c r="Q93">
        <v>-6.448903024821E-3</v>
      </c>
    </row>
    <row r="94" spans="1:17" x14ac:dyDescent="0.3">
      <c r="A94" t="s">
        <v>251</v>
      </c>
      <c r="B94" t="s">
        <v>252</v>
      </c>
      <c r="C94" t="s">
        <v>10391</v>
      </c>
      <c r="D94" t="s">
        <v>40</v>
      </c>
      <c r="E94">
        <v>110118.4888398</v>
      </c>
      <c r="F94">
        <v>2226</v>
      </c>
      <c r="G94">
        <v>37.305864335465301</v>
      </c>
      <c r="H94">
        <v>3.4003956332777099</v>
      </c>
      <c r="I94">
        <v>17.657688743725402</v>
      </c>
      <c r="J94">
        <v>6.9140764303601197</v>
      </c>
      <c r="K94">
        <v>2065.0754785989998</v>
      </c>
      <c r="L94">
        <v>1776.2642194504599</v>
      </c>
      <c r="M94">
        <v>60.544815974766998</v>
      </c>
      <c r="N94">
        <v>0.99398451291332801</v>
      </c>
      <c r="O94">
        <v>3.4097035040431201</v>
      </c>
      <c r="P94">
        <v>75.829383886255897</v>
      </c>
      <c r="Q94">
        <v>4.1784610229859999E-3</v>
      </c>
    </row>
    <row r="95" spans="1:17" x14ac:dyDescent="0.3">
      <c r="A95" t="s">
        <v>253</v>
      </c>
      <c r="B95" t="s">
        <v>254</v>
      </c>
      <c r="C95" t="s">
        <v>10394</v>
      </c>
      <c r="D95" t="s">
        <v>144</v>
      </c>
      <c r="E95">
        <v>109724.1827625</v>
      </c>
      <c r="F95">
        <v>526.25</v>
      </c>
      <c r="G95">
        <v>178.07394063015701</v>
      </c>
      <c r="H95">
        <v>-12.2037869764667</v>
      </c>
      <c r="I95">
        <v>84.659497587272995</v>
      </c>
      <c r="J95">
        <v>-3.3930152640386</v>
      </c>
      <c r="K95">
        <v>541.35203690796197</v>
      </c>
      <c r="L95">
        <v>393.56012429238501</v>
      </c>
      <c r="M95">
        <v>37.531298728072599</v>
      </c>
      <c r="N95">
        <v>0.24983453458791799</v>
      </c>
      <c r="O95">
        <v>22.9453681710213</v>
      </c>
      <c r="P95">
        <v>270.207527259936</v>
      </c>
      <c r="Q95">
        <v>0.21575615394139899</v>
      </c>
    </row>
    <row r="96" spans="1:17" x14ac:dyDescent="0.3">
      <c r="A96" t="s">
        <v>255</v>
      </c>
      <c r="B96" t="s">
        <v>256</v>
      </c>
      <c r="C96" t="s">
        <v>10395</v>
      </c>
      <c r="D96" t="s">
        <v>54</v>
      </c>
      <c r="E96">
        <v>109548.12665334</v>
      </c>
      <c r="F96">
        <v>2734.3</v>
      </c>
      <c r="G96">
        <v>25.064219690950502</v>
      </c>
      <c r="H96">
        <v>5.2113163598861796</v>
      </c>
      <c r="I96">
        <v>4.10280552903758</v>
      </c>
      <c r="J96">
        <v>5.0099799282365698</v>
      </c>
      <c r="K96">
        <v>2345.4683826482201</v>
      </c>
      <c r="L96">
        <v>2150.2435179056702</v>
      </c>
      <c r="M96">
        <v>81.058849768953294</v>
      </c>
      <c r="N96">
        <v>0.99586576257596005</v>
      </c>
      <c r="O96">
        <v>1.67136012873494</v>
      </c>
      <c r="P96">
        <v>62.4610082885238</v>
      </c>
    </row>
    <row r="97" spans="1:17" x14ac:dyDescent="0.3">
      <c r="A97" t="s">
        <v>257</v>
      </c>
      <c r="B97" t="s">
        <v>258</v>
      </c>
      <c r="C97" t="s">
        <v>10397</v>
      </c>
      <c r="D97" t="s">
        <v>190</v>
      </c>
      <c r="E97">
        <v>108251.3917012</v>
      </c>
      <c r="F97">
        <v>36703.300000000003</v>
      </c>
      <c r="G97">
        <v>60.258553661973302</v>
      </c>
      <c r="H97">
        <v>7.03583982240007</v>
      </c>
      <c r="I97">
        <v>2.2366554661912201</v>
      </c>
      <c r="J97">
        <v>4.6807927097587898</v>
      </c>
      <c r="K97">
        <v>33464.792525397097</v>
      </c>
      <c r="L97">
        <v>29792.995157779598</v>
      </c>
      <c r="M97">
        <v>80.175972103875296</v>
      </c>
      <c r="N97">
        <v>1.35725931002569</v>
      </c>
      <c r="O97">
        <v>0.67214664621435505</v>
      </c>
      <c r="P97">
        <v>97.329569892473103</v>
      </c>
      <c r="Q97">
        <v>0.13207627510212999</v>
      </c>
    </row>
    <row r="98" spans="1:17" x14ac:dyDescent="0.3">
      <c r="A98" t="s">
        <v>259</v>
      </c>
      <c r="B98" t="s">
        <v>260</v>
      </c>
      <c r="C98" t="s">
        <v>10402</v>
      </c>
      <c r="D98" t="s">
        <v>261</v>
      </c>
      <c r="E98">
        <v>106802.38800000001</v>
      </c>
      <c r="F98">
        <v>3852.9</v>
      </c>
      <c r="G98">
        <v>90.059788546776304</v>
      </c>
      <c r="H98">
        <v>-4.2560345177268202</v>
      </c>
      <c r="I98">
        <v>12.371956454981101</v>
      </c>
      <c r="J98">
        <v>-1.2213211722831001</v>
      </c>
      <c r="K98">
        <v>3767.6002353376498</v>
      </c>
      <c r="L98">
        <v>3223.5655893073699</v>
      </c>
      <c r="M98">
        <v>57.989961822259502</v>
      </c>
      <c r="N98">
        <v>0.57422711411527605</v>
      </c>
      <c r="O98">
        <v>8.2794777959458798</v>
      </c>
      <c r="P98">
        <v>133.04300489929199</v>
      </c>
      <c r="Q98">
        <v>0.21428023248608399</v>
      </c>
    </row>
    <row r="99" spans="1:17" x14ac:dyDescent="0.3">
      <c r="A99" t="s">
        <v>262</v>
      </c>
      <c r="B99" t="s">
        <v>263</v>
      </c>
      <c r="C99" t="s">
        <v>10392</v>
      </c>
      <c r="D99" t="s">
        <v>264</v>
      </c>
      <c r="E99">
        <v>105858.41108871999</v>
      </c>
      <c r="F99">
        <v>401.3</v>
      </c>
      <c r="G99">
        <v>83.787255722857395</v>
      </c>
      <c r="H99">
        <v>-11.4962517786602</v>
      </c>
      <c r="I99">
        <v>24.082533088649502</v>
      </c>
      <c r="J99">
        <v>-7.3321685896045903</v>
      </c>
      <c r="K99">
        <v>413.97343407479798</v>
      </c>
      <c r="L99">
        <v>336.33462494819798</v>
      </c>
      <c r="M99">
        <v>36.480517938918297</v>
      </c>
      <c r="N99">
        <v>1.04139494113818</v>
      </c>
      <c r="O99">
        <v>14.7146772987789</v>
      </c>
      <c r="P99">
        <v>140.73185362927401</v>
      </c>
      <c r="Q99">
        <v>7.7899060046510002E-3</v>
      </c>
    </row>
    <row r="100" spans="1:17" x14ac:dyDescent="0.3">
      <c r="A100" t="s">
        <v>265</v>
      </c>
      <c r="B100" t="s">
        <v>266</v>
      </c>
      <c r="C100" t="s">
        <v>10395</v>
      </c>
      <c r="D100" t="s">
        <v>54</v>
      </c>
      <c r="E100">
        <v>105810.53521844999</v>
      </c>
      <c r="F100">
        <v>1051.55</v>
      </c>
      <c r="G100">
        <v>43.048984757064403</v>
      </c>
      <c r="H100">
        <v>-10.4789059816991</v>
      </c>
      <c r="I100">
        <v>-14.0024758727399</v>
      </c>
      <c r="J100">
        <v>-7.8967782018447199</v>
      </c>
      <c r="K100">
        <v>1125.50211184968</v>
      </c>
      <c r="L100">
        <v>987.90745301585298</v>
      </c>
      <c r="M100">
        <v>18.169848155125798</v>
      </c>
      <c r="N100">
        <v>0.57400136797176204</v>
      </c>
      <c r="O100">
        <v>25.9379011934763</v>
      </c>
      <c r="P100">
        <v>85.213562307353499</v>
      </c>
      <c r="Q100">
        <v>6.1706488158904997E-2</v>
      </c>
    </row>
    <row r="101" spans="1:17" x14ac:dyDescent="0.3">
      <c r="A101" t="s">
        <v>267</v>
      </c>
      <c r="B101" t="s">
        <v>268</v>
      </c>
      <c r="C101" t="s">
        <v>10398</v>
      </c>
      <c r="D101" t="s">
        <v>125</v>
      </c>
      <c r="E101">
        <v>105381.88528179</v>
      </c>
      <c r="F101">
        <v>1041.55</v>
      </c>
      <c r="G101">
        <v>17.970696916914498</v>
      </c>
      <c r="H101">
        <v>1.1014455928946401</v>
      </c>
      <c r="I101">
        <v>7.0141039473006197</v>
      </c>
      <c r="J101">
        <v>-4.5973501951365199</v>
      </c>
      <c r="K101">
        <v>983.76272231243604</v>
      </c>
      <c r="L101">
        <v>899.06601078398205</v>
      </c>
      <c r="M101">
        <v>67.345007775998695</v>
      </c>
      <c r="N101">
        <v>1.2856363013562999</v>
      </c>
      <c r="O101">
        <v>5.3237962651817101</v>
      </c>
      <c r="P101">
        <v>79.083562585969702</v>
      </c>
      <c r="Q101">
        <v>0.11108223185118</v>
      </c>
    </row>
    <row r="102" spans="1:17" x14ac:dyDescent="0.3">
      <c r="A102" t="s">
        <v>269</v>
      </c>
      <c r="B102" t="s">
        <v>270</v>
      </c>
      <c r="C102" t="s">
        <v>10399</v>
      </c>
      <c r="D102" t="s">
        <v>119</v>
      </c>
      <c r="E102">
        <v>104589.22943238</v>
      </c>
      <c r="F102">
        <v>8084.3</v>
      </c>
      <c r="G102">
        <v>57.8938503092727</v>
      </c>
      <c r="H102">
        <v>4.9881679499537999</v>
      </c>
      <c r="I102">
        <v>37.566065903055303</v>
      </c>
      <c r="J102">
        <v>1.3340449983357501</v>
      </c>
      <c r="K102">
        <v>7381.8053063718899</v>
      </c>
      <c r="L102">
        <v>6256.76718743938</v>
      </c>
      <c r="M102">
        <v>70.340027204623198</v>
      </c>
      <c r="N102">
        <v>1.02219605850754</v>
      </c>
      <c r="O102">
        <v>2.1776777210147999</v>
      </c>
      <c r="P102">
        <v>103.529663523873</v>
      </c>
      <c r="Q102">
        <v>8.4992656250700005E-4</v>
      </c>
    </row>
    <row r="103" spans="1:17" x14ac:dyDescent="0.3">
      <c r="A103" t="s">
        <v>271</v>
      </c>
      <c r="B103" t="s">
        <v>272</v>
      </c>
      <c r="C103" t="s">
        <v>10404</v>
      </c>
      <c r="D103" t="s">
        <v>273</v>
      </c>
      <c r="E103">
        <v>103227.887592075</v>
      </c>
      <c r="F103">
        <v>11407.65</v>
      </c>
      <c r="G103">
        <v>115.46814554293501</v>
      </c>
      <c r="H103">
        <v>-2.3952117792295402</v>
      </c>
      <c r="I103">
        <v>5.2557349409360299</v>
      </c>
      <c r="J103">
        <v>-1.03173783452231</v>
      </c>
      <c r="K103">
        <v>10693.740357430201</v>
      </c>
      <c r="L103">
        <v>9019.7704624142207</v>
      </c>
      <c r="M103">
        <v>70.745395001656306</v>
      </c>
      <c r="N103">
        <v>0.55019700551850403</v>
      </c>
      <c r="O103">
        <v>16.570897599417901</v>
      </c>
      <c r="P103">
        <v>151.26982378854601</v>
      </c>
      <c r="Q103">
        <v>0.17446576361955399</v>
      </c>
    </row>
    <row r="104" spans="1:17" x14ac:dyDescent="0.3">
      <c r="A104" t="s">
        <v>274</v>
      </c>
      <c r="B104" t="s">
        <v>275</v>
      </c>
      <c r="C104" t="s">
        <v>10395</v>
      </c>
      <c r="D104" t="s">
        <v>276</v>
      </c>
      <c r="E104">
        <v>102403.43271540001</v>
      </c>
      <c r="F104">
        <v>7122</v>
      </c>
      <c r="G104">
        <v>7.87838310374734</v>
      </c>
      <c r="H104">
        <v>1.22241061323015</v>
      </c>
      <c r="I104">
        <v>-4.74843429373795</v>
      </c>
      <c r="J104">
        <v>-0.60588812746895404</v>
      </c>
      <c r="K104">
        <v>6765.9150183496704</v>
      </c>
      <c r="L104">
        <v>6217.4728863965702</v>
      </c>
      <c r="M104">
        <v>69.0089238976107</v>
      </c>
      <c r="N104">
        <v>0.92812846146788297</v>
      </c>
      <c r="O104">
        <v>1.0951979780960199</v>
      </c>
      <c r="P104">
        <v>50.698264917477701</v>
      </c>
      <c r="Q104">
        <v>3.1713213647773998E-2</v>
      </c>
    </row>
    <row r="105" spans="1:17" x14ac:dyDescent="0.3">
      <c r="A105" t="s">
        <v>277</v>
      </c>
      <c r="B105" t="s">
        <v>278</v>
      </c>
      <c r="C105" t="s">
        <v>10399</v>
      </c>
      <c r="D105" t="s">
        <v>279</v>
      </c>
      <c r="E105">
        <v>101298.554434455</v>
      </c>
      <c r="F105">
        <v>711.65</v>
      </c>
      <c r="G105">
        <v>42.318391647074499</v>
      </c>
      <c r="H105">
        <v>5.8185904342708801</v>
      </c>
      <c r="I105">
        <v>7.6866506126085499</v>
      </c>
      <c r="J105">
        <v>0.89155290074535198</v>
      </c>
      <c r="K105">
        <v>653.35638238240404</v>
      </c>
      <c r="L105">
        <v>574.03747102824605</v>
      </c>
      <c r="M105">
        <v>69.040002628810996</v>
      </c>
      <c r="N105">
        <v>0.75679422596631396</v>
      </c>
      <c r="O105">
        <v>1.23656291716434</v>
      </c>
      <c r="P105">
        <v>91.509687836383094</v>
      </c>
      <c r="Q105">
        <v>0.19183224751151001</v>
      </c>
    </row>
    <row r="106" spans="1:17" x14ac:dyDescent="0.3">
      <c r="A106" t="s">
        <v>280</v>
      </c>
      <c r="B106" t="s">
        <v>281</v>
      </c>
      <c r="C106" t="s">
        <v>10395</v>
      </c>
      <c r="D106" t="s">
        <v>54</v>
      </c>
      <c r="E106">
        <v>101069.95435640001</v>
      </c>
      <c r="F106">
        <v>2215.75</v>
      </c>
      <c r="G106">
        <v>67.668758009400307</v>
      </c>
      <c r="H106">
        <v>-0.69131512509971704</v>
      </c>
      <c r="I106">
        <v>19.811998698748798</v>
      </c>
      <c r="J106">
        <v>-5.3918301350686901</v>
      </c>
      <c r="K106">
        <v>2079.1250488733099</v>
      </c>
      <c r="L106">
        <v>1709.26193829013</v>
      </c>
      <c r="M106">
        <v>52.304691156350501</v>
      </c>
      <c r="N106">
        <v>0.67885951144821699</v>
      </c>
      <c r="O106">
        <v>4.3439016134491704</v>
      </c>
      <c r="P106">
        <v>102.564336974905</v>
      </c>
      <c r="Q106">
        <v>9.8126671355162995E-2</v>
      </c>
    </row>
    <row r="107" spans="1:17" x14ac:dyDescent="0.3">
      <c r="A107" t="s">
        <v>282</v>
      </c>
      <c r="B107" t="s">
        <v>283</v>
      </c>
      <c r="C107" t="s">
        <v>10390</v>
      </c>
      <c r="D107" t="s">
        <v>284</v>
      </c>
      <c r="E107">
        <v>100883.602292</v>
      </c>
      <c r="F107">
        <v>11630</v>
      </c>
      <c r="G107">
        <v>149.527141947834</v>
      </c>
      <c r="H107">
        <v>-0.93175143660132997</v>
      </c>
      <c r="I107">
        <v>15.302780732922001</v>
      </c>
      <c r="J107">
        <v>-8.8058193093740904</v>
      </c>
      <c r="K107">
        <v>10905.6334417292</v>
      </c>
      <c r="L107">
        <v>8642.1760301731592</v>
      </c>
      <c r="M107">
        <v>55.1403224522846</v>
      </c>
      <c r="N107">
        <v>1.27454611240658</v>
      </c>
      <c r="O107">
        <v>8.5038693035253505</v>
      </c>
      <c r="P107">
        <v>200.610008271298</v>
      </c>
      <c r="Q107">
        <v>9.6379292749810996E-2</v>
      </c>
    </row>
    <row r="108" spans="1:17" x14ac:dyDescent="0.3">
      <c r="A108" t="s">
        <v>285</v>
      </c>
      <c r="B108" t="s">
        <v>286</v>
      </c>
      <c r="C108" t="s">
        <v>10401</v>
      </c>
      <c r="D108" t="s">
        <v>46</v>
      </c>
      <c r="E108">
        <v>100690.394678272</v>
      </c>
      <c r="F108">
        <v>95.36</v>
      </c>
      <c r="G108">
        <v>31.159048298303901</v>
      </c>
      <c r="H108">
        <v>-5.3647023817509103</v>
      </c>
      <c r="I108">
        <v>3.2378715857617801</v>
      </c>
      <c r="J108">
        <v>-4.4508148603138302</v>
      </c>
      <c r="K108">
        <v>94.450506244575706</v>
      </c>
      <c r="L108">
        <v>85.210810673439994</v>
      </c>
      <c r="M108">
        <v>55.3582227952067</v>
      </c>
      <c r="N108">
        <v>0.98862945366432498</v>
      </c>
      <c r="O108">
        <v>8.7982382550335601</v>
      </c>
      <c r="P108">
        <v>83.384615384615302</v>
      </c>
      <c r="Q108">
        <v>0.10779857059105</v>
      </c>
    </row>
    <row r="109" spans="1:17" x14ac:dyDescent="0.3">
      <c r="A109" t="s">
        <v>287</v>
      </c>
      <c r="B109" t="s">
        <v>288</v>
      </c>
      <c r="C109" t="s">
        <v>10395</v>
      </c>
      <c r="D109" t="s">
        <v>276</v>
      </c>
      <c r="E109">
        <v>100168.48674112</v>
      </c>
      <c r="F109">
        <v>1030.4000000000001</v>
      </c>
      <c r="G109">
        <v>53.424258369681397</v>
      </c>
      <c r="H109">
        <v>16.365279850711801</v>
      </c>
      <c r="I109">
        <v>15.5001822102468</v>
      </c>
      <c r="J109">
        <v>8.8637454395758901</v>
      </c>
      <c r="K109">
        <v>911.88298363467402</v>
      </c>
      <c r="L109">
        <v>818.17247613879397</v>
      </c>
      <c r="M109">
        <v>72.105078566661305</v>
      </c>
      <c r="N109">
        <v>1.78989700172885</v>
      </c>
      <c r="O109">
        <v>8.5015527950310403</v>
      </c>
      <c r="P109">
        <v>94.030693908294893</v>
      </c>
      <c r="Q109">
        <v>0.113522999302133</v>
      </c>
    </row>
    <row r="110" spans="1:17" x14ac:dyDescent="0.3">
      <c r="A110" t="s">
        <v>289</v>
      </c>
      <c r="B110" t="s">
        <v>290</v>
      </c>
      <c r="C110" t="s">
        <v>10393</v>
      </c>
      <c r="D110" t="s">
        <v>182</v>
      </c>
      <c r="E110">
        <v>100142.39058245999</v>
      </c>
      <c r="F110">
        <v>3681.9</v>
      </c>
      <c r="G110">
        <v>52.029443532621499</v>
      </c>
      <c r="H110">
        <v>-4.4705548359133603E-2</v>
      </c>
      <c r="I110">
        <v>16.712080604233801</v>
      </c>
      <c r="J110">
        <v>-2.3655873986623002</v>
      </c>
      <c r="K110">
        <v>3468.2464939885199</v>
      </c>
      <c r="L110">
        <v>2915.1286620153201</v>
      </c>
      <c r="M110">
        <v>62.151555787385597</v>
      </c>
      <c r="N110">
        <v>0.99179203378746705</v>
      </c>
      <c r="O110">
        <v>1.33219261794181</v>
      </c>
      <c r="P110">
        <v>87.078908592043106</v>
      </c>
      <c r="Q110">
        <v>0.101853682419213</v>
      </c>
    </row>
    <row r="111" spans="1:17" x14ac:dyDescent="0.3">
      <c r="A111" t="s">
        <v>291</v>
      </c>
      <c r="B111" t="s">
        <v>292</v>
      </c>
      <c r="C111" t="s">
        <v>10402</v>
      </c>
      <c r="D111" t="s">
        <v>215</v>
      </c>
      <c r="E111">
        <v>100124.9035875</v>
      </c>
      <c r="F111">
        <v>6657.75</v>
      </c>
      <c r="G111">
        <v>-3.9781431231036901</v>
      </c>
      <c r="H111">
        <v>-7.6054719229157204</v>
      </c>
      <c r="I111">
        <v>15.278756090884199</v>
      </c>
      <c r="J111">
        <v>-4.4140454154283599</v>
      </c>
      <c r="K111">
        <v>6645.3433947581098</v>
      </c>
      <c r="L111">
        <v>5956.9600655485001</v>
      </c>
      <c r="M111">
        <v>49.615069884167802</v>
      </c>
      <c r="N111">
        <v>0.55359328869682101</v>
      </c>
      <c r="O111">
        <v>10.119034208253501</v>
      </c>
      <c r="P111">
        <v>75.157853196527199</v>
      </c>
      <c r="Q111">
        <v>0.126267467469834</v>
      </c>
    </row>
    <row r="112" spans="1:17" x14ac:dyDescent="0.3">
      <c r="A112" t="s">
        <v>293</v>
      </c>
      <c r="B112" t="s">
        <v>294</v>
      </c>
      <c r="C112" t="s">
        <v>10391</v>
      </c>
      <c r="D112" t="s">
        <v>34</v>
      </c>
      <c r="E112">
        <v>99133.147620539996</v>
      </c>
      <c r="F112">
        <v>109.29</v>
      </c>
      <c r="G112">
        <v>13.8510745466559</v>
      </c>
      <c r="H112">
        <v>-7.8010518515859104</v>
      </c>
      <c r="I112">
        <v>-21.836363711563401</v>
      </c>
      <c r="J112">
        <v>8.34035822632226E-2</v>
      </c>
      <c r="K112">
        <v>109.493462639027</v>
      </c>
      <c r="L112">
        <v>105.554029393013</v>
      </c>
      <c r="M112">
        <v>64.503945710811493</v>
      </c>
      <c r="N112">
        <v>0.861250781639053</v>
      </c>
      <c r="O112">
        <v>17.9430871991947</v>
      </c>
      <c r="P112">
        <v>59.7339959076293</v>
      </c>
      <c r="Q112">
        <v>0.138648496458257</v>
      </c>
    </row>
    <row r="113" spans="1:17" x14ac:dyDescent="0.3">
      <c r="A113" t="s">
        <v>295</v>
      </c>
      <c r="B113" t="s">
        <v>296</v>
      </c>
      <c r="C113" t="s">
        <v>10402</v>
      </c>
      <c r="D113" t="s">
        <v>161</v>
      </c>
      <c r="E113">
        <v>98281.238194874997</v>
      </c>
      <c r="F113">
        <v>282.25</v>
      </c>
      <c r="G113">
        <v>93.499802686962497</v>
      </c>
      <c r="H113">
        <v>-12.1153941906882</v>
      </c>
      <c r="I113">
        <v>0.30761239338187701</v>
      </c>
      <c r="J113">
        <v>-0.13888584912219001</v>
      </c>
      <c r="K113">
        <v>284.16826798914599</v>
      </c>
      <c r="L113">
        <v>253.852974612954</v>
      </c>
      <c r="M113">
        <v>64.361668936365504</v>
      </c>
      <c r="N113">
        <v>0.73766989693890594</v>
      </c>
      <c r="O113">
        <v>18.813108945969901</v>
      </c>
      <c r="P113">
        <v>148.67841409691599</v>
      </c>
      <c r="Q113">
        <v>0.15514217490479801</v>
      </c>
    </row>
    <row r="114" spans="1:17" x14ac:dyDescent="0.3">
      <c r="A114" t="s">
        <v>297</v>
      </c>
      <c r="B114" t="s">
        <v>298</v>
      </c>
      <c r="C114" t="s">
        <v>10391</v>
      </c>
      <c r="D114" t="s">
        <v>34</v>
      </c>
      <c r="E114">
        <v>97175.855299999996</v>
      </c>
      <c r="F114">
        <v>127.3</v>
      </c>
      <c r="G114">
        <v>-7.1067255598266197</v>
      </c>
      <c r="H114">
        <v>-4.5556334551714599</v>
      </c>
      <c r="I114">
        <v>-32.527972816515202</v>
      </c>
      <c r="J114">
        <v>1.4405277680020701</v>
      </c>
      <c r="K114">
        <v>126.729770082855</v>
      </c>
      <c r="L114">
        <v>128.61664807365099</v>
      </c>
      <c r="M114">
        <v>70.2170393933106</v>
      </c>
      <c r="N114">
        <v>0.96897757659342598</v>
      </c>
      <c r="O114">
        <v>35.506677140612702</v>
      </c>
      <c r="P114">
        <v>39.506849315068401</v>
      </c>
      <c r="Q114">
        <v>0.135858202660078</v>
      </c>
    </row>
    <row r="115" spans="1:17" x14ac:dyDescent="0.3">
      <c r="A115" t="s">
        <v>299</v>
      </c>
      <c r="B115" t="s">
        <v>300</v>
      </c>
      <c r="C115" t="s">
        <v>10391</v>
      </c>
      <c r="D115" t="s">
        <v>301</v>
      </c>
      <c r="E115">
        <v>96814.629183700003</v>
      </c>
      <c r="F115">
        <v>90.04</v>
      </c>
      <c r="G115">
        <v>-4.6743574673052199</v>
      </c>
      <c r="H115">
        <v>-11.754096839462299</v>
      </c>
      <c r="I115">
        <v>-5.6131373106182796</v>
      </c>
      <c r="J115">
        <v>-3.5867047355212498</v>
      </c>
      <c r="K115">
        <v>91.953789071682905</v>
      </c>
      <c r="L115">
        <v>84.471119367377796</v>
      </c>
      <c r="M115">
        <v>46.486370367702698</v>
      </c>
      <c r="N115">
        <v>0.70180885027358697</v>
      </c>
      <c r="O115">
        <v>19.835628609506799</v>
      </c>
      <c r="P115">
        <v>51.327731092436899</v>
      </c>
      <c r="Q115">
        <v>5.3681706508978001E-2</v>
      </c>
    </row>
    <row r="116" spans="1:17" x14ac:dyDescent="0.3">
      <c r="A116" t="s">
        <v>302</v>
      </c>
      <c r="B116" t="s">
        <v>303</v>
      </c>
      <c r="C116" t="s">
        <v>10389</v>
      </c>
      <c r="D116" t="s">
        <v>67</v>
      </c>
      <c r="E116">
        <v>96392.777694659904</v>
      </c>
      <c r="F116">
        <v>592.6</v>
      </c>
      <c r="G116">
        <v>187.78372674822501</v>
      </c>
      <c r="H116">
        <v>-21.1002625657474</v>
      </c>
      <c r="I116">
        <v>27.981106693937999</v>
      </c>
      <c r="J116">
        <v>-7.3230773016810602</v>
      </c>
      <c r="K116">
        <v>606.389034707988</v>
      </c>
      <c r="L116">
        <v>462.85324686616201</v>
      </c>
      <c r="M116">
        <v>43.559734680953397</v>
      </c>
      <c r="N116">
        <v>0.77571587501338102</v>
      </c>
      <c r="O116">
        <v>29.581505231184501</v>
      </c>
      <c r="P116">
        <v>222.065217391304</v>
      </c>
      <c r="Q116">
        <v>0.120098814499448</v>
      </c>
    </row>
    <row r="117" spans="1:17" x14ac:dyDescent="0.3">
      <c r="A117" t="s">
        <v>304</v>
      </c>
      <c r="B117" t="s">
        <v>305</v>
      </c>
      <c r="C117" t="s">
        <v>10391</v>
      </c>
      <c r="D117" t="s">
        <v>225</v>
      </c>
      <c r="E117">
        <v>95681.949493649998</v>
      </c>
      <c r="F117">
        <v>4479.1499999999996</v>
      </c>
      <c r="G117">
        <v>35.839842759563297</v>
      </c>
      <c r="H117">
        <v>-3.9353260965699799</v>
      </c>
      <c r="I117">
        <v>0.14213052875766499</v>
      </c>
      <c r="J117">
        <v>-2.7130124343033302</v>
      </c>
      <c r="K117">
        <v>4293.2288651085801</v>
      </c>
      <c r="L117">
        <v>3797.6456497016902</v>
      </c>
      <c r="M117">
        <v>64.767171891902194</v>
      </c>
      <c r="N117">
        <v>0.71417711805865103</v>
      </c>
      <c r="O117">
        <v>1.49693580255183</v>
      </c>
      <c r="P117">
        <v>74.785866193198402</v>
      </c>
      <c r="Q117">
        <v>2.8050011996009001E-2</v>
      </c>
    </row>
    <row r="118" spans="1:17" x14ac:dyDescent="0.3">
      <c r="A118" t="s">
        <v>306</v>
      </c>
      <c r="B118" t="s">
        <v>307</v>
      </c>
      <c r="C118" t="s">
        <v>10396</v>
      </c>
      <c r="D118" t="s">
        <v>89</v>
      </c>
      <c r="E118">
        <v>93880.895287530002</v>
      </c>
      <c r="F118">
        <v>93.46</v>
      </c>
      <c r="G118">
        <v>47.021314686886001</v>
      </c>
      <c r="H118">
        <v>-8.1791176231481</v>
      </c>
      <c r="I118">
        <v>-8.3397970094362996</v>
      </c>
      <c r="J118">
        <v>-4.2482009026354</v>
      </c>
      <c r="K118">
        <v>97.425251016149701</v>
      </c>
      <c r="L118">
        <v>89.314344078783094</v>
      </c>
      <c r="M118">
        <v>40.451206420934497</v>
      </c>
      <c r="N118">
        <v>0.41427799115258401</v>
      </c>
      <c r="O118">
        <v>26.6852129253156</v>
      </c>
      <c r="P118">
        <v>93.099173553718998</v>
      </c>
      <c r="Q118">
        <v>0.13380191095555299</v>
      </c>
    </row>
    <row r="119" spans="1:17" x14ac:dyDescent="0.3">
      <c r="A119" t="s">
        <v>308</v>
      </c>
      <c r="B119" t="s">
        <v>309</v>
      </c>
      <c r="C119" t="s">
        <v>5630</v>
      </c>
      <c r="D119" t="s">
        <v>83</v>
      </c>
      <c r="E119">
        <v>93491.171391419994</v>
      </c>
      <c r="F119">
        <v>25911.65</v>
      </c>
      <c r="G119">
        <v>-31.6360123267681</v>
      </c>
      <c r="H119">
        <v>-9.2903924289582301E-2</v>
      </c>
      <c r="I119">
        <v>-16.508879199115601</v>
      </c>
      <c r="J119">
        <v>-1.1407366747132199</v>
      </c>
      <c r="K119">
        <v>25762.567092445399</v>
      </c>
      <c r="L119">
        <v>26019.412030696902</v>
      </c>
      <c r="M119">
        <v>61.5444009074211</v>
      </c>
      <c r="N119">
        <v>0.48672847462400998</v>
      </c>
      <c r="O119">
        <v>18.625212983349101</v>
      </c>
      <c r="P119">
        <v>9.3318565400843898</v>
      </c>
      <c r="Q119">
        <v>-7.7736868832552999E-2</v>
      </c>
    </row>
    <row r="120" spans="1:17" x14ac:dyDescent="0.3">
      <c r="A120" t="s">
        <v>310</v>
      </c>
      <c r="B120" t="s">
        <v>311</v>
      </c>
      <c r="C120" t="s">
        <v>10396</v>
      </c>
      <c r="D120" t="s">
        <v>92</v>
      </c>
      <c r="E120">
        <v>92052.532639519995</v>
      </c>
      <c r="F120">
        <v>1915.3</v>
      </c>
      <c r="G120">
        <v>134.886800990334</v>
      </c>
      <c r="H120">
        <v>5.93096571099887</v>
      </c>
      <c r="I120">
        <v>18.925645214326899</v>
      </c>
      <c r="J120">
        <v>0.61308475496591097</v>
      </c>
      <c r="K120">
        <v>1707.5360124198</v>
      </c>
      <c r="L120">
        <v>1399.7051228410601</v>
      </c>
      <c r="M120">
        <v>66.094193127836604</v>
      </c>
      <c r="N120">
        <v>1.4871063005932701</v>
      </c>
      <c r="O120">
        <v>2.8507283454289198</v>
      </c>
      <c r="P120">
        <v>176.79745646361701</v>
      </c>
      <c r="Q120">
        <v>0.15823322220351699</v>
      </c>
    </row>
    <row r="121" spans="1:17" x14ac:dyDescent="0.3">
      <c r="A121" t="s">
        <v>312</v>
      </c>
      <c r="B121" t="s">
        <v>313</v>
      </c>
      <c r="C121" t="s">
        <v>10393</v>
      </c>
      <c r="D121" t="s">
        <v>182</v>
      </c>
      <c r="E121">
        <v>91292.309398729994</v>
      </c>
      <c r="F121">
        <v>705.1</v>
      </c>
      <c r="G121">
        <v>-10.028489726138</v>
      </c>
      <c r="H121">
        <v>-1.7908118343525199</v>
      </c>
      <c r="I121">
        <v>24.6051591272299</v>
      </c>
      <c r="J121">
        <v>-1.9602373381759099</v>
      </c>
      <c r="K121">
        <v>666.15119859316496</v>
      </c>
      <c r="L121">
        <v>603.54237028604302</v>
      </c>
      <c r="M121">
        <v>69.484598221979098</v>
      </c>
      <c r="N121">
        <v>0.67261381047701496</v>
      </c>
      <c r="O121">
        <v>0.76584881577081898</v>
      </c>
      <c r="P121">
        <v>44.992802796627601</v>
      </c>
      <c r="Q121">
        <v>-1.5223225662284999E-2</v>
      </c>
    </row>
    <row r="122" spans="1:17" x14ac:dyDescent="0.3">
      <c r="A122" t="s">
        <v>314</v>
      </c>
      <c r="B122" t="s">
        <v>315</v>
      </c>
      <c r="C122" t="s">
        <v>10389</v>
      </c>
      <c r="D122" t="s">
        <v>187</v>
      </c>
      <c r="E122">
        <v>89409.060697484994</v>
      </c>
      <c r="F122">
        <v>812.95</v>
      </c>
      <c r="G122">
        <v>-3.68459251443667</v>
      </c>
      <c r="H122">
        <v>-7.6718402728442703</v>
      </c>
      <c r="I122">
        <v>-31.739808590757502</v>
      </c>
      <c r="J122">
        <v>0.70073816021999102</v>
      </c>
      <c r="K122">
        <v>847.41895660462001</v>
      </c>
      <c r="L122">
        <v>916.50728565712404</v>
      </c>
      <c r="M122">
        <v>50.282905406662202</v>
      </c>
      <c r="N122">
        <v>0.48605168775985802</v>
      </c>
      <c r="O122">
        <v>54.9172765852758</v>
      </c>
      <c r="P122">
        <v>55.737547892720301</v>
      </c>
      <c r="Q122">
        <v>-1.7398913697184E-2</v>
      </c>
    </row>
    <row r="123" spans="1:17" x14ac:dyDescent="0.3">
      <c r="A123" t="s">
        <v>316</v>
      </c>
      <c r="B123" t="s">
        <v>317</v>
      </c>
      <c r="C123" t="s">
        <v>10403</v>
      </c>
      <c r="D123" t="s">
        <v>130</v>
      </c>
      <c r="E123">
        <v>89052.171989119903</v>
      </c>
      <c r="F123">
        <v>3202.6</v>
      </c>
      <c r="G123">
        <v>68.833522876998799</v>
      </c>
      <c r="H123">
        <v>5.2999205722172498</v>
      </c>
      <c r="I123">
        <v>23.533853366102999</v>
      </c>
      <c r="J123">
        <v>9.1203130907093097</v>
      </c>
      <c r="K123">
        <v>2959.4896893827799</v>
      </c>
      <c r="L123">
        <v>2640.8654678641201</v>
      </c>
      <c r="M123">
        <v>80.551020640732006</v>
      </c>
      <c r="N123">
        <v>1.0312400349769799</v>
      </c>
      <c r="O123">
        <v>6.24804846062574</v>
      </c>
      <c r="P123">
        <v>109.046997389033</v>
      </c>
      <c r="Q123">
        <v>2.3431887469729001E-2</v>
      </c>
    </row>
    <row r="124" spans="1:17" x14ac:dyDescent="0.3">
      <c r="A124" t="s">
        <v>318</v>
      </c>
      <c r="B124" t="s">
        <v>319</v>
      </c>
      <c r="C124" t="s">
        <v>10389</v>
      </c>
      <c r="D124" t="s">
        <v>18</v>
      </c>
      <c r="E124">
        <v>88762.116296655004</v>
      </c>
      <c r="F124">
        <v>417.15</v>
      </c>
      <c r="G124">
        <v>108.490428311074</v>
      </c>
      <c r="H124">
        <v>-4.8085691167997897</v>
      </c>
      <c r="I124">
        <v>15.005910664934801</v>
      </c>
      <c r="J124">
        <v>-3.2244742055054898</v>
      </c>
      <c r="K124">
        <v>395.62602742299799</v>
      </c>
      <c r="L124">
        <v>336.461852864268</v>
      </c>
      <c r="M124">
        <v>58.927039840697802</v>
      </c>
      <c r="N124">
        <v>0.66311452901668799</v>
      </c>
      <c r="O124">
        <v>9.5888769027927498</v>
      </c>
      <c r="P124">
        <v>161.59071906354501</v>
      </c>
      <c r="Q124">
        <v>7.3216403636579996E-2</v>
      </c>
    </row>
    <row r="125" spans="1:17" x14ac:dyDescent="0.3">
      <c r="A125" t="s">
        <v>320</v>
      </c>
      <c r="B125" t="s">
        <v>321</v>
      </c>
      <c r="C125" t="s">
        <v>10395</v>
      </c>
      <c r="D125" t="s">
        <v>54</v>
      </c>
      <c r="E125">
        <v>87187.035636645</v>
      </c>
      <c r="F125">
        <v>1501.15</v>
      </c>
      <c r="G125">
        <v>39.975602875059899</v>
      </c>
      <c r="H125">
        <v>-8.1623523601727506</v>
      </c>
      <c r="I125">
        <v>25.157945864142501</v>
      </c>
      <c r="J125">
        <v>-7.5447267969915899</v>
      </c>
      <c r="K125">
        <v>1470.5171163403199</v>
      </c>
      <c r="L125">
        <v>1235.4136743115</v>
      </c>
      <c r="M125">
        <v>39.122306850367103</v>
      </c>
      <c r="N125">
        <v>0.96159135356825998</v>
      </c>
      <c r="O125">
        <v>6.0520267794690703</v>
      </c>
      <c r="P125">
        <v>79.853830947103503</v>
      </c>
      <c r="Q125">
        <v>7.6079783545761004E-2</v>
      </c>
    </row>
    <row r="126" spans="1:17" x14ac:dyDescent="0.3">
      <c r="A126" t="s">
        <v>322</v>
      </c>
      <c r="B126" t="s">
        <v>323</v>
      </c>
      <c r="C126" t="s">
        <v>10400</v>
      </c>
      <c r="D126" t="s">
        <v>324</v>
      </c>
      <c r="E126">
        <v>85810.763340574995</v>
      </c>
      <c r="F126">
        <v>14340.85</v>
      </c>
      <c r="G126">
        <v>161.44640786602599</v>
      </c>
      <c r="H126">
        <v>2.00710941973127</v>
      </c>
      <c r="I126">
        <v>80.528942252066102</v>
      </c>
      <c r="J126">
        <v>0.27885666671785803</v>
      </c>
      <c r="K126">
        <v>12592.981494575501</v>
      </c>
      <c r="L126">
        <v>9697.4331119551498</v>
      </c>
      <c r="M126">
        <v>74.385242837922902</v>
      </c>
      <c r="N126">
        <v>1.12241154117581</v>
      </c>
      <c r="O126">
        <v>1.0958206800851999</v>
      </c>
      <c r="P126">
        <v>202.968236698391</v>
      </c>
      <c r="Q126">
        <v>0.122648459498924</v>
      </c>
    </row>
    <row r="127" spans="1:17" x14ac:dyDescent="0.3">
      <c r="A127" t="s">
        <v>325</v>
      </c>
      <c r="B127" t="s">
        <v>326</v>
      </c>
      <c r="C127" t="s">
        <v>10402</v>
      </c>
      <c r="D127" t="s">
        <v>327</v>
      </c>
      <c r="E127">
        <v>85165.619399999996</v>
      </c>
      <c r="F127">
        <v>4222.6000000000004</v>
      </c>
      <c r="G127">
        <v>63.840555975084499</v>
      </c>
      <c r="H127">
        <v>-6.4752028579196503</v>
      </c>
      <c r="I127">
        <v>107.03864335718001</v>
      </c>
      <c r="J127">
        <v>-0.63762912978270503</v>
      </c>
      <c r="K127">
        <v>4408.1846216228096</v>
      </c>
      <c r="L127">
        <v>3413.8862506660298</v>
      </c>
      <c r="M127">
        <v>44.165597968718998</v>
      </c>
      <c r="N127">
        <v>0.44475105084836197</v>
      </c>
      <c r="O127">
        <v>38.777056789655603</v>
      </c>
      <c r="P127">
        <v>142.39954075774901</v>
      </c>
      <c r="Q127">
        <v>0.25125563060158801</v>
      </c>
    </row>
    <row r="128" spans="1:17" x14ac:dyDescent="0.3">
      <c r="A128" t="s">
        <v>328</v>
      </c>
      <c r="B128" t="s">
        <v>329</v>
      </c>
      <c r="C128" t="s">
        <v>10391</v>
      </c>
      <c r="D128" t="s">
        <v>119</v>
      </c>
      <c r="E128">
        <v>83404.579465749994</v>
      </c>
      <c r="F128">
        <v>1838.75</v>
      </c>
      <c r="G128">
        <v>115.877008531252</v>
      </c>
      <c r="H128">
        <v>9.0428861796663895</v>
      </c>
      <c r="I128">
        <v>43.405535418435903</v>
      </c>
      <c r="J128">
        <v>5.5225600170118101</v>
      </c>
      <c r="K128">
        <v>1664.42326731153</v>
      </c>
      <c r="L128">
        <v>1308.3074730205899</v>
      </c>
      <c r="M128">
        <v>53.179059932994498</v>
      </c>
      <c r="N128">
        <v>0.77023778022521205</v>
      </c>
      <c r="O128">
        <v>6.9476546566961304</v>
      </c>
      <c r="P128">
        <v>178.05080901255101</v>
      </c>
      <c r="Q128">
        <v>2.8405419917627999E-2</v>
      </c>
    </row>
    <row r="129" spans="1:17" x14ac:dyDescent="0.3">
      <c r="A129" t="s">
        <v>330</v>
      </c>
      <c r="B129" t="s">
        <v>331</v>
      </c>
      <c r="C129" t="s">
        <v>10390</v>
      </c>
      <c r="D129" t="s">
        <v>284</v>
      </c>
      <c r="E129">
        <v>82448.7958679</v>
      </c>
      <c r="F129">
        <v>5389</v>
      </c>
      <c r="G129">
        <v>50.292845413393302</v>
      </c>
      <c r="H129">
        <v>3.2844271587996601</v>
      </c>
      <c r="I129">
        <v>16.082350658988702</v>
      </c>
      <c r="J129">
        <v>-1.54897219980965</v>
      </c>
      <c r="K129">
        <v>4954.4736599997204</v>
      </c>
      <c r="L129">
        <v>4171.2566344261704</v>
      </c>
      <c r="M129">
        <v>63.287448655690902</v>
      </c>
      <c r="N129">
        <v>0.73734457275936105</v>
      </c>
      <c r="O129">
        <v>0.94451660790497705</v>
      </c>
      <c r="P129">
        <v>93.264954812795807</v>
      </c>
      <c r="Q129">
        <v>0.13020326253067199</v>
      </c>
    </row>
    <row r="130" spans="1:17" x14ac:dyDescent="0.3">
      <c r="A130" t="s">
        <v>332</v>
      </c>
      <c r="B130" t="s">
        <v>333</v>
      </c>
      <c r="C130" t="s">
        <v>10397</v>
      </c>
      <c r="D130" t="s">
        <v>334</v>
      </c>
      <c r="E130">
        <v>82050.391071959995</v>
      </c>
      <c r="F130">
        <v>4242.1000000000004</v>
      </c>
      <c r="G130">
        <v>0.40821380281247599</v>
      </c>
      <c r="H130">
        <v>-0.32010761350751499</v>
      </c>
      <c r="I130">
        <v>-4.04375971190907</v>
      </c>
      <c r="J130">
        <v>1.8789369235471201</v>
      </c>
      <c r="K130">
        <v>4066.4107851112799</v>
      </c>
      <c r="L130">
        <v>3812.5148040129702</v>
      </c>
      <c r="M130">
        <v>62.586228940252802</v>
      </c>
      <c r="N130">
        <v>1.5431611477363101</v>
      </c>
      <c r="O130">
        <v>10.3627920133895</v>
      </c>
      <c r="P130">
        <v>47.333506989667399</v>
      </c>
      <c r="Q130">
        <v>0.122672280482699</v>
      </c>
    </row>
    <row r="131" spans="1:17" x14ac:dyDescent="0.3">
      <c r="A131" t="s">
        <v>335</v>
      </c>
      <c r="B131" t="s">
        <v>336</v>
      </c>
      <c r="C131" t="s">
        <v>10403</v>
      </c>
      <c r="D131" t="s">
        <v>130</v>
      </c>
      <c r="E131">
        <v>80505.634011959904</v>
      </c>
      <c r="F131">
        <v>1869.05</v>
      </c>
      <c r="G131">
        <v>174.72804578249799</v>
      </c>
      <c r="H131">
        <v>8.1992203421992293</v>
      </c>
      <c r="I131">
        <v>45.103186981780603</v>
      </c>
      <c r="J131">
        <v>1.0628195039802</v>
      </c>
      <c r="K131">
        <v>1796.37766819904</v>
      </c>
      <c r="L131">
        <v>1489.3357922303601</v>
      </c>
      <c r="M131">
        <v>52.930306390202198</v>
      </c>
      <c r="N131">
        <v>0.91537403761631397</v>
      </c>
      <c r="O131">
        <v>11.0082662315079</v>
      </c>
      <c r="P131">
        <v>215.82460290638701</v>
      </c>
      <c r="Q131">
        <v>0.15205029438746101</v>
      </c>
    </row>
    <row r="132" spans="1:17" x14ac:dyDescent="0.3">
      <c r="A132" t="s">
        <v>337</v>
      </c>
      <c r="B132" t="s">
        <v>338</v>
      </c>
      <c r="C132" t="s">
        <v>10391</v>
      </c>
      <c r="D132" t="s">
        <v>51</v>
      </c>
      <c r="E132">
        <v>79931.460698099996</v>
      </c>
      <c r="F132">
        <v>1991</v>
      </c>
      <c r="G132">
        <v>26.009767890351501</v>
      </c>
      <c r="H132">
        <v>1.51471039654581</v>
      </c>
      <c r="I132">
        <v>16.846671240615301</v>
      </c>
      <c r="J132">
        <v>-1.3242812486536499</v>
      </c>
      <c r="K132">
        <v>1915.14100425932</v>
      </c>
      <c r="L132">
        <v>1678.0976064885299</v>
      </c>
      <c r="M132">
        <v>48.955035446613103</v>
      </c>
      <c r="N132">
        <v>1.11963220476421</v>
      </c>
      <c r="O132">
        <v>4.4073329984932297</v>
      </c>
      <c r="P132">
        <v>68.393453715058996</v>
      </c>
      <c r="Q132">
        <v>-7.2549226309059998E-3</v>
      </c>
    </row>
    <row r="133" spans="1:17" x14ac:dyDescent="0.3">
      <c r="A133" t="s">
        <v>339</v>
      </c>
      <c r="B133" t="s">
        <v>340</v>
      </c>
      <c r="C133" t="s">
        <v>10400</v>
      </c>
      <c r="D133" t="s">
        <v>86</v>
      </c>
      <c r="E133">
        <v>79611.132710799997</v>
      </c>
      <c r="F133">
        <v>772</v>
      </c>
      <c r="G133">
        <v>246.211226069384</v>
      </c>
      <c r="H133">
        <v>25.3516784412028</v>
      </c>
      <c r="I133">
        <v>75.1961051843994</v>
      </c>
      <c r="J133">
        <v>6.8930676593414404</v>
      </c>
      <c r="K133">
        <v>614.637003275437</v>
      </c>
      <c r="L133">
        <v>462.660567675175</v>
      </c>
      <c r="M133">
        <v>83.292452033682594</v>
      </c>
      <c r="N133">
        <v>2.0506973724545601</v>
      </c>
      <c r="O133">
        <v>1.84585492227979</v>
      </c>
      <c r="P133">
        <v>280.67061143984199</v>
      </c>
      <c r="Q133">
        <v>0.25026817010963698</v>
      </c>
    </row>
    <row r="134" spans="1:17" x14ac:dyDescent="0.3">
      <c r="A134" t="s">
        <v>341</v>
      </c>
      <c r="B134" t="s">
        <v>342</v>
      </c>
      <c r="C134" t="s">
        <v>10392</v>
      </c>
      <c r="D134" t="s">
        <v>27</v>
      </c>
      <c r="E134">
        <v>74369.704354879999</v>
      </c>
      <c r="F134">
        <v>10.67</v>
      </c>
      <c r="G134">
        <v>-37.424719949181103</v>
      </c>
      <c r="H134">
        <v>-35.8881584575362</v>
      </c>
      <c r="I134">
        <v>-37.169075573407397</v>
      </c>
      <c r="J134">
        <v>-19.500158111210201</v>
      </c>
      <c r="K134">
        <v>14.3482364673413</v>
      </c>
      <c r="L134">
        <v>14.156886855885</v>
      </c>
      <c r="M134">
        <v>20.180013798839799</v>
      </c>
      <c r="N134">
        <v>1.1257013994134699</v>
      </c>
      <c r="O134">
        <v>79.756326148078699</v>
      </c>
      <c r="P134">
        <v>8.9887640449438209</v>
      </c>
      <c r="Q134">
        <v>-6.3374293544760001E-3</v>
      </c>
    </row>
    <row r="135" spans="1:17" x14ac:dyDescent="0.3">
      <c r="A135" t="s">
        <v>343</v>
      </c>
      <c r="B135" t="s">
        <v>344</v>
      </c>
      <c r="C135" t="s">
        <v>10391</v>
      </c>
      <c r="D135" t="s">
        <v>345</v>
      </c>
      <c r="E135">
        <v>74194.130033130001</v>
      </c>
      <c r="F135">
        <v>779.95</v>
      </c>
      <c r="G135">
        <v>-32.7956506025468</v>
      </c>
      <c r="H135">
        <v>6.3474937010678296</v>
      </c>
      <c r="I135">
        <v>-5.4695480000793797</v>
      </c>
      <c r="J135">
        <v>-2.8893260237257601</v>
      </c>
      <c r="K135">
        <v>752.53516923379698</v>
      </c>
      <c r="L135">
        <v>743.42575368727</v>
      </c>
      <c r="M135">
        <v>47.224495001861897</v>
      </c>
      <c r="N135">
        <v>0.93113319881885004</v>
      </c>
      <c r="O135">
        <v>4.8015898455029102</v>
      </c>
      <c r="P135">
        <v>20.3719422794968</v>
      </c>
      <c r="Q135">
        <v>-0.122518175345443</v>
      </c>
    </row>
    <row r="136" spans="1:17" x14ac:dyDescent="0.3">
      <c r="A136" t="s">
        <v>346</v>
      </c>
      <c r="B136" t="s">
        <v>347</v>
      </c>
      <c r="C136" t="s">
        <v>10397</v>
      </c>
      <c r="D136" t="s">
        <v>125</v>
      </c>
      <c r="E136">
        <v>73225.452097799993</v>
      </c>
      <c r="F136">
        <v>1572.75</v>
      </c>
      <c r="G136">
        <v>10.3199928151806</v>
      </c>
      <c r="H136">
        <v>-6.9766657499219198</v>
      </c>
      <c r="I136">
        <v>21.768303488989901</v>
      </c>
      <c r="J136">
        <v>-3.1677126868105199</v>
      </c>
      <c r="K136">
        <v>1590.40281298528</v>
      </c>
      <c r="L136">
        <v>1415.21195412625</v>
      </c>
      <c r="M136">
        <v>43.195514991245503</v>
      </c>
      <c r="N136">
        <v>0.93163448844841801</v>
      </c>
      <c r="O136">
        <v>14.735336194563599</v>
      </c>
      <c r="P136">
        <v>56.9140975755761</v>
      </c>
      <c r="Q136">
        <v>9.2471224361102E-2</v>
      </c>
    </row>
    <row r="137" spans="1:17" x14ac:dyDescent="0.3">
      <c r="A137" t="s">
        <v>348</v>
      </c>
      <c r="B137" t="s">
        <v>349</v>
      </c>
      <c r="C137" t="s">
        <v>10399</v>
      </c>
      <c r="D137" t="s">
        <v>119</v>
      </c>
      <c r="E137">
        <v>72936</v>
      </c>
      <c r="F137">
        <v>911.7</v>
      </c>
      <c r="G137">
        <v>0.43430860258337101</v>
      </c>
      <c r="H137">
        <v>-6.43325823722527</v>
      </c>
      <c r="I137">
        <v>-19.230440290718899</v>
      </c>
      <c r="J137">
        <v>-5.1621957129107896</v>
      </c>
      <c r="K137">
        <v>943.00670605187304</v>
      </c>
      <c r="L137">
        <v>925.134685436528</v>
      </c>
      <c r="M137">
        <v>45.356277252384103</v>
      </c>
      <c r="N137">
        <v>0.80933356448197602</v>
      </c>
      <c r="O137">
        <v>24.920478227487099</v>
      </c>
      <c r="P137">
        <v>43.4505546377153</v>
      </c>
      <c r="Q137">
        <v>-7.2220495267420002E-3</v>
      </c>
    </row>
    <row r="138" spans="1:17" x14ac:dyDescent="0.3">
      <c r="A138" t="s">
        <v>350</v>
      </c>
      <c r="B138" t="s">
        <v>351</v>
      </c>
      <c r="C138" t="s">
        <v>10404</v>
      </c>
      <c r="D138" t="s">
        <v>273</v>
      </c>
      <c r="E138">
        <v>72793.495699419902</v>
      </c>
      <c r="F138">
        <v>8535.4</v>
      </c>
      <c r="G138">
        <v>13.5007047875346</v>
      </c>
      <c r="H138">
        <v>12.8292200714817</v>
      </c>
      <c r="I138">
        <v>16.165064461612801</v>
      </c>
      <c r="J138">
        <v>1.96182415149131</v>
      </c>
      <c r="K138">
        <v>7870.9535144458096</v>
      </c>
      <c r="L138">
        <v>7272.4926461751102</v>
      </c>
      <c r="M138">
        <v>71.618839546121293</v>
      </c>
      <c r="N138">
        <v>1.5845117238019799</v>
      </c>
      <c r="O138">
        <v>16.398177004006801</v>
      </c>
      <c r="P138">
        <v>60.289201877934197</v>
      </c>
      <c r="Q138">
        <v>0.12565101347906399</v>
      </c>
    </row>
    <row r="139" spans="1:17" x14ac:dyDescent="0.3">
      <c r="A139" t="s">
        <v>352</v>
      </c>
      <c r="B139" t="s">
        <v>353</v>
      </c>
      <c r="C139" t="s">
        <v>10395</v>
      </c>
      <c r="D139" t="s">
        <v>54</v>
      </c>
      <c r="E139">
        <v>72298.564199999993</v>
      </c>
      <c r="F139">
        <v>6046.8</v>
      </c>
      <c r="G139">
        <v>38.197886657942597</v>
      </c>
      <c r="H139">
        <v>-0.74479934440484397</v>
      </c>
      <c r="I139">
        <v>3.4893803882733598</v>
      </c>
      <c r="J139">
        <v>-7.8214257028885701</v>
      </c>
      <c r="K139">
        <v>5834.7886289406797</v>
      </c>
      <c r="L139">
        <v>5165.28645691775</v>
      </c>
      <c r="M139">
        <v>40.585807892695001</v>
      </c>
      <c r="N139">
        <v>0.62459387843292802</v>
      </c>
      <c r="O139">
        <v>6.5009591850234596</v>
      </c>
      <c r="P139">
        <v>75.422106179286303</v>
      </c>
      <c r="Q139">
        <v>2.2225061991886001E-2</v>
      </c>
    </row>
    <row r="140" spans="1:17" x14ac:dyDescent="0.3">
      <c r="A140" t="s">
        <v>354</v>
      </c>
      <c r="B140" t="s">
        <v>355</v>
      </c>
      <c r="C140" t="s">
        <v>10404</v>
      </c>
      <c r="D140" t="s">
        <v>164</v>
      </c>
      <c r="E140">
        <v>72105.338681249996</v>
      </c>
      <c r="F140">
        <v>2432.5</v>
      </c>
      <c r="G140">
        <v>-23.178126301379599</v>
      </c>
      <c r="H140">
        <v>-6.5867235785776801</v>
      </c>
      <c r="I140">
        <v>-23.1116937467478</v>
      </c>
      <c r="J140">
        <v>-2.1452092043643298</v>
      </c>
      <c r="K140">
        <v>2477.8244815789799</v>
      </c>
      <c r="L140">
        <v>2429.61246045502</v>
      </c>
      <c r="M140">
        <v>40.321036298659301</v>
      </c>
      <c r="N140">
        <v>0.90968966689441699</v>
      </c>
      <c r="O140">
        <v>10.7482014388489</v>
      </c>
      <c r="P140">
        <v>16.820746788329899</v>
      </c>
      <c r="Q140">
        <v>-4.4390641330859001E-2</v>
      </c>
    </row>
    <row r="141" spans="1:17" x14ac:dyDescent="0.3">
      <c r="A141" t="s">
        <v>356</v>
      </c>
      <c r="B141" t="s">
        <v>357</v>
      </c>
      <c r="C141" t="s">
        <v>10401</v>
      </c>
      <c r="D141" t="s">
        <v>95</v>
      </c>
      <c r="E141">
        <v>72036.978695255006</v>
      </c>
      <c r="F141">
        <v>348.95</v>
      </c>
      <c r="G141">
        <v>89.987754945192293</v>
      </c>
      <c r="H141">
        <v>4.9478545006855796</v>
      </c>
      <c r="I141">
        <v>28.3960436168807</v>
      </c>
      <c r="J141">
        <v>2.0227293739128398</v>
      </c>
      <c r="K141">
        <v>322.52254784186903</v>
      </c>
      <c r="L141">
        <v>270.92541047099297</v>
      </c>
      <c r="M141">
        <v>70.281690896479901</v>
      </c>
      <c r="N141">
        <v>1.5207439319576099</v>
      </c>
      <c r="O141">
        <v>3.4388880928499699</v>
      </c>
      <c r="P141">
        <v>145.393811533052</v>
      </c>
    </row>
    <row r="142" spans="1:17" x14ac:dyDescent="0.3">
      <c r="A142" t="s">
        <v>358</v>
      </c>
      <c r="B142" t="s">
        <v>359</v>
      </c>
      <c r="C142" t="s">
        <v>10391</v>
      </c>
      <c r="D142" t="s">
        <v>24</v>
      </c>
      <c r="E142">
        <v>71941.101671700002</v>
      </c>
      <c r="F142">
        <v>22.95</v>
      </c>
      <c r="G142">
        <v>-0.44548724892503699</v>
      </c>
      <c r="H142">
        <v>-10.786553220337799</v>
      </c>
      <c r="I142">
        <v>-19.942410183818801</v>
      </c>
      <c r="J142">
        <v>-4.7236513472453101</v>
      </c>
      <c r="K142">
        <v>23.827732266066899</v>
      </c>
      <c r="L142">
        <v>23.144261170275701</v>
      </c>
      <c r="M142">
        <v>36.026420822633398</v>
      </c>
      <c r="N142">
        <v>0.55830257689685003</v>
      </c>
      <c r="O142">
        <v>43.137254901960702</v>
      </c>
      <c r="P142">
        <v>46.178343949044503</v>
      </c>
      <c r="Q142">
        <v>5.1364860021644997E-2</v>
      </c>
    </row>
    <row r="143" spans="1:17" x14ac:dyDescent="0.3">
      <c r="A143" t="s">
        <v>360</v>
      </c>
      <c r="B143" t="s">
        <v>361</v>
      </c>
      <c r="C143" t="s">
        <v>10400</v>
      </c>
      <c r="D143" t="s">
        <v>98</v>
      </c>
      <c r="E143">
        <v>71346.718198799994</v>
      </c>
      <c r="F143">
        <v>612</v>
      </c>
      <c r="G143">
        <v>-31.7513632833539</v>
      </c>
      <c r="H143">
        <v>4.4983646756764504</v>
      </c>
      <c r="I143">
        <v>-7.7565169464567401</v>
      </c>
      <c r="J143">
        <v>-3.0576090906978899</v>
      </c>
      <c r="K143">
        <v>575.48938785580594</v>
      </c>
      <c r="L143">
        <v>549.85295257271605</v>
      </c>
      <c r="M143">
        <v>52.6249616322634</v>
      </c>
      <c r="N143">
        <v>0.95198703874629498</v>
      </c>
      <c r="O143">
        <v>9.1503267973856097</v>
      </c>
      <c r="P143">
        <v>39.407744874715199</v>
      </c>
      <c r="Q143">
        <v>-7.7714667881919997E-2</v>
      </c>
    </row>
    <row r="144" spans="1:17" x14ac:dyDescent="0.3">
      <c r="A144" t="s">
        <v>362</v>
      </c>
      <c r="B144" t="s">
        <v>363</v>
      </c>
      <c r="C144" t="s">
        <v>10391</v>
      </c>
      <c r="D144" t="s">
        <v>34</v>
      </c>
      <c r="E144">
        <v>71213.985675470001</v>
      </c>
      <c r="F144">
        <v>528.70000000000005</v>
      </c>
      <c r="G144">
        <v>-9.1528173456573203</v>
      </c>
      <c r="H144">
        <v>-7.3318809027856</v>
      </c>
      <c r="I144">
        <v>-14.021875772164201</v>
      </c>
      <c r="J144">
        <v>0.92818345459698404</v>
      </c>
      <c r="K144">
        <v>541.35155040906</v>
      </c>
      <c r="L144">
        <v>510.622958581891</v>
      </c>
      <c r="M144">
        <v>53.195193938251101</v>
      </c>
      <c r="N144">
        <v>1.07679666216977</v>
      </c>
      <c r="O144">
        <v>19.670890864384301</v>
      </c>
      <c r="P144">
        <v>35.251982604246599</v>
      </c>
      <c r="Q144">
        <v>0.15447716076323501</v>
      </c>
    </row>
    <row r="145" spans="1:17" x14ac:dyDescent="0.3">
      <c r="A145" t="s">
        <v>364</v>
      </c>
      <c r="B145" t="s">
        <v>365</v>
      </c>
      <c r="C145" t="s">
        <v>10404</v>
      </c>
      <c r="D145" t="s">
        <v>164</v>
      </c>
      <c r="E145">
        <v>70044.122985649999</v>
      </c>
      <c r="F145">
        <v>4617.25</v>
      </c>
      <c r="G145">
        <v>4.2241191136399703</v>
      </c>
      <c r="H145">
        <v>0.77195985168878001</v>
      </c>
      <c r="I145">
        <v>4.2495895127871997</v>
      </c>
      <c r="J145">
        <v>-1.8637233890104901</v>
      </c>
      <c r="K145">
        <v>4402.8462830250201</v>
      </c>
      <c r="L145">
        <v>3939.3949392060999</v>
      </c>
      <c r="M145">
        <v>47.173003945485902</v>
      </c>
      <c r="N145">
        <v>0.72860800309282003</v>
      </c>
      <c r="O145">
        <v>4.04569819697873</v>
      </c>
      <c r="P145">
        <v>43.392857142857103</v>
      </c>
      <c r="Q145">
        <v>2.2426753265482002E-2</v>
      </c>
    </row>
    <row r="146" spans="1:17" x14ac:dyDescent="0.3">
      <c r="A146" t="s">
        <v>366</v>
      </c>
      <c r="B146" t="s">
        <v>367</v>
      </c>
      <c r="C146" t="s">
        <v>10402</v>
      </c>
      <c r="D146" t="s">
        <v>206</v>
      </c>
      <c r="E146">
        <v>69681.419259479997</v>
      </c>
      <c r="F146">
        <v>237.3</v>
      </c>
      <c r="G146">
        <v>-1.78646774285475</v>
      </c>
      <c r="H146">
        <v>-13.9286423140398</v>
      </c>
      <c r="I146">
        <v>23.352691477672099</v>
      </c>
      <c r="J146">
        <v>-5.2742017759111901</v>
      </c>
      <c r="K146">
        <v>243.11021134190699</v>
      </c>
      <c r="L146">
        <v>213.670734299168</v>
      </c>
      <c r="M146">
        <v>33.626433578399897</v>
      </c>
      <c r="N146">
        <v>0.75092163264399303</v>
      </c>
      <c r="O146">
        <v>11.525495153813701</v>
      </c>
      <c r="P146">
        <v>50.618851158362403</v>
      </c>
      <c r="Q146">
        <v>6.0391244572390999E-2</v>
      </c>
    </row>
    <row r="147" spans="1:17" x14ac:dyDescent="0.3">
      <c r="A147" t="s">
        <v>368</v>
      </c>
      <c r="B147" t="s">
        <v>369</v>
      </c>
      <c r="C147" t="s">
        <v>10391</v>
      </c>
      <c r="D147" t="s">
        <v>40</v>
      </c>
      <c r="E147">
        <v>69640.907999999996</v>
      </c>
      <c r="F147">
        <v>396.95</v>
      </c>
      <c r="G147">
        <v>43.559250737392702</v>
      </c>
      <c r="H147">
        <v>-6.6846200657730801</v>
      </c>
      <c r="I147">
        <v>3.9596864110400101</v>
      </c>
      <c r="J147">
        <v>-1.32024235219217</v>
      </c>
      <c r="K147">
        <v>395.29091248205702</v>
      </c>
      <c r="L147">
        <v>354.529249463577</v>
      </c>
      <c r="M147">
        <v>51.704883422951497</v>
      </c>
      <c r="N147">
        <v>0.409336927144339</v>
      </c>
      <c r="O147">
        <v>17.848595541000101</v>
      </c>
      <c r="P147">
        <v>87.108178175818907</v>
      </c>
      <c r="Q147">
        <v>0.10837586550495799</v>
      </c>
    </row>
    <row r="148" spans="1:17" x14ac:dyDescent="0.3">
      <c r="A148" t="s">
        <v>370</v>
      </c>
      <c r="B148" t="s">
        <v>371</v>
      </c>
      <c r="C148" t="s">
        <v>10403</v>
      </c>
      <c r="D148" t="s">
        <v>130</v>
      </c>
      <c r="E148">
        <v>69086.243041184993</v>
      </c>
      <c r="F148">
        <v>1900.05</v>
      </c>
      <c r="G148">
        <v>35.651713437683</v>
      </c>
      <c r="H148">
        <v>6.49421650877738</v>
      </c>
      <c r="I148">
        <v>9.6947555203296591</v>
      </c>
      <c r="J148">
        <v>2.77427215737052</v>
      </c>
      <c r="K148">
        <v>1776.9045705794999</v>
      </c>
      <c r="L148">
        <v>1597.1567746996</v>
      </c>
      <c r="M148">
        <v>80.899620820685499</v>
      </c>
      <c r="N148">
        <v>0.88712360112213295</v>
      </c>
      <c r="O148">
        <v>2.7894002789400298</v>
      </c>
      <c r="P148">
        <v>80.767767101132094</v>
      </c>
      <c r="Q148">
        <v>8.095620968851E-2</v>
      </c>
    </row>
    <row r="149" spans="1:17" x14ac:dyDescent="0.3">
      <c r="A149" t="s">
        <v>372</v>
      </c>
      <c r="B149" t="s">
        <v>373</v>
      </c>
      <c r="C149" t="s">
        <v>10402</v>
      </c>
      <c r="D149" t="s">
        <v>374</v>
      </c>
      <c r="E149">
        <v>68536.077439800007</v>
      </c>
      <c r="F149">
        <v>5395.4</v>
      </c>
      <c r="G149">
        <v>-3.0994390529147999</v>
      </c>
      <c r="H149">
        <v>-5.3899988286887996</v>
      </c>
      <c r="I149">
        <v>19.1943076320809</v>
      </c>
      <c r="J149">
        <v>-0.27545810838677298</v>
      </c>
      <c r="K149">
        <v>5387.6454427207</v>
      </c>
      <c r="L149">
        <v>4939.5199606409697</v>
      </c>
      <c r="M149">
        <v>51.320648215113501</v>
      </c>
      <c r="N149">
        <v>0.88825647870009306</v>
      </c>
      <c r="O149">
        <v>19.731623234607198</v>
      </c>
      <c r="P149">
        <v>49.830602610385903</v>
      </c>
      <c r="Q149">
        <v>8.9082081613452005E-2</v>
      </c>
    </row>
    <row r="150" spans="1:17" hidden="1" x14ac:dyDescent="0.3">
      <c r="A150" t="s">
        <v>375</v>
      </c>
      <c r="B150" t="s">
        <v>376</v>
      </c>
      <c r="C150" t="s">
        <v>10405</v>
      </c>
      <c r="D150" t="s">
        <v>27</v>
      </c>
      <c r="E150">
        <v>68420</v>
      </c>
      <c r="F150">
        <v>1368.4</v>
      </c>
      <c r="G150">
        <v>36.403298535545602</v>
      </c>
      <c r="H150">
        <v>22.1620697463234</v>
      </c>
      <c r="I150">
        <v>50.858157762606801</v>
      </c>
      <c r="J150">
        <v>7.5197239644030596</v>
      </c>
      <c r="K150">
        <v>1215.27250203931</v>
      </c>
      <c r="M150">
        <v>56.445189595203999</v>
      </c>
      <c r="N150">
        <v>1.0082314481232599</v>
      </c>
      <c r="O150">
        <v>7.5708857059339296</v>
      </c>
      <c r="P150">
        <v>81.245033112582803</v>
      </c>
    </row>
    <row r="151" spans="1:17" x14ac:dyDescent="0.3">
      <c r="A151" t="s">
        <v>377</v>
      </c>
      <c r="B151" t="s">
        <v>378</v>
      </c>
      <c r="C151" t="s">
        <v>10397</v>
      </c>
      <c r="D151" t="s">
        <v>190</v>
      </c>
      <c r="E151">
        <v>66353.244747424993</v>
      </c>
      <c r="F151">
        <v>1155.6500000000001</v>
      </c>
      <c r="G151">
        <v>60.6465452641052</v>
      </c>
      <c r="H151">
        <v>-3.4760851417036198</v>
      </c>
      <c r="I151">
        <v>54.117678712128203</v>
      </c>
      <c r="J151">
        <v>4.3728059882665002</v>
      </c>
      <c r="K151">
        <v>1068.2684586651501</v>
      </c>
      <c r="L151">
        <v>883.32775860534002</v>
      </c>
      <c r="M151">
        <v>70.023978337056406</v>
      </c>
      <c r="N151">
        <v>0.82752173956493402</v>
      </c>
      <c r="O151">
        <v>8.5968935231255106</v>
      </c>
      <c r="P151">
        <v>110.654393000364</v>
      </c>
      <c r="Q151">
        <v>0.13071058226267199</v>
      </c>
    </row>
    <row r="152" spans="1:17" x14ac:dyDescent="0.3">
      <c r="A152" t="s">
        <v>379</v>
      </c>
      <c r="B152" t="s">
        <v>380</v>
      </c>
      <c r="C152" t="s">
        <v>10398</v>
      </c>
      <c r="D152" t="s">
        <v>381</v>
      </c>
      <c r="E152">
        <v>65625.056799049999</v>
      </c>
      <c r="F152">
        <v>223.93</v>
      </c>
      <c r="G152">
        <v>24.635476831336199</v>
      </c>
      <c r="H152">
        <v>-7.9255886989756004</v>
      </c>
      <c r="I152">
        <v>-7.3282841133121597</v>
      </c>
      <c r="J152">
        <v>-3.6266787050469098</v>
      </c>
      <c r="K152">
        <v>224.48065845759899</v>
      </c>
      <c r="L152">
        <v>220.06047133777199</v>
      </c>
      <c r="M152">
        <v>66.545471176127194</v>
      </c>
      <c r="N152">
        <v>1.02440771827188</v>
      </c>
      <c r="O152">
        <v>27.874782298039499</v>
      </c>
      <c r="P152">
        <v>59.2108069676502</v>
      </c>
      <c r="Q152">
        <v>8.5179627867261007E-2</v>
      </c>
    </row>
    <row r="153" spans="1:17" x14ac:dyDescent="0.3">
      <c r="A153" t="s">
        <v>382</v>
      </c>
      <c r="B153" t="s">
        <v>383</v>
      </c>
      <c r="C153" t="s">
        <v>10403</v>
      </c>
      <c r="D153" t="s">
        <v>130</v>
      </c>
      <c r="E153">
        <v>65075.663388469999</v>
      </c>
      <c r="F153">
        <v>1820.35</v>
      </c>
      <c r="G153">
        <v>71.962850839104703</v>
      </c>
      <c r="H153">
        <v>-1.93695417494347</v>
      </c>
      <c r="I153">
        <v>17.316379535540701</v>
      </c>
      <c r="J153">
        <v>-0.131249923848095</v>
      </c>
      <c r="K153">
        <v>1770.5374997792801</v>
      </c>
      <c r="L153">
        <v>1541.8746573933299</v>
      </c>
      <c r="M153">
        <v>58.356767274588897</v>
      </c>
      <c r="N153">
        <v>0.90072388583338203</v>
      </c>
      <c r="O153">
        <v>13.631993847337</v>
      </c>
      <c r="P153">
        <v>110.682561268481</v>
      </c>
      <c r="Q153">
        <v>0.17018694104270399</v>
      </c>
    </row>
    <row r="154" spans="1:17" x14ac:dyDescent="0.3">
      <c r="A154" t="s">
        <v>384</v>
      </c>
      <c r="B154" t="s">
        <v>385</v>
      </c>
      <c r="C154" t="s">
        <v>10398</v>
      </c>
      <c r="D154" t="s">
        <v>125</v>
      </c>
      <c r="E154">
        <v>64684.904060339999</v>
      </c>
      <c r="F154">
        <v>785.55</v>
      </c>
      <c r="G154">
        <v>45.435538527400702</v>
      </c>
      <c r="H154">
        <v>-1.0089050975804199</v>
      </c>
      <c r="I154">
        <v>-6.7070249981882704</v>
      </c>
      <c r="J154">
        <v>-1.55064850856073</v>
      </c>
      <c r="K154">
        <v>744.343889891196</v>
      </c>
      <c r="L154">
        <v>675.93158724700504</v>
      </c>
      <c r="M154">
        <v>66.864336134070101</v>
      </c>
      <c r="N154">
        <v>0.76648384457756102</v>
      </c>
      <c r="O154">
        <v>7.9498440583030998</v>
      </c>
      <c r="P154">
        <v>83.904951422216996</v>
      </c>
      <c r="Q154">
        <v>0.17078659996499199</v>
      </c>
    </row>
    <row r="155" spans="1:17" x14ac:dyDescent="0.3">
      <c r="A155" t="s">
        <v>386</v>
      </c>
      <c r="B155" t="s">
        <v>387</v>
      </c>
      <c r="C155" t="s">
        <v>10404</v>
      </c>
      <c r="D155" t="s">
        <v>388</v>
      </c>
      <c r="E155">
        <v>63710.706560040002</v>
      </c>
      <c r="F155">
        <v>984.6</v>
      </c>
      <c r="G155">
        <v>51.229712892583201</v>
      </c>
      <c r="H155">
        <v>-5.9331306012901797</v>
      </c>
      <c r="I155">
        <v>36.569394918694499</v>
      </c>
      <c r="J155">
        <v>-2.4780003762856699</v>
      </c>
      <c r="K155">
        <v>971.48757297351494</v>
      </c>
      <c r="L155">
        <v>828.75038368065304</v>
      </c>
      <c r="M155">
        <v>49.687787682472397</v>
      </c>
      <c r="N155">
        <v>0.38050484688285302</v>
      </c>
      <c r="O155">
        <v>20.556571196424901</v>
      </c>
      <c r="P155">
        <v>94.584980237154099</v>
      </c>
      <c r="Q155">
        <v>0.148068327895896</v>
      </c>
    </row>
    <row r="156" spans="1:17" x14ac:dyDescent="0.3">
      <c r="A156" t="s">
        <v>389</v>
      </c>
      <c r="B156" t="s">
        <v>390</v>
      </c>
      <c r="C156" t="s">
        <v>10400</v>
      </c>
      <c r="D156" t="s">
        <v>324</v>
      </c>
      <c r="E156">
        <v>63344.574625599998</v>
      </c>
      <c r="F156">
        <v>1914.4</v>
      </c>
      <c r="G156">
        <v>86.751700262066294</v>
      </c>
      <c r="H156">
        <v>6.8798077535402404</v>
      </c>
      <c r="I156">
        <v>56.467861652046501</v>
      </c>
      <c r="J156">
        <v>-4.0546419866907604</v>
      </c>
      <c r="K156">
        <v>1704.75475148141</v>
      </c>
      <c r="L156">
        <v>1375.9157657869901</v>
      </c>
      <c r="M156">
        <v>64.259608002217306</v>
      </c>
      <c r="N156">
        <v>0.79925801306311095</v>
      </c>
      <c r="O156">
        <v>1.5931884663602001</v>
      </c>
      <c r="P156">
        <v>137.31250774761301</v>
      </c>
      <c r="Q156">
        <v>3.5761264640737998E-2</v>
      </c>
    </row>
    <row r="157" spans="1:17" x14ac:dyDescent="0.3">
      <c r="A157" t="s">
        <v>391</v>
      </c>
      <c r="B157" t="s">
        <v>392</v>
      </c>
      <c r="C157" t="s">
        <v>10393</v>
      </c>
      <c r="D157" t="s">
        <v>393</v>
      </c>
      <c r="E157">
        <v>62192.525719664998</v>
      </c>
      <c r="F157">
        <v>1718.05</v>
      </c>
      <c r="G157">
        <v>2.8889531758834899</v>
      </c>
      <c r="H157">
        <v>-13.082417881991899</v>
      </c>
      <c r="I157">
        <v>10.028782603890599</v>
      </c>
      <c r="J157">
        <v>-8.1866713697228004</v>
      </c>
      <c r="K157">
        <v>1785.87612089083</v>
      </c>
      <c r="L157">
        <v>1583.67308147276</v>
      </c>
      <c r="M157">
        <v>18.134306798922701</v>
      </c>
      <c r="N157">
        <v>1.7071766070654</v>
      </c>
      <c r="O157">
        <v>15.957044323506301</v>
      </c>
      <c r="P157">
        <v>46.848155904098398</v>
      </c>
      <c r="Q157">
        <v>4.2289824227333003E-2</v>
      </c>
    </row>
    <row r="158" spans="1:17" x14ac:dyDescent="0.3">
      <c r="A158" t="s">
        <v>394</v>
      </c>
      <c r="B158" t="s">
        <v>395</v>
      </c>
      <c r="C158" t="s">
        <v>10397</v>
      </c>
      <c r="D158" t="s">
        <v>190</v>
      </c>
      <c r="E158">
        <v>61899.379393399999</v>
      </c>
      <c r="F158">
        <v>3960.2</v>
      </c>
      <c r="G158">
        <v>-3.3133091613953098</v>
      </c>
      <c r="H158">
        <v>-9.8929957973686307</v>
      </c>
      <c r="I158">
        <v>19.805034857270801</v>
      </c>
      <c r="J158">
        <v>-2.5976780060514</v>
      </c>
      <c r="K158">
        <v>3972.6576174309998</v>
      </c>
      <c r="L158">
        <v>3721.6735949458298</v>
      </c>
      <c r="M158">
        <v>60.9625928812113</v>
      </c>
      <c r="N158">
        <v>0.446989820855558</v>
      </c>
      <c r="O158">
        <v>25.018938437452601</v>
      </c>
      <c r="P158">
        <v>51.6040119439553</v>
      </c>
      <c r="Q158">
        <v>0.104593917648824</v>
      </c>
    </row>
    <row r="159" spans="1:17" hidden="1" x14ac:dyDescent="0.3">
      <c r="A159" t="s">
        <v>396</v>
      </c>
      <c r="B159" t="s">
        <v>397</v>
      </c>
      <c r="C159" t="s">
        <v>10405</v>
      </c>
      <c r="D159" t="s">
        <v>144</v>
      </c>
      <c r="E159">
        <v>61106.3305909099</v>
      </c>
      <c r="F159">
        <v>227.35</v>
      </c>
      <c r="G159">
        <v>247.06716795642299</v>
      </c>
      <c r="H159">
        <v>-16.826996297930801</v>
      </c>
      <c r="I159">
        <v>44.132891600299402</v>
      </c>
      <c r="J159">
        <v>-1.8745267433571899</v>
      </c>
      <c r="K159">
        <v>234.096292228116</v>
      </c>
      <c r="L159">
        <v>179.11629980183699</v>
      </c>
      <c r="M159">
        <v>38.786811468815699</v>
      </c>
      <c r="N159">
        <v>0.34990420445808701</v>
      </c>
      <c r="O159">
        <v>36.353639762480697</v>
      </c>
      <c r="P159">
        <v>385.79059829059798</v>
      </c>
    </row>
    <row r="160" spans="1:17" x14ac:dyDescent="0.3">
      <c r="A160" t="s">
        <v>398</v>
      </c>
      <c r="B160" t="s">
        <v>399</v>
      </c>
      <c r="C160" t="s">
        <v>10391</v>
      </c>
      <c r="D160" t="s">
        <v>400</v>
      </c>
      <c r="E160">
        <v>60644.182051939002</v>
      </c>
      <c r="F160">
        <v>232.79</v>
      </c>
      <c r="G160">
        <v>5.4998737274445297E-3</v>
      </c>
      <c r="H160">
        <v>1.4674150336304299</v>
      </c>
      <c r="I160">
        <v>14.0508715275464</v>
      </c>
      <c r="J160">
        <v>0.803863113029603</v>
      </c>
      <c r="K160">
        <v>222.39916852902999</v>
      </c>
      <c r="L160">
        <v>207.72966282421299</v>
      </c>
      <c r="M160">
        <v>69.194103539033193</v>
      </c>
      <c r="N160">
        <v>1.4612442820162399</v>
      </c>
      <c r="O160">
        <v>6.0612569268439298</v>
      </c>
      <c r="P160">
        <v>50.187096774193499</v>
      </c>
      <c r="Q160">
        <v>8.2729575456879006E-2</v>
      </c>
    </row>
    <row r="161" spans="1:17" x14ac:dyDescent="0.3">
      <c r="A161" t="s">
        <v>401</v>
      </c>
      <c r="B161" t="s">
        <v>402</v>
      </c>
      <c r="C161" t="s">
        <v>10397</v>
      </c>
      <c r="D161" t="s">
        <v>403</v>
      </c>
      <c r="E161">
        <v>60318.829623799997</v>
      </c>
      <c r="F161">
        <v>3120.2</v>
      </c>
      <c r="G161">
        <v>-10.0784682108967</v>
      </c>
      <c r="H161">
        <v>3.2374840229808899</v>
      </c>
      <c r="I161">
        <v>20.2774395849437</v>
      </c>
      <c r="J161">
        <v>-1.31156478721057</v>
      </c>
      <c r="K161">
        <v>3019.3260362484298</v>
      </c>
      <c r="L161">
        <v>2798.29000131372</v>
      </c>
      <c r="M161">
        <v>66.291946811586101</v>
      </c>
      <c r="N161">
        <v>0.63281838299937798</v>
      </c>
      <c r="O161">
        <v>8.1661431959489903</v>
      </c>
      <c r="P161">
        <v>42.228097365302197</v>
      </c>
      <c r="Q161">
        <v>-1.0414607865134E-2</v>
      </c>
    </row>
    <row r="162" spans="1:17" x14ac:dyDescent="0.3">
      <c r="A162" t="s">
        <v>404</v>
      </c>
      <c r="B162" t="s">
        <v>405</v>
      </c>
      <c r="C162" t="s">
        <v>10395</v>
      </c>
      <c r="D162" t="s">
        <v>54</v>
      </c>
      <c r="E162">
        <v>60041.390252140001</v>
      </c>
      <c r="F162">
        <v>28255.7</v>
      </c>
      <c r="G162">
        <v>-7.1038512343428399</v>
      </c>
      <c r="H162">
        <v>-6.0618360178276003</v>
      </c>
      <c r="I162">
        <v>-11.5722092791262</v>
      </c>
      <c r="J162">
        <v>-4.7936057008558501</v>
      </c>
      <c r="K162">
        <v>28579.860167058399</v>
      </c>
      <c r="L162">
        <v>26910.3518036194</v>
      </c>
      <c r="M162">
        <v>34.749824756797601</v>
      </c>
      <c r="N162">
        <v>0.85269366682247105</v>
      </c>
      <c r="O162">
        <v>8.0171434436237607</v>
      </c>
      <c r="P162">
        <v>28.434999999999999</v>
      </c>
      <c r="Q162">
        <v>-1.0946589403494E-2</v>
      </c>
    </row>
    <row r="163" spans="1:17" x14ac:dyDescent="0.3">
      <c r="A163" t="s">
        <v>406</v>
      </c>
      <c r="B163" t="s">
        <v>407</v>
      </c>
      <c r="C163" t="s">
        <v>10402</v>
      </c>
      <c r="D163" t="s">
        <v>261</v>
      </c>
      <c r="E163">
        <v>59697.925894425003</v>
      </c>
      <c r="F163">
        <v>5300.75</v>
      </c>
      <c r="G163">
        <v>47.278306101868303</v>
      </c>
      <c r="H163">
        <v>13.511492411116199</v>
      </c>
      <c r="I163">
        <v>11.8367861278377</v>
      </c>
      <c r="J163">
        <v>1.81304322672671</v>
      </c>
      <c r="K163">
        <v>4770.3070304990797</v>
      </c>
      <c r="L163">
        <v>4297.0862047127903</v>
      </c>
      <c r="M163">
        <v>78.546210318971006</v>
      </c>
      <c r="N163">
        <v>1.38020765023168</v>
      </c>
      <c r="O163">
        <v>10.1721454511154</v>
      </c>
      <c r="P163">
        <v>112.00879912008701</v>
      </c>
      <c r="Q163">
        <v>0.150773894272795</v>
      </c>
    </row>
    <row r="164" spans="1:17" x14ac:dyDescent="0.3">
      <c r="A164" t="s">
        <v>408</v>
      </c>
      <c r="B164" t="s">
        <v>409</v>
      </c>
      <c r="C164" t="s">
        <v>10391</v>
      </c>
      <c r="D164" t="s">
        <v>34</v>
      </c>
      <c r="E164">
        <v>59038.521473088003</v>
      </c>
      <c r="F164">
        <v>49.38</v>
      </c>
      <c r="G164">
        <v>-15.3872345592996</v>
      </c>
      <c r="H164">
        <v>-7.2706023506650803</v>
      </c>
      <c r="I164">
        <v>-19.515551277037201</v>
      </c>
      <c r="J164">
        <v>-1.4271641489459599E-2</v>
      </c>
      <c r="K164">
        <v>51.255113642166499</v>
      </c>
      <c r="L164">
        <v>49.737754491149701</v>
      </c>
      <c r="M164">
        <v>51.159338386991699</v>
      </c>
      <c r="N164">
        <v>0.53923739477164701</v>
      </c>
      <c r="O164">
        <v>43.074119076549202</v>
      </c>
      <c r="P164">
        <v>42.100719424460401</v>
      </c>
      <c r="Q164">
        <v>0.113859835454295</v>
      </c>
    </row>
    <row r="165" spans="1:17" x14ac:dyDescent="0.3">
      <c r="A165" t="s">
        <v>410</v>
      </c>
      <c r="B165" t="s">
        <v>411</v>
      </c>
      <c r="C165" t="s">
        <v>10397</v>
      </c>
      <c r="D165" t="s">
        <v>403</v>
      </c>
      <c r="E165">
        <v>58448.464025900001</v>
      </c>
      <c r="F165">
        <v>137813</v>
      </c>
      <c r="G165">
        <v>-5.8319895981529397</v>
      </c>
      <c r="H165">
        <v>-6.5394305077964798</v>
      </c>
      <c r="I165">
        <v>-12.709629600573001</v>
      </c>
      <c r="J165">
        <v>-2.01650519234874</v>
      </c>
      <c r="K165">
        <v>135215.856774652</v>
      </c>
      <c r="L165">
        <v>129420.12981466801</v>
      </c>
      <c r="M165">
        <v>62.035016792110497</v>
      </c>
      <c r="N165">
        <v>0.63128624206176498</v>
      </c>
      <c r="O165">
        <v>9.8916647921458694</v>
      </c>
      <c r="P165">
        <v>29.517409896151499</v>
      </c>
      <c r="Q165">
        <v>5.1507548053896998E-2</v>
      </c>
    </row>
    <row r="166" spans="1:17" x14ac:dyDescent="0.3">
      <c r="A166" t="s">
        <v>412</v>
      </c>
      <c r="B166" t="s">
        <v>413</v>
      </c>
      <c r="C166" t="s">
        <v>10390</v>
      </c>
      <c r="D166" t="s">
        <v>284</v>
      </c>
      <c r="E166">
        <v>58224.931216955003</v>
      </c>
      <c r="F166">
        <v>5501.35</v>
      </c>
      <c r="G166">
        <v>-15.442215518503801</v>
      </c>
      <c r="H166">
        <v>-5.4086980132143099</v>
      </c>
      <c r="I166">
        <v>-15.881542894107501</v>
      </c>
      <c r="J166">
        <v>-5.9810366096219099</v>
      </c>
      <c r="K166">
        <v>5384.4749296896198</v>
      </c>
      <c r="L166">
        <v>5051.5563492756701</v>
      </c>
      <c r="M166">
        <v>40.030246425790899</v>
      </c>
      <c r="N166">
        <v>0.67551217857303103</v>
      </c>
      <c r="O166">
        <v>9.0641388022939697</v>
      </c>
      <c r="P166">
        <v>33.820238384821202</v>
      </c>
      <c r="Q166">
        <v>-1.4535675188569E-2</v>
      </c>
    </row>
    <row r="167" spans="1:17" x14ac:dyDescent="0.3">
      <c r="A167" t="s">
        <v>414</v>
      </c>
      <c r="B167" t="s">
        <v>415</v>
      </c>
      <c r="C167" t="s">
        <v>10390</v>
      </c>
      <c r="D167" t="s">
        <v>21</v>
      </c>
      <c r="E167">
        <v>58130.295432344901</v>
      </c>
      <c r="F167">
        <v>3072.15</v>
      </c>
      <c r="G167">
        <v>-8.6382209369215204</v>
      </c>
      <c r="H167">
        <v>-4.4827557519833698</v>
      </c>
      <c r="I167">
        <v>11.828461383310801</v>
      </c>
      <c r="J167">
        <v>-4.7712450515912899</v>
      </c>
      <c r="K167">
        <v>2928.1806359120801</v>
      </c>
      <c r="L167">
        <v>2624.7921330102099</v>
      </c>
      <c r="M167">
        <v>52.544313860792499</v>
      </c>
      <c r="N167">
        <v>0.75844132288659105</v>
      </c>
      <c r="O167">
        <v>3.7644646257507</v>
      </c>
      <c r="P167">
        <v>48.477598956067801</v>
      </c>
      <c r="Q167">
        <v>-4.0559899467373997E-2</v>
      </c>
    </row>
    <row r="168" spans="1:17" x14ac:dyDescent="0.3">
      <c r="A168" t="s">
        <v>416</v>
      </c>
      <c r="B168" t="s">
        <v>417</v>
      </c>
      <c r="C168" t="s">
        <v>10392</v>
      </c>
      <c r="D168" t="s">
        <v>27</v>
      </c>
      <c r="E168">
        <v>57654.074999999997</v>
      </c>
      <c r="F168">
        <v>2022.95</v>
      </c>
      <c r="G168">
        <v>-22.892506277635899</v>
      </c>
      <c r="H168">
        <v>3.1952858966515202E-2</v>
      </c>
      <c r="I168">
        <v>-13.5257752400108</v>
      </c>
      <c r="J168">
        <v>-3.1248527675709701</v>
      </c>
      <c r="K168">
        <v>1936.32636213313</v>
      </c>
      <c r="L168">
        <v>1835.5029266374299</v>
      </c>
      <c r="M168">
        <v>59.504226608932001</v>
      </c>
      <c r="N168">
        <v>1.29834699234379</v>
      </c>
      <c r="O168">
        <v>3.0500012358189701</v>
      </c>
      <c r="P168">
        <v>31.071012051315201</v>
      </c>
      <c r="Q168">
        <v>1.83340185211E-2</v>
      </c>
    </row>
    <row r="169" spans="1:17" x14ac:dyDescent="0.3">
      <c r="A169" t="s">
        <v>418</v>
      </c>
      <c r="B169" t="s">
        <v>419</v>
      </c>
      <c r="C169" t="s">
        <v>10393</v>
      </c>
      <c r="D169" t="s">
        <v>233</v>
      </c>
      <c r="E169">
        <v>56972.699480775002</v>
      </c>
      <c r="F169">
        <v>2154.75</v>
      </c>
      <c r="G169">
        <v>4.6307394453180901</v>
      </c>
      <c r="H169">
        <v>2.4492083784896601</v>
      </c>
      <c r="I169">
        <v>8.4007951598211594</v>
      </c>
      <c r="J169">
        <v>-0.511547718595325</v>
      </c>
      <c r="K169">
        <v>2039.2397121373399</v>
      </c>
      <c r="L169">
        <v>1901.93298622061</v>
      </c>
      <c r="M169">
        <v>65.969465842241306</v>
      </c>
      <c r="N169">
        <v>1.0190040962</v>
      </c>
      <c r="O169">
        <v>1.2855319642649901</v>
      </c>
      <c r="P169">
        <v>40.365448504983398</v>
      </c>
      <c r="Q169">
        <v>1.7378384829530001E-3</v>
      </c>
    </row>
    <row r="170" spans="1:17" x14ac:dyDescent="0.3">
      <c r="A170" t="s">
        <v>420</v>
      </c>
      <c r="B170" t="s">
        <v>421</v>
      </c>
      <c r="C170" t="s">
        <v>10399</v>
      </c>
      <c r="D170" t="s">
        <v>422</v>
      </c>
      <c r="E170">
        <v>56189.915734613001</v>
      </c>
      <c r="F170">
        <v>196.61</v>
      </c>
      <c r="G170">
        <v>6.0740368913002198</v>
      </c>
      <c r="H170">
        <v>-14.435590454108601</v>
      </c>
      <c r="I170">
        <v>4.0070276980468602</v>
      </c>
      <c r="J170">
        <v>-3.3654027182738901</v>
      </c>
      <c r="K170">
        <v>198.905334904212</v>
      </c>
      <c r="L170">
        <v>179.10999265579801</v>
      </c>
      <c r="M170">
        <v>31.443886178317399</v>
      </c>
      <c r="N170">
        <v>0.59538889847152299</v>
      </c>
      <c r="O170">
        <v>16.8811352423579</v>
      </c>
      <c r="P170">
        <v>44.036630036630001</v>
      </c>
      <c r="Q170">
        <v>-7.8714723897779004E-2</v>
      </c>
    </row>
    <row r="171" spans="1:17" x14ac:dyDescent="0.3">
      <c r="A171" t="s">
        <v>423</v>
      </c>
      <c r="B171" t="s">
        <v>424</v>
      </c>
      <c r="C171" t="s">
        <v>10391</v>
      </c>
      <c r="D171" t="s">
        <v>51</v>
      </c>
      <c r="E171">
        <v>55436.526112500003</v>
      </c>
      <c r="F171">
        <v>5031</v>
      </c>
      <c r="G171">
        <v>27.984027888965802</v>
      </c>
      <c r="H171">
        <v>10.593302470085201</v>
      </c>
      <c r="I171">
        <v>3.9863680443224099</v>
      </c>
      <c r="J171">
        <v>-1.59966362540949</v>
      </c>
      <c r="K171">
        <v>4629.5468886844001</v>
      </c>
      <c r="L171">
        <v>4183.3078960222801</v>
      </c>
      <c r="M171">
        <v>63.705273750644402</v>
      </c>
      <c r="N171">
        <v>0.92218359318167498</v>
      </c>
      <c r="O171">
        <v>2.68336314847943</v>
      </c>
      <c r="P171">
        <v>70.965439902130697</v>
      </c>
      <c r="Q171">
        <v>7.7245974701087003E-2</v>
      </c>
    </row>
    <row r="172" spans="1:17" x14ac:dyDescent="0.3">
      <c r="A172" t="s">
        <v>425</v>
      </c>
      <c r="B172" t="s">
        <v>426</v>
      </c>
      <c r="C172" t="s">
        <v>10398</v>
      </c>
      <c r="D172" t="s">
        <v>125</v>
      </c>
      <c r="E172">
        <v>55299.472569131998</v>
      </c>
      <c r="F172">
        <v>133.88</v>
      </c>
      <c r="G172">
        <v>11.9528643402402</v>
      </c>
      <c r="H172">
        <v>-7.0154763764490697</v>
      </c>
      <c r="I172">
        <v>-14.8831540314208</v>
      </c>
      <c r="J172">
        <v>-4.2298887019953604</v>
      </c>
      <c r="K172">
        <v>135.718610423478</v>
      </c>
      <c r="L172">
        <v>133.050181225881</v>
      </c>
      <c r="M172">
        <v>61.525602264604998</v>
      </c>
      <c r="N172">
        <v>0.69137178038968405</v>
      </c>
      <c r="O172">
        <v>30.975500448162499</v>
      </c>
      <c r="P172">
        <v>63.667481662591598</v>
      </c>
      <c r="Q172">
        <v>-7.7826647045379999E-3</v>
      </c>
    </row>
    <row r="173" spans="1:17" x14ac:dyDescent="0.3">
      <c r="A173" t="s">
        <v>427</v>
      </c>
      <c r="B173" t="s">
        <v>428</v>
      </c>
      <c r="C173" t="s">
        <v>10391</v>
      </c>
      <c r="D173" t="s">
        <v>24</v>
      </c>
      <c r="E173">
        <v>55132.769309688003</v>
      </c>
      <c r="F173">
        <v>73.680000000000007</v>
      </c>
      <c r="G173">
        <v>-53.715882591473097</v>
      </c>
      <c r="H173">
        <v>-5.6103162772247801</v>
      </c>
      <c r="I173">
        <v>-22.568384656927002</v>
      </c>
      <c r="J173">
        <v>-1.8227071071420999</v>
      </c>
      <c r="K173">
        <v>74.488004334529407</v>
      </c>
      <c r="L173">
        <v>77.759446461905398</v>
      </c>
      <c r="M173">
        <v>52.408490442423499</v>
      </c>
      <c r="N173">
        <v>0.98306524906748505</v>
      </c>
      <c r="O173">
        <v>33.550488599348498</v>
      </c>
      <c r="P173">
        <v>4.6145108618486503</v>
      </c>
      <c r="Q173">
        <v>3.3032192678259999E-2</v>
      </c>
    </row>
    <row r="174" spans="1:17" x14ac:dyDescent="0.3">
      <c r="A174" t="s">
        <v>429</v>
      </c>
      <c r="B174" t="s">
        <v>430</v>
      </c>
      <c r="C174" t="s">
        <v>10391</v>
      </c>
      <c r="D174" t="s">
        <v>51</v>
      </c>
      <c r="E174">
        <v>54730.827615959999</v>
      </c>
      <c r="F174">
        <v>736.2</v>
      </c>
      <c r="G174">
        <v>-32.677948902201003</v>
      </c>
      <c r="H174">
        <v>11.933392444140299</v>
      </c>
      <c r="I174">
        <v>13.369126058558701</v>
      </c>
      <c r="J174">
        <v>0.37273507711806497</v>
      </c>
      <c r="K174">
        <v>678.16890305544405</v>
      </c>
      <c r="L174">
        <v>661.89245088950304</v>
      </c>
      <c r="M174">
        <v>66.484574130421507</v>
      </c>
      <c r="N174">
        <v>0.68932514812045798</v>
      </c>
      <c r="O174">
        <v>10.486280901928801</v>
      </c>
      <c r="P174">
        <v>32.960086689542997</v>
      </c>
      <c r="Q174">
        <v>-6.5259561532540001E-3</v>
      </c>
    </row>
    <row r="175" spans="1:17" x14ac:dyDescent="0.3">
      <c r="A175" t="s">
        <v>431</v>
      </c>
      <c r="B175" t="s">
        <v>432</v>
      </c>
      <c r="C175" t="s">
        <v>10401</v>
      </c>
      <c r="D175" t="s">
        <v>433</v>
      </c>
      <c r="E175">
        <v>54425.217635100002</v>
      </c>
      <c r="F175">
        <v>893.25</v>
      </c>
      <c r="G175">
        <v>-9.5032447724263491</v>
      </c>
      <c r="H175">
        <v>-15.226820092364401</v>
      </c>
      <c r="I175">
        <v>-14.491580903607</v>
      </c>
      <c r="J175">
        <v>-8.9858013110884194</v>
      </c>
      <c r="K175">
        <v>971.26002037920898</v>
      </c>
      <c r="L175">
        <v>945.27624811574594</v>
      </c>
      <c r="M175">
        <v>24.051503777109598</v>
      </c>
      <c r="N175">
        <v>0.91352995097973599</v>
      </c>
      <c r="O175">
        <v>32.101875174923002</v>
      </c>
      <c r="P175">
        <v>32.884558167212099</v>
      </c>
      <c r="Q175">
        <v>-1.9885118952399999E-3</v>
      </c>
    </row>
    <row r="176" spans="1:17" x14ac:dyDescent="0.3">
      <c r="A176" t="s">
        <v>434</v>
      </c>
      <c r="B176" t="s">
        <v>435</v>
      </c>
      <c r="C176" t="s">
        <v>10402</v>
      </c>
      <c r="D176" t="s">
        <v>161</v>
      </c>
      <c r="E176">
        <v>54244.941557625003</v>
      </c>
      <c r="F176">
        <v>12799.15</v>
      </c>
      <c r="G176">
        <v>174.090432687732</v>
      </c>
      <c r="H176">
        <v>1.0086011695431401</v>
      </c>
      <c r="I176">
        <v>65.833831531155198</v>
      </c>
      <c r="J176">
        <v>-3.66898516024873</v>
      </c>
      <c r="K176">
        <v>12034.2614786335</v>
      </c>
      <c r="L176">
        <v>9514.5755359625491</v>
      </c>
      <c r="M176">
        <v>60.1427783820508</v>
      </c>
      <c r="N176">
        <v>0.77576697821322005</v>
      </c>
      <c r="O176">
        <v>12.3668368602602</v>
      </c>
      <c r="P176">
        <v>228.528709669139</v>
      </c>
      <c r="Q176">
        <v>0.16209657246260301</v>
      </c>
    </row>
    <row r="177" spans="1:17" x14ac:dyDescent="0.3">
      <c r="A177" t="s">
        <v>436</v>
      </c>
      <c r="B177" t="s">
        <v>437</v>
      </c>
      <c r="C177" t="s">
        <v>10402</v>
      </c>
      <c r="D177" t="s">
        <v>438</v>
      </c>
      <c r="E177">
        <v>53965.822973055001</v>
      </c>
      <c r="F177">
        <v>2008.95</v>
      </c>
      <c r="G177">
        <v>-24.303995498251599</v>
      </c>
      <c r="H177">
        <v>-3.5473868245036302</v>
      </c>
      <c r="I177">
        <v>-16.589280458644801</v>
      </c>
      <c r="J177">
        <v>1.3344063531290999</v>
      </c>
      <c r="K177">
        <v>2007.6859512532901</v>
      </c>
      <c r="L177">
        <v>2024.33542484191</v>
      </c>
      <c r="M177">
        <v>73.806857610071901</v>
      </c>
      <c r="N177">
        <v>0.92805001708395196</v>
      </c>
      <c r="O177">
        <v>22.153363697453798</v>
      </c>
      <c r="P177">
        <v>15.4568965517241</v>
      </c>
      <c r="Q177">
        <v>-7.3639322120849999E-3</v>
      </c>
    </row>
    <row r="178" spans="1:17" x14ac:dyDescent="0.3">
      <c r="A178" t="s">
        <v>439</v>
      </c>
      <c r="B178" t="s">
        <v>440</v>
      </c>
      <c r="C178" t="s">
        <v>10391</v>
      </c>
      <c r="D178" t="s">
        <v>441</v>
      </c>
      <c r="E178">
        <v>53881.821527385</v>
      </c>
      <c r="F178">
        <v>3980.15</v>
      </c>
      <c r="G178">
        <v>197.90609366755299</v>
      </c>
      <c r="H178">
        <v>39.328562154305601</v>
      </c>
      <c r="I178">
        <v>54.891309785279702</v>
      </c>
      <c r="J178">
        <v>13.5661361305549</v>
      </c>
      <c r="K178">
        <v>2939.1365227459701</v>
      </c>
      <c r="L178">
        <v>2469.5276126953199</v>
      </c>
      <c r="M178">
        <v>77.758111650873701</v>
      </c>
      <c r="N178">
        <v>2.9202071205270999</v>
      </c>
      <c r="O178">
        <v>5.5236611685489203</v>
      </c>
      <c r="P178">
        <v>242.717527015972</v>
      </c>
      <c r="Q178">
        <v>0.20383113861423999</v>
      </c>
    </row>
    <row r="179" spans="1:17" x14ac:dyDescent="0.3">
      <c r="A179" t="s">
        <v>442</v>
      </c>
      <c r="B179" t="s">
        <v>443</v>
      </c>
      <c r="C179" t="s">
        <v>10393</v>
      </c>
      <c r="D179" t="s">
        <v>182</v>
      </c>
      <c r="E179">
        <v>53648.182994559997</v>
      </c>
      <c r="F179">
        <v>16527.099999999999</v>
      </c>
      <c r="G179">
        <v>-37.7466221757497</v>
      </c>
      <c r="H179">
        <v>-8.0221839638633003</v>
      </c>
      <c r="I179">
        <v>-17.312888683840701</v>
      </c>
      <c r="J179">
        <v>-2.6420397470735799</v>
      </c>
      <c r="K179">
        <v>16647.313809784799</v>
      </c>
      <c r="L179">
        <v>16481.5009188603</v>
      </c>
      <c r="M179">
        <v>47.085451714312299</v>
      </c>
      <c r="N179">
        <v>1.2559511915025501</v>
      </c>
      <c r="O179">
        <v>16.475364704031499</v>
      </c>
      <c r="P179">
        <v>7.7006790308496296</v>
      </c>
      <c r="Q179">
        <v>-4.7776711959406998E-2</v>
      </c>
    </row>
    <row r="180" spans="1:17" x14ac:dyDescent="0.3">
      <c r="A180" t="s">
        <v>444</v>
      </c>
      <c r="B180" t="s">
        <v>445</v>
      </c>
      <c r="C180" t="s">
        <v>10391</v>
      </c>
      <c r="D180" t="s">
        <v>34</v>
      </c>
      <c r="E180">
        <v>52441.555108711997</v>
      </c>
      <c r="F180">
        <v>60.41</v>
      </c>
      <c r="G180">
        <v>-11.0294987102431</v>
      </c>
      <c r="H180">
        <v>-2.9699747370926599</v>
      </c>
      <c r="I180">
        <v>-13.8642196031476</v>
      </c>
      <c r="J180">
        <v>6.6177096168522603E-2</v>
      </c>
      <c r="K180">
        <v>60.652646857761198</v>
      </c>
      <c r="L180">
        <v>57.943243170423003</v>
      </c>
      <c r="M180">
        <v>55.079451188622798</v>
      </c>
      <c r="N180">
        <v>0.76784744913138103</v>
      </c>
      <c r="O180">
        <v>27.296805164707798</v>
      </c>
      <c r="P180">
        <v>47.882496940024403</v>
      </c>
      <c r="Q180">
        <v>0.101815381055926</v>
      </c>
    </row>
    <row r="181" spans="1:17" x14ac:dyDescent="0.3">
      <c r="A181" t="s">
        <v>446</v>
      </c>
      <c r="B181" t="s">
        <v>447</v>
      </c>
      <c r="C181" t="s">
        <v>10391</v>
      </c>
      <c r="D181" t="s">
        <v>34</v>
      </c>
      <c r="E181">
        <v>50971.669427736</v>
      </c>
      <c r="F181">
        <v>111.96</v>
      </c>
      <c r="G181">
        <v>-26.7720702728897</v>
      </c>
      <c r="H181">
        <v>-11.2347065707468</v>
      </c>
      <c r="I181">
        <v>-33.529470943855998</v>
      </c>
      <c r="J181">
        <v>-2.5905204919143299</v>
      </c>
      <c r="K181">
        <v>117.168750442431</v>
      </c>
      <c r="L181">
        <v>119.63453395573001</v>
      </c>
      <c r="M181">
        <v>44.167346463466998</v>
      </c>
      <c r="N181">
        <v>0.63421306378298103</v>
      </c>
      <c r="O181">
        <v>41.077170418006403</v>
      </c>
      <c r="P181">
        <v>29.5833333333333</v>
      </c>
      <c r="Q181">
        <v>6.7390448626451993E-2</v>
      </c>
    </row>
    <row r="182" spans="1:17" x14ac:dyDescent="0.3">
      <c r="A182" t="s">
        <v>448</v>
      </c>
      <c r="B182" t="s">
        <v>449</v>
      </c>
      <c r="C182" t="s">
        <v>10396</v>
      </c>
      <c r="D182" t="s">
        <v>89</v>
      </c>
      <c r="E182">
        <v>50843.689974150002</v>
      </c>
      <c r="F182">
        <v>129.38</v>
      </c>
      <c r="G182">
        <v>52.7207018628228</v>
      </c>
      <c r="H182">
        <v>-8.3089460376357795</v>
      </c>
      <c r="I182">
        <v>-10.8213281158013</v>
      </c>
      <c r="J182">
        <v>-2.7593621749733099</v>
      </c>
      <c r="K182">
        <v>134.583888756726</v>
      </c>
      <c r="L182">
        <v>121.66650916165401</v>
      </c>
      <c r="M182">
        <v>42.655638694069502</v>
      </c>
      <c r="N182">
        <v>0.41113960145287198</v>
      </c>
      <c r="O182">
        <v>31.782346575977702</v>
      </c>
      <c r="P182">
        <v>104.069400630914</v>
      </c>
      <c r="Q182">
        <v>0.16924001094657001</v>
      </c>
    </row>
    <row r="183" spans="1:17" x14ac:dyDescent="0.3">
      <c r="A183" t="s">
        <v>450</v>
      </c>
      <c r="B183" t="s">
        <v>451</v>
      </c>
      <c r="C183" t="s">
        <v>10389</v>
      </c>
      <c r="D183" t="s">
        <v>452</v>
      </c>
      <c r="E183">
        <v>49455.00290136</v>
      </c>
      <c r="F183">
        <v>329.7</v>
      </c>
      <c r="G183">
        <v>5.8697995353709302</v>
      </c>
      <c r="H183">
        <v>-15.3294641700284</v>
      </c>
      <c r="I183">
        <v>6.7627696676371203</v>
      </c>
      <c r="J183">
        <v>-4.0488886394556003</v>
      </c>
      <c r="K183">
        <v>346.34213275151097</v>
      </c>
      <c r="L183">
        <v>307.17010218424298</v>
      </c>
      <c r="M183">
        <v>36.069627217760001</v>
      </c>
      <c r="N183">
        <v>0.80279533599063702</v>
      </c>
      <c r="O183">
        <v>16.530178950561101</v>
      </c>
      <c r="P183">
        <v>71.987480438184605</v>
      </c>
      <c r="Q183">
        <v>1.8389503764131999E-2</v>
      </c>
    </row>
    <row r="184" spans="1:17" x14ac:dyDescent="0.3">
      <c r="A184" t="s">
        <v>453</v>
      </c>
      <c r="B184" t="s">
        <v>454</v>
      </c>
      <c r="C184" t="s">
        <v>10390</v>
      </c>
      <c r="D184" t="s">
        <v>284</v>
      </c>
      <c r="E184">
        <v>49327.012070375</v>
      </c>
      <c r="F184">
        <v>7920.25</v>
      </c>
      <c r="G184">
        <v>-22.871479378262698</v>
      </c>
      <c r="H184">
        <v>5.2262047383887804</v>
      </c>
      <c r="I184">
        <v>-14.4506914734337</v>
      </c>
      <c r="J184">
        <v>-0.182982717764157</v>
      </c>
      <c r="K184">
        <v>7475.8547417658401</v>
      </c>
      <c r="L184">
        <v>7432.9855961939202</v>
      </c>
      <c r="M184">
        <v>61.183780850584199</v>
      </c>
      <c r="N184">
        <v>0.57971479183609398</v>
      </c>
      <c r="O184">
        <v>16.1579495596729</v>
      </c>
      <c r="P184">
        <v>23.537715248315401</v>
      </c>
      <c r="Q184">
        <v>9.8328645091769994E-3</v>
      </c>
    </row>
    <row r="185" spans="1:17" x14ac:dyDescent="0.3">
      <c r="A185" t="s">
        <v>455</v>
      </c>
      <c r="B185" t="s">
        <v>456</v>
      </c>
      <c r="C185" t="s">
        <v>10404</v>
      </c>
      <c r="D185" t="s">
        <v>388</v>
      </c>
      <c r="E185">
        <v>48977.646294509999</v>
      </c>
      <c r="F185">
        <v>1662.9</v>
      </c>
      <c r="G185">
        <v>17.3229614826252</v>
      </c>
      <c r="H185">
        <v>-8.8067441760975491</v>
      </c>
      <c r="I185">
        <v>39.084140981671702</v>
      </c>
      <c r="J185">
        <v>-4.1029886668928901</v>
      </c>
      <c r="K185">
        <v>1662.4051310464399</v>
      </c>
      <c r="L185">
        <v>1409.3213615729201</v>
      </c>
      <c r="M185">
        <v>35.1542023053156</v>
      </c>
      <c r="N185">
        <v>0.87614630203697996</v>
      </c>
      <c r="O185">
        <v>7.58313789163509</v>
      </c>
      <c r="P185">
        <v>63.181394435994299</v>
      </c>
      <c r="Q185">
        <v>9.4636748334105E-2</v>
      </c>
    </row>
    <row r="186" spans="1:17" hidden="1" x14ac:dyDescent="0.3">
      <c r="A186" t="s">
        <v>457</v>
      </c>
      <c r="B186" t="s">
        <v>458</v>
      </c>
      <c r="C186" t="s">
        <v>10405</v>
      </c>
      <c r="D186" t="s">
        <v>89</v>
      </c>
      <c r="E186">
        <v>48552.907177280002</v>
      </c>
      <c r="F186">
        <v>1077.0999999999999</v>
      </c>
      <c r="G186">
        <v>-3.6080413938959102</v>
      </c>
      <c r="H186">
        <v>6.1304741966896001</v>
      </c>
      <c r="I186">
        <v>10.846817833165201</v>
      </c>
      <c r="J186">
        <v>-2.5752806995740598</v>
      </c>
      <c r="M186">
        <v>51.892168420436803</v>
      </c>
      <c r="O186">
        <v>17.718874756289999</v>
      </c>
      <c r="P186">
        <v>34.285001870091001</v>
      </c>
    </row>
    <row r="187" spans="1:17" x14ac:dyDescent="0.3">
      <c r="A187" t="s">
        <v>459</v>
      </c>
      <c r="B187" t="s">
        <v>460</v>
      </c>
      <c r="C187" t="s">
        <v>10391</v>
      </c>
      <c r="D187" t="s">
        <v>144</v>
      </c>
      <c r="E187">
        <v>48496.027499999997</v>
      </c>
      <c r="F187">
        <v>242.25</v>
      </c>
      <c r="G187">
        <v>158.096641325663</v>
      </c>
      <c r="H187">
        <v>-18.896366537698299</v>
      </c>
      <c r="I187">
        <v>14.155727065827</v>
      </c>
      <c r="J187">
        <v>-3.0231171266628301</v>
      </c>
      <c r="K187">
        <v>270.24120906340499</v>
      </c>
      <c r="L187">
        <v>226.05695642292801</v>
      </c>
      <c r="M187">
        <v>40.393168969899001</v>
      </c>
      <c r="N187">
        <v>0.57249247356864696</v>
      </c>
      <c r="O187">
        <v>46.006191950464299</v>
      </c>
      <c r="P187">
        <v>243.61702127659501</v>
      </c>
      <c r="Q187">
        <v>0.16098783903949401</v>
      </c>
    </row>
    <row r="188" spans="1:17" x14ac:dyDescent="0.3">
      <c r="A188" t="s">
        <v>461</v>
      </c>
      <c r="B188" t="s">
        <v>462</v>
      </c>
      <c r="C188" t="s">
        <v>10395</v>
      </c>
      <c r="D188" t="s">
        <v>54</v>
      </c>
      <c r="E188">
        <v>47901.439481000001</v>
      </c>
      <c r="F188">
        <v>1697.5</v>
      </c>
      <c r="G188">
        <v>84.241138422975695</v>
      </c>
      <c r="H188">
        <v>-3.23392954232563</v>
      </c>
      <c r="I188">
        <v>59.945519313307798</v>
      </c>
      <c r="J188">
        <v>-4.0272402362286801</v>
      </c>
      <c r="K188">
        <v>1579.96075159361</v>
      </c>
      <c r="L188">
        <v>1221.29013574493</v>
      </c>
      <c r="M188">
        <v>52.107481915561003</v>
      </c>
      <c r="N188">
        <v>1.37123561494477</v>
      </c>
      <c r="O188">
        <v>4.2474226804123596</v>
      </c>
      <c r="P188">
        <v>135.078244010524</v>
      </c>
      <c r="Q188">
        <v>0.15375973723172801</v>
      </c>
    </row>
    <row r="189" spans="1:17" x14ac:dyDescent="0.3">
      <c r="A189" t="s">
        <v>463</v>
      </c>
      <c r="B189" t="s">
        <v>464</v>
      </c>
      <c r="C189" t="s">
        <v>10404</v>
      </c>
      <c r="D189" t="s">
        <v>465</v>
      </c>
      <c r="E189">
        <v>47311.84575</v>
      </c>
      <c r="F189">
        <v>4306.95</v>
      </c>
      <c r="G189">
        <v>11.359864703945</v>
      </c>
      <c r="H189">
        <v>32.018532467274703</v>
      </c>
      <c r="I189">
        <v>20.3241959525703</v>
      </c>
      <c r="J189">
        <v>-4.6268964437750002</v>
      </c>
      <c r="K189">
        <v>3661.35266797742</v>
      </c>
      <c r="L189">
        <v>3378.5607106581801</v>
      </c>
      <c r="M189">
        <v>63.250019333382497</v>
      </c>
      <c r="N189">
        <v>1.36016659530496</v>
      </c>
      <c r="O189">
        <v>4.72608226238986</v>
      </c>
      <c r="P189">
        <v>73.947899838449004</v>
      </c>
      <c r="Q189">
        <v>7.7186141362205002E-2</v>
      </c>
    </row>
    <row r="190" spans="1:17" x14ac:dyDescent="0.3">
      <c r="A190" t="s">
        <v>466</v>
      </c>
      <c r="B190" t="s">
        <v>467</v>
      </c>
      <c r="C190" t="s">
        <v>10402</v>
      </c>
      <c r="D190" t="s">
        <v>327</v>
      </c>
      <c r="E190">
        <v>47266.408338699999</v>
      </c>
      <c r="F190">
        <v>1796.65</v>
      </c>
      <c r="G190">
        <v>233.60181072275901</v>
      </c>
      <c r="H190">
        <v>-20.5435942790415</v>
      </c>
      <c r="I190">
        <v>83.741660544805697</v>
      </c>
      <c r="J190">
        <v>-3.5577932912946402</v>
      </c>
      <c r="K190">
        <v>2010.5738169557401</v>
      </c>
      <c r="L190">
        <v>1587.42292120707</v>
      </c>
      <c r="M190">
        <v>46.144684920356198</v>
      </c>
      <c r="N190">
        <v>0.61032440029544199</v>
      </c>
      <c r="O190">
        <v>65.833634820360004</v>
      </c>
      <c r="P190">
        <v>312.45408631772199</v>
      </c>
      <c r="Q190">
        <v>0.205998876583246</v>
      </c>
    </row>
    <row r="191" spans="1:17" x14ac:dyDescent="0.3">
      <c r="A191" t="s">
        <v>468</v>
      </c>
      <c r="B191" t="s">
        <v>469</v>
      </c>
      <c r="C191" t="s">
        <v>10402</v>
      </c>
      <c r="D191" t="s">
        <v>470</v>
      </c>
      <c r="E191">
        <v>47229.59192757</v>
      </c>
      <c r="F191">
        <v>4349.3</v>
      </c>
      <c r="G191">
        <v>2.5935547201521101</v>
      </c>
      <c r="H191">
        <v>3.5403928918335601</v>
      </c>
      <c r="I191">
        <v>40.689867559071601</v>
      </c>
      <c r="J191">
        <v>6.5157500612094204</v>
      </c>
      <c r="K191">
        <v>3878.7998954331001</v>
      </c>
      <c r="L191">
        <v>3526.9480355618798</v>
      </c>
      <c r="M191">
        <v>86.487727330771094</v>
      </c>
      <c r="N191">
        <v>1.66262591839395</v>
      </c>
      <c r="O191">
        <v>1.3852803899477999</v>
      </c>
      <c r="P191">
        <v>64.223682223229105</v>
      </c>
      <c r="Q191">
        <v>0.12811473681871</v>
      </c>
    </row>
    <row r="192" spans="1:17" x14ac:dyDescent="0.3">
      <c r="A192" t="s">
        <v>471</v>
      </c>
      <c r="B192" t="s">
        <v>472</v>
      </c>
      <c r="C192" t="s">
        <v>592</v>
      </c>
      <c r="D192" t="s">
        <v>473</v>
      </c>
      <c r="E192">
        <v>46800.14953101</v>
      </c>
      <c r="F192">
        <v>41958.65</v>
      </c>
      <c r="G192">
        <v>-25.448226722749901</v>
      </c>
      <c r="H192">
        <v>-1.2740735275049599</v>
      </c>
      <c r="I192">
        <v>3.83984815749477</v>
      </c>
      <c r="J192">
        <v>-1.8069412635433999</v>
      </c>
      <c r="K192">
        <v>41357.088234588897</v>
      </c>
      <c r="L192">
        <v>39101.451669624301</v>
      </c>
      <c r="M192">
        <v>41.308327634975697</v>
      </c>
      <c r="N192">
        <v>1.5162517761113601</v>
      </c>
      <c r="O192">
        <v>5.1034768754476101</v>
      </c>
      <c r="P192">
        <v>26.8780966463612</v>
      </c>
      <c r="Q192">
        <v>-8.9329905389900002E-3</v>
      </c>
    </row>
    <row r="193" spans="1:17" x14ac:dyDescent="0.3">
      <c r="A193" t="s">
        <v>474</v>
      </c>
      <c r="B193" t="s">
        <v>475</v>
      </c>
      <c r="C193" t="s">
        <v>10391</v>
      </c>
      <c r="D193" t="s">
        <v>24</v>
      </c>
      <c r="E193">
        <v>46756.560170384997</v>
      </c>
      <c r="F193">
        <v>190.71</v>
      </c>
      <c r="G193">
        <v>-2.2029997299575501</v>
      </c>
      <c r="H193">
        <v>-10.8000908049477</v>
      </c>
      <c r="I193">
        <v>9.9151068452559894</v>
      </c>
      <c r="J193">
        <v>-0.54557196670316799</v>
      </c>
      <c r="K193">
        <v>189.26476063349</v>
      </c>
      <c r="L193">
        <v>171.26414154196499</v>
      </c>
      <c r="M193">
        <v>62.707820718058898</v>
      </c>
      <c r="N193">
        <v>0.60720155182407298</v>
      </c>
      <c r="O193">
        <v>8.3267788789261203</v>
      </c>
      <c r="P193">
        <v>38.950819672131097</v>
      </c>
      <c r="Q193">
        <v>0.10563721470710701</v>
      </c>
    </row>
    <row r="194" spans="1:17" x14ac:dyDescent="0.3">
      <c r="A194" t="s">
        <v>476</v>
      </c>
      <c r="B194" t="s">
        <v>477</v>
      </c>
      <c r="C194" t="s">
        <v>10390</v>
      </c>
      <c r="D194" t="s">
        <v>21</v>
      </c>
      <c r="E194">
        <v>46672.305844399998</v>
      </c>
      <c r="F194">
        <v>6998</v>
      </c>
      <c r="G194">
        <v>0.54044434581170697</v>
      </c>
      <c r="H194">
        <v>8.9398529928888308</v>
      </c>
      <c r="I194">
        <v>8.7568215879697995</v>
      </c>
      <c r="J194">
        <v>-2.6901133389298502</v>
      </c>
      <c r="K194">
        <v>6346.9896806788602</v>
      </c>
      <c r="L194">
        <v>5788.8105446983</v>
      </c>
      <c r="M194">
        <v>68.502300324766495</v>
      </c>
      <c r="N194">
        <v>0.975185676706814</v>
      </c>
      <c r="O194">
        <v>1.28751071734782</v>
      </c>
      <c r="P194">
        <v>63.228176570062303</v>
      </c>
      <c r="Q194">
        <v>9.8590878036389999E-3</v>
      </c>
    </row>
    <row r="195" spans="1:17" x14ac:dyDescent="0.3">
      <c r="A195" t="s">
        <v>478</v>
      </c>
      <c r="B195" t="s">
        <v>479</v>
      </c>
      <c r="C195" t="s">
        <v>10399</v>
      </c>
      <c r="D195" t="s">
        <v>480</v>
      </c>
      <c r="E195">
        <v>46606.930314539997</v>
      </c>
      <c r="F195">
        <v>708.85</v>
      </c>
      <c r="G195">
        <v>-0.88414074257564501</v>
      </c>
      <c r="H195">
        <v>3.5363146694295899</v>
      </c>
      <c r="I195">
        <v>34.7844073180203</v>
      </c>
      <c r="J195">
        <v>3.18887712979366</v>
      </c>
      <c r="K195">
        <v>635.87831630573999</v>
      </c>
      <c r="L195">
        <v>557.72959208672398</v>
      </c>
      <c r="M195">
        <v>79.255893124784293</v>
      </c>
      <c r="N195">
        <v>0.880179560887285</v>
      </c>
      <c r="O195">
        <v>0.93108556112013696</v>
      </c>
      <c r="P195">
        <v>68.352927205794998</v>
      </c>
      <c r="Q195">
        <v>-6.4988757834357994E-2</v>
      </c>
    </row>
    <row r="196" spans="1:17" x14ac:dyDescent="0.3">
      <c r="A196" t="s">
        <v>481</v>
      </c>
      <c r="B196" t="s">
        <v>482</v>
      </c>
      <c r="C196" t="s">
        <v>10391</v>
      </c>
      <c r="D196" t="s">
        <v>400</v>
      </c>
      <c r="E196">
        <v>46404.470746899999</v>
      </c>
      <c r="F196">
        <v>775.25</v>
      </c>
      <c r="G196">
        <v>231.75488658611599</v>
      </c>
      <c r="H196">
        <v>7.2680373503817899</v>
      </c>
      <c r="I196">
        <v>68.656057981944798</v>
      </c>
      <c r="J196">
        <v>0.77783736465453102</v>
      </c>
      <c r="K196">
        <v>696.29012405884896</v>
      </c>
      <c r="L196">
        <v>541.13762806860495</v>
      </c>
      <c r="M196">
        <v>58.279262880372102</v>
      </c>
      <c r="N196">
        <v>1.1145401489455899</v>
      </c>
      <c r="O196">
        <v>6.9138987423411802</v>
      </c>
      <c r="P196">
        <v>266.65681347916001</v>
      </c>
      <c r="Q196">
        <v>0.13300850991492</v>
      </c>
    </row>
    <row r="197" spans="1:17" x14ac:dyDescent="0.3">
      <c r="A197" t="s">
        <v>483</v>
      </c>
      <c r="B197" t="s">
        <v>484</v>
      </c>
      <c r="C197" t="s">
        <v>5630</v>
      </c>
      <c r="D197" t="s">
        <v>83</v>
      </c>
      <c r="E197">
        <v>46339.323954195002</v>
      </c>
      <c r="F197">
        <v>2467.65</v>
      </c>
      <c r="G197">
        <v>-8.4731675268022499</v>
      </c>
      <c r="H197">
        <v>2.2646429504448</v>
      </c>
      <c r="I197">
        <v>-16.674231319916601</v>
      </c>
      <c r="J197">
        <v>-3.1793690838470998</v>
      </c>
      <c r="K197">
        <v>2454.2536737227301</v>
      </c>
      <c r="L197">
        <v>2415.0547693283802</v>
      </c>
      <c r="M197">
        <v>55.035227665375999</v>
      </c>
      <c r="N197">
        <v>0.75493000932767096</v>
      </c>
      <c r="O197">
        <v>15.251352501367601</v>
      </c>
      <c r="P197">
        <v>36.8635607321131</v>
      </c>
      <c r="Q197">
        <v>-2.8483883923186001E-2</v>
      </c>
    </row>
    <row r="198" spans="1:17" x14ac:dyDescent="0.3">
      <c r="A198" t="s">
        <v>485</v>
      </c>
      <c r="B198" t="s">
        <v>486</v>
      </c>
      <c r="C198" t="s">
        <v>10395</v>
      </c>
      <c r="D198" t="s">
        <v>54</v>
      </c>
      <c r="E198">
        <v>46021.690226610001</v>
      </c>
      <c r="F198">
        <v>2716.65</v>
      </c>
      <c r="G198">
        <v>44.596446796852597</v>
      </c>
      <c r="H198">
        <v>-12.509357916402299</v>
      </c>
      <c r="I198">
        <v>23.987093537895301</v>
      </c>
      <c r="J198">
        <v>-5.9247252486159603</v>
      </c>
      <c r="K198">
        <v>2757.19079587849</v>
      </c>
      <c r="L198">
        <v>2360.7865405100601</v>
      </c>
      <c r="M198">
        <v>34.079531825616002</v>
      </c>
      <c r="N198">
        <v>0.47307612714799402</v>
      </c>
      <c r="O198">
        <v>13.6694090147792</v>
      </c>
      <c r="P198">
        <v>96.140933540305397</v>
      </c>
      <c r="Q198">
        <v>6.1246764997288997E-2</v>
      </c>
    </row>
    <row r="199" spans="1:17" hidden="1" x14ac:dyDescent="0.3">
      <c r="A199" t="s">
        <v>487</v>
      </c>
      <c r="B199" t="s">
        <v>488</v>
      </c>
      <c r="C199" t="s">
        <v>10405</v>
      </c>
      <c r="D199" t="s">
        <v>80</v>
      </c>
      <c r="E199">
        <v>45894.684953425</v>
      </c>
      <c r="F199">
        <v>104.05</v>
      </c>
      <c r="G199">
        <v>-17.759586429541301</v>
      </c>
      <c r="H199">
        <v>-16.561302922983302</v>
      </c>
      <c r="I199">
        <v>-3.3047272024801702</v>
      </c>
      <c r="J199">
        <v>-5.5224159569467597</v>
      </c>
      <c r="M199">
        <v>32.204823258008901</v>
      </c>
      <c r="O199">
        <v>51.273426237385799</v>
      </c>
      <c r="P199">
        <v>36.907894736842103</v>
      </c>
    </row>
    <row r="200" spans="1:17" x14ac:dyDescent="0.3">
      <c r="A200" t="s">
        <v>489</v>
      </c>
      <c r="B200" t="s">
        <v>490</v>
      </c>
      <c r="C200" t="s">
        <v>10391</v>
      </c>
      <c r="D200" t="s">
        <v>51</v>
      </c>
      <c r="E200">
        <v>45838.130694328</v>
      </c>
      <c r="F200">
        <v>183.89</v>
      </c>
      <c r="G200">
        <v>16.1505012897568</v>
      </c>
      <c r="H200">
        <v>5.1842472210508497</v>
      </c>
      <c r="I200">
        <v>0.106957960907525</v>
      </c>
      <c r="J200">
        <v>2.5954978752527702</v>
      </c>
      <c r="K200">
        <v>173.24425784667801</v>
      </c>
      <c r="L200">
        <v>163.27273573699799</v>
      </c>
      <c r="M200">
        <v>72.126034440448805</v>
      </c>
      <c r="N200">
        <v>1.2425530695268201</v>
      </c>
      <c r="O200">
        <v>5.6338028169014196</v>
      </c>
      <c r="P200">
        <v>49.869600651996699</v>
      </c>
      <c r="Q200">
        <v>8.3164006354871006E-2</v>
      </c>
    </row>
    <row r="201" spans="1:17" x14ac:dyDescent="0.3">
      <c r="A201" t="s">
        <v>491</v>
      </c>
      <c r="B201" t="s">
        <v>492</v>
      </c>
      <c r="C201" t="s">
        <v>10397</v>
      </c>
      <c r="D201" t="s">
        <v>190</v>
      </c>
      <c r="E201">
        <v>45718.1620731</v>
      </c>
      <c r="F201">
        <v>735.9</v>
      </c>
      <c r="G201">
        <v>-2.6081920716761702</v>
      </c>
      <c r="H201">
        <v>2.18011855019247</v>
      </c>
      <c r="I201">
        <v>-12.2059602378989</v>
      </c>
      <c r="J201">
        <v>-1.08596253605721</v>
      </c>
      <c r="K201">
        <v>702.554557471154</v>
      </c>
      <c r="L201">
        <v>652.08125796674096</v>
      </c>
      <c r="M201">
        <v>54.533535664954201</v>
      </c>
      <c r="N201">
        <v>1.1606545456253099</v>
      </c>
      <c r="O201">
        <v>4.4503329256692501</v>
      </c>
      <c r="P201">
        <v>50.768285187461501</v>
      </c>
      <c r="Q201">
        <v>7.9107439577789998E-3</v>
      </c>
    </row>
    <row r="202" spans="1:17" x14ac:dyDescent="0.3">
      <c r="A202" t="s">
        <v>493</v>
      </c>
      <c r="B202" t="s">
        <v>494</v>
      </c>
      <c r="C202" t="s">
        <v>10393</v>
      </c>
      <c r="D202" t="s">
        <v>116</v>
      </c>
      <c r="E202">
        <v>45443.262423824999</v>
      </c>
      <c r="F202">
        <v>349.65</v>
      </c>
      <c r="G202">
        <v>-29.071720932465301</v>
      </c>
      <c r="H202">
        <v>-11.13038017037</v>
      </c>
      <c r="I202">
        <v>-11.8399225020498</v>
      </c>
      <c r="J202">
        <v>-5.5872747771871802</v>
      </c>
      <c r="K202">
        <v>357.30552010927198</v>
      </c>
      <c r="L202">
        <v>357.79941993058799</v>
      </c>
      <c r="M202">
        <v>39.077446530296001</v>
      </c>
      <c r="N202">
        <v>0.427234990192214</v>
      </c>
      <c r="O202">
        <v>17.403117403117399</v>
      </c>
      <c r="P202">
        <v>22.340797760671698</v>
      </c>
      <c r="Q202">
        <v>-1.2740483204403E-2</v>
      </c>
    </row>
    <row r="203" spans="1:17" x14ac:dyDescent="0.3">
      <c r="A203" t="s">
        <v>495</v>
      </c>
      <c r="B203" t="s">
        <v>496</v>
      </c>
      <c r="C203" t="s">
        <v>10404</v>
      </c>
      <c r="D203" t="s">
        <v>388</v>
      </c>
      <c r="E203">
        <v>45317.936325374998</v>
      </c>
      <c r="F203">
        <v>603.75</v>
      </c>
      <c r="G203">
        <v>-33.989056210850897</v>
      </c>
      <c r="H203">
        <v>-1.99889105132337</v>
      </c>
      <c r="I203">
        <v>12.3324769757781</v>
      </c>
      <c r="J203">
        <v>-5.89449656861155</v>
      </c>
      <c r="K203">
        <v>580.51435324774798</v>
      </c>
      <c r="L203">
        <v>559.87663454204596</v>
      </c>
      <c r="M203">
        <v>53.534232906622101</v>
      </c>
      <c r="N203">
        <v>0.814902919793142</v>
      </c>
      <c r="O203">
        <v>5.1594202898550696</v>
      </c>
      <c r="P203">
        <v>34.825815096025003</v>
      </c>
      <c r="Q203">
        <v>-9.2278578948852996E-2</v>
      </c>
    </row>
    <row r="204" spans="1:17" x14ac:dyDescent="0.3">
      <c r="A204" t="s">
        <v>497</v>
      </c>
      <c r="B204" t="s">
        <v>498</v>
      </c>
      <c r="C204" t="s">
        <v>10390</v>
      </c>
      <c r="D204" t="s">
        <v>21</v>
      </c>
      <c r="E204">
        <v>45069.160780409999</v>
      </c>
      <c r="F204">
        <v>1660.9</v>
      </c>
      <c r="G204">
        <v>26.150881807260699</v>
      </c>
      <c r="H204">
        <v>-13.0976100750005</v>
      </c>
      <c r="I204">
        <v>-1.1258260425098801</v>
      </c>
      <c r="J204">
        <v>-5.69359039359429</v>
      </c>
      <c r="K204">
        <v>1743.3464124580601</v>
      </c>
      <c r="L204">
        <v>1570.72209072685</v>
      </c>
      <c r="M204">
        <v>31.105239045330499</v>
      </c>
      <c r="N204">
        <v>0.85685085497810998</v>
      </c>
      <c r="O204">
        <v>16.1237883075441</v>
      </c>
      <c r="P204">
        <v>60.009633911367999</v>
      </c>
      <c r="Q204">
        <v>0.17388126093356701</v>
      </c>
    </row>
    <row r="205" spans="1:17" x14ac:dyDescent="0.3">
      <c r="A205" t="s">
        <v>499</v>
      </c>
      <c r="B205" t="s">
        <v>500</v>
      </c>
      <c r="C205" t="s">
        <v>10395</v>
      </c>
      <c r="D205" t="s">
        <v>501</v>
      </c>
      <c r="E205">
        <v>44998.777683549997</v>
      </c>
      <c r="F205">
        <v>375.85</v>
      </c>
      <c r="G205">
        <v>10.4640188967239</v>
      </c>
      <c r="H205">
        <v>0.66521272589307401</v>
      </c>
      <c r="I205">
        <v>28.453245654575099</v>
      </c>
      <c r="J205">
        <v>-7.6941844478653403</v>
      </c>
      <c r="K205">
        <v>359.19630306778902</v>
      </c>
      <c r="L205">
        <v>317.43220888396399</v>
      </c>
      <c r="M205">
        <v>55.278953387992203</v>
      </c>
      <c r="N205">
        <v>1.3885692237984999</v>
      </c>
      <c r="O205">
        <v>5.3079686044964696</v>
      </c>
      <c r="P205">
        <v>72.804597701149405</v>
      </c>
      <c r="Q205">
        <v>-3.1660461304251999E-2</v>
      </c>
    </row>
    <row r="206" spans="1:17" x14ac:dyDescent="0.3">
      <c r="A206" t="s">
        <v>502</v>
      </c>
      <c r="B206" t="s">
        <v>503</v>
      </c>
      <c r="C206" t="s">
        <v>10395</v>
      </c>
      <c r="D206" t="s">
        <v>276</v>
      </c>
      <c r="E206">
        <v>44916.235015259997</v>
      </c>
      <c r="F206">
        <v>594.95000000000005</v>
      </c>
      <c r="G206">
        <v>47.2444206154643</v>
      </c>
      <c r="H206">
        <v>3.4494044401736401</v>
      </c>
      <c r="I206">
        <v>27.344443353455901</v>
      </c>
      <c r="J206">
        <v>-2.2696587634177998</v>
      </c>
      <c r="K206">
        <v>540.95409309535705</v>
      </c>
      <c r="L206">
        <v>464.41864083975798</v>
      </c>
      <c r="M206">
        <v>61.176843225707799</v>
      </c>
      <c r="N206">
        <v>0.68867055387711795</v>
      </c>
      <c r="O206">
        <v>4.6894697033364103</v>
      </c>
      <c r="P206">
        <v>89.595283620140194</v>
      </c>
      <c r="Q206">
        <v>9.313173826118E-2</v>
      </c>
    </row>
    <row r="207" spans="1:17" x14ac:dyDescent="0.3">
      <c r="A207" t="s">
        <v>504</v>
      </c>
      <c r="B207" t="s">
        <v>505</v>
      </c>
      <c r="C207" t="s">
        <v>10390</v>
      </c>
      <c r="D207" t="s">
        <v>21</v>
      </c>
      <c r="E207">
        <v>44562.688020499998</v>
      </c>
      <c r="F207">
        <v>1098.5</v>
      </c>
      <c r="G207">
        <v>-48.186132373609396</v>
      </c>
      <c r="H207">
        <v>1.0655441047832499</v>
      </c>
      <c r="I207">
        <v>-9.9040577521774704</v>
      </c>
      <c r="J207">
        <v>-0.64663550778078904</v>
      </c>
      <c r="K207">
        <v>1053.1952971363501</v>
      </c>
      <c r="L207">
        <v>1081.8217868915799</v>
      </c>
      <c r="M207">
        <v>56.967538479766503</v>
      </c>
      <c r="N207">
        <v>1.10516223961555</v>
      </c>
      <c r="O207">
        <v>27.4465179790623</v>
      </c>
      <c r="P207">
        <v>13.2357488918668</v>
      </c>
    </row>
    <row r="208" spans="1:17" x14ac:dyDescent="0.3">
      <c r="A208" t="s">
        <v>506</v>
      </c>
      <c r="B208" t="s">
        <v>507</v>
      </c>
      <c r="C208" t="s">
        <v>10402</v>
      </c>
      <c r="D208" t="s">
        <v>138</v>
      </c>
      <c r="E208">
        <v>44046.655073784998</v>
      </c>
      <c r="F208">
        <v>49817.95</v>
      </c>
      <c r="G208">
        <v>-9.1971494591868801</v>
      </c>
      <c r="H208">
        <v>-11.1733360856368</v>
      </c>
      <c r="I208">
        <v>15.2998323740178</v>
      </c>
      <c r="J208">
        <v>-2.92076975139326</v>
      </c>
      <c r="K208">
        <v>51300.100644137397</v>
      </c>
      <c r="L208">
        <v>47525.458887588597</v>
      </c>
      <c r="M208">
        <v>45.320212224471199</v>
      </c>
      <c r="N208">
        <v>0.98439690451291595</v>
      </c>
      <c r="O208">
        <v>20.426472787419002</v>
      </c>
      <c r="P208">
        <v>42.4277468215463</v>
      </c>
      <c r="Q208">
        <v>-3.6137588588050003E-2</v>
      </c>
    </row>
    <row r="209" spans="1:17" x14ac:dyDescent="0.3">
      <c r="A209" t="s">
        <v>508</v>
      </c>
      <c r="B209" t="s">
        <v>509</v>
      </c>
      <c r="C209" t="s">
        <v>10391</v>
      </c>
      <c r="D209" t="s">
        <v>34</v>
      </c>
      <c r="E209">
        <v>43522.122385294002</v>
      </c>
      <c r="F209">
        <v>61.46</v>
      </c>
      <c r="G209">
        <v>1.32493249235713</v>
      </c>
      <c r="H209">
        <v>-4.1366267414326998</v>
      </c>
      <c r="I209">
        <v>-13.136793851290401</v>
      </c>
      <c r="J209">
        <v>2.1389823192797199</v>
      </c>
      <c r="K209">
        <v>62.045471229795197</v>
      </c>
      <c r="L209">
        <v>58.811339727495501</v>
      </c>
      <c r="M209">
        <v>55.876192631773101</v>
      </c>
      <c r="N209">
        <v>0.82123541843257797</v>
      </c>
      <c r="O209">
        <v>19.589977220956701</v>
      </c>
      <c r="P209">
        <v>59.0168175937904</v>
      </c>
      <c r="Q209">
        <v>0.12983987773047301</v>
      </c>
    </row>
    <row r="210" spans="1:17" x14ac:dyDescent="0.3">
      <c r="A210" t="s">
        <v>510</v>
      </c>
      <c r="B210" t="s">
        <v>511</v>
      </c>
      <c r="C210" t="s">
        <v>10391</v>
      </c>
      <c r="D210" t="s">
        <v>512</v>
      </c>
      <c r="E210">
        <v>43351.956878725003</v>
      </c>
      <c r="F210">
        <v>680.95</v>
      </c>
      <c r="G210">
        <v>-51.591380966121399</v>
      </c>
      <c r="H210">
        <v>12.513421314930801</v>
      </c>
      <c r="I210">
        <v>53.505096995673597</v>
      </c>
      <c r="J210">
        <v>-5.2600467804351103</v>
      </c>
      <c r="K210">
        <v>572.11827271713696</v>
      </c>
      <c r="L210">
        <v>539.28083380956298</v>
      </c>
      <c r="M210">
        <v>64.608449529367306</v>
      </c>
      <c r="N210">
        <v>1.4909819479153501</v>
      </c>
      <c r="O210">
        <v>46.604009104926902</v>
      </c>
      <c r="P210">
        <v>119.66129032258</v>
      </c>
      <c r="Q210">
        <v>-5.8393868810765998E-2</v>
      </c>
    </row>
    <row r="211" spans="1:17" x14ac:dyDescent="0.3">
      <c r="A211" t="s">
        <v>513</v>
      </c>
      <c r="B211" t="s">
        <v>514</v>
      </c>
      <c r="C211" t="s">
        <v>10391</v>
      </c>
      <c r="D211" t="s">
        <v>225</v>
      </c>
      <c r="E211">
        <v>43217.2640445</v>
      </c>
      <c r="F211">
        <v>682.5</v>
      </c>
      <c r="G211">
        <v>75.156870716508493</v>
      </c>
      <c r="H211">
        <v>-7.4973546140660297</v>
      </c>
      <c r="I211">
        <v>32.605360516818003</v>
      </c>
      <c r="J211">
        <v>2.5614314404219298</v>
      </c>
      <c r="K211">
        <v>666.20531207291106</v>
      </c>
      <c r="L211">
        <v>572.62930277002999</v>
      </c>
      <c r="M211">
        <v>54.375242078988101</v>
      </c>
      <c r="N211">
        <v>0.73016200682988397</v>
      </c>
      <c r="O211">
        <v>8.3443223443223395</v>
      </c>
      <c r="P211">
        <v>114.622641509433</v>
      </c>
      <c r="Q211">
        <v>3.0204801972562999E-2</v>
      </c>
    </row>
    <row r="212" spans="1:17" x14ac:dyDescent="0.3">
      <c r="A212" t="s">
        <v>515</v>
      </c>
      <c r="B212" t="s">
        <v>516</v>
      </c>
      <c r="C212" t="s">
        <v>10398</v>
      </c>
      <c r="D212" t="s">
        <v>125</v>
      </c>
      <c r="E212">
        <v>42899.882688004996</v>
      </c>
      <c r="F212">
        <v>877.25</v>
      </c>
      <c r="G212">
        <v>33.528953547274</v>
      </c>
      <c r="H212">
        <v>8.8160056371025792</v>
      </c>
      <c r="I212">
        <v>37.596526594556501</v>
      </c>
      <c r="J212">
        <v>7.3062682805673296</v>
      </c>
      <c r="K212">
        <v>770.05107665836101</v>
      </c>
      <c r="L212">
        <v>677.23396500592605</v>
      </c>
      <c r="M212">
        <v>76.027211725536006</v>
      </c>
      <c r="N212">
        <v>0.921474287281003</v>
      </c>
      <c r="O212">
        <v>1.4477058991165499</v>
      </c>
      <c r="P212">
        <v>78.302845528455194</v>
      </c>
    </row>
    <row r="213" spans="1:17" x14ac:dyDescent="0.3">
      <c r="A213" t="s">
        <v>517</v>
      </c>
      <c r="B213" t="s">
        <v>518</v>
      </c>
      <c r="C213" t="s">
        <v>10389</v>
      </c>
      <c r="D213" t="s">
        <v>187</v>
      </c>
      <c r="E213">
        <v>42119.149798125</v>
      </c>
      <c r="F213">
        <v>611.85</v>
      </c>
      <c r="G213">
        <v>8.0658911822792003</v>
      </c>
      <c r="H213">
        <v>-0.88233503066918695</v>
      </c>
      <c r="I213">
        <v>-6.0074193848749697</v>
      </c>
      <c r="J213">
        <v>-4.6879288014029301</v>
      </c>
      <c r="K213">
        <v>625.49200657029303</v>
      </c>
      <c r="L213">
        <v>577.214429568485</v>
      </c>
      <c r="M213">
        <v>33.0349095798815</v>
      </c>
      <c r="N213">
        <v>0.43103873845165203</v>
      </c>
      <c r="O213">
        <v>12.7645664787121</v>
      </c>
      <c r="P213">
        <v>54.098979977332803</v>
      </c>
      <c r="Q213">
        <v>-4.1283491008000002E-2</v>
      </c>
    </row>
    <row r="214" spans="1:17" x14ac:dyDescent="0.3">
      <c r="A214" t="s">
        <v>519</v>
      </c>
      <c r="B214" t="s">
        <v>520</v>
      </c>
      <c r="C214" t="s">
        <v>10402</v>
      </c>
      <c r="D214" t="s">
        <v>106</v>
      </c>
      <c r="E214">
        <v>41832.112500000003</v>
      </c>
      <c r="F214">
        <v>1141.2</v>
      </c>
      <c r="G214">
        <v>98.405230167436599</v>
      </c>
      <c r="H214">
        <v>-17.207022560442599</v>
      </c>
      <c r="I214">
        <v>14.5817685195936</v>
      </c>
      <c r="J214">
        <v>-6.9048466075585297</v>
      </c>
      <c r="K214">
        <v>1304.0202681440101</v>
      </c>
      <c r="L214">
        <v>1138.5266596159399</v>
      </c>
      <c r="M214">
        <v>27.4741529685332</v>
      </c>
      <c r="N214">
        <v>0.463436114008342</v>
      </c>
      <c r="O214">
        <v>57.2642832106554</v>
      </c>
      <c r="P214">
        <v>153.6</v>
      </c>
      <c r="Q214">
        <v>0.17430146254607501</v>
      </c>
    </row>
    <row r="215" spans="1:17" x14ac:dyDescent="0.3">
      <c r="A215" t="s">
        <v>521</v>
      </c>
      <c r="B215" t="s">
        <v>522</v>
      </c>
      <c r="C215" t="s">
        <v>10400</v>
      </c>
      <c r="D215" t="s">
        <v>324</v>
      </c>
      <c r="E215">
        <v>41657.556048799997</v>
      </c>
      <c r="F215">
        <v>2026</v>
      </c>
      <c r="G215">
        <v>90.372723511979103</v>
      </c>
      <c r="H215">
        <v>11.7416171136577</v>
      </c>
      <c r="I215">
        <v>42.706510305430797</v>
      </c>
      <c r="J215">
        <v>0.141055973066843</v>
      </c>
      <c r="K215">
        <v>1757.4547105548299</v>
      </c>
      <c r="L215">
        <v>1465.7030084952801</v>
      </c>
      <c r="M215">
        <v>80.5326724081755</v>
      </c>
      <c r="N215">
        <v>1.0275651543494</v>
      </c>
      <c r="O215">
        <v>1.18460019743336</v>
      </c>
      <c r="P215">
        <v>148.89434889434801</v>
      </c>
      <c r="Q215">
        <v>0.18450641716501801</v>
      </c>
    </row>
    <row r="216" spans="1:17" x14ac:dyDescent="0.3">
      <c r="A216" t="s">
        <v>523</v>
      </c>
      <c r="B216" t="s">
        <v>524</v>
      </c>
      <c r="C216" t="s">
        <v>10402</v>
      </c>
      <c r="D216" t="s">
        <v>261</v>
      </c>
      <c r="E216">
        <v>41655.648206799997</v>
      </c>
      <c r="F216">
        <v>4416.3999999999996</v>
      </c>
      <c r="G216">
        <v>-1.21769558672204</v>
      </c>
      <c r="H216">
        <v>-7.9514007323763396</v>
      </c>
      <c r="I216">
        <v>-1.2056916924398999</v>
      </c>
      <c r="J216">
        <v>-2.25163447362173</v>
      </c>
      <c r="K216">
        <v>4333.5226534802596</v>
      </c>
      <c r="L216">
        <v>4007.3311187653999</v>
      </c>
      <c r="M216">
        <v>62.834823522920303</v>
      </c>
      <c r="N216">
        <v>0.68002786798954995</v>
      </c>
      <c r="O216">
        <v>12.081106783805801</v>
      </c>
      <c r="P216">
        <v>32.225565485546603</v>
      </c>
      <c r="Q216">
        <v>9.1510423894636997E-2</v>
      </c>
    </row>
    <row r="217" spans="1:17" x14ac:dyDescent="0.3">
      <c r="A217" t="s">
        <v>525</v>
      </c>
      <c r="B217" t="s">
        <v>526</v>
      </c>
      <c r="C217" t="s">
        <v>10406</v>
      </c>
      <c r="D217" t="s">
        <v>164</v>
      </c>
      <c r="E217">
        <v>41496.276167024997</v>
      </c>
      <c r="F217">
        <v>1232.25</v>
      </c>
      <c r="G217">
        <v>90.137530653835398</v>
      </c>
      <c r="H217">
        <v>24.7519682854415</v>
      </c>
      <c r="I217">
        <v>44.914370000485</v>
      </c>
      <c r="J217">
        <v>-1.5101710589875701</v>
      </c>
      <c r="K217">
        <v>1054.87035609994</v>
      </c>
      <c r="L217">
        <v>869.15537307582201</v>
      </c>
      <c r="M217">
        <v>73.821827462658007</v>
      </c>
      <c r="N217">
        <v>0.58834086076214298</v>
      </c>
      <c r="O217">
        <v>6.6342057212416199</v>
      </c>
      <c r="P217">
        <v>124.86313868613099</v>
      </c>
      <c r="Q217">
        <v>7.9995888052963995E-2</v>
      </c>
    </row>
    <row r="218" spans="1:17" x14ac:dyDescent="0.3">
      <c r="A218" t="s">
        <v>527</v>
      </c>
      <c r="B218" t="s">
        <v>528</v>
      </c>
      <c r="C218" t="s">
        <v>10402</v>
      </c>
      <c r="D218" t="s">
        <v>438</v>
      </c>
      <c r="E218">
        <v>40943.198926919998</v>
      </c>
      <c r="F218">
        <v>1475.3</v>
      </c>
      <c r="G218">
        <v>-36.218462215785301</v>
      </c>
      <c r="H218">
        <v>-5.7335960500417196</v>
      </c>
      <c r="I218">
        <v>-18.384539150978298</v>
      </c>
      <c r="J218">
        <v>-5.3260539551194697</v>
      </c>
      <c r="K218">
        <v>1457.57445977213</v>
      </c>
      <c r="L218">
        <v>1498.06485651457</v>
      </c>
      <c r="M218">
        <v>63.816991564694497</v>
      </c>
      <c r="N218">
        <v>0.690152556894567</v>
      </c>
      <c r="O218">
        <v>21.2194130007456</v>
      </c>
      <c r="P218">
        <v>13.0498084291187</v>
      </c>
      <c r="Q218">
        <v>4.9151674087288003E-2</v>
      </c>
    </row>
    <row r="219" spans="1:17" x14ac:dyDescent="0.3">
      <c r="A219" t="s">
        <v>529</v>
      </c>
      <c r="B219" t="s">
        <v>530</v>
      </c>
      <c r="C219" t="s">
        <v>10391</v>
      </c>
      <c r="D219" t="s">
        <v>40</v>
      </c>
      <c r="E219">
        <v>40664.873466929901</v>
      </c>
      <c r="F219">
        <v>1178.3</v>
      </c>
      <c r="G219">
        <v>-3.2702756635385901</v>
      </c>
      <c r="H219">
        <v>8.0344518615368301</v>
      </c>
      <c r="I219">
        <v>1.89667917032351</v>
      </c>
      <c r="J219">
        <v>3.1786345781086398</v>
      </c>
      <c r="K219">
        <v>1093.3792698419099</v>
      </c>
      <c r="L219">
        <v>1005.2451685457499</v>
      </c>
      <c r="M219">
        <v>66.356976248105397</v>
      </c>
      <c r="N219">
        <v>0.55820828376005804</v>
      </c>
      <c r="O219">
        <v>1.99864211151659</v>
      </c>
      <c r="P219">
        <v>37.933860111208602</v>
      </c>
      <c r="Q219">
        <v>-2.1365841597847001E-2</v>
      </c>
    </row>
    <row r="220" spans="1:17" x14ac:dyDescent="0.3">
      <c r="A220" t="s">
        <v>531</v>
      </c>
      <c r="B220" t="s">
        <v>532</v>
      </c>
      <c r="C220" t="s">
        <v>10391</v>
      </c>
      <c r="D220" t="s">
        <v>51</v>
      </c>
      <c r="E220">
        <v>40563.036336719997</v>
      </c>
      <c r="F220">
        <v>328.6</v>
      </c>
      <c r="G220">
        <v>-22.352664321705898</v>
      </c>
      <c r="H220">
        <v>3.0690116176831599</v>
      </c>
      <c r="I220">
        <v>2.59805724860554</v>
      </c>
      <c r="J220">
        <v>-2.0379247431526801</v>
      </c>
      <c r="K220">
        <v>313.20092948564098</v>
      </c>
      <c r="L220">
        <v>292.88309586993898</v>
      </c>
      <c r="M220">
        <v>55.473047493721602</v>
      </c>
      <c r="N220">
        <v>0.96044089288148204</v>
      </c>
      <c r="O220">
        <v>2.51065124771758</v>
      </c>
      <c r="P220">
        <v>38.445333895091601</v>
      </c>
      <c r="Q220">
        <v>5.4469254084130003E-2</v>
      </c>
    </row>
    <row r="221" spans="1:17" x14ac:dyDescent="0.3">
      <c r="A221" t="s">
        <v>533</v>
      </c>
      <c r="B221" t="s">
        <v>534</v>
      </c>
      <c r="C221" t="s">
        <v>10397</v>
      </c>
      <c r="D221" t="s">
        <v>535</v>
      </c>
      <c r="E221">
        <v>40519.5</v>
      </c>
      <c r="F221">
        <v>476.7</v>
      </c>
      <c r="G221">
        <v>52.2756461333258</v>
      </c>
      <c r="H221">
        <v>-10.026970642427999</v>
      </c>
      <c r="I221">
        <v>39.131382516489701</v>
      </c>
      <c r="J221">
        <v>-6.1512225617554499</v>
      </c>
      <c r="K221">
        <v>494.45673181120799</v>
      </c>
      <c r="L221">
        <v>434.52834478852202</v>
      </c>
      <c r="M221">
        <v>48.885175135798598</v>
      </c>
      <c r="N221">
        <v>0.57155030084638403</v>
      </c>
      <c r="O221">
        <v>30.134256345710099</v>
      </c>
      <c r="P221">
        <v>97.227968556061199</v>
      </c>
      <c r="Q221">
        <v>0.12713513351508901</v>
      </c>
    </row>
    <row r="222" spans="1:17" x14ac:dyDescent="0.3">
      <c r="A222" t="s">
        <v>536</v>
      </c>
      <c r="B222" t="s">
        <v>537</v>
      </c>
      <c r="C222" t="s">
        <v>10395</v>
      </c>
      <c r="D222" t="s">
        <v>54</v>
      </c>
      <c r="E222">
        <v>40262.292310174998</v>
      </c>
      <c r="F222">
        <v>3223.25</v>
      </c>
      <c r="G222">
        <v>59.856570817219897</v>
      </c>
      <c r="H222">
        <v>-2.6904040384500898</v>
      </c>
      <c r="I222">
        <v>27.5976009072726</v>
      </c>
      <c r="J222">
        <v>-4.3726723455655501</v>
      </c>
      <c r="K222">
        <v>2978.7161564542598</v>
      </c>
      <c r="L222">
        <v>2444.0903893916802</v>
      </c>
      <c r="M222">
        <v>53.060047391915198</v>
      </c>
      <c r="N222">
        <v>0.83282119390138998</v>
      </c>
      <c r="O222">
        <v>8.1206856433723793</v>
      </c>
      <c r="P222">
        <v>95.342565376806704</v>
      </c>
      <c r="Q222">
        <v>7.8061900093532005E-2</v>
      </c>
    </row>
    <row r="223" spans="1:17" x14ac:dyDescent="0.3">
      <c r="A223" t="s">
        <v>538</v>
      </c>
      <c r="B223" t="s">
        <v>539</v>
      </c>
      <c r="C223" t="s">
        <v>10396</v>
      </c>
      <c r="D223" t="s">
        <v>156</v>
      </c>
      <c r="E223">
        <v>39824.203410479997</v>
      </c>
      <c r="F223">
        <v>287.2</v>
      </c>
      <c r="G223">
        <v>80.576536792715501</v>
      </c>
      <c r="H223">
        <v>-6.6544642038266799</v>
      </c>
      <c r="I223">
        <v>16.186755865655201</v>
      </c>
      <c r="J223">
        <v>-1.09006523888175</v>
      </c>
      <c r="K223">
        <v>267.99697723192901</v>
      </c>
      <c r="L223">
        <v>234.465814501198</v>
      </c>
      <c r="M223">
        <v>71.3257805943893</v>
      </c>
      <c r="N223">
        <v>0.49300624420373301</v>
      </c>
      <c r="O223">
        <v>8.5654596100278493</v>
      </c>
      <c r="P223">
        <v>145.890410958904</v>
      </c>
      <c r="Q223">
        <v>0.16131356465611099</v>
      </c>
    </row>
    <row r="224" spans="1:17" x14ac:dyDescent="0.3">
      <c r="A224" t="s">
        <v>540</v>
      </c>
      <c r="B224" t="s">
        <v>541</v>
      </c>
      <c r="C224" t="s">
        <v>10402</v>
      </c>
      <c r="D224" t="s">
        <v>215</v>
      </c>
      <c r="E224">
        <v>39813.026253825003</v>
      </c>
      <c r="F224">
        <v>9911.5499999999993</v>
      </c>
      <c r="G224">
        <v>50.384960463486799</v>
      </c>
      <c r="H224">
        <v>5.0779730130216203</v>
      </c>
      <c r="I224">
        <v>23.187742951732599</v>
      </c>
      <c r="J224">
        <v>-9.5380934895592997</v>
      </c>
      <c r="K224">
        <v>9055.9327306861796</v>
      </c>
      <c r="L224">
        <v>7524.9755457276597</v>
      </c>
      <c r="M224">
        <v>57.341539180490003</v>
      </c>
      <c r="N224">
        <v>1.2465506814149601</v>
      </c>
      <c r="O224">
        <v>7.1961499462747902</v>
      </c>
      <c r="P224">
        <v>118.044724076864</v>
      </c>
      <c r="Q224">
        <v>0.28317701348370899</v>
      </c>
    </row>
    <row r="225" spans="1:17" hidden="1" x14ac:dyDescent="0.3">
      <c r="A225" t="s">
        <v>542</v>
      </c>
      <c r="B225" t="s">
        <v>543</v>
      </c>
      <c r="C225" t="s">
        <v>10405</v>
      </c>
      <c r="D225" t="s">
        <v>161</v>
      </c>
      <c r="E225">
        <v>39753.785024099998</v>
      </c>
      <c r="F225">
        <v>1552.6</v>
      </c>
      <c r="G225">
        <v>265.18412870313102</v>
      </c>
      <c r="H225">
        <v>-15.828070055904901</v>
      </c>
      <c r="I225">
        <v>60.482429887271103</v>
      </c>
      <c r="J225">
        <v>-8.7918970345763707</v>
      </c>
      <c r="K225">
        <v>1625.5564413571899</v>
      </c>
      <c r="L225">
        <v>1221.25723977856</v>
      </c>
      <c r="M225">
        <v>28.7668940921609</v>
      </c>
      <c r="N225">
        <v>2.8284863332327399</v>
      </c>
      <c r="O225">
        <v>21.7248486409893</v>
      </c>
      <c r="P225">
        <v>344.871060171919</v>
      </c>
      <c r="Q225">
        <v>0.22617338163994999</v>
      </c>
    </row>
    <row r="226" spans="1:17" x14ac:dyDescent="0.3">
      <c r="A226" t="s">
        <v>544</v>
      </c>
      <c r="B226" t="s">
        <v>545</v>
      </c>
      <c r="C226" t="s">
        <v>10406</v>
      </c>
      <c r="D226" t="s">
        <v>546</v>
      </c>
      <c r="E226">
        <v>39678.956060999997</v>
      </c>
      <c r="F226">
        <v>35223</v>
      </c>
      <c r="G226">
        <v>-20.711918507581</v>
      </c>
      <c r="H226">
        <v>-3.3067146305308799</v>
      </c>
      <c r="I226">
        <v>-1.86071781454448</v>
      </c>
      <c r="J226">
        <v>-3.70735975798021</v>
      </c>
      <c r="K226">
        <v>35876.980247473803</v>
      </c>
      <c r="L226">
        <v>33751.027926885501</v>
      </c>
      <c r="M226">
        <v>46.834153831119202</v>
      </c>
      <c r="N226">
        <v>0.63869796074445995</v>
      </c>
      <c r="O226">
        <v>15.9938108622207</v>
      </c>
      <c r="P226">
        <v>23.5940271483686</v>
      </c>
      <c r="Q226">
        <v>2.0620666816599E-2</v>
      </c>
    </row>
    <row r="227" spans="1:17" x14ac:dyDescent="0.3">
      <c r="A227" t="s">
        <v>547</v>
      </c>
      <c r="B227" t="s">
        <v>548</v>
      </c>
      <c r="C227" t="s">
        <v>10391</v>
      </c>
      <c r="D227" t="s">
        <v>549</v>
      </c>
      <c r="E227">
        <v>39335.461405239999</v>
      </c>
      <c r="F227">
        <v>1078.55</v>
      </c>
      <c r="G227">
        <v>75.404536647174297</v>
      </c>
      <c r="H227">
        <v>-6.0916133546062099</v>
      </c>
      <c r="I227">
        <v>48.459581645527898</v>
      </c>
      <c r="J227">
        <v>-4.7130823046400296</v>
      </c>
      <c r="K227">
        <v>1045.01494214784</v>
      </c>
      <c r="L227">
        <v>850.29007904155696</v>
      </c>
      <c r="M227">
        <v>47.1059063622954</v>
      </c>
      <c r="N227">
        <v>0.55209679968331205</v>
      </c>
      <c r="O227">
        <v>12.651244726716399</v>
      </c>
      <c r="P227">
        <v>121.218336580863</v>
      </c>
      <c r="Q227">
        <v>0.12668750144751001</v>
      </c>
    </row>
    <row r="228" spans="1:17" x14ac:dyDescent="0.3">
      <c r="A228" t="s">
        <v>550</v>
      </c>
      <c r="B228" t="s">
        <v>551</v>
      </c>
      <c r="C228" t="s">
        <v>10404</v>
      </c>
      <c r="D228" t="s">
        <v>273</v>
      </c>
      <c r="E228">
        <v>39033.642438584997</v>
      </c>
      <c r="F228">
        <v>2861.85</v>
      </c>
      <c r="G228">
        <v>2.00064861682299</v>
      </c>
      <c r="H228">
        <v>-3.0950531091885201</v>
      </c>
      <c r="I228">
        <v>16.3960619964468</v>
      </c>
      <c r="J228">
        <v>-4.6847411923196196</v>
      </c>
      <c r="K228">
        <v>2858.57636308877</v>
      </c>
      <c r="L228">
        <v>2551.33501613526</v>
      </c>
      <c r="M228">
        <v>40.593478690066298</v>
      </c>
      <c r="N228">
        <v>0.36602509533053901</v>
      </c>
      <c r="O228">
        <v>10.732568094065</v>
      </c>
      <c r="P228">
        <v>48.911205349012597</v>
      </c>
      <c r="Q228">
        <v>-6.3647790429249996E-3</v>
      </c>
    </row>
    <row r="229" spans="1:17" x14ac:dyDescent="0.3">
      <c r="A229" t="s">
        <v>552</v>
      </c>
      <c r="B229" t="s">
        <v>553</v>
      </c>
      <c r="C229" t="s">
        <v>10402</v>
      </c>
      <c r="D229" t="s">
        <v>554</v>
      </c>
      <c r="E229">
        <v>38853.902338090003</v>
      </c>
      <c r="F229">
        <v>4305.55</v>
      </c>
      <c r="G229">
        <v>46.408310716962099</v>
      </c>
      <c r="H229">
        <v>-13.5382709353143</v>
      </c>
      <c r="I229">
        <v>6.5470966309277898</v>
      </c>
      <c r="J229">
        <v>-7.3726552100460498</v>
      </c>
      <c r="K229">
        <v>4385.3925524373799</v>
      </c>
      <c r="L229">
        <v>3859.6504229595798</v>
      </c>
      <c r="M229">
        <v>41.090974530912199</v>
      </c>
      <c r="N229">
        <v>1.18246136207081</v>
      </c>
      <c r="O229">
        <v>17.0512478080616</v>
      </c>
      <c r="P229">
        <v>85.496100986601107</v>
      </c>
      <c r="Q229">
        <v>0.19223744456709399</v>
      </c>
    </row>
    <row r="230" spans="1:17" x14ac:dyDescent="0.3">
      <c r="A230" t="s">
        <v>555</v>
      </c>
      <c r="B230" t="s">
        <v>556</v>
      </c>
      <c r="C230" t="s">
        <v>10391</v>
      </c>
      <c r="D230" t="s">
        <v>40</v>
      </c>
      <c r="E230">
        <v>38579.68</v>
      </c>
      <c r="F230">
        <v>234.1</v>
      </c>
      <c r="G230">
        <v>35.305088937025701</v>
      </c>
      <c r="H230">
        <v>-14.4038991893279</v>
      </c>
      <c r="I230">
        <v>-13.7188201740588</v>
      </c>
      <c r="J230">
        <v>-3.9570017117784899</v>
      </c>
      <c r="K230">
        <v>251.93441996422601</v>
      </c>
      <c r="L230">
        <v>233.11856781648601</v>
      </c>
      <c r="M230">
        <v>33.633879742641199</v>
      </c>
      <c r="N230">
        <v>0.25770497580285101</v>
      </c>
      <c r="O230">
        <v>38.701409653993998</v>
      </c>
      <c r="P230">
        <v>79.938508839354299</v>
      </c>
      <c r="Q230">
        <v>2.8544124918052E-2</v>
      </c>
    </row>
    <row r="231" spans="1:17" x14ac:dyDescent="0.3">
      <c r="A231" t="s">
        <v>557</v>
      </c>
      <c r="B231" t="s">
        <v>558</v>
      </c>
      <c r="C231" t="s">
        <v>10389</v>
      </c>
      <c r="D231" t="s">
        <v>187</v>
      </c>
      <c r="E231">
        <v>38510.544011999998</v>
      </c>
      <c r="F231">
        <v>550.15</v>
      </c>
      <c r="G231">
        <v>-10.950696380828701</v>
      </c>
      <c r="H231">
        <v>-0.81262600686687703</v>
      </c>
      <c r="I231">
        <v>14.0472432070581</v>
      </c>
      <c r="J231">
        <v>-2.2816937099394798</v>
      </c>
      <c r="K231">
        <v>532.30671085501604</v>
      </c>
      <c r="L231">
        <v>486.61723073253103</v>
      </c>
      <c r="M231">
        <v>59.382996939451601</v>
      </c>
      <c r="N231">
        <v>1.32639376224054</v>
      </c>
      <c r="O231">
        <v>3.6717258929382899</v>
      </c>
      <c r="P231">
        <v>46.433324461006102</v>
      </c>
      <c r="Q231">
        <v>-3.5911108795226999E-2</v>
      </c>
    </row>
    <row r="232" spans="1:17" x14ac:dyDescent="0.3">
      <c r="A232" t="s">
        <v>559</v>
      </c>
      <c r="B232" t="s">
        <v>560</v>
      </c>
      <c r="C232" t="s">
        <v>10391</v>
      </c>
      <c r="D232" t="s">
        <v>400</v>
      </c>
      <c r="E232">
        <v>38002.402759559998</v>
      </c>
      <c r="F232">
        <v>2023.8</v>
      </c>
      <c r="G232">
        <v>40.4547880378732</v>
      </c>
      <c r="H232">
        <v>13.652147768510099</v>
      </c>
      <c r="I232">
        <v>69.199496603854698</v>
      </c>
      <c r="J232">
        <v>3.4250361634634601</v>
      </c>
      <c r="K232">
        <v>1688.5865873795301</v>
      </c>
      <c r="L232">
        <v>1336.7960074600001</v>
      </c>
      <c r="M232">
        <v>78.741280127278102</v>
      </c>
      <c r="N232">
        <v>0.61434952639785501</v>
      </c>
      <c r="O232">
        <v>3.71578219191619</v>
      </c>
      <c r="P232">
        <v>110.57122047653699</v>
      </c>
      <c r="Q232">
        <v>0.12863440387761599</v>
      </c>
    </row>
    <row r="233" spans="1:17" hidden="1" x14ac:dyDescent="0.3">
      <c r="A233" t="s">
        <v>561</v>
      </c>
      <c r="B233" t="s">
        <v>562</v>
      </c>
      <c r="C233" t="s">
        <v>10405</v>
      </c>
      <c r="D233" t="s">
        <v>34</v>
      </c>
      <c r="E233">
        <v>37874.270665835997</v>
      </c>
      <c r="F233">
        <v>55.88</v>
      </c>
      <c r="G233">
        <v>-9.0363118970562706</v>
      </c>
      <c r="H233">
        <v>-9.7112268373191206</v>
      </c>
      <c r="I233">
        <v>-20.380750594293001</v>
      </c>
      <c r="J233">
        <v>0.21687780985947999</v>
      </c>
      <c r="K233">
        <v>58.677606406008699</v>
      </c>
      <c r="L233">
        <v>56.012347888394103</v>
      </c>
      <c r="M233">
        <v>46.965288182791198</v>
      </c>
      <c r="N233">
        <v>0.50300993198339405</v>
      </c>
      <c r="O233">
        <v>38.690050107372898</v>
      </c>
      <c r="P233">
        <v>52.886456908344698</v>
      </c>
      <c r="Q233">
        <v>0.106629081648771</v>
      </c>
    </row>
    <row r="234" spans="1:17" x14ac:dyDescent="0.3">
      <c r="A234" t="s">
        <v>563</v>
      </c>
      <c r="B234" t="s">
        <v>564</v>
      </c>
      <c r="C234" t="s">
        <v>10393</v>
      </c>
      <c r="D234" t="s">
        <v>43</v>
      </c>
      <c r="E234">
        <v>37840.780151300001</v>
      </c>
      <c r="F234">
        <v>7307.65</v>
      </c>
      <c r="G234">
        <v>210.83045439643899</v>
      </c>
      <c r="H234">
        <v>29.655663189242802</v>
      </c>
      <c r="I234">
        <v>121.12904103384</v>
      </c>
      <c r="J234">
        <v>-9.9849882517822994</v>
      </c>
      <c r="K234">
        <v>5922.6675849365502</v>
      </c>
      <c r="L234">
        <v>4100.7587951252099</v>
      </c>
      <c r="M234">
        <v>53.571006173496301</v>
      </c>
      <c r="N234">
        <v>1.1219129640350101</v>
      </c>
      <c r="O234">
        <v>16.042777089762001</v>
      </c>
      <c r="P234">
        <v>266.83148436323398</v>
      </c>
      <c r="Q234">
        <v>0.17696614192889801</v>
      </c>
    </row>
    <row r="235" spans="1:17" x14ac:dyDescent="0.3">
      <c r="A235" t="s">
        <v>565</v>
      </c>
      <c r="B235" t="s">
        <v>566</v>
      </c>
      <c r="C235" t="s">
        <v>10391</v>
      </c>
      <c r="D235" t="s">
        <v>567</v>
      </c>
      <c r="E235">
        <v>37731.571485</v>
      </c>
      <c r="F235">
        <v>685.95</v>
      </c>
      <c r="G235">
        <v>16.351862421873101</v>
      </c>
      <c r="H235">
        <v>-3.8201641787785898</v>
      </c>
      <c r="I235">
        <v>-1.6713159909845301</v>
      </c>
      <c r="J235">
        <v>-1.9794879753408201</v>
      </c>
      <c r="K235">
        <v>694.06030224978497</v>
      </c>
      <c r="L235">
        <v>644.14381244724495</v>
      </c>
      <c r="M235">
        <v>52.507759470439098</v>
      </c>
      <c r="N235">
        <v>1.2395594277625901</v>
      </c>
      <c r="O235">
        <v>20.526277425468301</v>
      </c>
      <c r="P235">
        <v>58.7847222222222</v>
      </c>
      <c r="Q235">
        <v>3.9622016010058998E-2</v>
      </c>
    </row>
    <row r="236" spans="1:17" x14ac:dyDescent="0.3">
      <c r="A236" t="s">
        <v>568</v>
      </c>
      <c r="B236" t="s">
        <v>569</v>
      </c>
      <c r="C236" t="s">
        <v>10394</v>
      </c>
      <c r="D236" t="s">
        <v>46</v>
      </c>
      <c r="E236">
        <v>37586.735999999997</v>
      </c>
      <c r="F236">
        <v>62.24</v>
      </c>
      <c r="G236">
        <v>62.044582286641599</v>
      </c>
      <c r="H236">
        <v>-7.7735105969572098</v>
      </c>
      <c r="I236">
        <v>-10.636491970317399</v>
      </c>
      <c r="J236">
        <v>2.4406113157498499</v>
      </c>
      <c r="K236">
        <v>63.475127692716697</v>
      </c>
      <c r="L236">
        <v>59.014116558608798</v>
      </c>
      <c r="M236">
        <v>52.881538896700199</v>
      </c>
      <c r="N236">
        <v>0.86538477288295801</v>
      </c>
      <c r="O236">
        <v>25.562339331619501</v>
      </c>
      <c r="P236">
        <v>106.77740863787299</v>
      </c>
      <c r="Q236">
        <v>0.104391398377911</v>
      </c>
    </row>
    <row r="237" spans="1:17" x14ac:dyDescent="0.3">
      <c r="A237" t="s">
        <v>570</v>
      </c>
      <c r="B237" t="s">
        <v>571</v>
      </c>
      <c r="C237" t="s">
        <v>10395</v>
      </c>
      <c r="D237" t="s">
        <v>54</v>
      </c>
      <c r="E237">
        <v>37548.224263999997</v>
      </c>
      <c r="F237">
        <v>1480</v>
      </c>
      <c r="G237">
        <v>34.032590507421098</v>
      </c>
      <c r="H237">
        <v>2.53635061517751E-2</v>
      </c>
      <c r="I237">
        <v>5.8462631731591399</v>
      </c>
      <c r="J237">
        <v>-1.97742422919962</v>
      </c>
      <c r="K237">
        <v>1372.86839181339</v>
      </c>
      <c r="L237">
        <v>1230.8776796985801</v>
      </c>
      <c r="M237">
        <v>66.403311320525006</v>
      </c>
      <c r="N237">
        <v>0.75375074710360501</v>
      </c>
      <c r="O237">
        <v>1.9594594594594501</v>
      </c>
      <c r="P237">
        <v>67.108903065544993</v>
      </c>
      <c r="Q237">
        <v>-1.6713341896593001E-2</v>
      </c>
    </row>
    <row r="238" spans="1:17" x14ac:dyDescent="0.3">
      <c r="A238" t="s">
        <v>572</v>
      </c>
      <c r="B238" t="s">
        <v>573</v>
      </c>
      <c r="C238" t="s">
        <v>10399</v>
      </c>
      <c r="D238" t="s">
        <v>111</v>
      </c>
      <c r="E238">
        <v>37128.803368590001</v>
      </c>
      <c r="F238">
        <v>348.1</v>
      </c>
      <c r="G238">
        <v>29.047196459620501</v>
      </c>
      <c r="H238">
        <v>3.40541106537647</v>
      </c>
      <c r="I238">
        <v>50.769611724547502</v>
      </c>
      <c r="J238">
        <v>1.9529958945408199</v>
      </c>
      <c r="K238">
        <v>321.32765116950497</v>
      </c>
      <c r="L238">
        <v>284.36928337352498</v>
      </c>
      <c r="M238">
        <v>72.956593683003305</v>
      </c>
      <c r="N238">
        <v>1.1771504226999701</v>
      </c>
      <c r="O238">
        <v>1.6949152542372801</v>
      </c>
      <c r="P238">
        <v>75.144654088050302</v>
      </c>
      <c r="Q238">
        <v>1.8735761147199E-2</v>
      </c>
    </row>
    <row r="239" spans="1:17" x14ac:dyDescent="0.3">
      <c r="A239" t="s">
        <v>574</v>
      </c>
      <c r="B239" t="s">
        <v>575</v>
      </c>
      <c r="C239" t="s">
        <v>5630</v>
      </c>
      <c r="D239" t="s">
        <v>83</v>
      </c>
      <c r="E239">
        <v>36676.920702169999</v>
      </c>
      <c r="F239">
        <v>4746.7</v>
      </c>
      <c r="G239">
        <v>19.119761662194598</v>
      </c>
      <c r="H239">
        <v>4.6103556644634001</v>
      </c>
      <c r="I239">
        <v>-7.6300382835906705E-2</v>
      </c>
      <c r="J239">
        <v>-2.8387506213314602</v>
      </c>
      <c r="K239">
        <v>4502.2156701234799</v>
      </c>
      <c r="L239">
        <v>4150.6588819406898</v>
      </c>
      <c r="M239">
        <v>58.1626599231979</v>
      </c>
      <c r="N239">
        <v>1.051092252378</v>
      </c>
      <c r="O239">
        <v>3.1348094465628802</v>
      </c>
      <c r="P239">
        <v>55.494406499271101</v>
      </c>
      <c r="Q239">
        <v>2.5145447232491999E-2</v>
      </c>
    </row>
    <row r="240" spans="1:17" x14ac:dyDescent="0.3">
      <c r="A240" t="s">
        <v>576</v>
      </c>
      <c r="B240" t="s">
        <v>577</v>
      </c>
      <c r="C240" t="s">
        <v>5630</v>
      </c>
      <c r="D240" t="s">
        <v>83</v>
      </c>
      <c r="E240">
        <v>36191.065968130002</v>
      </c>
      <c r="F240">
        <v>1929.7</v>
      </c>
      <c r="G240">
        <v>-49.297253838475598</v>
      </c>
      <c r="H240">
        <v>0.57364767437014197</v>
      </c>
      <c r="I240">
        <v>-19.000798977369101</v>
      </c>
      <c r="J240">
        <v>0.20093236729375999</v>
      </c>
      <c r="K240">
        <v>1846.1149716766299</v>
      </c>
      <c r="L240">
        <v>1917.13193661065</v>
      </c>
      <c r="M240">
        <v>68.442075154661197</v>
      </c>
      <c r="N240">
        <v>0.54998931162597398</v>
      </c>
      <c r="O240">
        <v>25.9625848577498</v>
      </c>
      <c r="P240">
        <v>16.852367688022198</v>
      </c>
      <c r="Q240">
        <v>-5.1927064572699001E-2</v>
      </c>
    </row>
    <row r="241" spans="1:17" x14ac:dyDescent="0.3">
      <c r="A241" t="s">
        <v>578</v>
      </c>
      <c r="B241" t="s">
        <v>579</v>
      </c>
      <c r="C241" t="s">
        <v>10402</v>
      </c>
      <c r="D241" t="s">
        <v>215</v>
      </c>
      <c r="E241">
        <v>36055.986525599998</v>
      </c>
      <c r="F241">
        <v>5632.8</v>
      </c>
      <c r="G241">
        <v>133.905024655565</v>
      </c>
      <c r="H241">
        <v>6.2421190212509501</v>
      </c>
      <c r="I241">
        <v>82.378377966101596</v>
      </c>
      <c r="J241">
        <v>2.9552421639309898</v>
      </c>
      <c r="K241">
        <v>4759.6064845348901</v>
      </c>
      <c r="L241">
        <v>3586.3009176677901</v>
      </c>
      <c r="M241">
        <v>76.887825867467896</v>
      </c>
      <c r="N241">
        <v>2.1680491075538502</v>
      </c>
      <c r="O241">
        <v>3.1458599630734101</v>
      </c>
      <c r="P241">
        <v>173.975534424475</v>
      </c>
    </row>
    <row r="242" spans="1:17" x14ac:dyDescent="0.3">
      <c r="A242" t="s">
        <v>580</v>
      </c>
      <c r="B242" t="s">
        <v>581</v>
      </c>
      <c r="C242" t="s">
        <v>10395</v>
      </c>
      <c r="D242" t="s">
        <v>195</v>
      </c>
      <c r="E242">
        <v>35844.297000600003</v>
      </c>
      <c r="F242">
        <v>894.3</v>
      </c>
      <c r="G242">
        <v>-15.7141828216644</v>
      </c>
      <c r="H242">
        <v>1.51499843684556</v>
      </c>
      <c r="I242">
        <v>9.4294404998004104</v>
      </c>
      <c r="J242">
        <v>-6.7086404467426703</v>
      </c>
      <c r="K242">
        <v>846.726318412821</v>
      </c>
      <c r="L242">
        <v>763.90288263899197</v>
      </c>
      <c r="M242">
        <v>47.2651852323173</v>
      </c>
      <c r="N242">
        <v>0.74208627628392898</v>
      </c>
      <c r="O242">
        <v>5.69719333556972</v>
      </c>
      <c r="P242">
        <v>47.173537398173202</v>
      </c>
      <c r="Q242">
        <v>1.5392331924343999E-2</v>
      </c>
    </row>
    <row r="243" spans="1:17" x14ac:dyDescent="0.3">
      <c r="A243" t="s">
        <v>582</v>
      </c>
      <c r="B243" t="s">
        <v>583</v>
      </c>
      <c r="C243" t="s">
        <v>10391</v>
      </c>
      <c r="D243" t="s">
        <v>40</v>
      </c>
      <c r="E243">
        <v>35370.769348250004</v>
      </c>
      <c r="F243">
        <v>604.1</v>
      </c>
      <c r="G243">
        <v>-27.918315914544099</v>
      </c>
      <c r="H243">
        <v>-5.1289488946528898</v>
      </c>
      <c r="I243">
        <v>-5.3375072257157701</v>
      </c>
      <c r="J243">
        <v>-3.8110927179737502</v>
      </c>
      <c r="K243">
        <v>600.83143594738601</v>
      </c>
      <c r="L243">
        <v>577.18921547922105</v>
      </c>
      <c r="M243">
        <v>39.732254071557698</v>
      </c>
      <c r="N243">
        <v>0.691495761339876</v>
      </c>
      <c r="O243">
        <v>7.1014732660155504</v>
      </c>
      <c r="P243">
        <v>32.8276165347405</v>
      </c>
      <c r="Q243">
        <v>-9.0868427203983998E-2</v>
      </c>
    </row>
    <row r="244" spans="1:17" x14ac:dyDescent="0.3">
      <c r="A244" t="s">
        <v>584</v>
      </c>
      <c r="B244" t="s">
        <v>585</v>
      </c>
      <c r="C244" t="s">
        <v>10391</v>
      </c>
      <c r="D244" t="s">
        <v>225</v>
      </c>
      <c r="E244">
        <v>35240.888546399998</v>
      </c>
      <c r="F244">
        <v>6965.25</v>
      </c>
      <c r="G244">
        <v>102.876187075293</v>
      </c>
      <c r="H244">
        <v>9.0415204756050098</v>
      </c>
      <c r="I244">
        <v>5.59026384514861</v>
      </c>
      <c r="J244">
        <v>-1.2030065911258001</v>
      </c>
      <c r="K244">
        <v>6699.2155931732505</v>
      </c>
      <c r="L244">
        <v>5967.6389654937102</v>
      </c>
      <c r="M244">
        <v>56.211194590072303</v>
      </c>
      <c r="N244">
        <v>0.57589248901594503</v>
      </c>
      <c r="O244">
        <v>40.078963425576902</v>
      </c>
      <c r="P244">
        <v>148.04579690532501</v>
      </c>
      <c r="Q244">
        <v>0.13922731637650501</v>
      </c>
    </row>
    <row r="245" spans="1:17" x14ac:dyDescent="0.3">
      <c r="A245" t="s">
        <v>586</v>
      </c>
      <c r="B245" t="s">
        <v>587</v>
      </c>
      <c r="C245" t="s">
        <v>10398</v>
      </c>
      <c r="D245" t="s">
        <v>169</v>
      </c>
      <c r="E245">
        <v>35167.825457475999</v>
      </c>
      <c r="F245">
        <v>191.48</v>
      </c>
      <c r="G245">
        <v>73.490983863483393</v>
      </c>
      <c r="H245">
        <v>-2.3375135297079099</v>
      </c>
      <c r="I245">
        <v>8.6619767116830992</v>
      </c>
      <c r="J245">
        <v>-6.9555057980492396</v>
      </c>
      <c r="K245">
        <v>181.42818990220499</v>
      </c>
      <c r="L245">
        <v>164.295641844784</v>
      </c>
      <c r="M245">
        <v>65.891719429983198</v>
      </c>
      <c r="N245">
        <v>1.0859733047275899</v>
      </c>
      <c r="O245">
        <v>9.1497806559431805</v>
      </c>
      <c r="P245">
        <v>116.117381489842</v>
      </c>
      <c r="Q245">
        <v>7.0981295721903995E-2</v>
      </c>
    </row>
    <row r="246" spans="1:17" hidden="1" x14ac:dyDescent="0.3">
      <c r="A246" t="s">
        <v>588</v>
      </c>
      <c r="B246" t="s">
        <v>589</v>
      </c>
      <c r="C246" t="s">
        <v>10405</v>
      </c>
      <c r="D246" t="s">
        <v>111</v>
      </c>
      <c r="E246">
        <v>34551.706446949996</v>
      </c>
      <c r="F246">
        <v>665.5</v>
      </c>
      <c r="G246">
        <v>-33.8521492771699</v>
      </c>
      <c r="H246">
        <v>-2.71986721145527</v>
      </c>
      <c r="I246">
        <v>-19.397290050108701</v>
      </c>
      <c r="J246">
        <v>-0.12874785140668399</v>
      </c>
      <c r="M246">
        <v>70.401495942267999</v>
      </c>
      <c r="O246">
        <v>6.3410969196093099</v>
      </c>
      <c r="P246">
        <v>13.257317903335499</v>
      </c>
    </row>
    <row r="247" spans="1:17" x14ac:dyDescent="0.3">
      <c r="A247" t="s">
        <v>590</v>
      </c>
      <c r="B247" t="s">
        <v>591</v>
      </c>
      <c r="C247" t="s">
        <v>592</v>
      </c>
      <c r="D247" t="s">
        <v>592</v>
      </c>
      <c r="E247">
        <v>34497.577949999999</v>
      </c>
      <c r="F247">
        <v>1009.25</v>
      </c>
      <c r="G247">
        <v>6.6695789729850103</v>
      </c>
      <c r="H247">
        <v>1.40272122761171</v>
      </c>
      <c r="I247">
        <v>4.7536207286183796</v>
      </c>
      <c r="J247">
        <v>5.5600227426315199</v>
      </c>
      <c r="K247">
        <v>874.39301679912398</v>
      </c>
      <c r="L247">
        <v>825.91420333767303</v>
      </c>
      <c r="M247">
        <v>80.208143676828698</v>
      </c>
      <c r="N247">
        <v>1.7173068818709201</v>
      </c>
      <c r="O247">
        <v>0.86698043101311995</v>
      </c>
      <c r="P247">
        <v>42.1478873239436</v>
      </c>
      <c r="Q247">
        <v>8.9037617088189996E-2</v>
      </c>
    </row>
    <row r="248" spans="1:17" x14ac:dyDescent="0.3">
      <c r="A248" t="s">
        <v>593</v>
      </c>
      <c r="B248" t="s">
        <v>594</v>
      </c>
      <c r="C248" t="s">
        <v>10397</v>
      </c>
      <c r="D248" t="s">
        <v>190</v>
      </c>
      <c r="E248">
        <v>34197.951605759998</v>
      </c>
      <c r="F248">
        <v>2431.1999999999998</v>
      </c>
      <c r="G248">
        <v>20.931246592339601</v>
      </c>
      <c r="H248">
        <v>-11.4069215849622</v>
      </c>
      <c r="I248">
        <v>20.518399062355101</v>
      </c>
      <c r="J248">
        <v>-3.14608038692944</v>
      </c>
      <c r="K248">
        <v>2489.02457048319</v>
      </c>
      <c r="L248">
        <v>2214.3922481927102</v>
      </c>
      <c r="M248">
        <v>41.901065963725003</v>
      </c>
      <c r="N248">
        <v>1.32383085259642</v>
      </c>
      <c r="O248">
        <v>25.9172425139848</v>
      </c>
      <c r="P248">
        <v>57.865004382974497</v>
      </c>
      <c r="Q248">
        <v>2.9645047556235E-2</v>
      </c>
    </row>
    <row r="249" spans="1:17" hidden="1" x14ac:dyDescent="0.3">
      <c r="A249" t="s">
        <v>595</v>
      </c>
      <c r="B249" t="s">
        <v>596</v>
      </c>
      <c r="C249" t="s">
        <v>10405</v>
      </c>
      <c r="D249" t="s">
        <v>40</v>
      </c>
      <c r="E249">
        <v>33981.528042550002</v>
      </c>
      <c r="F249">
        <v>370.25</v>
      </c>
      <c r="G249">
        <v>-10.852766684099301</v>
      </c>
      <c r="H249">
        <v>-1.30486450241898</v>
      </c>
      <c r="I249">
        <v>3.6020925429618602</v>
      </c>
      <c r="J249">
        <v>0.83510739137560797</v>
      </c>
      <c r="K249">
        <v>359.438184793993</v>
      </c>
      <c r="M249">
        <v>50.701371076642303</v>
      </c>
      <c r="N249">
        <v>0.72542058285161903</v>
      </c>
      <c r="O249">
        <v>10.0337609723159</v>
      </c>
      <c r="P249">
        <v>32.920481062645798</v>
      </c>
    </row>
    <row r="250" spans="1:17" x14ac:dyDescent="0.3">
      <c r="A250" t="s">
        <v>597</v>
      </c>
      <c r="B250" t="s">
        <v>598</v>
      </c>
      <c r="C250" t="s">
        <v>10391</v>
      </c>
      <c r="D250" t="s">
        <v>441</v>
      </c>
      <c r="E250">
        <v>33897.055368000001</v>
      </c>
      <c r="F250">
        <v>4635.2</v>
      </c>
      <c r="G250">
        <v>-12.634457944830601</v>
      </c>
      <c r="H250">
        <v>-2.53748814928321</v>
      </c>
      <c r="I250">
        <v>-26.857200400432099</v>
      </c>
      <c r="J250">
        <v>-4.03245150447865</v>
      </c>
      <c r="K250">
        <v>4519.90830219691</v>
      </c>
      <c r="L250">
        <v>4360.9410816734398</v>
      </c>
      <c r="M250">
        <v>49.369582460965503</v>
      </c>
      <c r="N250">
        <v>0.54139256714026496</v>
      </c>
      <c r="O250">
        <v>13.662840869865301</v>
      </c>
      <c r="P250">
        <v>26.620591690113901</v>
      </c>
      <c r="Q250">
        <v>4.3506478720034998E-2</v>
      </c>
    </row>
    <row r="251" spans="1:17" x14ac:dyDescent="0.3">
      <c r="A251" t="s">
        <v>599</v>
      </c>
      <c r="B251" t="s">
        <v>600</v>
      </c>
      <c r="C251" t="s">
        <v>10400</v>
      </c>
      <c r="D251" t="s">
        <v>601</v>
      </c>
      <c r="E251">
        <v>33688.537928400001</v>
      </c>
      <c r="F251">
        <v>1238.8</v>
      </c>
      <c r="G251">
        <v>-15.8243980265304</v>
      </c>
      <c r="H251">
        <v>-14.0696364937162</v>
      </c>
      <c r="I251">
        <v>-8.2684943105251296</v>
      </c>
      <c r="J251">
        <v>-4.6041294536273298</v>
      </c>
      <c r="K251">
        <v>1271.4510448042399</v>
      </c>
      <c r="L251">
        <v>1200.6180343250601</v>
      </c>
      <c r="M251">
        <v>41.335218789582903</v>
      </c>
      <c r="N251">
        <v>0.60350246559134701</v>
      </c>
      <c r="O251">
        <v>16.3383919922505</v>
      </c>
      <c r="P251">
        <v>25.124993687187501</v>
      </c>
      <c r="Q251">
        <v>0.10355568399114599</v>
      </c>
    </row>
    <row r="252" spans="1:17" x14ac:dyDescent="0.3">
      <c r="A252" t="s">
        <v>602</v>
      </c>
      <c r="B252" t="s">
        <v>603</v>
      </c>
      <c r="C252" t="s">
        <v>10397</v>
      </c>
      <c r="D252" t="s">
        <v>403</v>
      </c>
      <c r="E252">
        <v>33574.61151029</v>
      </c>
      <c r="F252">
        <v>528.65</v>
      </c>
      <c r="G252">
        <v>8.2087871554344698</v>
      </c>
      <c r="H252">
        <v>-2.3831918758000001</v>
      </c>
      <c r="I252">
        <v>-5.2618576399323702</v>
      </c>
      <c r="J252">
        <v>-2.9756953758198001</v>
      </c>
      <c r="K252">
        <v>512.89677118146801</v>
      </c>
      <c r="L252">
        <v>486.47623583370802</v>
      </c>
      <c r="M252">
        <v>65.106693816198302</v>
      </c>
      <c r="N252">
        <v>0.56340000537273205</v>
      </c>
      <c r="O252">
        <v>7.4529461836754001</v>
      </c>
      <c r="P252">
        <v>44.835616438356098</v>
      </c>
      <c r="Q252">
        <v>0.109463896676035</v>
      </c>
    </row>
    <row r="253" spans="1:17" x14ac:dyDescent="0.3">
      <c r="A253" t="s">
        <v>604</v>
      </c>
      <c r="B253" t="s">
        <v>605</v>
      </c>
      <c r="C253" t="s">
        <v>10391</v>
      </c>
      <c r="D253" t="s">
        <v>24</v>
      </c>
      <c r="E253">
        <v>33487.256775374997</v>
      </c>
      <c r="F253">
        <v>207.87</v>
      </c>
      <c r="G253">
        <v>-49.6712026042932</v>
      </c>
      <c r="H253">
        <v>1.45012982773314</v>
      </c>
      <c r="I253">
        <v>-3.0232502122053</v>
      </c>
      <c r="J253">
        <v>1.3676308419146199</v>
      </c>
      <c r="K253">
        <v>201.74483608040899</v>
      </c>
      <c r="L253">
        <v>204.93802635041101</v>
      </c>
      <c r="M253">
        <v>53.789625329225601</v>
      </c>
      <c r="N253">
        <v>0.91858233359408503</v>
      </c>
      <c r="O253">
        <v>26.5694905469764</v>
      </c>
      <c r="P253">
        <v>22.890925214306801</v>
      </c>
      <c r="Q253">
        <v>-7.5194372959528993E-2</v>
      </c>
    </row>
    <row r="254" spans="1:17" x14ac:dyDescent="0.3">
      <c r="A254" t="s">
        <v>606</v>
      </c>
      <c r="B254" t="s">
        <v>607</v>
      </c>
      <c r="C254" t="s">
        <v>10393</v>
      </c>
      <c r="D254" t="s">
        <v>182</v>
      </c>
      <c r="E254">
        <v>33215.467499999999</v>
      </c>
      <c r="F254">
        <v>760.95</v>
      </c>
      <c r="G254">
        <v>15.922129603185301</v>
      </c>
      <c r="H254">
        <v>-11.363163547086</v>
      </c>
      <c r="I254">
        <v>57.435917667880702</v>
      </c>
      <c r="J254">
        <v>-1.5439036316252099</v>
      </c>
      <c r="K254">
        <v>775.38118358667805</v>
      </c>
      <c r="L254">
        <v>643.44378245775499</v>
      </c>
      <c r="M254">
        <v>36.331290882173597</v>
      </c>
      <c r="N254">
        <v>0.70955400863419105</v>
      </c>
      <c r="O254">
        <v>13.0166239568959</v>
      </c>
      <c r="P254">
        <v>82.438264205226503</v>
      </c>
      <c r="Q254">
        <v>4.4317462938740001E-3</v>
      </c>
    </row>
    <row r="255" spans="1:17" x14ac:dyDescent="0.3">
      <c r="A255" t="s">
        <v>608</v>
      </c>
      <c r="B255" t="s">
        <v>609</v>
      </c>
      <c r="C255" t="s">
        <v>10398</v>
      </c>
      <c r="D255" t="s">
        <v>610</v>
      </c>
      <c r="E255">
        <v>33057.716123699996</v>
      </c>
      <c r="F255">
        <v>341.85</v>
      </c>
      <c r="G255">
        <v>85.336015902209198</v>
      </c>
      <c r="H255">
        <v>-1.2193190727927801</v>
      </c>
      <c r="I255">
        <v>3.59279636887966</v>
      </c>
      <c r="J255">
        <v>-0.60330580826052005</v>
      </c>
      <c r="K255">
        <v>320.97995376464502</v>
      </c>
      <c r="L255">
        <v>293.15695465891702</v>
      </c>
      <c r="M255">
        <v>77.755725658301202</v>
      </c>
      <c r="N255">
        <v>0.88499040859681999</v>
      </c>
      <c r="O255">
        <v>21.6322948661693</v>
      </c>
      <c r="P255">
        <v>152.00884629561301</v>
      </c>
      <c r="Q255">
        <v>0.11717107475968699</v>
      </c>
    </row>
    <row r="256" spans="1:17" x14ac:dyDescent="0.3">
      <c r="A256" t="s">
        <v>611</v>
      </c>
      <c r="B256" t="s">
        <v>612</v>
      </c>
      <c r="C256" t="s">
        <v>10402</v>
      </c>
      <c r="D256" t="s">
        <v>161</v>
      </c>
      <c r="E256">
        <v>32854.304602815901</v>
      </c>
      <c r="F256">
        <v>251.99</v>
      </c>
      <c r="G256">
        <v>392.583383703908</v>
      </c>
      <c r="H256">
        <v>11.197890647953599</v>
      </c>
      <c r="I256">
        <v>82.233024305140901</v>
      </c>
      <c r="J256">
        <v>3.5632739850339998</v>
      </c>
      <c r="K256">
        <v>212.51350163555699</v>
      </c>
      <c r="L256">
        <v>154.92118289225201</v>
      </c>
      <c r="M256">
        <v>64.228216297372995</v>
      </c>
      <c r="N256">
        <v>0.97691661833350496</v>
      </c>
      <c r="O256">
        <v>3.9326957418944901</v>
      </c>
      <c r="P256">
        <v>435.57917109457998</v>
      </c>
      <c r="Q256">
        <v>0.20928974303895601</v>
      </c>
    </row>
    <row r="257" spans="1:17" x14ac:dyDescent="0.3">
      <c r="A257" t="s">
        <v>613</v>
      </c>
      <c r="B257" t="s">
        <v>614</v>
      </c>
      <c r="C257" t="s">
        <v>10407</v>
      </c>
      <c r="D257" t="s">
        <v>615</v>
      </c>
      <c r="E257">
        <v>32693.2600752</v>
      </c>
      <c r="F257">
        <v>829.6</v>
      </c>
      <c r="G257">
        <v>6.4978705885145196</v>
      </c>
      <c r="H257">
        <v>1.1198151987784699</v>
      </c>
      <c r="I257">
        <v>24.320427137931802</v>
      </c>
      <c r="J257">
        <v>-4.8670092444987496</v>
      </c>
      <c r="K257">
        <v>808.00283252678196</v>
      </c>
      <c r="L257">
        <v>721.16021847114098</v>
      </c>
      <c r="M257">
        <v>59.158304341268199</v>
      </c>
      <c r="N257">
        <v>0.50058593562466802</v>
      </c>
      <c r="O257">
        <v>11.0173577627772</v>
      </c>
      <c r="P257">
        <v>46.1592670894996</v>
      </c>
      <c r="Q257">
        <v>3.4850875439227998E-2</v>
      </c>
    </row>
    <row r="258" spans="1:17" x14ac:dyDescent="0.3">
      <c r="A258" t="s">
        <v>616</v>
      </c>
      <c r="B258" t="s">
        <v>617</v>
      </c>
      <c r="C258" t="s">
        <v>10403</v>
      </c>
      <c r="D258" t="s">
        <v>130</v>
      </c>
      <c r="E258">
        <v>32389.041254200001</v>
      </c>
      <c r="F258">
        <v>1326.2</v>
      </c>
      <c r="G258">
        <v>93.139898185167795</v>
      </c>
      <c r="H258">
        <v>12.389511942569399</v>
      </c>
      <c r="I258">
        <v>28.285593394282699</v>
      </c>
      <c r="J258">
        <v>-2.4677954090788501</v>
      </c>
      <c r="K258">
        <v>1261.6817128784201</v>
      </c>
      <c r="L258">
        <v>1096.46061727847</v>
      </c>
      <c r="M258">
        <v>57.362259702796301</v>
      </c>
      <c r="N258">
        <v>0.82935619205122002</v>
      </c>
      <c r="O258">
        <v>9.5686925049012199</v>
      </c>
      <c r="P258">
        <v>134.72566371681401</v>
      </c>
      <c r="Q258">
        <v>0.147986929926158</v>
      </c>
    </row>
    <row r="259" spans="1:17" x14ac:dyDescent="0.3">
      <c r="A259" t="s">
        <v>618</v>
      </c>
      <c r="B259" t="s">
        <v>619</v>
      </c>
      <c r="C259" t="s">
        <v>10391</v>
      </c>
      <c r="D259" t="s">
        <v>190</v>
      </c>
      <c r="E259">
        <v>32284.16361838</v>
      </c>
      <c r="F259">
        <v>14686.7</v>
      </c>
      <c r="G259">
        <v>130.04354503162099</v>
      </c>
      <c r="H259">
        <v>-1.3621062886361801</v>
      </c>
      <c r="I259">
        <v>63.110371916138398</v>
      </c>
      <c r="J259">
        <v>-4.4920525920886201</v>
      </c>
      <c r="K259">
        <v>13648.7310775072</v>
      </c>
      <c r="L259">
        <v>10836.0285647525</v>
      </c>
      <c r="M259">
        <v>68.538509518144295</v>
      </c>
      <c r="N259">
        <v>1.0678414587976499</v>
      </c>
      <c r="O259">
        <v>3.0691033383946</v>
      </c>
      <c r="P259">
        <v>184.47986983429001</v>
      </c>
      <c r="Q259">
        <v>0.215760767351967</v>
      </c>
    </row>
    <row r="260" spans="1:17" hidden="1" x14ac:dyDescent="0.3">
      <c r="A260" t="s">
        <v>620</v>
      </c>
      <c r="B260" t="s">
        <v>621</v>
      </c>
      <c r="C260" t="s">
        <v>10405</v>
      </c>
      <c r="D260" t="s">
        <v>130</v>
      </c>
      <c r="E260">
        <v>32216.064643341</v>
      </c>
      <c r="F260">
        <v>394.22</v>
      </c>
      <c r="G260">
        <v>-2.3167392964295699</v>
      </c>
      <c r="H260">
        <v>-1.7247681835614399</v>
      </c>
      <c r="I260">
        <v>-12.403694559351001</v>
      </c>
      <c r="J260">
        <v>-3.67451157780379</v>
      </c>
      <c r="K260">
        <v>379.06119654295799</v>
      </c>
      <c r="L260">
        <v>359.73135187233902</v>
      </c>
      <c r="M260">
        <v>56.330526885428</v>
      </c>
      <c r="N260">
        <v>1.0414028367677</v>
      </c>
      <c r="O260">
        <v>1.2125209274009301</v>
      </c>
      <c r="P260">
        <v>38.809859154929498</v>
      </c>
      <c r="Q260">
        <v>-0.123824141917355</v>
      </c>
    </row>
    <row r="261" spans="1:17" x14ac:dyDescent="0.3">
      <c r="A261" t="s">
        <v>622</v>
      </c>
      <c r="B261" t="s">
        <v>623</v>
      </c>
      <c r="C261" t="s">
        <v>10399</v>
      </c>
      <c r="D261" t="s">
        <v>592</v>
      </c>
      <c r="E261">
        <v>32174.42761853</v>
      </c>
      <c r="F261">
        <v>1324.55</v>
      </c>
      <c r="G261">
        <v>-32.513215524402298</v>
      </c>
      <c r="H261">
        <v>9.7619680533079407</v>
      </c>
      <c r="I261">
        <v>25.799955111412601</v>
      </c>
      <c r="J261">
        <v>3.0634314254844699</v>
      </c>
      <c r="K261">
        <v>1201.30279024071</v>
      </c>
      <c r="L261">
        <v>1133.4482453312401</v>
      </c>
      <c r="M261">
        <v>64.202629005240794</v>
      </c>
      <c r="N261">
        <v>1.59388006431971</v>
      </c>
      <c r="O261">
        <v>12.3324902797176</v>
      </c>
      <c r="P261">
        <v>49.489306472546701</v>
      </c>
      <c r="Q261">
        <v>1.7686773996087E-2</v>
      </c>
    </row>
    <row r="262" spans="1:17" x14ac:dyDescent="0.3">
      <c r="A262" t="s">
        <v>624</v>
      </c>
      <c r="B262" t="s">
        <v>625</v>
      </c>
      <c r="C262" t="s">
        <v>10401</v>
      </c>
      <c r="D262" t="s">
        <v>433</v>
      </c>
      <c r="E262">
        <v>31914.151730624999</v>
      </c>
      <c r="F262">
        <v>431.25</v>
      </c>
      <c r="G262">
        <v>-29.4391448750495</v>
      </c>
      <c r="H262">
        <v>-2.4052420426998</v>
      </c>
      <c r="I262">
        <v>-23.0188872126928</v>
      </c>
      <c r="J262">
        <v>0.16290767745749901</v>
      </c>
      <c r="K262">
        <v>416.11437335433499</v>
      </c>
      <c r="L262">
        <v>416.67852638121298</v>
      </c>
      <c r="M262">
        <v>64.590608460782207</v>
      </c>
      <c r="N262">
        <v>0.59232479910550395</v>
      </c>
      <c r="O262">
        <v>13.159420289854999</v>
      </c>
      <c r="P262">
        <v>21.7532467532467</v>
      </c>
      <c r="Q262">
        <v>-6.9346444984246997E-2</v>
      </c>
    </row>
    <row r="263" spans="1:17" x14ac:dyDescent="0.3">
      <c r="A263" t="s">
        <v>626</v>
      </c>
      <c r="B263" t="s">
        <v>627</v>
      </c>
      <c r="C263" t="s">
        <v>10404</v>
      </c>
      <c r="D263" t="s">
        <v>273</v>
      </c>
      <c r="E263">
        <v>31838.35816688</v>
      </c>
      <c r="F263">
        <v>644.95000000000005</v>
      </c>
      <c r="G263">
        <v>129.105386986702</v>
      </c>
      <c r="H263">
        <v>17.272217378246602</v>
      </c>
      <c r="I263">
        <v>91.259517747487706</v>
      </c>
      <c r="J263">
        <v>6.3221391341659698</v>
      </c>
      <c r="K263">
        <v>520.55991873217499</v>
      </c>
      <c r="L263">
        <v>395.50826503264398</v>
      </c>
      <c r="M263">
        <v>76.020224707641702</v>
      </c>
      <c r="N263">
        <v>1.8906398111011</v>
      </c>
      <c r="O263">
        <v>6.78347158694472</v>
      </c>
      <c r="P263">
        <v>187.924107142857</v>
      </c>
      <c r="Q263">
        <v>0.24043374882476701</v>
      </c>
    </row>
    <row r="264" spans="1:17" x14ac:dyDescent="0.3">
      <c r="A264" t="s">
        <v>628</v>
      </c>
      <c r="B264" t="s">
        <v>629</v>
      </c>
      <c r="C264" t="s">
        <v>10389</v>
      </c>
      <c r="D264" t="s">
        <v>18</v>
      </c>
      <c r="E264">
        <v>31779.8736233409</v>
      </c>
      <c r="F264">
        <v>181.33</v>
      </c>
      <c r="G264">
        <v>62.919566810702101</v>
      </c>
      <c r="H264">
        <v>-18.888859767956799</v>
      </c>
      <c r="I264">
        <v>-36.353298701059003</v>
      </c>
      <c r="J264">
        <v>-5.3110418644826698</v>
      </c>
      <c r="K264">
        <v>202.00101968128499</v>
      </c>
      <c r="L264">
        <v>191.429499576013</v>
      </c>
      <c r="M264">
        <v>30.457060112213298</v>
      </c>
      <c r="N264">
        <v>0.34164852680561197</v>
      </c>
      <c r="O264">
        <v>59.515799922792603</v>
      </c>
      <c r="P264">
        <v>100.364640883977</v>
      </c>
      <c r="Q264">
        <v>0.108530912327087</v>
      </c>
    </row>
    <row r="265" spans="1:17" x14ac:dyDescent="0.3">
      <c r="A265" t="s">
        <v>630</v>
      </c>
      <c r="B265" t="s">
        <v>631</v>
      </c>
      <c r="C265" t="s">
        <v>10394</v>
      </c>
      <c r="D265" t="s">
        <v>46</v>
      </c>
      <c r="E265">
        <v>31359.599999999999</v>
      </c>
      <c r="F265">
        <v>174.22</v>
      </c>
      <c r="G265">
        <v>170.353450118898</v>
      </c>
      <c r="H265">
        <v>-6.4763798565426303</v>
      </c>
      <c r="I265">
        <v>34.364942398351097</v>
      </c>
      <c r="J265">
        <v>-1.2850664292751799</v>
      </c>
      <c r="K265">
        <v>176.22070372761399</v>
      </c>
      <c r="L265">
        <v>142.68614730281999</v>
      </c>
      <c r="M265">
        <v>42.883354865476598</v>
      </c>
      <c r="N265">
        <v>0.33780072099131198</v>
      </c>
      <c r="O265">
        <v>20.393755022385399</v>
      </c>
      <c r="P265">
        <v>207.26631393298001</v>
      </c>
      <c r="Q265">
        <v>0.12539130627071299</v>
      </c>
    </row>
    <row r="266" spans="1:17" x14ac:dyDescent="0.3">
      <c r="A266" t="s">
        <v>632</v>
      </c>
      <c r="B266" t="s">
        <v>633</v>
      </c>
      <c r="C266" t="s">
        <v>10397</v>
      </c>
      <c r="D266" t="s">
        <v>554</v>
      </c>
      <c r="E266">
        <v>31327.970806152</v>
      </c>
      <c r="F266">
        <v>70.86</v>
      </c>
      <c r="G266">
        <v>-20.870642014863201</v>
      </c>
      <c r="H266">
        <v>-7.5231230571861998</v>
      </c>
      <c r="I266">
        <v>-8.0427876313300608</v>
      </c>
      <c r="J266">
        <v>-2.6100119207821701</v>
      </c>
      <c r="K266">
        <v>70.7621758502559</v>
      </c>
      <c r="L266">
        <v>68.4334117719348</v>
      </c>
      <c r="M266">
        <v>63.514771877329103</v>
      </c>
      <c r="N266">
        <v>0.65382533019601097</v>
      </c>
      <c r="O266">
        <v>12.898673440587</v>
      </c>
      <c r="P266">
        <v>22.4891961970613</v>
      </c>
      <c r="Q266">
        <v>3.042378664628E-2</v>
      </c>
    </row>
    <row r="267" spans="1:17" x14ac:dyDescent="0.3">
      <c r="A267" t="s">
        <v>634</v>
      </c>
      <c r="B267" t="s">
        <v>635</v>
      </c>
      <c r="C267" t="s">
        <v>10391</v>
      </c>
      <c r="D267" t="s">
        <v>441</v>
      </c>
      <c r="E267">
        <v>31302.974999999999</v>
      </c>
      <c r="F267">
        <v>1497.75</v>
      </c>
      <c r="G267">
        <v>96.483453496479896</v>
      </c>
      <c r="H267">
        <v>-9.7929458333183703</v>
      </c>
      <c r="I267">
        <v>50.054631018243498</v>
      </c>
      <c r="J267">
        <v>2.7221368146569098</v>
      </c>
      <c r="K267">
        <v>1355.2660015654601</v>
      </c>
      <c r="L267">
        <v>1098.6995734152699</v>
      </c>
      <c r="M267">
        <v>61.947210591170602</v>
      </c>
      <c r="N267">
        <v>0.92515454482363402</v>
      </c>
      <c r="O267">
        <v>11.1266900350525</v>
      </c>
      <c r="P267">
        <v>137.361331220285</v>
      </c>
      <c r="Q267">
        <v>9.2747998735041998E-2</v>
      </c>
    </row>
    <row r="268" spans="1:17" x14ac:dyDescent="0.3">
      <c r="A268" t="s">
        <v>636</v>
      </c>
      <c r="B268" t="s">
        <v>637</v>
      </c>
      <c r="C268" t="s">
        <v>10397</v>
      </c>
      <c r="D268" t="s">
        <v>190</v>
      </c>
      <c r="E268">
        <v>31244.921771519999</v>
      </c>
      <c r="F268">
        <v>16472.8</v>
      </c>
      <c r="G268">
        <v>-25.276564997022898</v>
      </c>
      <c r="H268">
        <v>1.30460919048156</v>
      </c>
      <c r="I268">
        <v>-7.3198655090688201</v>
      </c>
      <c r="J268">
        <v>-4.6938313630720696</v>
      </c>
      <c r="K268">
        <v>15985.0278541592</v>
      </c>
      <c r="L268">
        <v>15235.3849493546</v>
      </c>
      <c r="M268">
        <v>53.807533918378098</v>
      </c>
      <c r="N268">
        <v>0.66969681887963795</v>
      </c>
      <c r="O268">
        <v>10.7886940896508</v>
      </c>
      <c r="P268">
        <v>26.957996146435399</v>
      </c>
      <c r="Q268">
        <v>8.0048310117745006E-2</v>
      </c>
    </row>
    <row r="269" spans="1:17" x14ac:dyDescent="0.3">
      <c r="A269" t="s">
        <v>638</v>
      </c>
      <c r="B269" t="s">
        <v>639</v>
      </c>
      <c r="C269" t="s">
        <v>10391</v>
      </c>
      <c r="D269" t="s">
        <v>51</v>
      </c>
      <c r="E269">
        <v>30891.603995565001</v>
      </c>
      <c r="F269">
        <v>397.45</v>
      </c>
      <c r="G269">
        <v>-24.720118656334702</v>
      </c>
      <c r="H269">
        <v>-4.3513993331291196</v>
      </c>
      <c r="I269">
        <v>-34.298256459974702</v>
      </c>
      <c r="J269">
        <v>0.39283167076674602</v>
      </c>
      <c r="K269">
        <v>395.494476925794</v>
      </c>
      <c r="L269">
        <v>414.48452422316899</v>
      </c>
      <c r="M269">
        <v>52.213235166873702</v>
      </c>
      <c r="N269">
        <v>0.66086347072635698</v>
      </c>
      <c r="O269">
        <v>30.758585985658499</v>
      </c>
      <c r="P269">
        <v>18.183169788878899</v>
      </c>
      <c r="Q269">
        <v>9.1207700214383999E-2</v>
      </c>
    </row>
    <row r="270" spans="1:17" x14ac:dyDescent="0.3">
      <c r="A270" t="s">
        <v>640</v>
      </c>
      <c r="B270" t="s">
        <v>641</v>
      </c>
      <c r="C270" t="s">
        <v>10408</v>
      </c>
      <c r="D270" t="s">
        <v>642</v>
      </c>
      <c r="E270">
        <v>30617.063903999999</v>
      </c>
      <c r="F270">
        <v>2772.2</v>
      </c>
      <c r="G270">
        <v>123.476312940689</v>
      </c>
      <c r="H270">
        <v>15.1139127426624</v>
      </c>
      <c r="I270">
        <v>74.519517664619997</v>
      </c>
      <c r="J270">
        <v>-2.2273423899631801</v>
      </c>
      <c r="K270">
        <v>2439.7807746494</v>
      </c>
      <c r="L270">
        <v>1953.0924851688401</v>
      </c>
      <c r="M270">
        <v>60.407925057970701</v>
      </c>
      <c r="N270">
        <v>1.9378553774506</v>
      </c>
      <c r="O270">
        <v>5.9248971935646804</v>
      </c>
      <c r="P270">
        <v>164.91471164412999</v>
      </c>
      <c r="Q270">
        <v>0.12523701394345799</v>
      </c>
    </row>
    <row r="271" spans="1:17" x14ac:dyDescent="0.3">
      <c r="A271" t="s">
        <v>643</v>
      </c>
      <c r="B271" t="s">
        <v>644</v>
      </c>
      <c r="C271" t="s">
        <v>10395</v>
      </c>
      <c r="D271" t="s">
        <v>54</v>
      </c>
      <c r="E271">
        <v>30565.563409574999</v>
      </c>
      <c r="F271">
        <v>1855.25</v>
      </c>
      <c r="G271">
        <v>-20.0739835879391</v>
      </c>
      <c r="H271">
        <v>-6.2837021597432701</v>
      </c>
      <c r="I271">
        <v>-13.833278574420801</v>
      </c>
      <c r="J271">
        <v>-3.2839621060459501</v>
      </c>
      <c r="K271">
        <v>1899.4346954172699</v>
      </c>
      <c r="L271">
        <v>1839.22147386645</v>
      </c>
      <c r="M271">
        <v>48.719386731809699</v>
      </c>
      <c r="N271">
        <v>0.50485635454703903</v>
      </c>
      <c r="O271">
        <v>19.7116291604904</v>
      </c>
      <c r="P271">
        <v>25.7753974441544</v>
      </c>
      <c r="Q271">
        <v>-0.109605800386456</v>
      </c>
    </row>
    <row r="272" spans="1:17" x14ac:dyDescent="0.3">
      <c r="A272" t="s">
        <v>645</v>
      </c>
      <c r="B272" t="s">
        <v>646</v>
      </c>
      <c r="C272" t="s">
        <v>10395</v>
      </c>
      <c r="D272" t="s">
        <v>54</v>
      </c>
      <c r="E272">
        <v>30198.556919479899</v>
      </c>
      <c r="F272">
        <v>1944.35</v>
      </c>
      <c r="G272">
        <v>3.8343812618434399</v>
      </c>
      <c r="H272">
        <v>-1.5288619468985101</v>
      </c>
      <c r="I272">
        <v>2.92404863562995</v>
      </c>
      <c r="J272">
        <v>-0.37763553168765601</v>
      </c>
      <c r="K272">
        <v>1894.6047910383199</v>
      </c>
      <c r="L272">
        <v>1735.56549359823</v>
      </c>
      <c r="M272">
        <v>60.3226773854729</v>
      </c>
      <c r="N272">
        <v>0.95682667368893803</v>
      </c>
      <c r="O272">
        <v>4.4050711034535999</v>
      </c>
      <c r="P272">
        <v>56.241713206637399</v>
      </c>
      <c r="Q272">
        <v>7.2356085431369996E-2</v>
      </c>
    </row>
    <row r="273" spans="1:17" x14ac:dyDescent="0.3">
      <c r="A273" t="s">
        <v>647</v>
      </c>
      <c r="B273" t="s">
        <v>648</v>
      </c>
      <c r="C273" t="s">
        <v>10395</v>
      </c>
      <c r="D273" t="s">
        <v>54</v>
      </c>
      <c r="E273">
        <v>30193.949431159999</v>
      </c>
      <c r="F273">
        <v>1186.0999999999999</v>
      </c>
      <c r="G273">
        <v>93.152872531339</v>
      </c>
      <c r="H273">
        <v>10.3575751173763</v>
      </c>
      <c r="I273">
        <v>67.255473383635206</v>
      </c>
      <c r="J273">
        <v>3.0487529686387398</v>
      </c>
      <c r="K273">
        <v>1049.4337333132901</v>
      </c>
      <c r="L273">
        <v>810.58904519975101</v>
      </c>
      <c r="M273">
        <v>53.0193013635377</v>
      </c>
      <c r="N273">
        <v>0.93225013179499605</v>
      </c>
      <c r="O273">
        <v>8.5827501896973395</v>
      </c>
      <c r="P273">
        <v>128.97683397683301</v>
      </c>
      <c r="Q273">
        <v>8.9129351345111005E-2</v>
      </c>
    </row>
    <row r="274" spans="1:17" x14ac:dyDescent="0.3">
      <c r="A274" t="s">
        <v>649</v>
      </c>
      <c r="B274" t="s">
        <v>650</v>
      </c>
      <c r="C274" t="s">
        <v>10391</v>
      </c>
      <c r="D274" t="s">
        <v>441</v>
      </c>
      <c r="E274">
        <v>29927.54830083</v>
      </c>
      <c r="F274">
        <v>5879.35</v>
      </c>
      <c r="G274">
        <v>177.21584324423301</v>
      </c>
      <c r="H274">
        <v>15.517971509262001</v>
      </c>
      <c r="I274">
        <v>57.487123805434599</v>
      </c>
      <c r="J274">
        <v>2.8855192841887898</v>
      </c>
      <c r="K274">
        <v>4924.2648355138499</v>
      </c>
      <c r="L274">
        <v>3902.7030855488201</v>
      </c>
      <c r="M274">
        <v>81.838844964708301</v>
      </c>
      <c r="N274">
        <v>1.0455950914257901</v>
      </c>
      <c r="O274">
        <v>2.29702263005262</v>
      </c>
      <c r="P274">
        <v>231.23098591549299</v>
      </c>
      <c r="Q274">
        <v>0.14050128185573299</v>
      </c>
    </row>
    <row r="275" spans="1:17" x14ac:dyDescent="0.3">
      <c r="A275" t="s">
        <v>651</v>
      </c>
      <c r="B275" t="s">
        <v>652</v>
      </c>
      <c r="C275" t="s">
        <v>10402</v>
      </c>
      <c r="D275" t="s">
        <v>261</v>
      </c>
      <c r="E275">
        <v>29617.000418829899</v>
      </c>
      <c r="F275">
        <v>3937.45</v>
      </c>
      <c r="G275">
        <v>-4.8247386489478199</v>
      </c>
      <c r="H275">
        <v>-5.14223452748816</v>
      </c>
      <c r="I275">
        <v>22.404756930807</v>
      </c>
      <c r="J275">
        <v>-2.8518653045542202</v>
      </c>
      <c r="K275">
        <v>3860.6642257669</v>
      </c>
      <c r="L275">
        <v>3620.9483525054702</v>
      </c>
      <c r="M275">
        <v>65.049759350149102</v>
      </c>
      <c r="N275">
        <v>0.59538771701166304</v>
      </c>
      <c r="O275">
        <v>22.360918868811002</v>
      </c>
      <c r="P275">
        <v>55.969498910675298</v>
      </c>
      <c r="Q275">
        <v>8.5577269343815002E-2</v>
      </c>
    </row>
    <row r="276" spans="1:17" x14ac:dyDescent="0.3">
      <c r="A276" t="s">
        <v>653</v>
      </c>
      <c r="B276" t="s">
        <v>654</v>
      </c>
      <c r="C276" t="s">
        <v>10397</v>
      </c>
      <c r="D276" t="s">
        <v>190</v>
      </c>
      <c r="E276">
        <v>29441.085920699999</v>
      </c>
      <c r="F276">
        <v>1401.1</v>
      </c>
      <c r="G276">
        <v>-17.683680824726601</v>
      </c>
      <c r="H276">
        <v>-1.9800797412664599</v>
      </c>
      <c r="I276">
        <v>17.313561651324299</v>
      </c>
      <c r="J276">
        <v>-1.8537600593861101</v>
      </c>
      <c r="K276">
        <v>1363.52582852669</v>
      </c>
      <c r="L276">
        <v>1266.0407265997501</v>
      </c>
      <c r="M276">
        <v>56.4880176702749</v>
      </c>
      <c r="N276">
        <v>0.60853389033999705</v>
      </c>
      <c r="O276">
        <v>7.4834058953679303</v>
      </c>
      <c r="P276">
        <v>39.683963910074198</v>
      </c>
      <c r="Q276">
        <v>2.0708671311851001E-2</v>
      </c>
    </row>
    <row r="277" spans="1:17" x14ac:dyDescent="0.3">
      <c r="A277" t="s">
        <v>655</v>
      </c>
      <c r="B277" t="s">
        <v>656</v>
      </c>
      <c r="C277" t="s">
        <v>10395</v>
      </c>
      <c r="D277" t="s">
        <v>276</v>
      </c>
      <c r="E277">
        <v>29350.886115689998</v>
      </c>
      <c r="F277">
        <v>1092.95</v>
      </c>
      <c r="G277">
        <v>25.014512771637001</v>
      </c>
      <c r="H277">
        <v>-2.6018116071570998</v>
      </c>
      <c r="I277">
        <v>-32.682966874283998</v>
      </c>
      <c r="J277">
        <v>-5.2007279597139702</v>
      </c>
      <c r="K277">
        <v>1146.5215676855501</v>
      </c>
      <c r="L277">
        <v>1134.4928682657601</v>
      </c>
      <c r="M277">
        <v>37.769845271807498</v>
      </c>
      <c r="N277">
        <v>1.1301598349463899</v>
      </c>
      <c r="O277">
        <v>38.515028134864302</v>
      </c>
      <c r="P277">
        <v>59.799692960011598</v>
      </c>
    </row>
    <row r="278" spans="1:17" x14ac:dyDescent="0.3">
      <c r="A278" t="s">
        <v>657</v>
      </c>
      <c r="B278" t="s">
        <v>658</v>
      </c>
      <c r="C278" t="s">
        <v>10404</v>
      </c>
      <c r="D278" t="s">
        <v>164</v>
      </c>
      <c r="E278">
        <v>28998.132377000002</v>
      </c>
      <c r="F278">
        <v>6699.25</v>
      </c>
      <c r="G278">
        <v>129.401134990961</v>
      </c>
      <c r="H278">
        <v>-3.4617319523040702</v>
      </c>
      <c r="I278">
        <v>91.907867741687198</v>
      </c>
      <c r="J278">
        <v>-3.8593886876180701</v>
      </c>
      <c r="K278">
        <v>6397.1753008631804</v>
      </c>
      <c r="L278">
        <v>4844.7075428177004</v>
      </c>
      <c r="M278">
        <v>44.7654392296295</v>
      </c>
      <c r="N278">
        <v>0.30997923972888902</v>
      </c>
      <c r="O278">
        <v>18.6685076687688</v>
      </c>
      <c r="P278">
        <v>175.689300411522</v>
      </c>
      <c r="Q278">
        <v>6.0918562288150999E-2</v>
      </c>
    </row>
    <row r="279" spans="1:17" x14ac:dyDescent="0.3">
      <c r="A279" t="s">
        <v>659</v>
      </c>
      <c r="B279" t="s">
        <v>660</v>
      </c>
      <c r="C279" t="s">
        <v>10391</v>
      </c>
      <c r="D279" t="s">
        <v>549</v>
      </c>
      <c r="E279">
        <v>28917.609399000001</v>
      </c>
      <c r="F279">
        <v>892.5</v>
      </c>
      <c r="G279">
        <v>13.013348230188599</v>
      </c>
      <c r="H279">
        <v>6.3619984013507196</v>
      </c>
      <c r="I279">
        <v>3.5321269960539001</v>
      </c>
      <c r="J279">
        <v>1.9778714903199801</v>
      </c>
      <c r="K279">
        <v>817.82053268835898</v>
      </c>
      <c r="L279">
        <v>753.17540697021195</v>
      </c>
      <c r="M279">
        <v>78.987056466338004</v>
      </c>
      <c r="N279">
        <v>0.67741500590655801</v>
      </c>
      <c r="O279">
        <v>3.3557422969187698</v>
      </c>
      <c r="P279">
        <v>46.828987414658201</v>
      </c>
      <c r="Q279">
        <v>-2.2159864087133E-2</v>
      </c>
    </row>
    <row r="280" spans="1:17" hidden="1" x14ac:dyDescent="0.3">
      <c r="A280" t="s">
        <v>661</v>
      </c>
      <c r="B280" t="s">
        <v>662</v>
      </c>
      <c r="C280" t="s">
        <v>10405</v>
      </c>
      <c r="D280" t="s">
        <v>144</v>
      </c>
      <c r="E280">
        <v>28837.150303499999</v>
      </c>
      <c r="F280">
        <v>1697.85</v>
      </c>
      <c r="G280">
        <v>251.71539454628001</v>
      </c>
      <c r="H280">
        <v>-6.2873751831850804</v>
      </c>
      <c r="I280">
        <v>110.56588683260701</v>
      </c>
      <c r="J280">
        <v>1.5240349049513899</v>
      </c>
      <c r="K280">
        <v>1467.5960780960399</v>
      </c>
      <c r="L280">
        <v>1062.9202462971</v>
      </c>
      <c r="M280">
        <v>62.6541609368454</v>
      </c>
      <c r="N280">
        <v>0.61067581058541598</v>
      </c>
      <c r="O280">
        <v>7.78337308949554</v>
      </c>
      <c r="P280">
        <v>341</v>
      </c>
    </row>
    <row r="281" spans="1:17" x14ac:dyDescent="0.3">
      <c r="A281" t="s">
        <v>663</v>
      </c>
      <c r="B281" t="s">
        <v>664</v>
      </c>
      <c r="C281" t="s">
        <v>10393</v>
      </c>
      <c r="D281" t="s">
        <v>233</v>
      </c>
      <c r="E281">
        <v>28750.330201109999</v>
      </c>
      <c r="F281">
        <v>2149.35</v>
      </c>
      <c r="G281">
        <v>53.703227149816399</v>
      </c>
      <c r="H281">
        <v>9.2858277320431402</v>
      </c>
      <c r="I281">
        <v>11.0014178644883</v>
      </c>
      <c r="J281">
        <v>-2.8666032832022301</v>
      </c>
      <c r="K281">
        <v>1905.34385643521</v>
      </c>
      <c r="L281">
        <v>1697.23183993609</v>
      </c>
      <c r="M281">
        <v>63.6860525373774</v>
      </c>
      <c r="N281">
        <v>1.4459837289909701</v>
      </c>
      <c r="O281">
        <v>8.5304859608718893</v>
      </c>
      <c r="P281">
        <v>88.332968236582602</v>
      </c>
      <c r="Q281">
        <v>0.10181625937005399</v>
      </c>
    </row>
    <row r="282" spans="1:17" x14ac:dyDescent="0.3">
      <c r="A282" t="s">
        <v>665</v>
      </c>
      <c r="B282" t="s">
        <v>666</v>
      </c>
      <c r="C282" t="s">
        <v>10395</v>
      </c>
      <c r="D282" t="s">
        <v>54</v>
      </c>
      <c r="E282">
        <v>28721.208924544</v>
      </c>
      <c r="F282">
        <v>217.67</v>
      </c>
      <c r="G282">
        <v>92.552563145427001</v>
      </c>
      <c r="H282">
        <v>12.2185703480769</v>
      </c>
      <c r="I282">
        <v>65.983625049252694</v>
      </c>
      <c r="J282">
        <v>-5.6806029960789202</v>
      </c>
      <c r="K282">
        <v>196.46966382675799</v>
      </c>
      <c r="L282">
        <v>158.166243148067</v>
      </c>
      <c r="M282">
        <v>46.052311848620398</v>
      </c>
      <c r="N282">
        <v>1.37743559739539</v>
      </c>
      <c r="O282">
        <v>12.0916984425966</v>
      </c>
      <c r="P282">
        <v>148.76571428571401</v>
      </c>
    </row>
    <row r="283" spans="1:17" x14ac:dyDescent="0.3">
      <c r="A283" t="s">
        <v>667</v>
      </c>
      <c r="B283" t="s">
        <v>668</v>
      </c>
      <c r="C283" t="s">
        <v>10402</v>
      </c>
      <c r="D283" t="s">
        <v>261</v>
      </c>
      <c r="E283">
        <v>28706.08406112</v>
      </c>
      <c r="F283">
        <v>1508.4</v>
      </c>
      <c r="G283">
        <v>-4.95457147881379</v>
      </c>
      <c r="H283">
        <v>-8.3832181690030101</v>
      </c>
      <c r="I283">
        <v>4.7529028279363796</v>
      </c>
      <c r="J283">
        <v>-2.4961645489461501</v>
      </c>
      <c r="K283">
        <v>1555.7248149904001</v>
      </c>
      <c r="L283">
        <v>1437.8625047697899</v>
      </c>
      <c r="M283">
        <v>49.236220713487199</v>
      </c>
      <c r="N283">
        <v>0.72037331187571796</v>
      </c>
      <c r="O283">
        <v>22.0597984619464</v>
      </c>
      <c r="P283">
        <v>47.074882995319797</v>
      </c>
      <c r="Q283">
        <v>4.6241096850204999E-2</v>
      </c>
    </row>
    <row r="284" spans="1:17" x14ac:dyDescent="0.3">
      <c r="A284" t="s">
        <v>669</v>
      </c>
      <c r="B284" t="s">
        <v>670</v>
      </c>
      <c r="C284" t="s">
        <v>10393</v>
      </c>
      <c r="D284" t="s">
        <v>182</v>
      </c>
      <c r="E284">
        <v>28583.752352399999</v>
      </c>
      <c r="F284">
        <v>8772</v>
      </c>
      <c r="G284">
        <v>14.3541563811341</v>
      </c>
      <c r="H284">
        <v>-1.92226576062801</v>
      </c>
      <c r="I284">
        <v>15.680795719912799</v>
      </c>
      <c r="J284">
        <v>-2.5384376955513299</v>
      </c>
      <c r="K284">
        <v>8422.3502017841602</v>
      </c>
      <c r="L284">
        <v>7318.1992389588304</v>
      </c>
      <c r="M284">
        <v>37.313123790461802</v>
      </c>
      <c r="N284">
        <v>1.73178578066763</v>
      </c>
      <c r="O284">
        <v>8.9831281349749208</v>
      </c>
      <c r="P284">
        <v>47.278817336993399</v>
      </c>
      <c r="Q284">
        <v>1.6355814225527999E-2</v>
      </c>
    </row>
    <row r="285" spans="1:17" x14ac:dyDescent="0.3">
      <c r="A285" t="s">
        <v>671</v>
      </c>
      <c r="B285" t="s">
        <v>672</v>
      </c>
      <c r="C285" t="s">
        <v>10400</v>
      </c>
      <c r="D285" t="s">
        <v>324</v>
      </c>
      <c r="E285">
        <v>28271.616114525001</v>
      </c>
      <c r="F285">
        <v>439.25</v>
      </c>
      <c r="G285">
        <v>17.835285750482701</v>
      </c>
      <c r="H285">
        <v>-7.86930573892647</v>
      </c>
      <c r="I285">
        <v>44.6902313655265</v>
      </c>
      <c r="J285">
        <v>-3.1869915147963601</v>
      </c>
      <c r="K285">
        <v>444.15538772301102</v>
      </c>
      <c r="L285">
        <v>381.20691237013398</v>
      </c>
      <c r="M285">
        <v>27.1807848460837</v>
      </c>
      <c r="N285">
        <v>0.67859541058359096</v>
      </c>
      <c r="O285">
        <v>10.187820147979499</v>
      </c>
      <c r="P285">
        <v>68.133971291866004</v>
      </c>
      <c r="Q285">
        <v>-6.1210891859042001E-2</v>
      </c>
    </row>
    <row r="286" spans="1:17" x14ac:dyDescent="0.3">
      <c r="A286" t="s">
        <v>673</v>
      </c>
      <c r="B286" t="s">
        <v>674</v>
      </c>
      <c r="C286" t="s">
        <v>10404</v>
      </c>
      <c r="D286" t="s">
        <v>273</v>
      </c>
      <c r="E286">
        <v>28131.853680959899</v>
      </c>
      <c r="F286">
        <v>563.6</v>
      </c>
      <c r="G286">
        <v>0.62200205365397199</v>
      </c>
      <c r="H286">
        <v>1.5300166053484201</v>
      </c>
      <c r="I286">
        <v>44.002840470998997</v>
      </c>
      <c r="J286">
        <v>-6.0977058122694903</v>
      </c>
      <c r="K286">
        <v>536.48899578196301</v>
      </c>
      <c r="L286">
        <v>468.344947222938</v>
      </c>
      <c r="M286">
        <v>46.490186593402697</v>
      </c>
      <c r="N286">
        <v>1.9910785495594401</v>
      </c>
      <c r="O286">
        <v>11.4797728885734</v>
      </c>
      <c r="P286">
        <v>67.688188039273996</v>
      </c>
      <c r="Q286">
        <v>1.3872720571804E-2</v>
      </c>
    </row>
    <row r="287" spans="1:17" x14ac:dyDescent="0.3">
      <c r="A287" t="s">
        <v>675</v>
      </c>
      <c r="B287" t="s">
        <v>676</v>
      </c>
      <c r="C287" t="s">
        <v>10404</v>
      </c>
      <c r="D287" t="s">
        <v>388</v>
      </c>
      <c r="E287">
        <v>27890.612874279999</v>
      </c>
      <c r="F287">
        <v>6205.9</v>
      </c>
      <c r="G287">
        <v>-16.3715582178815</v>
      </c>
      <c r="H287">
        <v>-5.74002768538515</v>
      </c>
      <c r="I287">
        <v>4.2515107441976996</v>
      </c>
      <c r="J287">
        <v>-6.0328712546220604</v>
      </c>
      <c r="K287">
        <v>6380.2987993904198</v>
      </c>
      <c r="L287">
        <v>5919.1880832443803</v>
      </c>
      <c r="M287">
        <v>27.9890677679142</v>
      </c>
      <c r="N287">
        <v>0.51800138200449097</v>
      </c>
      <c r="O287">
        <v>15.967869285679701</v>
      </c>
      <c r="P287">
        <v>28.943048889442899</v>
      </c>
      <c r="Q287">
        <v>-2.8090130821935001E-2</v>
      </c>
    </row>
    <row r="288" spans="1:17" x14ac:dyDescent="0.3">
      <c r="A288" t="s">
        <v>677</v>
      </c>
      <c r="B288" t="s">
        <v>678</v>
      </c>
      <c r="C288" t="s">
        <v>10395</v>
      </c>
      <c r="D288" t="s">
        <v>276</v>
      </c>
      <c r="E288">
        <v>27881.215106250002</v>
      </c>
      <c r="F288">
        <v>3349.95</v>
      </c>
      <c r="G288">
        <v>8.5536949861881002</v>
      </c>
      <c r="H288">
        <v>-5.2541715634373602</v>
      </c>
      <c r="I288">
        <v>30.342956988703399</v>
      </c>
      <c r="J288">
        <v>-3.72522898559536</v>
      </c>
      <c r="K288">
        <v>3213.2426341648602</v>
      </c>
      <c r="L288">
        <v>2790.8273633212498</v>
      </c>
      <c r="M288">
        <v>56.201104234575801</v>
      </c>
      <c r="N288">
        <v>0.60345828271329005</v>
      </c>
      <c r="O288">
        <v>3.26721294347678</v>
      </c>
      <c r="P288">
        <v>72.349127951844395</v>
      </c>
      <c r="Q288">
        <v>-4.2552607500149997E-2</v>
      </c>
    </row>
    <row r="289" spans="1:17" hidden="1" x14ac:dyDescent="0.3">
      <c r="A289" t="s">
        <v>679</v>
      </c>
      <c r="B289" t="s">
        <v>680</v>
      </c>
      <c r="C289" t="s">
        <v>10402</v>
      </c>
      <c r="D289" t="s">
        <v>681</v>
      </c>
      <c r="E289">
        <v>27293.045750959998</v>
      </c>
      <c r="F289">
        <v>1200.0999999999999</v>
      </c>
      <c r="G289">
        <v>144.54386840168601</v>
      </c>
      <c r="H289">
        <v>-12.1012175731026</v>
      </c>
      <c r="I289">
        <v>47.205552534373901</v>
      </c>
      <c r="J289">
        <v>-3.26328374709226</v>
      </c>
      <c r="K289">
        <v>1162.75977477785</v>
      </c>
      <c r="M289">
        <v>59.2422703162499</v>
      </c>
      <c r="N289">
        <v>0.44502767056271603</v>
      </c>
      <c r="O289">
        <v>20.819098408465901</v>
      </c>
      <c r="P289">
        <v>226.114130434782</v>
      </c>
    </row>
    <row r="290" spans="1:17" x14ac:dyDescent="0.3">
      <c r="A290" t="s">
        <v>682</v>
      </c>
      <c r="B290" t="s">
        <v>683</v>
      </c>
      <c r="C290" t="s">
        <v>10392</v>
      </c>
      <c r="D290" t="s">
        <v>684</v>
      </c>
      <c r="E290">
        <v>27039.358435319999</v>
      </c>
      <c r="F290">
        <v>281.39999999999998</v>
      </c>
      <c r="G290">
        <v>10.0567040129036</v>
      </c>
      <c r="H290">
        <v>-10.3508389346235</v>
      </c>
      <c r="I290">
        <v>-6.0152608962039</v>
      </c>
      <c r="J290">
        <v>-4.4039357212915702</v>
      </c>
      <c r="K290">
        <v>293.839355096124</v>
      </c>
      <c r="L290">
        <v>279.86595656313699</v>
      </c>
      <c r="M290">
        <v>35.904710183567403</v>
      </c>
      <c r="N290">
        <v>0.50854441367478298</v>
      </c>
      <c r="O290">
        <v>36.567164179104402</v>
      </c>
      <c r="P290">
        <v>52.768729641693803</v>
      </c>
      <c r="Q290">
        <v>7.0862975039635998E-2</v>
      </c>
    </row>
    <row r="291" spans="1:17" hidden="1" x14ac:dyDescent="0.3">
      <c r="A291" t="s">
        <v>685</v>
      </c>
      <c r="B291" t="s">
        <v>686</v>
      </c>
      <c r="C291" t="s">
        <v>10405</v>
      </c>
      <c r="D291" t="s">
        <v>54</v>
      </c>
      <c r="E291">
        <v>27012.698868949999</v>
      </c>
      <c r="F291">
        <v>1428.5</v>
      </c>
      <c r="G291">
        <v>-26.747044970773501</v>
      </c>
      <c r="H291">
        <v>-2.8517161276059801</v>
      </c>
      <c r="I291">
        <v>-12.2921857437124</v>
      </c>
      <c r="J291">
        <v>-2.47923291759367</v>
      </c>
      <c r="K291">
        <v>1364.7029884885901</v>
      </c>
      <c r="M291">
        <v>47.172421039501899</v>
      </c>
      <c r="O291">
        <v>10.6055302765138</v>
      </c>
      <c r="P291">
        <v>16.612244897959101</v>
      </c>
    </row>
    <row r="292" spans="1:17" x14ac:dyDescent="0.3">
      <c r="A292" t="s">
        <v>687</v>
      </c>
      <c r="B292" t="s">
        <v>688</v>
      </c>
      <c r="C292" t="s">
        <v>10404</v>
      </c>
      <c r="D292" t="s">
        <v>164</v>
      </c>
      <c r="E292">
        <v>26748.13540861</v>
      </c>
      <c r="F292">
        <v>1049.95</v>
      </c>
      <c r="G292">
        <v>-31.404650341353701</v>
      </c>
      <c r="H292">
        <v>-8.8362059155811696</v>
      </c>
      <c r="I292">
        <v>-20.8075459732237</v>
      </c>
      <c r="J292">
        <v>-3.1662096074153898</v>
      </c>
      <c r="K292">
        <v>1059.4043859665201</v>
      </c>
      <c r="L292">
        <v>1058.2176467757999</v>
      </c>
      <c r="M292">
        <v>54.529482982744703</v>
      </c>
      <c r="N292">
        <v>0.79535921084922601</v>
      </c>
      <c r="O292">
        <v>28.482308681365701</v>
      </c>
      <c r="P292">
        <v>12.534833869239</v>
      </c>
      <c r="Q292">
        <v>-7.2970394095670001E-3</v>
      </c>
    </row>
    <row r="293" spans="1:17" x14ac:dyDescent="0.3">
      <c r="A293" t="s">
        <v>689</v>
      </c>
      <c r="B293" t="s">
        <v>690</v>
      </c>
      <c r="C293" t="s">
        <v>10402</v>
      </c>
      <c r="D293" t="s">
        <v>261</v>
      </c>
      <c r="E293">
        <v>26720.971811685002</v>
      </c>
      <c r="F293">
        <v>5404.95</v>
      </c>
      <c r="G293">
        <v>-25.9494396899794</v>
      </c>
      <c r="H293">
        <v>-2.3729375737894198</v>
      </c>
      <c r="I293">
        <v>12.3075586354588</v>
      </c>
      <c r="J293">
        <v>-3.4753316753364998</v>
      </c>
      <c r="K293">
        <v>5451.4971541448003</v>
      </c>
      <c r="L293">
        <v>5271.0822194550001</v>
      </c>
      <c r="M293">
        <v>57.309541450496397</v>
      </c>
      <c r="N293">
        <v>1.28506224027093</v>
      </c>
      <c r="O293">
        <v>35.986456858990302</v>
      </c>
      <c r="P293">
        <v>34.301155423033897</v>
      </c>
      <c r="Q293">
        <v>4.8570878859723998E-2</v>
      </c>
    </row>
    <row r="294" spans="1:17" hidden="1" x14ac:dyDescent="0.3">
      <c r="A294" t="s">
        <v>691</v>
      </c>
      <c r="B294" t="s">
        <v>692</v>
      </c>
      <c r="C294" t="s">
        <v>10405</v>
      </c>
      <c r="D294" t="s">
        <v>116</v>
      </c>
      <c r="E294">
        <v>26628.083016469998</v>
      </c>
      <c r="F294">
        <v>1194.7</v>
      </c>
      <c r="G294">
        <v>-30.4490573590293</v>
      </c>
      <c r="H294">
        <v>-12.4645525034326</v>
      </c>
      <c r="I294">
        <v>-6.0940991440725503</v>
      </c>
      <c r="J294">
        <v>-4.3158797227105197</v>
      </c>
      <c r="K294">
        <v>1223.9958977640199</v>
      </c>
      <c r="L294">
        <v>1139.0161996253801</v>
      </c>
      <c r="M294">
        <v>31.019531099622199</v>
      </c>
      <c r="N294">
        <v>0.16949460129154301</v>
      </c>
      <c r="O294">
        <v>17.184230350715598</v>
      </c>
      <c r="P294">
        <v>24.4543986665972</v>
      </c>
      <c r="Q294">
        <v>-7.3286065968558994E-2</v>
      </c>
    </row>
    <row r="295" spans="1:17" x14ac:dyDescent="0.3">
      <c r="A295" t="s">
        <v>693</v>
      </c>
      <c r="B295" t="s">
        <v>694</v>
      </c>
      <c r="C295" t="s">
        <v>10396</v>
      </c>
      <c r="D295" t="s">
        <v>57</v>
      </c>
      <c r="E295">
        <v>26621.430945690001</v>
      </c>
      <c r="F295">
        <v>200.83</v>
      </c>
      <c r="G295">
        <v>88.842808982064597</v>
      </c>
      <c r="H295">
        <v>-3.3438998944159999</v>
      </c>
      <c r="I295">
        <v>51.796598932993298</v>
      </c>
      <c r="J295">
        <v>-2.5734363651100298</v>
      </c>
      <c r="K295">
        <v>184.20296196004799</v>
      </c>
      <c r="L295">
        <v>151.465940714543</v>
      </c>
      <c r="M295">
        <v>63.847639630870297</v>
      </c>
      <c r="N295">
        <v>0.58542319052685499</v>
      </c>
      <c r="O295">
        <v>4.5660508888114304</v>
      </c>
      <c r="P295">
        <v>144.021871202916</v>
      </c>
      <c r="Q295">
        <v>8.8205453258313998E-2</v>
      </c>
    </row>
    <row r="296" spans="1:17" x14ac:dyDescent="0.3">
      <c r="A296" t="s">
        <v>695</v>
      </c>
      <c r="B296" t="s">
        <v>696</v>
      </c>
      <c r="C296" t="s">
        <v>10389</v>
      </c>
      <c r="D296" t="s">
        <v>452</v>
      </c>
      <c r="E296">
        <v>26533.845000000001</v>
      </c>
      <c r="F296">
        <v>755.95</v>
      </c>
      <c r="G296">
        <v>101.07300937787799</v>
      </c>
      <c r="H296">
        <v>-8.7455330669580995</v>
      </c>
      <c r="I296">
        <v>75.671380182250303</v>
      </c>
      <c r="J296">
        <v>-6.2319275709496003</v>
      </c>
      <c r="K296">
        <v>790.66041592690999</v>
      </c>
      <c r="L296">
        <v>643.57832093154298</v>
      </c>
      <c r="M296">
        <v>34.993655300049603</v>
      </c>
      <c r="N296">
        <v>0.487593984565378</v>
      </c>
      <c r="O296">
        <v>28.3153647728024</v>
      </c>
      <c r="P296">
        <v>169.98214285714201</v>
      </c>
      <c r="Q296">
        <v>0.113886457508212</v>
      </c>
    </row>
    <row r="297" spans="1:17" x14ac:dyDescent="0.3">
      <c r="A297" t="s">
        <v>697</v>
      </c>
      <c r="B297" t="s">
        <v>698</v>
      </c>
      <c r="C297" t="s">
        <v>10399</v>
      </c>
      <c r="D297" t="s">
        <v>480</v>
      </c>
      <c r="E297">
        <v>26212.885712817999</v>
      </c>
      <c r="F297">
        <v>217.31</v>
      </c>
      <c r="G297">
        <v>-27.247813993034899</v>
      </c>
      <c r="H297">
        <v>13.296588718109501</v>
      </c>
      <c r="I297">
        <v>22.760149294631599</v>
      </c>
      <c r="J297">
        <v>15.4610054789892</v>
      </c>
      <c r="K297">
        <v>183.304466117728</v>
      </c>
      <c r="L297">
        <v>174.74690013819301</v>
      </c>
      <c r="M297">
        <v>78.882204044587198</v>
      </c>
      <c r="N297">
        <v>1.85164459312677</v>
      </c>
      <c r="O297">
        <v>2.61837927384842</v>
      </c>
      <c r="P297">
        <v>52.766256590509599</v>
      </c>
      <c r="Q297">
        <v>6.0723509279354E-2</v>
      </c>
    </row>
    <row r="298" spans="1:17" x14ac:dyDescent="0.3">
      <c r="A298" t="s">
        <v>699</v>
      </c>
      <c r="B298" t="s">
        <v>700</v>
      </c>
      <c r="C298" t="s">
        <v>10400</v>
      </c>
      <c r="D298" t="s">
        <v>324</v>
      </c>
      <c r="E298">
        <v>26193.32366265</v>
      </c>
      <c r="F298">
        <v>2064.5500000000002</v>
      </c>
      <c r="G298">
        <v>-9.3392094081131205</v>
      </c>
      <c r="H298">
        <v>-4.21436210986408</v>
      </c>
      <c r="I298">
        <v>51.4570821165563</v>
      </c>
      <c r="J298">
        <v>-1.17373951437396</v>
      </c>
      <c r="K298">
        <v>2046.3649432028101</v>
      </c>
      <c r="L298">
        <v>1752.0123539367401</v>
      </c>
      <c r="M298">
        <v>44.991482929344997</v>
      </c>
      <c r="N298">
        <v>0.37346978756188298</v>
      </c>
      <c r="O298">
        <v>10.435688164490999</v>
      </c>
      <c r="P298">
        <v>74.062052103532594</v>
      </c>
      <c r="Q298">
        <v>-7.3793944165872996E-2</v>
      </c>
    </row>
    <row r="299" spans="1:17" x14ac:dyDescent="0.3">
      <c r="A299" t="s">
        <v>701</v>
      </c>
      <c r="B299" t="s">
        <v>702</v>
      </c>
      <c r="C299" t="s">
        <v>10402</v>
      </c>
      <c r="D299" t="s">
        <v>261</v>
      </c>
      <c r="E299">
        <v>26172.547200000001</v>
      </c>
      <c r="F299">
        <v>2363.85</v>
      </c>
      <c r="G299">
        <v>-18.0496720204683</v>
      </c>
      <c r="H299">
        <v>-9.8926116080022801</v>
      </c>
      <c r="I299">
        <v>4.7271283984082304</v>
      </c>
      <c r="J299">
        <v>-5.7789995719878604</v>
      </c>
      <c r="K299">
        <v>2467.1180018263599</v>
      </c>
      <c r="L299">
        <v>2366.7282973766401</v>
      </c>
      <c r="M299">
        <v>34.850995143248603</v>
      </c>
      <c r="N299">
        <v>0.39296345878725902</v>
      </c>
      <c r="O299">
        <v>25.219451318823101</v>
      </c>
      <c r="P299">
        <v>26.0585537542662</v>
      </c>
      <c r="Q299">
        <v>3.9467705479898002E-2</v>
      </c>
    </row>
    <row r="300" spans="1:17" x14ac:dyDescent="0.3">
      <c r="A300" t="s">
        <v>703</v>
      </c>
      <c r="B300" t="s">
        <v>704</v>
      </c>
      <c r="C300" t="s">
        <v>10402</v>
      </c>
      <c r="D300" t="s">
        <v>125</v>
      </c>
      <c r="E300">
        <v>26046.652956559999</v>
      </c>
      <c r="F300">
        <v>936.8</v>
      </c>
      <c r="G300">
        <v>79.808883576245805</v>
      </c>
      <c r="H300">
        <v>10.2488393544873</v>
      </c>
      <c r="I300">
        <v>38.777736944258201</v>
      </c>
      <c r="J300">
        <v>1.8360147939943801</v>
      </c>
      <c r="K300">
        <v>794.26520537435397</v>
      </c>
      <c r="L300">
        <v>663.111254208947</v>
      </c>
      <c r="M300">
        <v>75.291931439994997</v>
      </c>
      <c r="N300">
        <v>0.89515786952423204</v>
      </c>
      <c r="O300">
        <v>2.1456020495303099</v>
      </c>
      <c r="P300">
        <v>122.941456449309</v>
      </c>
      <c r="Q300">
        <v>0.10328512849883199</v>
      </c>
    </row>
    <row r="301" spans="1:17" x14ac:dyDescent="0.3">
      <c r="A301" t="s">
        <v>705</v>
      </c>
      <c r="B301" t="s">
        <v>706</v>
      </c>
      <c r="C301" t="s">
        <v>10391</v>
      </c>
      <c r="D301" t="s">
        <v>567</v>
      </c>
      <c r="E301">
        <v>25864.393908270002</v>
      </c>
      <c r="F301">
        <v>995.7</v>
      </c>
      <c r="G301">
        <v>19.036999243992401</v>
      </c>
      <c r="H301">
        <v>11.984637050421</v>
      </c>
      <c r="I301">
        <v>41.004978715990802</v>
      </c>
      <c r="J301">
        <v>-6.9779108309527098</v>
      </c>
      <c r="K301">
        <v>934.063409615762</v>
      </c>
      <c r="L301">
        <v>804.03583235159499</v>
      </c>
      <c r="M301">
        <v>40.841154150772901</v>
      </c>
      <c r="N301">
        <v>1.4625981754875399</v>
      </c>
      <c r="O301">
        <v>20.739178467409801</v>
      </c>
      <c r="P301">
        <v>64.850993377483405</v>
      </c>
      <c r="Q301">
        <v>5.9677612208393002E-2</v>
      </c>
    </row>
    <row r="302" spans="1:17" x14ac:dyDescent="0.3">
      <c r="A302" t="s">
        <v>707</v>
      </c>
      <c r="B302" t="s">
        <v>708</v>
      </c>
      <c r="C302" t="s">
        <v>10402</v>
      </c>
      <c r="D302" t="s">
        <v>438</v>
      </c>
      <c r="E302">
        <v>25631.59302</v>
      </c>
      <c r="F302">
        <v>3656.85</v>
      </c>
      <c r="G302">
        <v>11.7675852367377</v>
      </c>
      <c r="H302">
        <v>-1.3283451905436801</v>
      </c>
      <c r="I302">
        <v>13.1232418787996</v>
      </c>
      <c r="J302">
        <v>-5.4203481170989596</v>
      </c>
      <c r="K302">
        <v>3639.5185690888002</v>
      </c>
      <c r="L302">
        <v>3321.6653914335102</v>
      </c>
      <c r="M302">
        <v>34.166182622432899</v>
      </c>
      <c r="N302">
        <v>1.20330468173665</v>
      </c>
      <c r="O302">
        <v>8.7958215403967905</v>
      </c>
      <c r="P302">
        <v>45.682528932533899</v>
      </c>
      <c r="Q302">
        <v>0.10287648710278401</v>
      </c>
    </row>
    <row r="303" spans="1:17" x14ac:dyDescent="0.3">
      <c r="A303" t="s">
        <v>709</v>
      </c>
      <c r="B303" t="s">
        <v>710</v>
      </c>
      <c r="C303" t="s">
        <v>10395</v>
      </c>
      <c r="D303" t="s">
        <v>54</v>
      </c>
      <c r="E303">
        <v>25353.966740849999</v>
      </c>
      <c r="F303">
        <v>470.25</v>
      </c>
      <c r="G303">
        <v>-10.900424636168999</v>
      </c>
      <c r="H303">
        <v>1.2726786757197499</v>
      </c>
      <c r="I303">
        <v>0.86262192760646506</v>
      </c>
      <c r="J303">
        <v>-7.9248790250940804</v>
      </c>
      <c r="K303">
        <v>464.424305270628</v>
      </c>
      <c r="L303">
        <v>433.71770701710398</v>
      </c>
      <c r="M303">
        <v>37.825199956000198</v>
      </c>
      <c r="N303">
        <v>1.04178385450827</v>
      </c>
      <c r="O303">
        <v>10.154173312068</v>
      </c>
      <c r="P303">
        <v>34.587864911276398</v>
      </c>
      <c r="Q303">
        <v>-7.6754118128937995E-2</v>
      </c>
    </row>
    <row r="304" spans="1:17" x14ac:dyDescent="0.3">
      <c r="A304" t="s">
        <v>711</v>
      </c>
      <c r="B304" t="s">
        <v>712</v>
      </c>
      <c r="C304" t="s">
        <v>10395</v>
      </c>
      <c r="D304" t="s">
        <v>54</v>
      </c>
      <c r="E304">
        <v>25330.613364749999</v>
      </c>
      <c r="F304">
        <v>1414.25</v>
      </c>
      <c r="G304">
        <v>34.826989209615398</v>
      </c>
      <c r="H304">
        <v>-11.5184389346235</v>
      </c>
      <c r="I304">
        <v>30.153612994648</v>
      </c>
      <c r="J304">
        <v>-9.2784432720873795</v>
      </c>
      <c r="K304">
        <v>1440.77954456358</v>
      </c>
      <c r="L304">
        <v>1155.94560336267</v>
      </c>
      <c r="M304">
        <v>16.5821089776592</v>
      </c>
      <c r="N304">
        <v>0.944772239381658</v>
      </c>
      <c r="O304">
        <v>15.891815449885</v>
      </c>
      <c r="P304">
        <v>95.284451808892499</v>
      </c>
      <c r="Q304">
        <v>2.9330654672148002E-2</v>
      </c>
    </row>
    <row r="305" spans="1:17" x14ac:dyDescent="0.3">
      <c r="A305" t="s">
        <v>713</v>
      </c>
      <c r="B305" t="s">
        <v>714</v>
      </c>
      <c r="C305" t="s">
        <v>10394</v>
      </c>
      <c r="D305" t="s">
        <v>46</v>
      </c>
      <c r="E305">
        <v>25265.35956175</v>
      </c>
      <c r="F305">
        <v>982.75</v>
      </c>
      <c r="G305">
        <v>17.652288769790299</v>
      </c>
      <c r="H305">
        <v>0.95754298552750605</v>
      </c>
      <c r="I305">
        <v>28.565556566127398</v>
      </c>
      <c r="J305">
        <v>-5.48517341972238</v>
      </c>
      <c r="K305">
        <v>911.81470382077896</v>
      </c>
      <c r="L305">
        <v>789.59114138693599</v>
      </c>
      <c r="M305">
        <v>56.090403807847601</v>
      </c>
      <c r="N305">
        <v>0.75496352362226804</v>
      </c>
      <c r="O305">
        <v>5.8254896972780497</v>
      </c>
      <c r="P305">
        <v>78.665575856740304</v>
      </c>
      <c r="Q305">
        <v>7.8868861880974001E-2</v>
      </c>
    </row>
    <row r="306" spans="1:17" hidden="1" x14ac:dyDescent="0.3">
      <c r="A306" t="s">
        <v>715</v>
      </c>
      <c r="B306" t="s">
        <v>716</v>
      </c>
      <c r="C306" t="s">
        <v>10405</v>
      </c>
      <c r="D306" t="s">
        <v>54</v>
      </c>
      <c r="E306">
        <v>25044.595883400001</v>
      </c>
      <c r="F306">
        <v>5474.5</v>
      </c>
      <c r="G306">
        <v>10.7750323443629</v>
      </c>
      <c r="H306">
        <v>-10.701738942250699</v>
      </c>
      <c r="I306">
        <v>10.7492693215182</v>
      </c>
      <c r="J306">
        <v>-8.9138015430320792</v>
      </c>
      <c r="K306">
        <v>5668.1383909892502</v>
      </c>
      <c r="L306">
        <v>4914.3924929975001</v>
      </c>
      <c r="M306">
        <v>21.594467474339002</v>
      </c>
      <c r="N306">
        <v>0.738699710923853</v>
      </c>
      <c r="O306">
        <v>17.839985386793298</v>
      </c>
      <c r="P306">
        <v>43.133538139747699</v>
      </c>
      <c r="Q306">
        <v>-7.6205268949878002E-2</v>
      </c>
    </row>
    <row r="307" spans="1:17" x14ac:dyDescent="0.3">
      <c r="A307" t="s">
        <v>717</v>
      </c>
      <c r="B307" t="s">
        <v>718</v>
      </c>
      <c r="C307" t="s">
        <v>10397</v>
      </c>
      <c r="D307" t="s">
        <v>535</v>
      </c>
      <c r="E307">
        <v>24964.659649599998</v>
      </c>
      <c r="F307">
        <v>1364</v>
      </c>
      <c r="G307">
        <v>82.380122775542901</v>
      </c>
      <c r="H307">
        <v>-15.029209574915001</v>
      </c>
      <c r="I307">
        <v>58.787225667941797</v>
      </c>
      <c r="J307">
        <v>-4.5387556583178901</v>
      </c>
      <c r="K307">
        <v>1460.93223600488</v>
      </c>
      <c r="L307">
        <v>1206.0857181507099</v>
      </c>
      <c r="M307">
        <v>21.891769085753701</v>
      </c>
      <c r="N307">
        <v>0.27942999311715</v>
      </c>
      <c r="O307">
        <v>30.201612903225801</v>
      </c>
      <c r="P307">
        <v>127.71285475792899</v>
      </c>
      <c r="Q307">
        <v>5.3599149264729001E-2</v>
      </c>
    </row>
    <row r="308" spans="1:17" x14ac:dyDescent="0.3">
      <c r="A308" t="s">
        <v>719</v>
      </c>
      <c r="B308" t="s">
        <v>720</v>
      </c>
      <c r="C308" t="s">
        <v>10395</v>
      </c>
      <c r="D308" t="s">
        <v>276</v>
      </c>
      <c r="E308">
        <v>24891.915777599999</v>
      </c>
      <c r="F308">
        <v>1225.5999999999999</v>
      </c>
      <c r="G308">
        <v>-16.4500354081386</v>
      </c>
      <c r="H308">
        <v>-8.0397234593682203</v>
      </c>
      <c r="I308">
        <v>-19.475892229556699</v>
      </c>
      <c r="J308">
        <v>-7.1940092756183702</v>
      </c>
      <c r="K308">
        <v>1264.0208443679601</v>
      </c>
      <c r="L308">
        <v>1218.4280748374299</v>
      </c>
      <c r="M308">
        <v>29.131881218848701</v>
      </c>
      <c r="N308">
        <v>0.87875004615237795</v>
      </c>
      <c r="O308">
        <v>17.893276762402099</v>
      </c>
      <c r="P308">
        <v>25.067605490076001</v>
      </c>
      <c r="Q308">
        <v>0.10010779619294501</v>
      </c>
    </row>
    <row r="309" spans="1:17" x14ac:dyDescent="0.3">
      <c r="A309" t="s">
        <v>721</v>
      </c>
      <c r="B309" t="s">
        <v>722</v>
      </c>
      <c r="C309" t="s">
        <v>10400</v>
      </c>
      <c r="D309" t="s">
        <v>98</v>
      </c>
      <c r="E309">
        <v>24728.388402550001</v>
      </c>
      <c r="F309">
        <v>305.89999999999998</v>
      </c>
      <c r="G309">
        <v>-37.726421787166103</v>
      </c>
      <c r="H309">
        <v>-1.7329064451720499</v>
      </c>
      <c r="I309">
        <v>-3.6560263580657302</v>
      </c>
      <c r="J309">
        <v>-4.5041656577883398</v>
      </c>
      <c r="K309">
        <v>297.69465255524602</v>
      </c>
      <c r="L309">
        <v>294.37087670313201</v>
      </c>
      <c r="M309">
        <v>50.129651216806302</v>
      </c>
      <c r="N309">
        <v>0.69616307540675904</v>
      </c>
      <c r="O309">
        <v>16.802876757110099</v>
      </c>
      <c r="P309">
        <v>21.461187214611801</v>
      </c>
      <c r="Q309">
        <v>-0.109960845513287</v>
      </c>
    </row>
    <row r="310" spans="1:17" x14ac:dyDescent="0.3">
      <c r="A310" t="s">
        <v>723</v>
      </c>
      <c r="B310" t="s">
        <v>724</v>
      </c>
      <c r="C310" t="s">
        <v>10389</v>
      </c>
      <c r="D310" t="s">
        <v>273</v>
      </c>
      <c r="E310">
        <v>24723.11398808</v>
      </c>
      <c r="F310">
        <v>249.95</v>
      </c>
      <c r="G310">
        <v>49.405033559517499</v>
      </c>
      <c r="H310">
        <v>-10.4907624278125</v>
      </c>
      <c r="I310">
        <v>16.447395322708299</v>
      </c>
      <c r="J310">
        <v>-3.8846727848532998</v>
      </c>
      <c r="K310">
        <v>252.625778900809</v>
      </c>
      <c r="L310">
        <v>215.030584684904</v>
      </c>
      <c r="M310">
        <v>37.815641990377003</v>
      </c>
      <c r="N310">
        <v>0.27345689336664197</v>
      </c>
      <c r="O310">
        <v>13.7827565513102</v>
      </c>
      <c r="P310">
        <v>88.783987915407806</v>
      </c>
      <c r="Q310">
        <v>4.8881104108966997E-2</v>
      </c>
    </row>
    <row r="311" spans="1:17" x14ac:dyDescent="0.3">
      <c r="A311" t="s">
        <v>725</v>
      </c>
      <c r="B311" t="s">
        <v>726</v>
      </c>
      <c r="C311" t="s">
        <v>10400</v>
      </c>
      <c r="D311" t="s">
        <v>727</v>
      </c>
      <c r="E311">
        <v>24653.981131500001</v>
      </c>
      <c r="F311">
        <v>1548.05</v>
      </c>
      <c r="G311">
        <v>-19.288602905691299</v>
      </c>
      <c r="H311">
        <v>8.2831254306325999</v>
      </c>
      <c r="I311">
        <v>17.729525837814801</v>
      </c>
      <c r="J311">
        <v>0.81804438753773001</v>
      </c>
      <c r="K311">
        <v>1421.3191747952501</v>
      </c>
      <c r="L311">
        <v>1342.5952082875301</v>
      </c>
      <c r="M311">
        <v>86.349554264230306</v>
      </c>
      <c r="N311">
        <v>0.96554203737614097</v>
      </c>
      <c r="O311">
        <v>1.9799102096185599</v>
      </c>
      <c r="P311">
        <v>39.420002701850699</v>
      </c>
      <c r="Q311">
        <v>-4.2994634577200001E-4</v>
      </c>
    </row>
    <row r="312" spans="1:17" x14ac:dyDescent="0.3">
      <c r="A312" t="s">
        <v>728</v>
      </c>
      <c r="B312" t="s">
        <v>729</v>
      </c>
      <c r="C312" t="s">
        <v>10403</v>
      </c>
      <c r="D312" t="s">
        <v>130</v>
      </c>
      <c r="E312">
        <v>24612.71530847</v>
      </c>
      <c r="F312">
        <v>719.9</v>
      </c>
      <c r="G312">
        <v>203.61182468211399</v>
      </c>
      <c r="H312">
        <v>20.044076821874601</v>
      </c>
      <c r="I312">
        <v>121.576314873664</v>
      </c>
      <c r="J312">
        <v>11.6254880269033</v>
      </c>
      <c r="K312">
        <v>587.54075420283505</v>
      </c>
      <c r="L312">
        <v>433.96370428962803</v>
      </c>
      <c r="M312">
        <v>76.405940225111607</v>
      </c>
      <c r="N312">
        <v>1.38386008887983</v>
      </c>
      <c r="O312">
        <v>4.0422280872343297</v>
      </c>
      <c r="P312">
        <v>242.727921923351</v>
      </c>
      <c r="Q312">
        <v>0.23671887802835301</v>
      </c>
    </row>
    <row r="313" spans="1:17" x14ac:dyDescent="0.3">
      <c r="A313" t="s">
        <v>730</v>
      </c>
      <c r="B313" t="s">
        <v>731</v>
      </c>
      <c r="C313" t="s">
        <v>10391</v>
      </c>
      <c r="D313" t="s">
        <v>400</v>
      </c>
      <c r="E313">
        <v>24273.758120319999</v>
      </c>
      <c r="F313">
        <v>6800.8</v>
      </c>
      <c r="G313">
        <v>128.46820463903899</v>
      </c>
      <c r="H313">
        <v>4.75808334992435</v>
      </c>
      <c r="I313">
        <v>48.234127823597099</v>
      </c>
      <c r="J313">
        <v>1.20934496339749</v>
      </c>
      <c r="K313">
        <v>6259.5157977748904</v>
      </c>
      <c r="L313">
        <v>4873.9076937759</v>
      </c>
      <c r="M313">
        <v>54.612653385159099</v>
      </c>
      <c r="N313">
        <v>0.71660550173748905</v>
      </c>
      <c r="O313">
        <v>4.3994824138336499</v>
      </c>
      <c r="P313">
        <v>223.84761904761899</v>
      </c>
    </row>
    <row r="314" spans="1:17" x14ac:dyDescent="0.3">
      <c r="A314" t="s">
        <v>732</v>
      </c>
      <c r="B314" t="s">
        <v>733</v>
      </c>
      <c r="C314" t="s">
        <v>10395</v>
      </c>
      <c r="D314" t="s">
        <v>734</v>
      </c>
      <c r="E314">
        <v>24068.6640553</v>
      </c>
      <c r="F314">
        <v>2376.1999999999998</v>
      </c>
      <c r="G314">
        <v>40.507517211129198</v>
      </c>
      <c r="H314">
        <v>0.20334256003839399</v>
      </c>
      <c r="I314">
        <v>35.199760722315098</v>
      </c>
      <c r="J314">
        <v>-6.0207964596986603</v>
      </c>
      <c r="K314">
        <v>2244.8911195995402</v>
      </c>
      <c r="L314">
        <v>1847.2544261492901</v>
      </c>
      <c r="M314">
        <v>42.215856012246498</v>
      </c>
      <c r="N314">
        <v>0.83798273050906102</v>
      </c>
      <c r="O314">
        <v>13.062873495497</v>
      </c>
      <c r="P314">
        <v>90.080793536517007</v>
      </c>
      <c r="Q314">
        <v>9.2300693015439E-2</v>
      </c>
    </row>
    <row r="315" spans="1:17" hidden="1" x14ac:dyDescent="0.3">
      <c r="A315" t="s">
        <v>735</v>
      </c>
      <c r="B315" t="s">
        <v>736</v>
      </c>
      <c r="C315" t="s">
        <v>10405</v>
      </c>
      <c r="D315" t="s">
        <v>125</v>
      </c>
      <c r="E315">
        <v>23875.50180636</v>
      </c>
      <c r="F315">
        <v>392.85</v>
      </c>
      <c r="G315">
        <v>-12.8941618442324</v>
      </c>
      <c r="H315">
        <v>-10.698493875997</v>
      </c>
      <c r="I315">
        <v>-17.888560455826202</v>
      </c>
      <c r="J315">
        <v>-3.3124740456734298</v>
      </c>
      <c r="K315">
        <v>413.91259016103697</v>
      </c>
      <c r="L315">
        <v>403.49612903614099</v>
      </c>
      <c r="M315">
        <v>47.508367161015897</v>
      </c>
      <c r="N315">
        <v>0.29537581320306699</v>
      </c>
      <c r="O315">
        <v>46.964490263459297</v>
      </c>
      <c r="P315">
        <v>31.387959866220701</v>
      </c>
      <c r="Q315">
        <v>3.7360942156157997E-2</v>
      </c>
    </row>
    <row r="316" spans="1:17" x14ac:dyDescent="0.3">
      <c r="A316" t="s">
        <v>737</v>
      </c>
      <c r="B316" t="s">
        <v>738</v>
      </c>
      <c r="C316" t="s">
        <v>10393</v>
      </c>
      <c r="D316" t="s">
        <v>116</v>
      </c>
      <c r="E316">
        <v>23867.681308499999</v>
      </c>
      <c r="F316">
        <v>953.25</v>
      </c>
      <c r="G316">
        <v>62.255571540215001</v>
      </c>
      <c r="H316">
        <v>9.6573689757719894</v>
      </c>
      <c r="I316">
        <v>80.026920007342994</v>
      </c>
      <c r="J316">
        <v>13.343834635754</v>
      </c>
      <c r="K316">
        <v>826.37333643100999</v>
      </c>
      <c r="L316">
        <v>663.43564735875805</v>
      </c>
      <c r="M316">
        <v>67.067407479537295</v>
      </c>
      <c r="N316">
        <v>1.5240410164423599</v>
      </c>
      <c r="O316">
        <v>3.62968790978233</v>
      </c>
      <c r="P316">
        <v>111.73922701021699</v>
      </c>
    </row>
    <row r="317" spans="1:17" x14ac:dyDescent="0.3">
      <c r="A317" t="s">
        <v>739</v>
      </c>
      <c r="B317" t="s">
        <v>740</v>
      </c>
      <c r="C317" t="s">
        <v>10391</v>
      </c>
      <c r="D317" t="s">
        <v>400</v>
      </c>
      <c r="E317">
        <v>23811.270707250002</v>
      </c>
      <c r="F317">
        <v>1061.25</v>
      </c>
      <c r="G317">
        <v>-32.1079573568596</v>
      </c>
      <c r="H317">
        <v>-1.1849659950300799</v>
      </c>
      <c r="I317">
        <v>6.2581423402960796</v>
      </c>
      <c r="J317">
        <v>-5.9895786933549902</v>
      </c>
      <c r="K317">
        <v>1020.66684606345</v>
      </c>
      <c r="L317">
        <v>951.19355692543695</v>
      </c>
      <c r="M317">
        <v>47.686615293138402</v>
      </c>
      <c r="N317">
        <v>0.63801871613300898</v>
      </c>
      <c r="O317">
        <v>7.7785630153121197</v>
      </c>
      <c r="P317">
        <v>44.074124355145202</v>
      </c>
      <c r="Q317">
        <v>-7.5579465278066998E-2</v>
      </c>
    </row>
    <row r="318" spans="1:17" x14ac:dyDescent="0.3">
      <c r="A318" t="s">
        <v>741</v>
      </c>
      <c r="B318" t="s">
        <v>742</v>
      </c>
      <c r="C318" t="s">
        <v>10402</v>
      </c>
      <c r="D318" t="s">
        <v>438</v>
      </c>
      <c r="E318">
        <v>23799.029500724999</v>
      </c>
      <c r="F318">
        <v>747.75</v>
      </c>
      <c r="G318">
        <v>79.678082619318403</v>
      </c>
      <c r="H318">
        <v>-1.1806242655716399</v>
      </c>
      <c r="I318">
        <v>56.987356785474802</v>
      </c>
      <c r="J318">
        <v>-1.27832133417302</v>
      </c>
      <c r="K318">
        <v>661.49681198820201</v>
      </c>
      <c r="L318">
        <v>545.19212213659603</v>
      </c>
      <c r="M318">
        <v>70.397619830929401</v>
      </c>
      <c r="N318">
        <v>0.66817675430837198</v>
      </c>
      <c r="O318">
        <v>0.93614175860916504</v>
      </c>
      <c r="P318">
        <v>127.59092984325</v>
      </c>
      <c r="Q318">
        <v>0.18372589663786501</v>
      </c>
    </row>
    <row r="319" spans="1:17" x14ac:dyDescent="0.3">
      <c r="A319" t="s">
        <v>743</v>
      </c>
      <c r="B319" t="s">
        <v>744</v>
      </c>
      <c r="C319" t="s">
        <v>10391</v>
      </c>
      <c r="D319" t="s">
        <v>549</v>
      </c>
      <c r="E319">
        <v>23436.880078260001</v>
      </c>
      <c r="F319">
        <v>2600.1999999999998</v>
      </c>
      <c r="G319">
        <v>7.5938433823186999</v>
      </c>
      <c r="H319">
        <v>-4.8601730197551003</v>
      </c>
      <c r="I319">
        <v>-21.871045133335301</v>
      </c>
      <c r="J319">
        <v>-0.91615750633593795</v>
      </c>
      <c r="K319">
        <v>2462.4077543067001</v>
      </c>
      <c r="L319">
        <v>2504.4686594651398</v>
      </c>
      <c r="M319">
        <v>59.233398561615097</v>
      </c>
      <c r="N319">
        <v>0.769992003632608</v>
      </c>
      <c r="O319">
        <v>49.8346281055303</v>
      </c>
      <c r="P319">
        <v>42.550916915654703</v>
      </c>
      <c r="Q319">
        <v>5.8432640997850997E-2</v>
      </c>
    </row>
    <row r="320" spans="1:17" x14ac:dyDescent="0.3">
      <c r="A320" t="s">
        <v>745</v>
      </c>
      <c r="B320" t="s">
        <v>746</v>
      </c>
      <c r="C320" t="s">
        <v>10399</v>
      </c>
      <c r="D320" t="s">
        <v>279</v>
      </c>
      <c r="E320">
        <v>23357.352197699998</v>
      </c>
      <c r="F320">
        <v>373.5</v>
      </c>
      <c r="G320">
        <v>32.254191975169903</v>
      </c>
      <c r="H320">
        <v>-6.70193296952844</v>
      </c>
      <c r="I320">
        <v>-32.9878598221649</v>
      </c>
      <c r="J320">
        <v>-3.1983678542933802</v>
      </c>
      <c r="K320">
        <v>391.780636116707</v>
      </c>
      <c r="L320">
        <v>378.29324408124103</v>
      </c>
      <c r="M320">
        <v>44.175121765532097</v>
      </c>
      <c r="N320">
        <v>0.71272945009751798</v>
      </c>
      <c r="O320">
        <v>34.4578313253012</v>
      </c>
      <c r="P320">
        <v>81.707613719289697</v>
      </c>
      <c r="Q320">
        <v>0.11783579624028601</v>
      </c>
    </row>
    <row r="321" spans="1:17" x14ac:dyDescent="0.3">
      <c r="A321" t="s">
        <v>747</v>
      </c>
      <c r="B321" t="s">
        <v>748</v>
      </c>
      <c r="C321" t="s">
        <v>10395</v>
      </c>
      <c r="D321" t="s">
        <v>54</v>
      </c>
      <c r="E321">
        <v>23271.874579800002</v>
      </c>
      <c r="F321">
        <v>2224.5</v>
      </c>
      <c r="G321">
        <v>92.315362477845795</v>
      </c>
      <c r="H321">
        <v>41.647620449129903</v>
      </c>
      <c r="I321">
        <v>31.172781875263201</v>
      </c>
      <c r="J321">
        <v>13.888615719799599</v>
      </c>
      <c r="K321">
        <v>1837.3877798820199</v>
      </c>
      <c r="L321">
        <v>1550.72649079848</v>
      </c>
      <c r="M321">
        <v>56.874736977976703</v>
      </c>
      <c r="N321">
        <v>2.7699669408071199</v>
      </c>
      <c r="O321">
        <v>19.7572488199595</v>
      </c>
      <c r="P321">
        <v>125.608519269776</v>
      </c>
    </row>
    <row r="322" spans="1:17" x14ac:dyDescent="0.3">
      <c r="A322" t="s">
        <v>749</v>
      </c>
      <c r="B322" t="s">
        <v>750</v>
      </c>
      <c r="C322" t="s">
        <v>10402</v>
      </c>
      <c r="D322" t="s">
        <v>161</v>
      </c>
      <c r="E322">
        <v>23206.604033565</v>
      </c>
      <c r="F322">
        <v>730.05</v>
      </c>
      <c r="G322">
        <v>46.799712105858703</v>
      </c>
      <c r="H322">
        <v>-4.60236864898659</v>
      </c>
      <c r="I322">
        <v>18.403351588246601</v>
      </c>
      <c r="J322">
        <v>-8.3688844923106291</v>
      </c>
      <c r="K322">
        <v>707.956112187911</v>
      </c>
      <c r="L322">
        <v>579.986665496618</v>
      </c>
      <c r="M322">
        <v>40.638609199596203</v>
      </c>
      <c r="N322">
        <v>0.47104751515509402</v>
      </c>
      <c r="O322">
        <v>15.601671118416499</v>
      </c>
      <c r="P322">
        <v>133.99038461538399</v>
      </c>
      <c r="Q322">
        <v>0.148253943815183</v>
      </c>
    </row>
    <row r="323" spans="1:17" hidden="1" x14ac:dyDescent="0.3">
      <c r="A323" t="s">
        <v>751</v>
      </c>
      <c r="B323" t="s">
        <v>752</v>
      </c>
      <c r="C323" t="s">
        <v>10405</v>
      </c>
      <c r="D323" t="s">
        <v>753</v>
      </c>
      <c r="E323">
        <v>23025.673136879999</v>
      </c>
      <c r="F323">
        <v>100.69</v>
      </c>
      <c r="G323">
        <v>60.674401863370598</v>
      </c>
      <c r="H323">
        <v>-7.4288544988258502</v>
      </c>
      <c r="I323">
        <v>10.2387741307108</v>
      </c>
      <c r="J323">
        <v>-1.1939216726350901</v>
      </c>
      <c r="K323">
        <v>99.242537363113797</v>
      </c>
      <c r="L323">
        <v>86.3813818158864</v>
      </c>
      <c r="M323">
        <v>50.681017208567297</v>
      </c>
      <c r="N323">
        <v>0.78529298924402302</v>
      </c>
      <c r="O323">
        <v>5.8695004469162697</v>
      </c>
      <c r="P323">
        <v>98.992094861659993</v>
      </c>
      <c r="Q323">
        <v>2.0612820630179999E-2</v>
      </c>
    </row>
    <row r="324" spans="1:17" x14ac:dyDescent="0.3">
      <c r="A324" t="s">
        <v>754</v>
      </c>
      <c r="B324" t="s">
        <v>755</v>
      </c>
      <c r="C324" t="s">
        <v>10401</v>
      </c>
      <c r="D324" t="s">
        <v>756</v>
      </c>
      <c r="E324">
        <v>23015.920742599999</v>
      </c>
      <c r="F324">
        <v>333.5</v>
      </c>
      <c r="G324">
        <v>71.194641320198301</v>
      </c>
      <c r="H324">
        <v>-7.4370157233733298</v>
      </c>
      <c r="I324">
        <v>53.674865518100397</v>
      </c>
      <c r="J324">
        <v>-2.7800710341507102</v>
      </c>
      <c r="K324">
        <v>292.95387253179501</v>
      </c>
      <c r="L324">
        <v>232.399245860902</v>
      </c>
      <c r="M324">
        <v>70.457967902519201</v>
      </c>
      <c r="N324">
        <v>0.88014727174265095</v>
      </c>
      <c r="O324">
        <v>3.1184407796101801</v>
      </c>
      <c r="P324">
        <v>124.881995954147</v>
      </c>
      <c r="Q324">
        <v>4.7410045732565E-2</v>
      </c>
    </row>
    <row r="325" spans="1:17" x14ac:dyDescent="0.3">
      <c r="A325" t="s">
        <v>757</v>
      </c>
      <c r="B325" t="s">
        <v>758</v>
      </c>
      <c r="C325" t="s">
        <v>10395</v>
      </c>
      <c r="D325" t="s">
        <v>54</v>
      </c>
      <c r="E325">
        <v>22856.360058720002</v>
      </c>
      <c r="F325">
        <v>1162.8</v>
      </c>
      <c r="G325">
        <v>20.889237661752102</v>
      </c>
      <c r="H325">
        <v>-3.3978977581529399</v>
      </c>
      <c r="I325">
        <v>2.7914070284459802</v>
      </c>
      <c r="J325">
        <v>-5.4488127451702404</v>
      </c>
      <c r="K325">
        <v>1117.8582028874</v>
      </c>
      <c r="L325">
        <v>986.28435711541795</v>
      </c>
      <c r="M325">
        <v>50.265497063551102</v>
      </c>
      <c r="N325">
        <v>0.60942188297642796</v>
      </c>
      <c r="O325">
        <v>10.5048159614723</v>
      </c>
      <c r="P325">
        <v>64.434702679770893</v>
      </c>
      <c r="Q325">
        <v>1.9093820893452001E-2</v>
      </c>
    </row>
    <row r="326" spans="1:17" x14ac:dyDescent="0.3">
      <c r="A326" t="s">
        <v>759</v>
      </c>
      <c r="B326" t="s">
        <v>760</v>
      </c>
      <c r="C326" t="s">
        <v>10402</v>
      </c>
      <c r="D326" t="s">
        <v>554</v>
      </c>
      <c r="E326">
        <v>22748.962872025</v>
      </c>
      <c r="F326">
        <v>1487.45</v>
      </c>
      <c r="G326">
        <v>3.1216913446546002</v>
      </c>
      <c r="H326">
        <v>-1.9332895328222</v>
      </c>
      <c r="I326">
        <v>36.370802187361299</v>
      </c>
      <c r="J326">
        <v>6.6325599182364696</v>
      </c>
      <c r="K326">
        <v>1450.4114027789101</v>
      </c>
      <c r="L326">
        <v>1273.8879694300799</v>
      </c>
      <c r="M326">
        <v>62.911254594823397</v>
      </c>
      <c r="N326">
        <v>2.0372306751268199</v>
      </c>
      <c r="O326">
        <v>14.2895559514605</v>
      </c>
      <c r="P326">
        <v>78.941353383458605</v>
      </c>
      <c r="Q326">
        <v>0.125660027209681</v>
      </c>
    </row>
    <row r="327" spans="1:17" x14ac:dyDescent="0.3">
      <c r="A327" t="s">
        <v>761</v>
      </c>
      <c r="B327" t="s">
        <v>762</v>
      </c>
      <c r="C327" t="s">
        <v>10389</v>
      </c>
      <c r="D327" t="s">
        <v>187</v>
      </c>
      <c r="E327">
        <v>22734.897395920001</v>
      </c>
      <c r="F327">
        <v>402.95</v>
      </c>
      <c r="G327">
        <v>9.6605978657007103</v>
      </c>
      <c r="H327">
        <v>10.5533848096687</v>
      </c>
      <c r="I327">
        <v>-2.0188341861167798</v>
      </c>
      <c r="J327">
        <v>-4.9084498885917096</v>
      </c>
      <c r="K327">
        <v>379.55496136430099</v>
      </c>
      <c r="L327">
        <v>336.80351513615898</v>
      </c>
      <c r="M327">
        <v>38.598214526116998</v>
      </c>
      <c r="N327">
        <v>0.51513312289008895</v>
      </c>
      <c r="O327">
        <v>16.565330686189299</v>
      </c>
      <c r="P327">
        <v>58.330058939096197</v>
      </c>
      <c r="Q327">
        <v>5.0424852465809997E-3</v>
      </c>
    </row>
    <row r="328" spans="1:17" x14ac:dyDescent="0.3">
      <c r="A328" t="s">
        <v>763</v>
      </c>
      <c r="B328" t="s">
        <v>764</v>
      </c>
      <c r="C328" t="s">
        <v>10403</v>
      </c>
      <c r="D328" t="s">
        <v>130</v>
      </c>
      <c r="E328">
        <v>22713.503183519999</v>
      </c>
      <c r="F328">
        <v>1995.5</v>
      </c>
      <c r="G328">
        <v>175.30274378305</v>
      </c>
      <c r="H328">
        <v>14.71981889093</v>
      </c>
      <c r="I328">
        <v>25.853543452324899</v>
      </c>
      <c r="J328">
        <v>13.240757108889699</v>
      </c>
      <c r="K328">
        <v>1803.13887963352</v>
      </c>
      <c r="L328">
        <v>1569.66512938598</v>
      </c>
      <c r="M328">
        <v>74.329303413958399</v>
      </c>
      <c r="N328">
        <v>1.35745503439781</v>
      </c>
      <c r="O328">
        <v>8.28380924439975</v>
      </c>
      <c r="P328">
        <v>219.29107524886601</v>
      </c>
      <c r="Q328">
        <v>9.5581601403645994E-2</v>
      </c>
    </row>
    <row r="329" spans="1:17" x14ac:dyDescent="0.3">
      <c r="A329" t="s">
        <v>765</v>
      </c>
      <c r="B329" t="s">
        <v>766</v>
      </c>
      <c r="C329" t="s">
        <v>10391</v>
      </c>
      <c r="D329" t="s">
        <v>51</v>
      </c>
      <c r="E329">
        <v>22593.799968750001</v>
      </c>
      <c r="F329">
        <v>772.5</v>
      </c>
      <c r="G329">
        <v>-21.176146274712998</v>
      </c>
      <c r="H329">
        <v>2.5122007248589502</v>
      </c>
      <c r="I329">
        <v>-6.6816333921751099</v>
      </c>
      <c r="J329">
        <v>1.18644513931027</v>
      </c>
      <c r="K329">
        <v>755.21382708330202</v>
      </c>
      <c r="L329">
        <v>737.280182185331</v>
      </c>
      <c r="M329">
        <v>53.925507762884102</v>
      </c>
      <c r="N329">
        <v>2.4652894044914602</v>
      </c>
      <c r="O329">
        <v>11.6828478964401</v>
      </c>
      <c r="P329">
        <v>28.739271727356002</v>
      </c>
    </row>
    <row r="330" spans="1:17" x14ac:dyDescent="0.3">
      <c r="A330" t="s">
        <v>767</v>
      </c>
      <c r="B330" t="s">
        <v>768</v>
      </c>
      <c r="C330" t="s">
        <v>10392</v>
      </c>
      <c r="D330" t="s">
        <v>684</v>
      </c>
      <c r="E330">
        <v>22559.617906264</v>
      </c>
      <c r="F330">
        <v>156.47</v>
      </c>
      <c r="G330">
        <v>86.379232112629893</v>
      </c>
      <c r="H330">
        <v>3.9811850334190799</v>
      </c>
      <c r="I330">
        <v>55.404918771925701</v>
      </c>
      <c r="J330">
        <v>6.9150718449686197</v>
      </c>
      <c r="K330">
        <v>141.883293647638</v>
      </c>
      <c r="L330">
        <v>113.39533822265599</v>
      </c>
      <c r="M330">
        <v>54.884063246383</v>
      </c>
      <c r="N330">
        <v>0.88905519775756903</v>
      </c>
      <c r="O330">
        <v>9.2861251358087706</v>
      </c>
      <c r="P330">
        <v>154.42276422764201</v>
      </c>
      <c r="Q330">
        <v>7.5261476833968999E-2</v>
      </c>
    </row>
    <row r="331" spans="1:17" x14ac:dyDescent="0.3">
      <c r="A331" t="s">
        <v>769</v>
      </c>
      <c r="B331" t="s">
        <v>770</v>
      </c>
      <c r="C331" t="s">
        <v>10402</v>
      </c>
      <c r="D331" t="s">
        <v>261</v>
      </c>
      <c r="E331">
        <v>22434.6807542799</v>
      </c>
      <c r="F331">
        <v>709.55</v>
      </c>
      <c r="G331">
        <v>8.2393463045643998</v>
      </c>
      <c r="H331">
        <v>-3.52275654724578</v>
      </c>
      <c r="I331">
        <v>4.8467249754277502</v>
      </c>
      <c r="J331">
        <v>-4.6425598822854797</v>
      </c>
      <c r="K331">
        <v>695.18179411277504</v>
      </c>
      <c r="L331">
        <v>639.83772785910298</v>
      </c>
      <c r="M331">
        <v>43.432111248859201</v>
      </c>
      <c r="N331">
        <v>0.88893956408791597</v>
      </c>
      <c r="O331">
        <v>12.5995349164963</v>
      </c>
      <c r="P331">
        <v>52.002999143101903</v>
      </c>
      <c r="Q331">
        <v>0.113853501020826</v>
      </c>
    </row>
    <row r="332" spans="1:17" x14ac:dyDescent="0.3">
      <c r="A332" t="s">
        <v>771</v>
      </c>
      <c r="B332" t="s">
        <v>772</v>
      </c>
      <c r="C332" t="s">
        <v>10391</v>
      </c>
      <c r="D332" t="s">
        <v>400</v>
      </c>
      <c r="E332">
        <v>22314.33545934</v>
      </c>
      <c r="F332">
        <v>4527.8</v>
      </c>
      <c r="G332">
        <v>49.847565837600897</v>
      </c>
      <c r="H332">
        <v>-0.87658107943610897</v>
      </c>
      <c r="I332">
        <v>32.468002425930003</v>
      </c>
      <c r="J332">
        <v>-1.1712171989492199</v>
      </c>
      <c r="K332">
        <v>4265.7641376052397</v>
      </c>
      <c r="L332">
        <v>3567.4328476225601</v>
      </c>
      <c r="M332">
        <v>57.602439203615603</v>
      </c>
      <c r="N332">
        <v>0.767582683424606</v>
      </c>
      <c r="O332">
        <v>8.4411855647334093</v>
      </c>
      <c r="P332">
        <v>103.040358744394</v>
      </c>
      <c r="Q332">
        <v>2.4428036733291001E-2</v>
      </c>
    </row>
    <row r="333" spans="1:17" x14ac:dyDescent="0.3">
      <c r="A333" t="s">
        <v>773</v>
      </c>
      <c r="B333" t="s">
        <v>774</v>
      </c>
      <c r="C333" t="s">
        <v>10404</v>
      </c>
      <c r="D333" t="s">
        <v>164</v>
      </c>
      <c r="E333">
        <v>22260.469329175001</v>
      </c>
      <c r="F333">
        <v>7560.85</v>
      </c>
      <c r="G333">
        <v>-24.2753363711949</v>
      </c>
      <c r="H333">
        <v>-6.4763249490804897</v>
      </c>
      <c r="I333">
        <v>12.955853586261499</v>
      </c>
      <c r="J333">
        <v>-4.8322902883587098</v>
      </c>
      <c r="K333">
        <v>7598.89183521617</v>
      </c>
      <c r="L333">
        <v>6945.6191675186801</v>
      </c>
      <c r="M333">
        <v>24.810995596543702</v>
      </c>
      <c r="N333">
        <v>0.92412488483627897</v>
      </c>
      <c r="O333">
        <v>7.5990133384473904</v>
      </c>
      <c r="P333">
        <v>46.107616645893103</v>
      </c>
      <c r="Q333">
        <v>-0.10728891850771401</v>
      </c>
    </row>
    <row r="334" spans="1:17" x14ac:dyDescent="0.3">
      <c r="A334" t="s">
        <v>775</v>
      </c>
      <c r="B334" t="s">
        <v>776</v>
      </c>
      <c r="C334" t="s">
        <v>10402</v>
      </c>
      <c r="D334" t="s">
        <v>777</v>
      </c>
      <c r="E334">
        <v>22233.085316375</v>
      </c>
      <c r="F334">
        <v>523.75</v>
      </c>
      <c r="G334">
        <v>49.755910443709702</v>
      </c>
      <c r="H334">
        <v>-7.7705692938459503</v>
      </c>
      <c r="I334">
        <v>25.784693485653499</v>
      </c>
      <c r="J334">
        <v>-3.6568189800477602</v>
      </c>
      <c r="K334">
        <v>560.26837467666098</v>
      </c>
      <c r="L334">
        <v>485.96770990782397</v>
      </c>
      <c r="M334">
        <v>43.167415391185301</v>
      </c>
      <c r="N334">
        <v>0.82161918021834202</v>
      </c>
      <c r="O334">
        <v>42.835322195704002</v>
      </c>
      <c r="P334">
        <v>96.308095952023905</v>
      </c>
      <c r="Q334">
        <v>0.24107840885581</v>
      </c>
    </row>
    <row r="335" spans="1:17" x14ac:dyDescent="0.3">
      <c r="A335" t="s">
        <v>778</v>
      </c>
      <c r="B335" t="s">
        <v>779</v>
      </c>
      <c r="C335" t="s">
        <v>10397</v>
      </c>
      <c r="D335" t="s">
        <v>190</v>
      </c>
      <c r="E335">
        <v>22205.976737695</v>
      </c>
      <c r="F335">
        <v>585.35</v>
      </c>
      <c r="G335">
        <v>-9.99043760896277</v>
      </c>
      <c r="H335">
        <v>-0.67149814077845305</v>
      </c>
      <c r="I335">
        <v>14.115133601518099</v>
      </c>
      <c r="J335">
        <v>2.5076338865511101</v>
      </c>
      <c r="K335">
        <v>569.045201075558</v>
      </c>
      <c r="L335">
        <v>527.80521944167106</v>
      </c>
      <c r="M335">
        <v>65.533998394647995</v>
      </c>
      <c r="N335">
        <v>0.72904930539912605</v>
      </c>
      <c r="O335">
        <v>6.3295464252156801</v>
      </c>
      <c r="P335">
        <v>43.891347099311702</v>
      </c>
      <c r="Q335">
        <v>9.3215495476657001E-2</v>
      </c>
    </row>
    <row r="336" spans="1:17" x14ac:dyDescent="0.3">
      <c r="A336" t="s">
        <v>780</v>
      </c>
      <c r="B336" t="s">
        <v>781</v>
      </c>
      <c r="C336" t="s">
        <v>10403</v>
      </c>
      <c r="D336" t="s">
        <v>130</v>
      </c>
      <c r="E336">
        <v>22105.14190812</v>
      </c>
      <c r="F336">
        <v>1573.2</v>
      </c>
      <c r="G336">
        <v>211.23195369407401</v>
      </c>
      <c r="H336">
        <v>0.187815596175153</v>
      </c>
      <c r="I336">
        <v>4.21476027718602</v>
      </c>
      <c r="J336">
        <v>2.88233403893092</v>
      </c>
      <c r="K336">
        <v>1469.4556333369401</v>
      </c>
      <c r="L336">
        <v>1234.8205047720301</v>
      </c>
      <c r="M336">
        <v>80.395903323211101</v>
      </c>
      <c r="N336">
        <v>1.1279521073337699</v>
      </c>
      <c r="O336">
        <v>2.0213577421815199</v>
      </c>
      <c r="P336">
        <v>254.32432432432401</v>
      </c>
    </row>
    <row r="337" spans="1:17" x14ac:dyDescent="0.3">
      <c r="A337" t="s">
        <v>782</v>
      </c>
      <c r="B337" t="s">
        <v>783</v>
      </c>
      <c r="C337" t="s">
        <v>10395</v>
      </c>
      <c r="D337" t="s">
        <v>276</v>
      </c>
      <c r="E337">
        <v>22091.670601350001</v>
      </c>
      <c r="F337">
        <v>552.1</v>
      </c>
      <c r="G337">
        <v>8.1814445519883794</v>
      </c>
      <c r="H337">
        <v>4.9520975094633499</v>
      </c>
      <c r="I337">
        <v>17.405272619755301</v>
      </c>
      <c r="J337">
        <v>-5.7344441310482503</v>
      </c>
      <c r="K337">
        <v>493.68710410111697</v>
      </c>
      <c r="L337">
        <v>431.13333446938299</v>
      </c>
      <c r="M337">
        <v>60.743434951971501</v>
      </c>
      <c r="N337">
        <v>1.1723470644288201</v>
      </c>
      <c r="O337">
        <v>5.0534323492120903</v>
      </c>
      <c r="P337">
        <v>57.742857142857098</v>
      </c>
      <c r="Q337">
        <v>9.2439639209385999E-2</v>
      </c>
    </row>
    <row r="338" spans="1:17" x14ac:dyDescent="0.3">
      <c r="A338" t="s">
        <v>784</v>
      </c>
      <c r="B338" t="s">
        <v>785</v>
      </c>
      <c r="C338" t="s">
        <v>10397</v>
      </c>
      <c r="D338" t="s">
        <v>190</v>
      </c>
      <c r="E338">
        <v>21961.448590700002</v>
      </c>
      <c r="F338">
        <v>1857.25</v>
      </c>
      <c r="G338">
        <v>1.23423171862008</v>
      </c>
      <c r="H338">
        <v>-6.8942414685083797</v>
      </c>
      <c r="I338">
        <v>-13.880538491096299</v>
      </c>
      <c r="J338">
        <v>-9.8551611944234807</v>
      </c>
      <c r="K338">
        <v>1950.72884763308</v>
      </c>
      <c r="L338">
        <v>1828.5567264026499</v>
      </c>
      <c r="M338">
        <v>30.102741246963198</v>
      </c>
      <c r="N338">
        <v>1.29893256984979</v>
      </c>
      <c r="O338">
        <v>30.7497644366671</v>
      </c>
      <c r="P338">
        <v>66.816365024475701</v>
      </c>
      <c r="Q338">
        <v>0.202183849558453</v>
      </c>
    </row>
    <row r="339" spans="1:17" hidden="1" x14ac:dyDescent="0.3">
      <c r="A339" t="s">
        <v>786</v>
      </c>
      <c r="B339" t="s">
        <v>787</v>
      </c>
      <c r="C339" t="s">
        <v>10405</v>
      </c>
      <c r="D339" t="s">
        <v>51</v>
      </c>
      <c r="E339">
        <v>21936.007704765001</v>
      </c>
      <c r="F339">
        <v>510.45</v>
      </c>
      <c r="G339">
        <v>23.090552890910299</v>
      </c>
      <c r="H339">
        <v>19.811661065376398</v>
      </c>
      <c r="I339">
        <v>37.545412117971502</v>
      </c>
      <c r="J339">
        <v>4.0722519176729302</v>
      </c>
      <c r="K339">
        <v>427.86477946167503</v>
      </c>
      <c r="M339">
        <v>85.678645007680103</v>
      </c>
      <c r="N339">
        <v>1.2123876827058899</v>
      </c>
      <c r="O339">
        <v>1.24400039181113</v>
      </c>
      <c r="P339">
        <v>74.811643835616394</v>
      </c>
    </row>
    <row r="340" spans="1:17" x14ac:dyDescent="0.3">
      <c r="A340" t="s">
        <v>788</v>
      </c>
      <c r="B340" t="s">
        <v>789</v>
      </c>
      <c r="C340" t="s">
        <v>10390</v>
      </c>
      <c r="D340" t="s">
        <v>284</v>
      </c>
      <c r="E340">
        <v>21913.87091885</v>
      </c>
      <c r="F340">
        <v>1991.9</v>
      </c>
      <c r="G340">
        <v>-10.7429475626522</v>
      </c>
      <c r="H340">
        <v>-3.8496852869345002</v>
      </c>
      <c r="I340">
        <v>-14.801350616039599</v>
      </c>
      <c r="J340">
        <v>-6.8235680260879903</v>
      </c>
      <c r="K340">
        <v>1949.87240494355</v>
      </c>
      <c r="L340">
        <v>1867.05485806465</v>
      </c>
      <c r="M340">
        <v>36.479995491682303</v>
      </c>
      <c r="N340">
        <v>0.71835184872514302</v>
      </c>
      <c r="O340">
        <v>23.447462221999</v>
      </c>
      <c r="P340">
        <v>29.168017638285399</v>
      </c>
      <c r="Q340">
        <v>6.0073081678319998E-2</v>
      </c>
    </row>
    <row r="341" spans="1:17" x14ac:dyDescent="0.3">
      <c r="A341" t="s">
        <v>790</v>
      </c>
      <c r="B341" t="s">
        <v>791</v>
      </c>
      <c r="C341" t="s">
        <v>10390</v>
      </c>
      <c r="D341" t="s">
        <v>792</v>
      </c>
      <c r="E341">
        <v>21913.201599425</v>
      </c>
      <c r="F341">
        <v>1562.35</v>
      </c>
      <c r="G341">
        <v>14.870696622432799</v>
      </c>
      <c r="H341">
        <v>-8.4529274614065208</v>
      </c>
      <c r="I341">
        <v>30.010776122063799</v>
      </c>
      <c r="J341">
        <v>-2.14473360613907</v>
      </c>
      <c r="K341">
        <v>1523.9755919220099</v>
      </c>
      <c r="L341">
        <v>1313.6627504749399</v>
      </c>
      <c r="M341">
        <v>46.197418718336401</v>
      </c>
      <c r="N341">
        <v>0.27379719357163002</v>
      </c>
      <c r="O341">
        <v>9.7705379716452807</v>
      </c>
      <c r="P341">
        <v>58.108586753023303</v>
      </c>
      <c r="Q341">
        <v>2.2049722802059999E-2</v>
      </c>
    </row>
    <row r="342" spans="1:17" x14ac:dyDescent="0.3">
      <c r="A342" t="s">
        <v>793</v>
      </c>
      <c r="B342" t="s">
        <v>794</v>
      </c>
      <c r="C342" t="s">
        <v>10391</v>
      </c>
      <c r="D342" t="s">
        <v>549</v>
      </c>
      <c r="E342">
        <v>21799.686320544999</v>
      </c>
      <c r="F342">
        <v>513.85</v>
      </c>
      <c r="G342">
        <v>-40.190452325584403</v>
      </c>
      <c r="H342">
        <v>5.9064493826326201</v>
      </c>
      <c r="I342">
        <v>47.195366922967899</v>
      </c>
      <c r="J342">
        <v>-2.2081120440469202</v>
      </c>
      <c r="K342">
        <v>472.95446548192399</v>
      </c>
      <c r="L342">
        <v>476.90453346831299</v>
      </c>
      <c r="M342">
        <v>57.327200000174102</v>
      </c>
      <c r="N342">
        <v>2.8219595626742899</v>
      </c>
      <c r="O342">
        <v>33.311777910940997</v>
      </c>
      <c r="P342">
        <v>68.874063362692198</v>
      </c>
      <c r="Q342">
        <v>5.8325740397894003E-2</v>
      </c>
    </row>
    <row r="343" spans="1:17" x14ac:dyDescent="0.3">
      <c r="A343" t="s">
        <v>795</v>
      </c>
      <c r="B343" t="s">
        <v>796</v>
      </c>
      <c r="C343" t="s">
        <v>10392</v>
      </c>
      <c r="D343" t="s">
        <v>684</v>
      </c>
      <c r="E343">
        <v>21679.020392715</v>
      </c>
      <c r="F343">
        <v>1265.8499999999999</v>
      </c>
      <c r="G343">
        <v>20.644176750544698</v>
      </c>
      <c r="H343">
        <v>-9.1525408238944799</v>
      </c>
      <c r="I343">
        <v>70.695999446981503</v>
      </c>
      <c r="J343">
        <v>-4.8418571300363</v>
      </c>
      <c r="K343">
        <v>1272.34007877813</v>
      </c>
      <c r="L343">
        <v>1100.6296399641101</v>
      </c>
      <c r="M343">
        <v>51.8285640700119</v>
      </c>
      <c r="N343">
        <v>0.52803619552983005</v>
      </c>
      <c r="O343">
        <v>18.1024607970928</v>
      </c>
      <c r="P343">
        <v>94.372360844529695</v>
      </c>
      <c r="Q343">
        <v>8.4322956865114998E-2</v>
      </c>
    </row>
    <row r="344" spans="1:17" hidden="1" x14ac:dyDescent="0.3">
      <c r="A344" t="s">
        <v>797</v>
      </c>
      <c r="B344" t="s">
        <v>798</v>
      </c>
      <c r="C344" t="s">
        <v>10405</v>
      </c>
      <c r="D344" t="s">
        <v>225</v>
      </c>
      <c r="E344">
        <v>21473.7750814299</v>
      </c>
      <c r="F344">
        <v>744.85</v>
      </c>
      <c r="G344">
        <v>45.897786816543601</v>
      </c>
      <c r="H344">
        <v>-3.6288823983031802</v>
      </c>
      <c r="I344">
        <v>46.146912827719298</v>
      </c>
      <c r="J344">
        <v>-0.77348075757238199</v>
      </c>
      <c r="K344">
        <v>713.87190112830399</v>
      </c>
      <c r="L344">
        <v>597.97373770972695</v>
      </c>
      <c r="M344">
        <v>49.757829738642101</v>
      </c>
      <c r="N344">
        <v>1.11298261699453</v>
      </c>
      <c r="O344">
        <v>4.0477948580251102</v>
      </c>
      <c r="P344">
        <v>80.657288382245895</v>
      </c>
      <c r="Q344">
        <v>-3.1193153233103999E-2</v>
      </c>
    </row>
    <row r="345" spans="1:17" x14ac:dyDescent="0.3">
      <c r="A345" t="s">
        <v>799</v>
      </c>
      <c r="B345" t="s">
        <v>800</v>
      </c>
      <c r="C345" t="s">
        <v>10394</v>
      </c>
      <c r="D345" t="s">
        <v>46</v>
      </c>
      <c r="E345">
        <v>21387.3272454</v>
      </c>
      <c r="F345">
        <v>227.4</v>
      </c>
      <c r="G345">
        <v>26.672634437195001</v>
      </c>
      <c r="H345">
        <v>-17.987989563023401</v>
      </c>
      <c r="I345">
        <v>-16.529702690101399</v>
      </c>
      <c r="J345">
        <v>-6.1694523182688403</v>
      </c>
      <c r="K345">
        <v>256.613861258486</v>
      </c>
      <c r="L345">
        <v>234.24209508367301</v>
      </c>
      <c r="M345">
        <v>32.4921868880934</v>
      </c>
      <c r="N345">
        <v>0.37947058362221903</v>
      </c>
      <c r="O345">
        <v>54.617414248021099</v>
      </c>
      <c r="P345">
        <v>78.703339882121796</v>
      </c>
      <c r="Q345">
        <v>0.15520755459691901</v>
      </c>
    </row>
    <row r="346" spans="1:17" x14ac:dyDescent="0.3">
      <c r="A346" t="s">
        <v>801</v>
      </c>
      <c r="B346" t="s">
        <v>802</v>
      </c>
      <c r="C346" t="s">
        <v>10404</v>
      </c>
      <c r="D346" t="s">
        <v>465</v>
      </c>
      <c r="E346">
        <v>21337.763157179899</v>
      </c>
      <c r="F346">
        <v>588.6</v>
      </c>
      <c r="G346">
        <v>-13.2279751310411</v>
      </c>
      <c r="H346">
        <v>-12.309949563690701</v>
      </c>
      <c r="I346">
        <v>-27.7373660635322</v>
      </c>
      <c r="J346">
        <v>-1.94834356431527</v>
      </c>
      <c r="K346">
        <v>628.39105448948897</v>
      </c>
      <c r="L346">
        <v>639.75142224682395</v>
      </c>
      <c r="M346">
        <v>54.9409418871277</v>
      </c>
      <c r="N346">
        <v>0.97638864953847704</v>
      </c>
      <c r="O346">
        <v>30.691471287801502</v>
      </c>
      <c r="P346">
        <v>34.383561643835598</v>
      </c>
      <c r="Q346">
        <v>-8.7748158998757E-2</v>
      </c>
    </row>
    <row r="347" spans="1:17" x14ac:dyDescent="0.3">
      <c r="A347" t="s">
        <v>803</v>
      </c>
      <c r="B347" t="s">
        <v>804</v>
      </c>
      <c r="C347" t="s">
        <v>10394</v>
      </c>
      <c r="D347" t="s">
        <v>218</v>
      </c>
      <c r="E347">
        <v>21220.340835759998</v>
      </c>
      <c r="F347">
        <v>1306.3</v>
      </c>
      <c r="G347">
        <v>75.483252658695903</v>
      </c>
      <c r="H347">
        <v>-2.5591658724592898</v>
      </c>
      <c r="I347">
        <v>5.4529647863436299</v>
      </c>
      <c r="J347">
        <v>-7.3503332068354501</v>
      </c>
      <c r="K347">
        <v>1318.1772662272999</v>
      </c>
      <c r="L347">
        <v>1115.9291155169999</v>
      </c>
      <c r="M347">
        <v>28.016395744074199</v>
      </c>
      <c r="N347">
        <v>0.39437595757945598</v>
      </c>
      <c r="O347">
        <v>10.923983770956101</v>
      </c>
      <c r="P347">
        <v>117.264033264033</v>
      </c>
      <c r="Q347">
        <v>0.15212404767612001</v>
      </c>
    </row>
    <row r="348" spans="1:17" x14ac:dyDescent="0.3">
      <c r="A348" t="s">
        <v>805</v>
      </c>
      <c r="B348" t="s">
        <v>806</v>
      </c>
      <c r="C348" t="s">
        <v>10398</v>
      </c>
      <c r="D348" t="s">
        <v>125</v>
      </c>
      <c r="E348">
        <v>21014.62394148</v>
      </c>
      <c r="F348">
        <v>1151.8</v>
      </c>
      <c r="G348">
        <v>132.022208048061</v>
      </c>
      <c r="H348">
        <v>16.651758467973799</v>
      </c>
      <c r="I348">
        <v>9.9816392008103296</v>
      </c>
      <c r="J348">
        <v>-2.1912976041640699</v>
      </c>
      <c r="K348">
        <v>999.08610371073905</v>
      </c>
      <c r="L348">
        <v>872.69848671006503</v>
      </c>
      <c r="M348">
        <v>68.151943432655699</v>
      </c>
      <c r="N348">
        <v>1.5799419418760301</v>
      </c>
      <c r="O348">
        <v>14.0823059558951</v>
      </c>
      <c r="P348">
        <v>185.063729736418</v>
      </c>
      <c r="Q348">
        <v>0.24278277126150999</v>
      </c>
    </row>
    <row r="349" spans="1:17" x14ac:dyDescent="0.3">
      <c r="A349" t="s">
        <v>807</v>
      </c>
      <c r="B349" t="s">
        <v>808</v>
      </c>
      <c r="C349" t="s">
        <v>10395</v>
      </c>
      <c r="D349" t="s">
        <v>276</v>
      </c>
      <c r="E349">
        <v>20958.2395462799</v>
      </c>
      <c r="F349">
        <v>420.9</v>
      </c>
      <c r="G349">
        <v>-3.78012399550096</v>
      </c>
      <c r="H349">
        <v>0.83498196089885901</v>
      </c>
      <c r="I349">
        <v>-21.122910297454499</v>
      </c>
      <c r="J349">
        <v>-0.49408828099090402</v>
      </c>
      <c r="K349">
        <v>395.18980152717199</v>
      </c>
      <c r="L349">
        <v>379.171132502739</v>
      </c>
      <c r="M349">
        <v>63.366630675858602</v>
      </c>
      <c r="N349">
        <v>0.58753832533775796</v>
      </c>
      <c r="O349">
        <v>32.5730577334283</v>
      </c>
      <c r="P349">
        <v>35.294117647058798</v>
      </c>
      <c r="Q349">
        <v>9.8409304773102002E-2</v>
      </c>
    </row>
    <row r="350" spans="1:17" hidden="1" x14ac:dyDescent="0.3">
      <c r="A350" t="s">
        <v>809</v>
      </c>
      <c r="B350" t="s">
        <v>810</v>
      </c>
      <c r="C350" t="s">
        <v>10405</v>
      </c>
      <c r="D350" t="s">
        <v>46</v>
      </c>
      <c r="E350">
        <v>20730.136460000002</v>
      </c>
      <c r="F350">
        <v>1990</v>
      </c>
      <c r="G350">
        <v>668.47223867161802</v>
      </c>
      <c r="H350">
        <v>27.8074440769999</v>
      </c>
      <c r="I350">
        <v>23.8402788986491</v>
      </c>
      <c r="J350">
        <v>16.016371249936899</v>
      </c>
      <c r="K350">
        <v>1647.8750816107699</v>
      </c>
      <c r="L350">
        <v>1470.98054303607</v>
      </c>
      <c r="M350">
        <v>92.483761330271406</v>
      </c>
      <c r="N350">
        <v>1.3836190992809601</v>
      </c>
      <c r="O350">
        <v>52.650753768844197</v>
      </c>
      <c r="P350">
        <v>729.16666666666595</v>
      </c>
      <c r="Q350">
        <v>0.30399682961945601</v>
      </c>
    </row>
    <row r="351" spans="1:17" hidden="1" x14ac:dyDescent="0.3">
      <c r="A351" t="s">
        <v>811</v>
      </c>
      <c r="B351" t="s">
        <v>812</v>
      </c>
      <c r="C351" t="s">
        <v>10405</v>
      </c>
      <c r="D351" t="s">
        <v>465</v>
      </c>
      <c r="E351">
        <v>20564.669748</v>
      </c>
      <c r="F351">
        <v>1983.75</v>
      </c>
      <c r="G351">
        <v>-23.752067982509601</v>
      </c>
      <c r="H351">
        <v>-7.6924347325224698</v>
      </c>
      <c r="I351">
        <v>9.8667154051937498</v>
      </c>
      <c r="J351">
        <v>-3.363650875107</v>
      </c>
      <c r="K351">
        <v>1966.0207786471401</v>
      </c>
      <c r="L351">
        <v>1851.3770474887599</v>
      </c>
      <c r="M351">
        <v>60.285073975832802</v>
      </c>
      <c r="N351">
        <v>1.01513431417551</v>
      </c>
      <c r="O351">
        <v>17.454316320100801</v>
      </c>
      <c r="P351">
        <v>35.668855149774302</v>
      </c>
      <c r="Q351">
        <v>-4.2055303019221002E-2</v>
      </c>
    </row>
    <row r="352" spans="1:17" x14ac:dyDescent="0.3">
      <c r="A352" t="s">
        <v>813</v>
      </c>
      <c r="B352" t="s">
        <v>814</v>
      </c>
      <c r="C352" t="s">
        <v>10402</v>
      </c>
      <c r="D352" t="s">
        <v>161</v>
      </c>
      <c r="E352">
        <v>20408.724907424999</v>
      </c>
      <c r="F352">
        <v>853.55</v>
      </c>
      <c r="G352">
        <v>107.139721505352</v>
      </c>
      <c r="H352">
        <v>-8.5097614205272407</v>
      </c>
      <c r="I352">
        <v>7.6309940308066402</v>
      </c>
      <c r="J352">
        <v>-4.5393377631212397</v>
      </c>
      <c r="K352">
        <v>805.00349368266302</v>
      </c>
      <c r="L352">
        <v>693.72118768607095</v>
      </c>
      <c r="M352">
        <v>68.359892513118993</v>
      </c>
      <c r="N352">
        <v>2.26716927997811</v>
      </c>
      <c r="O352">
        <v>14.8145978560131</v>
      </c>
      <c r="P352">
        <v>184.516666666666</v>
      </c>
      <c r="Q352">
        <v>0.188404253824804</v>
      </c>
    </row>
    <row r="353" spans="1:17" hidden="1" x14ac:dyDescent="0.3">
      <c r="A353" t="s">
        <v>815</v>
      </c>
      <c r="B353" t="s">
        <v>816</v>
      </c>
      <c r="C353" t="s">
        <v>10405</v>
      </c>
      <c r="D353" t="s">
        <v>601</v>
      </c>
      <c r="E353">
        <v>20323.346161040001</v>
      </c>
      <c r="F353">
        <v>816.4</v>
      </c>
      <c r="G353">
        <v>-41.569724299096301</v>
      </c>
      <c r="H353">
        <v>-3.76604008580839</v>
      </c>
      <c r="I353">
        <v>-17.290415339965602</v>
      </c>
      <c r="J353">
        <v>-2.9506185632905102</v>
      </c>
      <c r="K353">
        <v>823.09910854033296</v>
      </c>
      <c r="L353">
        <v>841.57055079698398</v>
      </c>
      <c r="M353">
        <v>42.3645946082679</v>
      </c>
      <c r="N353">
        <v>0.72232243982770805</v>
      </c>
      <c r="O353">
        <v>17.466927976482101</v>
      </c>
      <c r="P353">
        <v>7.6689746125947904</v>
      </c>
      <c r="Q353">
        <v>-0.152266570742734</v>
      </c>
    </row>
    <row r="354" spans="1:17" hidden="1" x14ac:dyDescent="0.3">
      <c r="A354" t="s">
        <v>817</v>
      </c>
      <c r="B354" t="s">
        <v>818</v>
      </c>
      <c r="C354" t="s">
        <v>10405</v>
      </c>
      <c r="D354" t="s">
        <v>125</v>
      </c>
      <c r="E354">
        <v>20215.370588579899</v>
      </c>
      <c r="F354">
        <v>13502.85</v>
      </c>
      <c r="G354">
        <v>117.271382438054</v>
      </c>
      <c r="H354">
        <v>-6.7075838026587098</v>
      </c>
      <c r="I354">
        <v>63.389395969787302</v>
      </c>
      <c r="J354">
        <v>-10.376052256827499</v>
      </c>
      <c r="K354">
        <v>13734.8960882801</v>
      </c>
      <c r="L354">
        <v>10553.130939790701</v>
      </c>
      <c r="M354">
        <v>33.2364887758946</v>
      </c>
      <c r="N354">
        <v>2.0269447511903</v>
      </c>
      <c r="O354">
        <v>16.287302310253001</v>
      </c>
      <c r="P354">
        <v>202.12111380849501</v>
      </c>
    </row>
    <row r="355" spans="1:17" hidden="1" x14ac:dyDescent="0.3">
      <c r="A355" t="s">
        <v>819</v>
      </c>
      <c r="B355" t="s">
        <v>820</v>
      </c>
      <c r="C355" t="s">
        <v>10405</v>
      </c>
      <c r="D355" t="s">
        <v>130</v>
      </c>
      <c r="E355">
        <v>20173.740000000002</v>
      </c>
      <c r="F355">
        <v>141.74</v>
      </c>
      <c r="G355">
        <v>-17.469253390681999</v>
      </c>
      <c r="H355">
        <v>-3.0619900137602101</v>
      </c>
      <c r="I355">
        <v>-5.9900965294760304</v>
      </c>
      <c r="J355">
        <v>-1.3387424875590099</v>
      </c>
      <c r="K355">
        <v>140.48058603760899</v>
      </c>
      <c r="L355">
        <v>134.25389806676199</v>
      </c>
      <c r="M355">
        <v>53.328059728626101</v>
      </c>
      <c r="N355">
        <v>0.247342987287061</v>
      </c>
      <c r="O355">
        <v>9.2493297587131291</v>
      </c>
      <c r="P355">
        <v>17.8711018711018</v>
      </c>
    </row>
    <row r="356" spans="1:17" hidden="1" x14ac:dyDescent="0.3">
      <c r="A356" t="s">
        <v>821</v>
      </c>
      <c r="B356" t="s">
        <v>822</v>
      </c>
      <c r="C356" t="s">
        <v>10405</v>
      </c>
      <c r="D356" t="s">
        <v>130</v>
      </c>
      <c r="E356">
        <v>20155.501969815999</v>
      </c>
      <c r="F356">
        <v>348.11</v>
      </c>
      <c r="G356">
        <v>-21.345403732146401</v>
      </c>
      <c r="H356">
        <v>-2.6839338174463099</v>
      </c>
      <c r="I356">
        <v>-15.0243998125452</v>
      </c>
      <c r="J356">
        <v>-2.9077290565455698</v>
      </c>
      <c r="K356">
        <v>343.68960458551601</v>
      </c>
      <c r="L356">
        <v>337.92323973975903</v>
      </c>
      <c r="M356">
        <v>42.778347382377802</v>
      </c>
      <c r="N356">
        <v>0.764787203560786</v>
      </c>
      <c r="O356">
        <v>4.8519146246875904</v>
      </c>
      <c r="P356">
        <v>14.3218390804597</v>
      </c>
      <c r="Q356">
        <v>-0.10379904096142301</v>
      </c>
    </row>
    <row r="357" spans="1:17" x14ac:dyDescent="0.3">
      <c r="A357" t="s">
        <v>823</v>
      </c>
      <c r="B357" t="s">
        <v>824</v>
      </c>
      <c r="C357" t="s">
        <v>10402</v>
      </c>
      <c r="D357" t="s">
        <v>327</v>
      </c>
      <c r="E357">
        <v>20114.758440000001</v>
      </c>
      <c r="F357">
        <v>1755.95</v>
      </c>
      <c r="G357">
        <v>88.650281537135498</v>
      </c>
      <c r="H357">
        <v>-3.5133912358787498</v>
      </c>
      <c r="I357">
        <v>104.70882623905401</v>
      </c>
      <c r="J357">
        <v>0.33384962620957598</v>
      </c>
      <c r="K357">
        <v>1876.92323732004</v>
      </c>
      <c r="L357">
        <v>1468.6504254931599</v>
      </c>
      <c r="M357">
        <v>44.974043422226103</v>
      </c>
      <c r="N357">
        <v>0.41739807941350399</v>
      </c>
      <c r="O357">
        <v>61.382727298613197</v>
      </c>
      <c r="P357">
        <v>170.85454265000701</v>
      </c>
      <c r="Q357">
        <v>0.19129379032479599</v>
      </c>
    </row>
    <row r="358" spans="1:17" x14ac:dyDescent="0.3">
      <c r="A358" t="s">
        <v>825</v>
      </c>
      <c r="B358" t="s">
        <v>826</v>
      </c>
      <c r="C358" t="s">
        <v>5630</v>
      </c>
      <c r="D358" t="s">
        <v>83</v>
      </c>
      <c r="E358">
        <v>20109.6629999</v>
      </c>
      <c r="F358">
        <v>851.05</v>
      </c>
      <c r="G358">
        <v>-37.790038055954803</v>
      </c>
      <c r="H358">
        <v>-0.69224518462353501</v>
      </c>
      <c r="I358">
        <v>-12.183859411479601</v>
      </c>
      <c r="J358">
        <v>-2.5328409578423798</v>
      </c>
      <c r="K358">
        <v>827.41678225629096</v>
      </c>
      <c r="L358">
        <v>841.51508558014598</v>
      </c>
      <c r="M358">
        <v>61.219039999262598</v>
      </c>
      <c r="N358">
        <v>0.457713588124397</v>
      </c>
      <c r="O358">
        <v>24.340520533458601</v>
      </c>
      <c r="P358">
        <v>21.578571428571401</v>
      </c>
      <c r="Q358">
        <v>-8.1817122360080999E-2</v>
      </c>
    </row>
    <row r="359" spans="1:17" x14ac:dyDescent="0.3">
      <c r="A359" t="s">
        <v>827</v>
      </c>
      <c r="B359" t="s">
        <v>828</v>
      </c>
      <c r="C359" t="s">
        <v>10404</v>
      </c>
      <c r="D359" t="s">
        <v>388</v>
      </c>
      <c r="E359">
        <v>20086.702910094999</v>
      </c>
      <c r="F359">
        <v>501.35</v>
      </c>
      <c r="G359">
        <v>46.535130359317399</v>
      </c>
      <c r="H359">
        <v>-8.05165572030287</v>
      </c>
      <c r="I359">
        <v>28.601283638542</v>
      </c>
      <c r="J359">
        <v>-6.4177226732317196</v>
      </c>
      <c r="K359">
        <v>500.50210682747399</v>
      </c>
      <c r="L359">
        <v>431.99110499416997</v>
      </c>
      <c r="M359">
        <v>48.617100614551497</v>
      </c>
      <c r="N359">
        <v>0.64728652607029902</v>
      </c>
      <c r="O359">
        <v>14.560686147402</v>
      </c>
      <c r="P359">
        <v>90.301765040804696</v>
      </c>
      <c r="Q359">
        <v>2.7649259817150999E-2</v>
      </c>
    </row>
    <row r="360" spans="1:17" x14ac:dyDescent="0.3">
      <c r="A360" t="s">
        <v>829</v>
      </c>
      <c r="B360" t="s">
        <v>830</v>
      </c>
      <c r="C360" t="s">
        <v>10404</v>
      </c>
      <c r="D360" t="s">
        <v>273</v>
      </c>
      <c r="E360">
        <v>20020.61651616</v>
      </c>
      <c r="F360">
        <v>530.4</v>
      </c>
      <c r="G360">
        <v>197.79624398708401</v>
      </c>
      <c r="H360">
        <v>-0.41509877159646502</v>
      </c>
      <c r="I360">
        <v>85.357654094799699</v>
      </c>
      <c r="J360">
        <v>0.46456521672995799</v>
      </c>
      <c r="K360">
        <v>432.66963718403201</v>
      </c>
      <c r="L360">
        <v>317.88202231127502</v>
      </c>
      <c r="M360">
        <v>69.0928972188199</v>
      </c>
      <c r="N360">
        <v>0.59382381831533704</v>
      </c>
      <c r="O360">
        <v>2.1776018099547598</v>
      </c>
      <c r="P360">
        <v>230.36437246963499</v>
      </c>
      <c r="Q360">
        <v>0.14141307078797999</v>
      </c>
    </row>
    <row r="361" spans="1:17" x14ac:dyDescent="0.3">
      <c r="A361" t="s">
        <v>831</v>
      </c>
      <c r="B361" t="s">
        <v>832</v>
      </c>
      <c r="C361" t="s">
        <v>10399</v>
      </c>
      <c r="D361" t="s">
        <v>279</v>
      </c>
      <c r="E361">
        <v>19966.229180504899</v>
      </c>
      <c r="F361">
        <v>914.85</v>
      </c>
      <c r="G361">
        <v>35.567465330382703</v>
      </c>
      <c r="H361">
        <v>5.8986616895961896</v>
      </c>
      <c r="I361">
        <v>-12.094225118541001</v>
      </c>
      <c r="J361">
        <v>-2.1941834161183298</v>
      </c>
      <c r="K361">
        <v>845.84138393297906</v>
      </c>
      <c r="L361">
        <v>774.53140377342595</v>
      </c>
      <c r="M361">
        <v>70.175037172305906</v>
      </c>
      <c r="N361">
        <v>0.88522342659473596</v>
      </c>
      <c r="O361">
        <v>4.7166202109635504</v>
      </c>
      <c r="P361">
        <v>70.968043356381898</v>
      </c>
      <c r="Q361">
        <v>0.172598518424078</v>
      </c>
    </row>
    <row r="362" spans="1:17" x14ac:dyDescent="0.3">
      <c r="A362" t="s">
        <v>833</v>
      </c>
      <c r="B362" t="s">
        <v>834</v>
      </c>
      <c r="C362" t="s">
        <v>10400</v>
      </c>
      <c r="D362" t="s">
        <v>835</v>
      </c>
      <c r="E362">
        <v>19712.298537750001</v>
      </c>
      <c r="F362">
        <v>887.25</v>
      </c>
      <c r="G362">
        <v>7.0328680425157604</v>
      </c>
      <c r="H362">
        <v>18.2096143493727</v>
      </c>
      <c r="I362">
        <v>21.2490045515082</v>
      </c>
      <c r="J362">
        <v>13.776822730607</v>
      </c>
      <c r="K362">
        <v>781.73072795573205</v>
      </c>
      <c r="L362">
        <v>714.33760944724497</v>
      </c>
      <c r="M362">
        <v>65.427430458556799</v>
      </c>
      <c r="N362">
        <v>2.4469373173212299</v>
      </c>
      <c r="O362">
        <v>5.3817976894899804</v>
      </c>
      <c r="P362">
        <v>49.368686868686801</v>
      </c>
      <c r="Q362">
        <v>6.5951067045956005E-2</v>
      </c>
    </row>
    <row r="363" spans="1:17" x14ac:dyDescent="0.3">
      <c r="A363" t="s">
        <v>836</v>
      </c>
      <c r="B363" t="s">
        <v>837</v>
      </c>
      <c r="C363" t="s">
        <v>10395</v>
      </c>
      <c r="D363" t="s">
        <v>54</v>
      </c>
      <c r="E363">
        <v>19695.625</v>
      </c>
      <c r="F363">
        <v>7878.25</v>
      </c>
      <c r="G363">
        <v>39.674091022181599</v>
      </c>
      <c r="H363">
        <v>-6.1362255301252997</v>
      </c>
      <c r="I363">
        <v>37.6066393646745</v>
      </c>
      <c r="J363">
        <v>-1.55377114389523</v>
      </c>
      <c r="K363">
        <v>6747.3763199300702</v>
      </c>
      <c r="L363">
        <v>5981.8745210752304</v>
      </c>
      <c r="M363">
        <v>83.799644324859798</v>
      </c>
      <c r="N363">
        <v>2.84826834787859</v>
      </c>
      <c r="O363">
        <v>2.0531209342176302</v>
      </c>
      <c r="P363">
        <v>82.747622361401</v>
      </c>
      <c r="Q363">
        <v>0.106509943112379</v>
      </c>
    </row>
    <row r="364" spans="1:17" x14ac:dyDescent="0.3">
      <c r="A364" t="s">
        <v>838</v>
      </c>
      <c r="B364" t="s">
        <v>839</v>
      </c>
      <c r="C364" t="s">
        <v>10393</v>
      </c>
      <c r="D364" t="s">
        <v>37</v>
      </c>
      <c r="E364">
        <v>19689.727491279999</v>
      </c>
      <c r="F364">
        <v>536.20000000000005</v>
      </c>
      <c r="G364">
        <v>22.0982474855651</v>
      </c>
      <c r="H364">
        <v>-7.93243108586445</v>
      </c>
      <c r="I364">
        <v>7.9589549060641396</v>
      </c>
      <c r="J364">
        <v>-4.3288464990611599</v>
      </c>
      <c r="K364">
        <v>532.82243233036502</v>
      </c>
      <c r="L364">
        <v>467.43205549457701</v>
      </c>
      <c r="M364">
        <v>37.715862269847698</v>
      </c>
      <c r="N364">
        <v>0.67334706348936202</v>
      </c>
      <c r="O364">
        <v>11.124580380455001</v>
      </c>
      <c r="P364">
        <v>61.021021021020999</v>
      </c>
      <c r="Q364">
        <v>0.13173977720355901</v>
      </c>
    </row>
    <row r="365" spans="1:17" x14ac:dyDescent="0.3">
      <c r="A365" t="s">
        <v>840</v>
      </c>
      <c r="B365" t="s">
        <v>841</v>
      </c>
      <c r="C365" t="s">
        <v>10397</v>
      </c>
      <c r="D365" t="s">
        <v>190</v>
      </c>
      <c r="E365">
        <v>19653.820921350001</v>
      </c>
      <c r="F365">
        <v>808.5</v>
      </c>
      <c r="G365">
        <v>-1.5723475661889501</v>
      </c>
      <c r="H365">
        <v>20.0930755014322</v>
      </c>
      <c r="I365">
        <v>35.498703935880101</v>
      </c>
      <c r="J365">
        <v>17.551657010453901</v>
      </c>
      <c r="K365">
        <v>676.69882167523701</v>
      </c>
      <c r="L365">
        <v>618.64741412473904</v>
      </c>
      <c r="M365">
        <v>80.097013454239303</v>
      </c>
      <c r="N365">
        <v>3.1907962111268802</v>
      </c>
      <c r="O365">
        <v>3.1478045763760001</v>
      </c>
      <c r="P365">
        <v>61.200279134682397</v>
      </c>
      <c r="Q365">
        <v>8.4231141824621006E-2</v>
      </c>
    </row>
    <row r="366" spans="1:17" hidden="1" x14ac:dyDescent="0.3">
      <c r="A366" t="s">
        <v>842</v>
      </c>
      <c r="B366" t="s">
        <v>843</v>
      </c>
      <c r="C366" t="s">
        <v>10405</v>
      </c>
      <c r="D366" t="s">
        <v>592</v>
      </c>
      <c r="E366">
        <v>19620.444250500001</v>
      </c>
      <c r="F366">
        <v>231.15</v>
      </c>
      <c r="G366">
        <v>846.770315006945</v>
      </c>
      <c r="H366">
        <v>173.22087167468601</v>
      </c>
      <c r="I366">
        <v>861.22517423400598</v>
      </c>
      <c r="J366">
        <v>19.4090407636725</v>
      </c>
      <c r="M366">
        <v>100</v>
      </c>
      <c r="O366">
        <v>0</v>
      </c>
      <c r="P366">
        <v>927.33333333333303</v>
      </c>
    </row>
    <row r="367" spans="1:17" x14ac:dyDescent="0.3">
      <c r="A367" t="s">
        <v>844</v>
      </c>
      <c r="B367" t="s">
        <v>845</v>
      </c>
      <c r="C367" t="s">
        <v>10400</v>
      </c>
      <c r="D367" t="s">
        <v>37</v>
      </c>
      <c r="E367">
        <v>19586.98038995</v>
      </c>
      <c r="F367">
        <v>886.75</v>
      </c>
      <c r="G367">
        <v>-19.843688428570701</v>
      </c>
      <c r="H367">
        <v>-9.4224417220799594</v>
      </c>
      <c r="I367">
        <v>-1.6913513829731499</v>
      </c>
      <c r="J367">
        <v>-5.4120011419144296</v>
      </c>
      <c r="K367">
        <v>904.464513387647</v>
      </c>
      <c r="L367">
        <v>865.52260316379795</v>
      </c>
      <c r="M367">
        <v>45.769995038687398</v>
      </c>
      <c r="N367">
        <v>0.59796074429725199</v>
      </c>
      <c r="O367">
        <v>15.590639977445701</v>
      </c>
      <c r="P367">
        <v>24.683633295838</v>
      </c>
    </row>
    <row r="368" spans="1:17" x14ac:dyDescent="0.3">
      <c r="A368" t="s">
        <v>846</v>
      </c>
      <c r="B368" t="s">
        <v>847</v>
      </c>
      <c r="C368" t="s">
        <v>10394</v>
      </c>
      <c r="D368" t="s">
        <v>46</v>
      </c>
      <c r="E368">
        <v>19519.750420920001</v>
      </c>
      <c r="F368">
        <v>310.89999999999998</v>
      </c>
      <c r="G368">
        <v>77.018489197046094</v>
      </c>
      <c r="H368">
        <v>-7.44382814879918</v>
      </c>
      <c r="I368">
        <v>10.1279199917975</v>
      </c>
      <c r="J368">
        <v>-1.1075153813319001</v>
      </c>
      <c r="K368">
        <v>317.20528139550999</v>
      </c>
      <c r="L368">
        <v>269.89946314090599</v>
      </c>
      <c r="M368">
        <v>44.032096096989001</v>
      </c>
      <c r="N368">
        <v>0.39437672965220999</v>
      </c>
      <c r="O368">
        <v>17.240270183338701</v>
      </c>
      <c r="P368">
        <v>127.682167704137</v>
      </c>
      <c r="Q368">
        <v>0.15223758946434199</v>
      </c>
    </row>
    <row r="369" spans="1:17" x14ac:dyDescent="0.3">
      <c r="A369" t="s">
        <v>848</v>
      </c>
      <c r="B369" t="s">
        <v>849</v>
      </c>
      <c r="C369" t="s">
        <v>10401</v>
      </c>
      <c r="D369" t="s">
        <v>433</v>
      </c>
      <c r="E369">
        <v>19448.838382440001</v>
      </c>
      <c r="F369">
        <v>8196.6</v>
      </c>
      <c r="G369">
        <v>-9.8245327648644594</v>
      </c>
      <c r="H369">
        <v>-3.9151159327931402</v>
      </c>
      <c r="I369">
        <v>20.302016627961802</v>
      </c>
      <c r="J369">
        <v>-1.42862712028195</v>
      </c>
      <c r="K369">
        <v>8118.6876712002304</v>
      </c>
      <c r="L369">
        <v>7430.1937171671398</v>
      </c>
      <c r="M369">
        <v>45.845099052301698</v>
      </c>
      <c r="N369">
        <v>3.66187980442451</v>
      </c>
      <c r="O369">
        <v>15.763853305028899</v>
      </c>
      <c r="P369">
        <v>49.393066744431799</v>
      </c>
      <c r="Q369">
        <v>-6.807909366747E-3</v>
      </c>
    </row>
    <row r="370" spans="1:17" x14ac:dyDescent="0.3">
      <c r="A370" t="s">
        <v>850</v>
      </c>
      <c r="B370" t="s">
        <v>851</v>
      </c>
      <c r="C370" t="s">
        <v>10391</v>
      </c>
      <c r="D370" t="s">
        <v>51</v>
      </c>
      <c r="E370">
        <v>19377.5277694</v>
      </c>
      <c r="F370">
        <v>1215.25</v>
      </c>
      <c r="G370">
        <v>-37.570988237008002</v>
      </c>
      <c r="H370">
        <v>-2.4266614178863501</v>
      </c>
      <c r="I370">
        <v>-30.6468345006706</v>
      </c>
      <c r="J370">
        <v>-3.5160946940536002</v>
      </c>
      <c r="K370">
        <v>1258.4693216352</v>
      </c>
      <c r="L370">
        <v>1354.66090960872</v>
      </c>
      <c r="M370">
        <v>39.6867881927068</v>
      </c>
      <c r="N370">
        <v>0.82817227493587697</v>
      </c>
      <c r="O370">
        <v>47.788520880477201</v>
      </c>
      <c r="P370">
        <v>5.3989592367736199</v>
      </c>
      <c r="Q370">
        <v>5.6908912163437998E-2</v>
      </c>
    </row>
    <row r="371" spans="1:17" x14ac:dyDescent="0.3">
      <c r="A371" t="s">
        <v>852</v>
      </c>
      <c r="B371" t="s">
        <v>853</v>
      </c>
      <c r="C371" t="s">
        <v>10400</v>
      </c>
      <c r="D371" t="s">
        <v>215</v>
      </c>
      <c r="E371">
        <v>19311.668102570002</v>
      </c>
      <c r="F371">
        <v>443.9</v>
      </c>
      <c r="G371">
        <v>13.429506362576401</v>
      </c>
      <c r="H371">
        <v>-9.9202346667173398</v>
      </c>
      <c r="I371">
        <v>21.2807744499639</v>
      </c>
      <c r="J371">
        <v>-5.2533741851942697</v>
      </c>
      <c r="K371">
        <v>457.453214363261</v>
      </c>
      <c r="L371">
        <v>392.004509045661</v>
      </c>
      <c r="M371">
        <v>27.183281457566</v>
      </c>
      <c r="N371">
        <v>0.40160947659310098</v>
      </c>
      <c r="O371">
        <v>30.0856048659608</v>
      </c>
      <c r="P371">
        <v>57.971530249110302</v>
      </c>
      <c r="Q371">
        <v>4.5847686843585998E-2</v>
      </c>
    </row>
    <row r="372" spans="1:17" x14ac:dyDescent="0.3">
      <c r="A372" t="s">
        <v>854</v>
      </c>
      <c r="B372" t="s">
        <v>855</v>
      </c>
      <c r="C372" t="s">
        <v>10402</v>
      </c>
      <c r="D372" t="s">
        <v>554</v>
      </c>
      <c r="E372">
        <v>19154.613946725</v>
      </c>
      <c r="F372">
        <v>1694.25</v>
      </c>
      <c r="G372">
        <v>11.639808933203801</v>
      </c>
      <c r="H372">
        <v>-0.94659638117284095</v>
      </c>
      <c r="I372">
        <v>-5.8537724368670299</v>
      </c>
      <c r="J372">
        <v>0.85556743980176098</v>
      </c>
      <c r="K372">
        <v>1664.9086605151699</v>
      </c>
      <c r="L372">
        <v>1606.7008088619</v>
      </c>
      <c r="M372">
        <v>62.522212624402698</v>
      </c>
      <c r="N372">
        <v>2.09929369092155</v>
      </c>
      <c r="O372">
        <v>12.2591117013427</v>
      </c>
      <c r="P372">
        <v>45.491627307857399</v>
      </c>
    </row>
    <row r="373" spans="1:17" x14ac:dyDescent="0.3">
      <c r="A373" t="s">
        <v>856</v>
      </c>
      <c r="B373" t="s">
        <v>857</v>
      </c>
      <c r="C373" t="s">
        <v>10389</v>
      </c>
      <c r="D373" t="s">
        <v>187</v>
      </c>
      <c r="E373">
        <v>19054.233376200002</v>
      </c>
      <c r="F373">
        <v>1929</v>
      </c>
      <c r="G373">
        <v>58.640799023425899</v>
      </c>
      <c r="H373">
        <v>4.2147316106266102</v>
      </c>
      <c r="I373">
        <v>24.767642188275001</v>
      </c>
      <c r="J373">
        <v>1.2064485733821799</v>
      </c>
      <c r="K373">
        <v>1791.4965001048399</v>
      </c>
      <c r="L373">
        <v>1522.1323646922999</v>
      </c>
      <c r="M373">
        <v>65.675123787483599</v>
      </c>
      <c r="N373">
        <v>1.2073988358632199</v>
      </c>
      <c r="O373">
        <v>1.29600829445308</v>
      </c>
      <c r="P373">
        <v>97.088122605363907</v>
      </c>
      <c r="Q373">
        <v>5.2846046387066997E-2</v>
      </c>
    </row>
    <row r="374" spans="1:17" hidden="1" x14ac:dyDescent="0.3">
      <c r="A374" t="s">
        <v>858</v>
      </c>
      <c r="B374" t="s">
        <v>859</v>
      </c>
      <c r="C374" t="s">
        <v>10405</v>
      </c>
      <c r="D374" t="s">
        <v>860</v>
      </c>
      <c r="E374">
        <v>18985.488679079899</v>
      </c>
      <c r="F374">
        <v>1748.4</v>
      </c>
      <c r="G374">
        <v>-7.5232525323294004</v>
      </c>
      <c r="H374">
        <v>-3.6521091424757102</v>
      </c>
      <c r="I374">
        <v>6.9316066947317596</v>
      </c>
      <c r="J374">
        <v>-2.0787844334218599</v>
      </c>
      <c r="K374">
        <v>1725.58008324974</v>
      </c>
      <c r="M374">
        <v>45.649952770615599</v>
      </c>
      <c r="N374">
        <v>0.44776111098340299</v>
      </c>
      <c r="O374">
        <v>14.447494852436501</v>
      </c>
      <c r="P374">
        <v>41.955912799902499</v>
      </c>
    </row>
    <row r="375" spans="1:17" x14ac:dyDescent="0.3">
      <c r="A375" t="s">
        <v>861</v>
      </c>
      <c r="B375" t="s">
        <v>862</v>
      </c>
      <c r="C375" t="s">
        <v>10391</v>
      </c>
      <c r="D375" t="s">
        <v>512</v>
      </c>
      <c r="E375">
        <v>18955.06499083</v>
      </c>
      <c r="F375">
        <v>1105.8499999999999</v>
      </c>
      <c r="G375">
        <v>110.104335662363</v>
      </c>
      <c r="H375">
        <v>6.7326636034475396</v>
      </c>
      <c r="I375">
        <v>68.524997369541595</v>
      </c>
      <c r="J375">
        <v>4.7667046635155197</v>
      </c>
      <c r="K375">
        <v>956.13853187532095</v>
      </c>
      <c r="L375">
        <v>747.70596464652101</v>
      </c>
      <c r="M375">
        <v>72.731936445952201</v>
      </c>
      <c r="N375">
        <v>0.74415089769058496</v>
      </c>
      <c r="O375">
        <v>7.5191029524799902</v>
      </c>
      <c r="P375">
        <v>159.863705792503</v>
      </c>
    </row>
    <row r="376" spans="1:17" x14ac:dyDescent="0.3">
      <c r="A376" t="s">
        <v>863</v>
      </c>
      <c r="B376" t="s">
        <v>864</v>
      </c>
      <c r="C376" t="s">
        <v>10402</v>
      </c>
      <c r="D376" t="s">
        <v>125</v>
      </c>
      <c r="E376">
        <v>18873.73362227</v>
      </c>
      <c r="F376">
        <v>719.65</v>
      </c>
      <c r="G376">
        <v>53.031683049551297</v>
      </c>
      <c r="H376">
        <v>-10.8144011488068</v>
      </c>
      <c r="I376">
        <v>21.413345857738101</v>
      </c>
      <c r="J376">
        <v>-1.12655761360943</v>
      </c>
      <c r="K376">
        <v>670.36116490741597</v>
      </c>
      <c r="L376">
        <v>579.35537199581097</v>
      </c>
      <c r="M376">
        <v>68.580221865609303</v>
      </c>
      <c r="N376">
        <v>0.47352885828910501</v>
      </c>
      <c r="O376">
        <v>4.21732786771347</v>
      </c>
      <c r="P376">
        <v>91.319952146749898</v>
      </c>
      <c r="Q376">
        <v>0.156151595324695</v>
      </c>
    </row>
    <row r="377" spans="1:17" x14ac:dyDescent="0.3">
      <c r="A377" t="s">
        <v>865</v>
      </c>
      <c r="B377" t="s">
        <v>866</v>
      </c>
      <c r="C377" t="s">
        <v>10395</v>
      </c>
      <c r="D377" t="s">
        <v>54</v>
      </c>
      <c r="E377">
        <v>18831.069644039999</v>
      </c>
      <c r="F377">
        <v>1189.2</v>
      </c>
      <c r="G377">
        <v>149.38498160192401</v>
      </c>
      <c r="H377">
        <v>28.386612411245601</v>
      </c>
      <c r="I377">
        <v>92.340810252267801</v>
      </c>
      <c r="J377">
        <v>-0.80835357148802101</v>
      </c>
      <c r="K377">
        <v>957.44649477593498</v>
      </c>
      <c r="L377">
        <v>730.75587841369099</v>
      </c>
      <c r="M377">
        <v>67.3348096519602</v>
      </c>
      <c r="N377">
        <v>1.8031825658299101</v>
      </c>
      <c r="O377">
        <v>4.8730238816010898</v>
      </c>
      <c r="P377">
        <v>273.082352941176</v>
      </c>
      <c r="Q377">
        <v>5.8364264157894002E-2</v>
      </c>
    </row>
    <row r="378" spans="1:17" x14ac:dyDescent="0.3">
      <c r="A378" t="s">
        <v>867</v>
      </c>
      <c r="B378" t="s">
        <v>868</v>
      </c>
      <c r="C378" t="s">
        <v>10391</v>
      </c>
      <c r="D378" t="s">
        <v>869</v>
      </c>
      <c r="E378">
        <v>18816.941540424999</v>
      </c>
      <c r="F378">
        <v>211.61</v>
      </c>
      <c r="G378">
        <v>29.5001009847626</v>
      </c>
      <c r="H378">
        <v>21.2057772030679</v>
      </c>
      <c r="I378">
        <v>40.464368349716203</v>
      </c>
      <c r="J378">
        <v>5.4312202229977702</v>
      </c>
      <c r="K378">
        <v>201.740649196856</v>
      </c>
      <c r="L378">
        <v>171.93779401086701</v>
      </c>
      <c r="M378">
        <v>41.635935198682702</v>
      </c>
      <c r="N378">
        <v>1.473045243954</v>
      </c>
      <c r="O378">
        <v>15.495486980766501</v>
      </c>
      <c r="P378">
        <v>74.379892871858203</v>
      </c>
      <c r="Q378">
        <v>-2.0089077460417999E-2</v>
      </c>
    </row>
    <row r="379" spans="1:17" x14ac:dyDescent="0.3">
      <c r="A379" t="s">
        <v>870</v>
      </c>
      <c r="B379" t="s">
        <v>871</v>
      </c>
      <c r="C379" t="s">
        <v>10393</v>
      </c>
      <c r="D379" t="s">
        <v>228</v>
      </c>
      <c r="E379">
        <v>18554.092507500001</v>
      </c>
      <c r="F379">
        <v>2659.25</v>
      </c>
      <c r="G379">
        <v>89.680824515348306</v>
      </c>
      <c r="H379">
        <v>-2.3658106971532802</v>
      </c>
      <c r="I379">
        <v>51.661304572762099</v>
      </c>
      <c r="J379">
        <v>-6.19014404108822</v>
      </c>
      <c r="K379">
        <v>2436.22436371609</v>
      </c>
      <c r="L379">
        <v>1914.7223797875299</v>
      </c>
      <c r="M379">
        <v>53.160832249534998</v>
      </c>
      <c r="N379">
        <v>0.36117951720920799</v>
      </c>
      <c r="O379">
        <v>7.4720315878537003</v>
      </c>
      <c r="P379">
        <v>127.938970556722</v>
      </c>
      <c r="Q379">
        <v>8.2019349645115994E-2</v>
      </c>
    </row>
    <row r="380" spans="1:17" x14ac:dyDescent="0.3">
      <c r="A380" t="s">
        <v>872</v>
      </c>
      <c r="B380" t="s">
        <v>873</v>
      </c>
      <c r="C380" t="s">
        <v>10390</v>
      </c>
      <c r="D380" t="s">
        <v>284</v>
      </c>
      <c r="E380">
        <v>18420.474515104899</v>
      </c>
      <c r="F380">
        <v>1316.95</v>
      </c>
      <c r="G380">
        <v>174.36453372595901</v>
      </c>
      <c r="H380">
        <v>19.3157086569874</v>
      </c>
      <c r="I380">
        <v>54.857011814967301</v>
      </c>
      <c r="J380">
        <v>12.068817324538101</v>
      </c>
      <c r="K380">
        <v>1098.3171831628899</v>
      </c>
      <c r="L380">
        <v>897.85695033716195</v>
      </c>
      <c r="M380">
        <v>76.876692034462806</v>
      </c>
      <c r="N380">
        <v>1.4230836701852401</v>
      </c>
      <c r="O380">
        <v>2.6614525988078501</v>
      </c>
      <c r="P380">
        <v>208.61796238795401</v>
      </c>
      <c r="Q380">
        <v>0.160518025096933</v>
      </c>
    </row>
    <row r="381" spans="1:17" x14ac:dyDescent="0.3">
      <c r="A381" t="s">
        <v>874</v>
      </c>
      <c r="B381" t="s">
        <v>875</v>
      </c>
      <c r="C381" t="s">
        <v>10400</v>
      </c>
      <c r="D381" t="s">
        <v>601</v>
      </c>
      <c r="E381">
        <v>18374.297118400002</v>
      </c>
      <c r="F381">
        <v>1429.6</v>
      </c>
      <c r="G381">
        <v>-44.428230441423899</v>
      </c>
      <c r="H381">
        <v>-6.2144966838594202</v>
      </c>
      <c r="I381">
        <v>-13.226758398949899</v>
      </c>
      <c r="J381">
        <v>-2.81585760545082</v>
      </c>
      <c r="K381">
        <v>1453.4699493010301</v>
      </c>
      <c r="L381">
        <v>1475.56259767452</v>
      </c>
      <c r="M381">
        <v>45.504695934059399</v>
      </c>
      <c r="N381">
        <v>0.44236882530112298</v>
      </c>
      <c r="O381">
        <v>20.6106603245663</v>
      </c>
      <c r="P381">
        <v>12.655634357762001</v>
      </c>
      <c r="Q381">
        <v>-0.124014354977538</v>
      </c>
    </row>
    <row r="382" spans="1:17" x14ac:dyDescent="0.3">
      <c r="A382" t="s">
        <v>876</v>
      </c>
      <c r="B382" t="s">
        <v>877</v>
      </c>
      <c r="C382" t="s">
        <v>10394</v>
      </c>
      <c r="D382" t="s">
        <v>46</v>
      </c>
      <c r="E382">
        <v>18349.165287849999</v>
      </c>
      <c r="F382">
        <v>1577.75</v>
      </c>
      <c r="G382">
        <v>176.72667965861999</v>
      </c>
      <c r="H382">
        <v>-14.3243683463882</v>
      </c>
      <c r="I382">
        <v>96.581084392860603</v>
      </c>
      <c r="J382">
        <v>-4.8739473777559699</v>
      </c>
      <c r="K382">
        <v>1572.9062947559601</v>
      </c>
      <c r="L382">
        <v>1204.16419292151</v>
      </c>
      <c r="M382">
        <v>49.333709628473599</v>
      </c>
      <c r="N382">
        <v>1.3459459530653799</v>
      </c>
      <c r="O382">
        <v>13.8773569957217</v>
      </c>
      <c r="P382">
        <v>228.697916666666</v>
      </c>
      <c r="Q382">
        <v>0.18248832702095799</v>
      </c>
    </row>
    <row r="383" spans="1:17" x14ac:dyDescent="0.3">
      <c r="A383" t="s">
        <v>878</v>
      </c>
      <c r="B383" t="s">
        <v>879</v>
      </c>
      <c r="C383" t="s">
        <v>10406</v>
      </c>
      <c r="D383" t="s">
        <v>592</v>
      </c>
      <c r="E383">
        <v>18283.94016038</v>
      </c>
      <c r="F383">
        <v>583.29999999999995</v>
      </c>
      <c r="G383">
        <v>68.287746100187505</v>
      </c>
      <c r="H383">
        <v>-19.8707233235872</v>
      </c>
      <c r="I383">
        <v>-27.780259394074498</v>
      </c>
      <c r="J383">
        <v>-4.2417321939752304</v>
      </c>
      <c r="K383">
        <v>644.62708761849603</v>
      </c>
      <c r="L383">
        <v>594.66233568144003</v>
      </c>
      <c r="M383">
        <v>31.527692912768</v>
      </c>
      <c r="N383">
        <v>0.67629112497194399</v>
      </c>
      <c r="O383">
        <v>34.107663295045398</v>
      </c>
      <c r="P383">
        <v>106.660761736049</v>
      </c>
      <c r="Q383">
        <v>0.13474941889591899</v>
      </c>
    </row>
    <row r="384" spans="1:17" x14ac:dyDescent="0.3">
      <c r="A384" t="s">
        <v>880</v>
      </c>
      <c r="B384" t="s">
        <v>881</v>
      </c>
      <c r="C384" t="s">
        <v>592</v>
      </c>
      <c r="D384" t="s">
        <v>592</v>
      </c>
      <c r="E384">
        <v>18191.29032045</v>
      </c>
      <c r="F384">
        <v>36.15</v>
      </c>
      <c r="G384">
        <v>-36.3409121844835</v>
      </c>
      <c r="H384">
        <v>-8.8452307197735998</v>
      </c>
      <c r="I384">
        <v>-20.736885472486701</v>
      </c>
      <c r="J384">
        <v>-3.0612025887657102</v>
      </c>
      <c r="K384">
        <v>37.184032026283298</v>
      </c>
      <c r="L384">
        <v>38.047606656704403</v>
      </c>
      <c r="M384">
        <v>40.866723534117298</v>
      </c>
      <c r="N384">
        <v>0.401968443549098</v>
      </c>
      <c r="O384">
        <v>46.334716459197701</v>
      </c>
      <c r="P384">
        <v>11.574074074074</v>
      </c>
      <c r="Q384">
        <v>1.1851093253609999E-2</v>
      </c>
    </row>
    <row r="385" spans="1:17" x14ac:dyDescent="0.3">
      <c r="A385" t="s">
        <v>882</v>
      </c>
      <c r="B385" t="s">
        <v>883</v>
      </c>
      <c r="C385" t="s">
        <v>10391</v>
      </c>
      <c r="D385" t="s">
        <v>144</v>
      </c>
      <c r="E385">
        <v>18125.253938685</v>
      </c>
      <c r="F385">
        <v>69.349999999999994</v>
      </c>
      <c r="G385">
        <v>181.951406267132</v>
      </c>
      <c r="H385">
        <v>-6.1097154949563901</v>
      </c>
      <c r="I385">
        <v>61.342473918879897</v>
      </c>
      <c r="J385">
        <v>-5.6540609508595399</v>
      </c>
      <c r="K385">
        <v>70.850556296319098</v>
      </c>
      <c r="L385">
        <v>55.616090170062698</v>
      </c>
      <c r="M385">
        <v>40.560769648275503</v>
      </c>
      <c r="N385">
        <v>0.44991939172039502</v>
      </c>
      <c r="O385">
        <v>31.795241528478702</v>
      </c>
      <c r="P385">
        <v>239.950980392156</v>
      </c>
      <c r="Q385">
        <v>0.14219410662238099</v>
      </c>
    </row>
    <row r="386" spans="1:17" x14ac:dyDescent="0.3">
      <c r="A386" t="s">
        <v>884</v>
      </c>
      <c r="B386" t="s">
        <v>885</v>
      </c>
      <c r="C386" t="s">
        <v>10391</v>
      </c>
      <c r="D386" t="s">
        <v>567</v>
      </c>
      <c r="E386">
        <v>18093.419386875001</v>
      </c>
      <c r="F386">
        <v>362.25</v>
      </c>
      <c r="G386">
        <v>-3.73278783491152</v>
      </c>
      <c r="H386">
        <v>16.135628024298299</v>
      </c>
      <c r="I386">
        <v>-0.93426333786766902</v>
      </c>
      <c r="J386">
        <v>9.5252868604769496</v>
      </c>
      <c r="K386">
        <v>327.39724951298803</v>
      </c>
      <c r="L386">
        <v>320.40612003617201</v>
      </c>
      <c r="M386">
        <v>72.218540139823105</v>
      </c>
      <c r="N386">
        <v>1.81699513011887</v>
      </c>
      <c r="O386">
        <v>8.2125603864734202</v>
      </c>
      <c r="P386">
        <v>30.517023959646899</v>
      </c>
      <c r="Q386">
        <v>-9.5258899345149993E-3</v>
      </c>
    </row>
    <row r="387" spans="1:17" x14ac:dyDescent="0.3">
      <c r="A387" t="s">
        <v>886</v>
      </c>
      <c r="B387" t="s">
        <v>887</v>
      </c>
      <c r="C387" t="s">
        <v>10402</v>
      </c>
      <c r="D387" t="s">
        <v>438</v>
      </c>
      <c r="E387">
        <v>18023.85033075</v>
      </c>
      <c r="F387">
        <v>291.5</v>
      </c>
      <c r="G387">
        <v>5.0953778444693398E-2</v>
      </c>
      <c r="H387">
        <v>-2.58704583117524</v>
      </c>
      <c r="I387">
        <v>1.70648411232369</v>
      </c>
      <c r="J387">
        <v>-5.4680608815832796</v>
      </c>
      <c r="K387">
        <v>303.89656877612703</v>
      </c>
      <c r="L387">
        <v>275.98378527247701</v>
      </c>
      <c r="M387">
        <v>29.052570683225198</v>
      </c>
      <c r="N387">
        <v>0.59545507924605201</v>
      </c>
      <c r="O387">
        <v>22.0926243567753</v>
      </c>
      <c r="P387">
        <v>56.8891280947255</v>
      </c>
      <c r="Q387">
        <v>1.6544589949727E-2</v>
      </c>
    </row>
    <row r="388" spans="1:17" x14ac:dyDescent="0.3">
      <c r="A388" t="s">
        <v>888</v>
      </c>
      <c r="B388" t="s">
        <v>889</v>
      </c>
      <c r="C388" t="s">
        <v>10397</v>
      </c>
      <c r="D388" t="s">
        <v>777</v>
      </c>
      <c r="E388">
        <v>17970.234402760001</v>
      </c>
      <c r="F388">
        <v>994.9</v>
      </c>
      <c r="G388">
        <v>24.017648399266498</v>
      </c>
      <c r="H388">
        <v>0.70792501742277103</v>
      </c>
      <c r="I388">
        <v>34.336335047853503</v>
      </c>
      <c r="J388">
        <v>0.84281250164746502</v>
      </c>
      <c r="K388">
        <v>941.816083803438</v>
      </c>
      <c r="L388">
        <v>802.438724029696</v>
      </c>
      <c r="M388">
        <v>51.261515980928301</v>
      </c>
      <c r="N388">
        <v>0.58175424362379502</v>
      </c>
      <c r="O388">
        <v>4.4024525077897403</v>
      </c>
      <c r="P388">
        <v>70.505569837189299</v>
      </c>
      <c r="Q388">
        <v>0.17149096611416201</v>
      </c>
    </row>
    <row r="389" spans="1:17" x14ac:dyDescent="0.3">
      <c r="A389" t="s">
        <v>890</v>
      </c>
      <c r="B389" t="s">
        <v>891</v>
      </c>
      <c r="C389" t="s">
        <v>10399</v>
      </c>
      <c r="D389" t="s">
        <v>119</v>
      </c>
      <c r="E389">
        <v>17843.818605479999</v>
      </c>
      <c r="F389">
        <v>2977.9</v>
      </c>
      <c r="G389">
        <v>-30.8421043679325</v>
      </c>
      <c r="H389">
        <v>-0.91286019671976104</v>
      </c>
      <c r="I389">
        <v>-6.6261526508652997</v>
      </c>
      <c r="J389">
        <v>-4.6139256377421596</v>
      </c>
      <c r="K389">
        <v>2932.5752293278802</v>
      </c>
      <c r="L389">
        <v>2771.9469946980298</v>
      </c>
      <c r="M389">
        <v>40.011078128200097</v>
      </c>
      <c r="N389">
        <v>0.63644024547037503</v>
      </c>
      <c r="O389">
        <v>7.4045468283018199</v>
      </c>
      <c r="P389">
        <v>33.538116591928201</v>
      </c>
      <c r="Q389">
        <v>-8.8007852571865997E-2</v>
      </c>
    </row>
    <row r="390" spans="1:17" x14ac:dyDescent="0.3">
      <c r="A390" t="s">
        <v>892</v>
      </c>
      <c r="B390" t="s">
        <v>893</v>
      </c>
      <c r="C390" t="s">
        <v>10390</v>
      </c>
      <c r="D390" t="s">
        <v>21</v>
      </c>
      <c r="E390">
        <v>17817.1687096799</v>
      </c>
      <c r="F390">
        <v>641.79999999999995</v>
      </c>
      <c r="G390">
        <v>-14.1150341378973</v>
      </c>
      <c r="H390">
        <v>-1.35977209657724</v>
      </c>
      <c r="I390">
        <v>-31.546592399179701</v>
      </c>
      <c r="J390">
        <v>-7.7041157973767502</v>
      </c>
      <c r="K390">
        <v>649.87984632017196</v>
      </c>
      <c r="L390">
        <v>639.62622735994705</v>
      </c>
      <c r="M390">
        <v>35.196560237984897</v>
      </c>
      <c r="N390">
        <v>0.42621877960226001</v>
      </c>
      <c r="O390">
        <v>35.5562480523527</v>
      </c>
      <c r="P390">
        <v>36.6695059625212</v>
      </c>
      <c r="Q390">
        <v>6.5198238157774993E-2</v>
      </c>
    </row>
    <row r="391" spans="1:17" x14ac:dyDescent="0.3">
      <c r="A391" t="s">
        <v>894</v>
      </c>
      <c r="B391" t="s">
        <v>895</v>
      </c>
      <c r="C391" t="s">
        <v>10395</v>
      </c>
      <c r="D391" t="s">
        <v>54</v>
      </c>
      <c r="E391">
        <v>17799.915477760002</v>
      </c>
      <c r="F391">
        <v>1307.8</v>
      </c>
      <c r="G391">
        <v>26.030624426112301</v>
      </c>
      <c r="H391">
        <v>1.1798467341028001</v>
      </c>
      <c r="I391">
        <v>37.622251407590298</v>
      </c>
      <c r="J391">
        <v>-6.5559100462251196</v>
      </c>
      <c r="K391">
        <v>1268.6872065795999</v>
      </c>
      <c r="L391">
        <v>1038.58182612935</v>
      </c>
      <c r="M391">
        <v>25.421151745566199</v>
      </c>
      <c r="N391">
        <v>1.46965925982163</v>
      </c>
      <c r="O391">
        <v>16.382474384462402</v>
      </c>
      <c r="P391">
        <v>62.661691542288501</v>
      </c>
      <c r="Q391">
        <v>4.3480828591024999E-2</v>
      </c>
    </row>
    <row r="392" spans="1:17" x14ac:dyDescent="0.3">
      <c r="A392" t="s">
        <v>896</v>
      </c>
      <c r="B392" t="s">
        <v>897</v>
      </c>
      <c r="C392" t="s">
        <v>10391</v>
      </c>
      <c r="D392" t="s">
        <v>24</v>
      </c>
      <c r="E392">
        <v>17767.1177423179</v>
      </c>
      <c r="F392">
        <v>220.78</v>
      </c>
      <c r="G392">
        <v>30.3694579392793</v>
      </c>
      <c r="H392">
        <v>-7.7667730005575901</v>
      </c>
      <c r="I392">
        <v>3.9463882716957901</v>
      </c>
      <c r="J392">
        <v>-1.19601628617102</v>
      </c>
      <c r="K392">
        <v>215.76068988047001</v>
      </c>
      <c r="L392">
        <v>192.70459718076401</v>
      </c>
      <c r="M392">
        <v>60.072922827262502</v>
      </c>
      <c r="N392">
        <v>0.83398678921729696</v>
      </c>
      <c r="O392">
        <v>5.4216867469879499</v>
      </c>
      <c r="P392">
        <v>73.1607843137255</v>
      </c>
      <c r="Q392">
        <v>0.18732832347359701</v>
      </c>
    </row>
    <row r="393" spans="1:17" x14ac:dyDescent="0.3">
      <c r="A393" t="s">
        <v>898</v>
      </c>
      <c r="B393" t="s">
        <v>899</v>
      </c>
      <c r="C393" t="s">
        <v>10391</v>
      </c>
      <c r="D393" t="s">
        <v>400</v>
      </c>
      <c r="E393">
        <v>17732.627504188</v>
      </c>
      <c r="F393">
        <v>110.83</v>
      </c>
      <c r="G393">
        <v>-44.6847326858624</v>
      </c>
      <c r="H393">
        <v>-5.7299484933820297</v>
      </c>
      <c r="I393">
        <v>-16.777299492260401</v>
      </c>
      <c r="J393">
        <v>-1.63048032806966</v>
      </c>
      <c r="K393">
        <v>111.805474597052</v>
      </c>
      <c r="L393">
        <v>113.825784484267</v>
      </c>
      <c r="M393">
        <v>50.483262784209799</v>
      </c>
      <c r="N393">
        <v>1.10601469561652</v>
      </c>
      <c r="O393">
        <v>23.612740232788902</v>
      </c>
      <c r="P393">
        <v>6.05741626794258</v>
      </c>
      <c r="Q393">
        <v>0.102212208500402</v>
      </c>
    </row>
    <row r="394" spans="1:17" hidden="1" x14ac:dyDescent="0.3">
      <c r="A394" t="s">
        <v>900</v>
      </c>
      <c r="B394" t="s">
        <v>901</v>
      </c>
      <c r="C394" t="s">
        <v>10405</v>
      </c>
      <c r="D394" t="s">
        <v>261</v>
      </c>
      <c r="E394">
        <v>17576.900145</v>
      </c>
      <c r="F394">
        <v>16453.150000000001</v>
      </c>
      <c r="G394">
        <v>-19.879891447562901</v>
      </c>
      <c r="H394">
        <v>1.69308188868988</v>
      </c>
      <c r="I394">
        <v>-3.4784020842675498</v>
      </c>
      <c r="J394">
        <v>-0.48379943017740701</v>
      </c>
      <c r="K394">
        <v>15785.342351543</v>
      </c>
      <c r="L394">
        <v>15247.162797487499</v>
      </c>
      <c r="M394">
        <v>61.870531308565603</v>
      </c>
      <c r="N394">
        <v>0.90064128184988701</v>
      </c>
      <c r="O394">
        <v>8.1504149661311107</v>
      </c>
      <c r="P394">
        <v>29.325279234100702</v>
      </c>
      <c r="Q394">
        <v>7.7076919308705999E-2</v>
      </c>
    </row>
    <row r="395" spans="1:17" x14ac:dyDescent="0.3">
      <c r="A395" t="s">
        <v>902</v>
      </c>
      <c r="B395" t="s">
        <v>903</v>
      </c>
      <c r="C395" t="s">
        <v>10402</v>
      </c>
      <c r="D395" t="s">
        <v>261</v>
      </c>
      <c r="E395">
        <v>17519.498715869999</v>
      </c>
      <c r="F395">
        <v>1207.3499999999999</v>
      </c>
      <c r="G395">
        <v>117.037328748012</v>
      </c>
      <c r="H395">
        <v>-10.8720510558356</v>
      </c>
      <c r="I395">
        <v>24.271538281558399</v>
      </c>
      <c r="J395">
        <v>-5.4945688870277296</v>
      </c>
      <c r="K395">
        <v>1273.42515886725</v>
      </c>
      <c r="L395">
        <v>1058.1266954938901</v>
      </c>
      <c r="M395">
        <v>22.648037897296401</v>
      </c>
      <c r="N395">
        <v>0.88506609297811001</v>
      </c>
      <c r="O395">
        <v>20.097734708245302</v>
      </c>
      <c r="P395">
        <v>154.36637522384899</v>
      </c>
      <c r="Q395">
        <v>0.18127810513689899</v>
      </c>
    </row>
    <row r="396" spans="1:17" x14ac:dyDescent="0.3">
      <c r="A396" t="s">
        <v>904</v>
      </c>
      <c r="B396" t="s">
        <v>905</v>
      </c>
      <c r="C396" t="s">
        <v>10390</v>
      </c>
      <c r="D396" t="s">
        <v>21</v>
      </c>
      <c r="E396">
        <v>17456.922732359999</v>
      </c>
      <c r="F396">
        <v>631.9</v>
      </c>
      <c r="G396">
        <v>-2.4678443285887002</v>
      </c>
      <c r="H396">
        <v>-1.66136289524511</v>
      </c>
      <c r="I396">
        <v>-32.564460935725798</v>
      </c>
      <c r="J396">
        <v>-2.3920647074033399</v>
      </c>
      <c r="K396">
        <v>645.42841147859394</v>
      </c>
      <c r="L396">
        <v>646.11064304358194</v>
      </c>
      <c r="M396">
        <v>46.159670993866897</v>
      </c>
      <c r="N396">
        <v>0.83859931113498698</v>
      </c>
      <c r="O396">
        <v>36.390251622092102</v>
      </c>
      <c r="P396">
        <v>33.763759525825499</v>
      </c>
      <c r="Q396">
        <v>3.8419319802911002E-2</v>
      </c>
    </row>
    <row r="397" spans="1:17" x14ac:dyDescent="0.3">
      <c r="A397" t="s">
        <v>906</v>
      </c>
      <c r="B397" t="s">
        <v>907</v>
      </c>
      <c r="C397" t="s">
        <v>10401</v>
      </c>
      <c r="D397" t="s">
        <v>452</v>
      </c>
      <c r="E397">
        <v>17444.719402589999</v>
      </c>
      <c r="F397">
        <v>1221.9000000000001</v>
      </c>
      <c r="G397">
        <v>16.655605810904198</v>
      </c>
      <c r="H397">
        <v>-11.1051109551533</v>
      </c>
      <c r="I397">
        <v>8.5614475181581504</v>
      </c>
      <c r="J397">
        <v>-4.6927858634364403</v>
      </c>
      <c r="K397">
        <v>1280.41432511278</v>
      </c>
      <c r="L397">
        <v>1120.8899127951699</v>
      </c>
      <c r="M397">
        <v>33.524147476878703</v>
      </c>
      <c r="N397">
        <v>0.337390517871407</v>
      </c>
      <c r="O397">
        <v>26.336034045339201</v>
      </c>
      <c r="P397">
        <v>67.958762886597896</v>
      </c>
      <c r="Q397">
        <v>0.14052320382052</v>
      </c>
    </row>
    <row r="398" spans="1:17" x14ac:dyDescent="0.3">
      <c r="A398" t="s">
        <v>908</v>
      </c>
      <c r="B398" t="s">
        <v>909</v>
      </c>
      <c r="C398" t="s">
        <v>10402</v>
      </c>
      <c r="D398" t="s">
        <v>777</v>
      </c>
      <c r="E398">
        <v>17398.504087919999</v>
      </c>
      <c r="F398">
        <v>1291.9000000000001</v>
      </c>
      <c r="G398">
        <v>38.698356075235402</v>
      </c>
      <c r="H398">
        <v>-11.711886245012</v>
      </c>
      <c r="I398">
        <v>24.971331093709299</v>
      </c>
      <c r="J398">
        <v>-3.4825619193808302</v>
      </c>
      <c r="K398">
        <v>1411.5948016462301</v>
      </c>
      <c r="L398">
        <v>1224.2489279727999</v>
      </c>
      <c r="M398">
        <v>37.3811499150844</v>
      </c>
      <c r="N398">
        <v>0.45143026199891101</v>
      </c>
      <c r="O398">
        <v>46.834120287947897</v>
      </c>
      <c r="P398">
        <v>83.952726754948003</v>
      </c>
      <c r="Q398">
        <v>0.22136210722368699</v>
      </c>
    </row>
    <row r="399" spans="1:17" x14ac:dyDescent="0.3">
      <c r="A399" t="s">
        <v>910</v>
      </c>
      <c r="B399" t="s">
        <v>911</v>
      </c>
      <c r="C399" t="s">
        <v>10391</v>
      </c>
      <c r="D399" t="s">
        <v>51</v>
      </c>
      <c r="E399">
        <v>17324.826033172001</v>
      </c>
      <c r="F399">
        <v>204.68</v>
      </c>
      <c r="G399">
        <v>13.933977073232599</v>
      </c>
      <c r="H399">
        <v>-7.8548073352518202</v>
      </c>
      <c r="I399">
        <v>-0.60148684409490005</v>
      </c>
      <c r="J399">
        <v>-4.2548887974223</v>
      </c>
      <c r="K399">
        <v>207.044534534382</v>
      </c>
      <c r="L399">
        <v>187.916255676525</v>
      </c>
      <c r="M399">
        <v>40.363013115001401</v>
      </c>
      <c r="N399">
        <v>0.64309602041062697</v>
      </c>
      <c r="O399">
        <v>12.5659566152042</v>
      </c>
      <c r="P399">
        <v>63.286796968488197</v>
      </c>
      <c r="Q399">
        <v>-7.9375935137969995E-3</v>
      </c>
    </row>
    <row r="400" spans="1:17" x14ac:dyDescent="0.3">
      <c r="A400" t="s">
        <v>912</v>
      </c>
      <c r="B400" t="s">
        <v>913</v>
      </c>
      <c r="C400" t="s">
        <v>10394</v>
      </c>
      <c r="D400" t="s">
        <v>512</v>
      </c>
      <c r="E400">
        <v>17313.75095835</v>
      </c>
      <c r="F400">
        <v>360.25</v>
      </c>
      <c r="G400">
        <v>14.3410257901119</v>
      </c>
      <c r="H400">
        <v>-48.820410800066902</v>
      </c>
      <c r="I400">
        <v>-7.7128005427039099</v>
      </c>
      <c r="J400">
        <v>-51.158548816799303</v>
      </c>
      <c r="K400">
        <v>344.18709761237602</v>
      </c>
      <c r="L400">
        <v>324.16419112090398</v>
      </c>
      <c r="M400">
        <v>61.031141048324301</v>
      </c>
      <c r="N400">
        <v>0.73415216832902197</v>
      </c>
      <c r="O400">
        <v>14.635669673837601</v>
      </c>
      <c r="P400">
        <v>66.6666666666666</v>
      </c>
      <c r="Q400">
        <v>9.8686536821210993E-2</v>
      </c>
    </row>
    <row r="401" spans="1:17" x14ac:dyDescent="0.3">
      <c r="A401" t="s">
        <v>914</v>
      </c>
      <c r="B401" t="s">
        <v>915</v>
      </c>
      <c r="C401" t="s">
        <v>10402</v>
      </c>
      <c r="D401" t="s">
        <v>916</v>
      </c>
      <c r="E401">
        <v>17192.417132695002</v>
      </c>
      <c r="F401">
        <v>1444.55</v>
      </c>
      <c r="G401">
        <v>83.706720046751599</v>
      </c>
      <c r="H401">
        <v>4.9754039914275898</v>
      </c>
      <c r="I401">
        <v>-13.6493076819753</v>
      </c>
      <c r="J401">
        <v>5.97890463425587</v>
      </c>
      <c r="K401">
        <v>1337.5373734334501</v>
      </c>
      <c r="L401">
        <v>1235.78373093153</v>
      </c>
      <c r="M401">
        <v>77.127514997690994</v>
      </c>
      <c r="N401">
        <v>1.47461401594265</v>
      </c>
      <c r="O401">
        <v>17.337579176906299</v>
      </c>
      <c r="P401">
        <v>120.96367112810699</v>
      </c>
      <c r="Q401">
        <v>0.18361445061055001</v>
      </c>
    </row>
    <row r="402" spans="1:17" x14ac:dyDescent="0.3">
      <c r="A402" t="s">
        <v>917</v>
      </c>
      <c r="B402" t="s">
        <v>918</v>
      </c>
      <c r="C402" t="s">
        <v>10396</v>
      </c>
      <c r="D402" t="s">
        <v>125</v>
      </c>
      <c r="E402">
        <v>17026.108862919999</v>
      </c>
      <c r="F402">
        <v>1173.4000000000001</v>
      </c>
      <c r="G402">
        <v>133.655648930892</v>
      </c>
      <c r="H402">
        <v>30.1257577686149</v>
      </c>
      <c r="I402">
        <v>120.135724889287</v>
      </c>
      <c r="J402">
        <v>12.129934261630201</v>
      </c>
      <c r="K402">
        <v>972.66810403383204</v>
      </c>
      <c r="L402">
        <v>693.10979524558002</v>
      </c>
      <c r="M402">
        <v>55.224124281970603</v>
      </c>
      <c r="N402">
        <v>2.2478168508840199</v>
      </c>
      <c r="O402">
        <v>14.862791886824599</v>
      </c>
      <c r="P402">
        <v>213.659449345094</v>
      </c>
      <c r="Q402">
        <v>0.20539933849954001</v>
      </c>
    </row>
    <row r="403" spans="1:17" x14ac:dyDescent="0.3">
      <c r="A403" t="s">
        <v>919</v>
      </c>
      <c r="B403" t="s">
        <v>920</v>
      </c>
      <c r="C403" t="s">
        <v>10398</v>
      </c>
      <c r="D403" t="s">
        <v>921</v>
      </c>
      <c r="E403">
        <v>16978.861438700002</v>
      </c>
      <c r="F403">
        <v>2495.5</v>
      </c>
      <c r="G403">
        <v>183.85674456890101</v>
      </c>
      <c r="H403">
        <v>8.1256458871978499</v>
      </c>
      <c r="I403">
        <v>152.43290011783401</v>
      </c>
      <c r="J403">
        <v>-8.9157732998839307</v>
      </c>
      <c r="K403">
        <v>2072.8270169227899</v>
      </c>
      <c r="L403">
        <v>1431.6682161916699</v>
      </c>
      <c r="M403">
        <v>57.637942936846002</v>
      </c>
      <c r="N403">
        <v>0.76181792007808802</v>
      </c>
      <c r="O403">
        <v>8.19475055099179</v>
      </c>
      <c r="P403">
        <v>241.84931506849301</v>
      </c>
      <c r="Q403">
        <v>0.25224021555779902</v>
      </c>
    </row>
    <row r="404" spans="1:17" x14ac:dyDescent="0.3">
      <c r="A404" t="s">
        <v>922</v>
      </c>
      <c r="B404" t="s">
        <v>923</v>
      </c>
      <c r="C404" t="s">
        <v>10397</v>
      </c>
      <c r="D404" t="s">
        <v>535</v>
      </c>
      <c r="E404">
        <v>16939.383150059999</v>
      </c>
      <c r="F404">
        <v>611.1</v>
      </c>
      <c r="G404">
        <v>105.609215103629</v>
      </c>
      <c r="H404">
        <v>-12.2186812582749</v>
      </c>
      <c r="I404">
        <v>17.416743706758499</v>
      </c>
      <c r="J404">
        <v>-7.1577605525041399</v>
      </c>
      <c r="K404">
        <v>609.29428148230102</v>
      </c>
      <c r="L404">
        <v>510.00366768752002</v>
      </c>
      <c r="M404">
        <v>42.609354149044997</v>
      </c>
      <c r="N404">
        <v>0.44883441325669499</v>
      </c>
      <c r="O404">
        <v>18.474881361479301</v>
      </c>
      <c r="P404">
        <v>149.27595349785801</v>
      </c>
      <c r="Q404">
        <v>0.23548956089446499</v>
      </c>
    </row>
    <row r="405" spans="1:17" x14ac:dyDescent="0.3">
      <c r="A405" t="s">
        <v>924</v>
      </c>
      <c r="B405" t="s">
        <v>925</v>
      </c>
      <c r="C405" t="s">
        <v>10392</v>
      </c>
      <c r="D405" t="s">
        <v>27</v>
      </c>
      <c r="E405">
        <v>16906.214983096001</v>
      </c>
      <c r="F405">
        <v>86.48</v>
      </c>
      <c r="G405">
        <v>-43.739463050538497</v>
      </c>
      <c r="H405">
        <v>-11.7803288389805</v>
      </c>
      <c r="I405">
        <v>-4.57011241207951</v>
      </c>
      <c r="J405">
        <v>-6.4680150554818798</v>
      </c>
      <c r="K405">
        <v>90.271368764791802</v>
      </c>
      <c r="L405">
        <v>86.572000010190706</v>
      </c>
      <c r="M405">
        <v>26.051147908988</v>
      </c>
      <c r="N405">
        <v>0.20563476361093999</v>
      </c>
      <c r="O405">
        <v>28.815911193339499</v>
      </c>
      <c r="P405">
        <v>32.943889315910802</v>
      </c>
      <c r="Q405">
        <v>7.8981962657709001E-2</v>
      </c>
    </row>
    <row r="406" spans="1:17" x14ac:dyDescent="0.3">
      <c r="A406" t="s">
        <v>926</v>
      </c>
      <c r="B406" t="s">
        <v>927</v>
      </c>
      <c r="C406" t="s">
        <v>10391</v>
      </c>
      <c r="D406" t="s">
        <v>51</v>
      </c>
      <c r="E406">
        <v>16894.770626559999</v>
      </c>
      <c r="F406">
        <v>204.8</v>
      </c>
      <c r="G406">
        <v>-24.6454157422394</v>
      </c>
      <c r="H406">
        <v>-7.9569956510414297</v>
      </c>
      <c r="I406">
        <v>-16.383542072577701</v>
      </c>
      <c r="J406">
        <v>-4.5358323100139399</v>
      </c>
      <c r="K406">
        <v>211.70724636700501</v>
      </c>
      <c r="L406">
        <v>211.89073410819699</v>
      </c>
      <c r="M406">
        <v>25.108771332219401</v>
      </c>
      <c r="N406">
        <v>0.26683527636313698</v>
      </c>
      <c r="O406">
        <v>41.2353515625</v>
      </c>
      <c r="P406">
        <v>11.897281792104801</v>
      </c>
      <c r="Q406">
        <v>3.4699648484422002E-2</v>
      </c>
    </row>
    <row r="407" spans="1:17" x14ac:dyDescent="0.3">
      <c r="A407" t="s">
        <v>928</v>
      </c>
      <c r="B407" t="s">
        <v>929</v>
      </c>
      <c r="C407" t="s">
        <v>10404</v>
      </c>
      <c r="D407" t="s">
        <v>465</v>
      </c>
      <c r="E407">
        <v>16776.3825636</v>
      </c>
      <c r="F407">
        <v>3383.05</v>
      </c>
      <c r="G407">
        <v>-55.843837124774403</v>
      </c>
      <c r="H407">
        <v>-2.7682218505651099</v>
      </c>
      <c r="I407">
        <v>-9.2391382763211798</v>
      </c>
      <c r="J407">
        <v>0.24304154755044</v>
      </c>
      <c r="K407">
        <v>3374.7329015557302</v>
      </c>
      <c r="L407">
        <v>3492.7973015791699</v>
      </c>
      <c r="M407">
        <v>66.814567390758398</v>
      </c>
      <c r="N407">
        <v>0.84909978406769604</v>
      </c>
      <c r="O407">
        <v>33.749131700684302</v>
      </c>
      <c r="P407">
        <v>17.632434499904299</v>
      </c>
      <c r="Q407">
        <v>-6.2524937230681005E-2</v>
      </c>
    </row>
    <row r="408" spans="1:17" x14ac:dyDescent="0.3">
      <c r="A408" t="s">
        <v>930</v>
      </c>
      <c r="B408" t="s">
        <v>931</v>
      </c>
      <c r="C408" t="s">
        <v>10407</v>
      </c>
      <c r="D408" t="s">
        <v>932</v>
      </c>
      <c r="E408">
        <v>16729.682775599998</v>
      </c>
      <c r="F408">
        <v>1704.75</v>
      </c>
      <c r="G408">
        <v>-32.473241751427601</v>
      </c>
      <c r="H408">
        <v>9.2641940625959993</v>
      </c>
      <c r="I408">
        <v>11.4699761340226</v>
      </c>
      <c r="J408">
        <v>-1.4903986489871499</v>
      </c>
      <c r="K408">
        <v>1545.1843392277699</v>
      </c>
      <c r="L408">
        <v>1491.1709331289801</v>
      </c>
      <c r="M408">
        <v>74.822558847176595</v>
      </c>
      <c r="N408">
        <v>1.0024279550475701</v>
      </c>
      <c r="O408">
        <v>7.3705821968030598</v>
      </c>
      <c r="P408">
        <v>41.567015445939198</v>
      </c>
      <c r="Q408">
        <v>-3.0758415362217E-2</v>
      </c>
    </row>
    <row r="409" spans="1:17" x14ac:dyDescent="0.3">
      <c r="A409" t="s">
        <v>933</v>
      </c>
      <c r="B409" t="s">
        <v>934</v>
      </c>
      <c r="C409" t="s">
        <v>10395</v>
      </c>
      <c r="D409" t="s">
        <v>54</v>
      </c>
      <c r="E409">
        <v>16689.312059535001</v>
      </c>
      <c r="F409">
        <v>13008.15</v>
      </c>
      <c r="G409">
        <v>209.455305424828</v>
      </c>
      <c r="H409">
        <v>-1.24041125757661</v>
      </c>
      <c r="I409">
        <v>84.118082719676195</v>
      </c>
      <c r="J409">
        <v>-2.4842316514723199</v>
      </c>
      <c r="K409">
        <v>11288.9310184476</v>
      </c>
      <c r="L409">
        <v>8076.9937351766903</v>
      </c>
      <c r="M409">
        <v>62.127639806839603</v>
      </c>
      <c r="N409">
        <v>0.41019997675672298</v>
      </c>
      <c r="O409">
        <v>1.6416631112033699</v>
      </c>
      <c r="P409">
        <v>260.22680069784798</v>
      </c>
      <c r="Q409">
        <v>0.184100821231516</v>
      </c>
    </row>
    <row r="410" spans="1:17" hidden="1" x14ac:dyDescent="0.3">
      <c r="A410" t="s">
        <v>935</v>
      </c>
      <c r="B410" t="s">
        <v>936</v>
      </c>
      <c r="C410" t="s">
        <v>10405</v>
      </c>
      <c r="D410" t="s">
        <v>465</v>
      </c>
      <c r="E410">
        <v>16655.459039220001</v>
      </c>
      <c r="F410">
        <v>3657.3</v>
      </c>
      <c r="G410">
        <v>13.929359708124201</v>
      </c>
      <c r="H410">
        <v>6.3221463954865298</v>
      </c>
      <c r="I410">
        <v>35.037319838286798</v>
      </c>
      <c r="J410">
        <v>-1.05408188494611</v>
      </c>
      <c r="K410">
        <v>3380.72773245078</v>
      </c>
      <c r="L410">
        <v>2898.25624181085</v>
      </c>
      <c r="M410">
        <v>48.0494528663937</v>
      </c>
      <c r="N410">
        <v>0.779313882563756</v>
      </c>
      <c r="O410">
        <v>8.5842014600935101</v>
      </c>
      <c r="P410">
        <v>61.3277459197177</v>
      </c>
      <c r="Q410">
        <v>3.2438989934948002E-2</v>
      </c>
    </row>
    <row r="411" spans="1:17" x14ac:dyDescent="0.3">
      <c r="A411" t="s">
        <v>937</v>
      </c>
      <c r="B411" t="s">
        <v>938</v>
      </c>
      <c r="C411" t="s">
        <v>10400</v>
      </c>
      <c r="D411" t="s">
        <v>138</v>
      </c>
      <c r="E411">
        <v>16587.369262</v>
      </c>
      <c r="F411">
        <v>634</v>
      </c>
      <c r="G411">
        <v>225.97869860322299</v>
      </c>
      <c r="H411">
        <v>3.5005741184542898</v>
      </c>
      <c r="I411">
        <v>282.857885769343</v>
      </c>
      <c r="J411">
        <v>-1.81532328381193</v>
      </c>
      <c r="K411">
        <v>514.51101691244605</v>
      </c>
      <c r="L411">
        <v>341.13790102859002</v>
      </c>
      <c r="M411">
        <v>69.270970510431198</v>
      </c>
      <c r="N411">
        <v>1.0127994359075301</v>
      </c>
      <c r="O411">
        <v>2.20820189274448</v>
      </c>
      <c r="P411">
        <v>332.15977642207099</v>
      </c>
      <c r="Q411">
        <v>0.27509542782881102</v>
      </c>
    </row>
    <row r="412" spans="1:17" x14ac:dyDescent="0.3">
      <c r="A412" t="s">
        <v>939</v>
      </c>
      <c r="B412" t="s">
        <v>940</v>
      </c>
      <c r="C412" t="s">
        <v>10406</v>
      </c>
      <c r="D412" t="s">
        <v>164</v>
      </c>
      <c r="E412">
        <v>16576.154565164899</v>
      </c>
      <c r="F412">
        <v>1072.3499999999999</v>
      </c>
      <c r="G412">
        <v>-30.8986867544888</v>
      </c>
      <c r="H412">
        <v>-11.450041658474101</v>
      </c>
      <c r="I412">
        <v>6.3761361400867598</v>
      </c>
      <c r="J412">
        <v>-1.22347597671983</v>
      </c>
      <c r="K412">
        <v>1087.5098007034101</v>
      </c>
      <c r="L412">
        <v>1018.18166063947</v>
      </c>
      <c r="M412">
        <v>33.529433138395802</v>
      </c>
      <c r="N412">
        <v>0.60578907040718</v>
      </c>
      <c r="O412">
        <v>12.8362941203898</v>
      </c>
      <c r="P412">
        <v>28.826285439692398</v>
      </c>
      <c r="Q412">
        <v>-2.3325695208169999E-2</v>
      </c>
    </row>
    <row r="413" spans="1:17" x14ac:dyDescent="0.3">
      <c r="A413" t="s">
        <v>941</v>
      </c>
      <c r="B413" t="s">
        <v>942</v>
      </c>
      <c r="C413" t="s">
        <v>10395</v>
      </c>
      <c r="D413" t="s">
        <v>54</v>
      </c>
      <c r="E413">
        <v>16434.076093650001</v>
      </c>
      <c r="F413">
        <v>7135.75</v>
      </c>
      <c r="G413">
        <v>28.807202198497802</v>
      </c>
      <c r="H413">
        <v>-3.2665974024284901E-2</v>
      </c>
      <c r="I413">
        <v>30.613027036457002</v>
      </c>
      <c r="J413">
        <v>-2.04539990780866</v>
      </c>
      <c r="K413">
        <v>6862.1070554605203</v>
      </c>
      <c r="L413">
        <v>5959.4907204485698</v>
      </c>
      <c r="M413">
        <v>46.500954534985901</v>
      </c>
      <c r="N413">
        <v>0.89023443462885898</v>
      </c>
      <c r="O413">
        <v>6.5059734435763499</v>
      </c>
      <c r="P413">
        <v>61.873935277147098</v>
      </c>
      <c r="Q413">
        <v>3.1154239536024E-2</v>
      </c>
    </row>
    <row r="414" spans="1:17" x14ac:dyDescent="0.3">
      <c r="A414" t="s">
        <v>943</v>
      </c>
      <c r="B414" t="s">
        <v>944</v>
      </c>
      <c r="C414" t="s">
        <v>10394</v>
      </c>
      <c r="D414" t="s">
        <v>46</v>
      </c>
      <c r="E414">
        <v>16410.727233810001</v>
      </c>
      <c r="F414">
        <v>1696.7</v>
      </c>
      <c r="G414">
        <v>4.4754249600124201</v>
      </c>
      <c r="H414">
        <v>2.8147538200645199</v>
      </c>
      <c r="I414">
        <v>15.773871622696699</v>
      </c>
      <c r="J414">
        <v>-0.13251849310685401</v>
      </c>
      <c r="K414">
        <v>1627.4056585395099</v>
      </c>
      <c r="L414">
        <v>1485.60702690837</v>
      </c>
      <c r="M414">
        <v>68.7829578305643</v>
      </c>
      <c r="N414">
        <v>2.14898184766919</v>
      </c>
      <c r="O414">
        <v>9.6245653327046501</v>
      </c>
      <c r="P414">
        <v>65.539782428411101</v>
      </c>
      <c r="Q414">
        <v>-5.460966981945E-2</v>
      </c>
    </row>
    <row r="415" spans="1:17" x14ac:dyDescent="0.3">
      <c r="A415" t="s">
        <v>945</v>
      </c>
      <c r="B415" t="s">
        <v>946</v>
      </c>
      <c r="C415" t="s">
        <v>10404</v>
      </c>
      <c r="D415" t="s">
        <v>465</v>
      </c>
      <c r="E415">
        <v>16335.151379539901</v>
      </c>
      <c r="F415">
        <v>868.7</v>
      </c>
      <c r="G415">
        <v>52.666219216689697</v>
      </c>
      <c r="H415">
        <v>-5.3023851798625596</v>
      </c>
      <c r="I415">
        <v>23.650984806475499</v>
      </c>
      <c r="J415">
        <v>-2.8940328614651301</v>
      </c>
      <c r="K415">
        <v>851.14982298767904</v>
      </c>
      <c r="L415">
        <v>727.97665449878002</v>
      </c>
      <c r="M415">
        <v>47.271905276262103</v>
      </c>
      <c r="N415">
        <v>0.78068925551064805</v>
      </c>
      <c r="O415">
        <v>6.6651318061471096</v>
      </c>
      <c r="P415">
        <v>87.502698035829894</v>
      </c>
      <c r="Q415">
        <v>0.114423026001973</v>
      </c>
    </row>
    <row r="416" spans="1:17" hidden="1" x14ac:dyDescent="0.3">
      <c r="A416" t="s">
        <v>947</v>
      </c>
      <c r="B416" t="s">
        <v>948</v>
      </c>
      <c r="C416" t="s">
        <v>10405</v>
      </c>
      <c r="D416" t="s">
        <v>161</v>
      </c>
      <c r="E416">
        <v>16332.05138599</v>
      </c>
      <c r="F416">
        <v>13556.3</v>
      </c>
      <c r="G416">
        <v>433.37314972204501</v>
      </c>
      <c r="H416">
        <v>8.16765140843148</v>
      </c>
      <c r="I416">
        <v>122.597216978096</v>
      </c>
      <c r="J416">
        <v>7.2869458927700697</v>
      </c>
      <c r="K416">
        <v>10894.380068464599</v>
      </c>
      <c r="L416">
        <v>7636.4307434247703</v>
      </c>
      <c r="M416">
        <v>67.984015245956797</v>
      </c>
      <c r="N416">
        <v>0.77730167947135698</v>
      </c>
      <c r="O416">
        <v>2.5353525667033101</v>
      </c>
      <c r="P416">
        <v>476.61846022968899</v>
      </c>
      <c r="Q416">
        <v>0.26305988375453998</v>
      </c>
    </row>
    <row r="417" spans="1:17" hidden="1" x14ac:dyDescent="0.3">
      <c r="A417" t="s">
        <v>949</v>
      </c>
      <c r="B417" t="s">
        <v>950</v>
      </c>
      <c r="C417" t="s">
        <v>10405</v>
      </c>
      <c r="D417" t="s">
        <v>512</v>
      </c>
      <c r="E417">
        <v>16286.748503175</v>
      </c>
      <c r="F417">
        <v>681.75</v>
      </c>
      <c r="G417">
        <v>-12.4327882530702</v>
      </c>
      <c r="H417">
        <v>15.918009232915701</v>
      </c>
      <c r="I417">
        <v>2.0220709739909601</v>
      </c>
      <c r="J417">
        <v>0.495831127872148</v>
      </c>
      <c r="K417">
        <v>613.46187960406303</v>
      </c>
      <c r="M417">
        <v>60.996641945262901</v>
      </c>
      <c r="N417">
        <v>0.99902888453913996</v>
      </c>
      <c r="O417">
        <v>6.5639897323065597</v>
      </c>
      <c r="P417">
        <v>45.022335673260997</v>
      </c>
    </row>
    <row r="418" spans="1:17" x14ac:dyDescent="0.3">
      <c r="A418" t="s">
        <v>951</v>
      </c>
      <c r="B418" t="s">
        <v>952</v>
      </c>
      <c r="C418" t="s">
        <v>592</v>
      </c>
      <c r="D418" t="s">
        <v>592</v>
      </c>
      <c r="E418">
        <v>16262.94702924</v>
      </c>
      <c r="F418">
        <v>171.3</v>
      </c>
      <c r="G418">
        <v>8.1014816819137803</v>
      </c>
      <c r="H418">
        <v>-15.852879750950001</v>
      </c>
      <c r="I418">
        <v>4.4836956288778396</v>
      </c>
      <c r="J418">
        <v>-5.0564335499159503</v>
      </c>
      <c r="K418">
        <v>178.38611085187301</v>
      </c>
      <c r="L418">
        <v>157.46833492544201</v>
      </c>
      <c r="M418">
        <v>29.475876530057501</v>
      </c>
      <c r="N418">
        <v>0.68006511382573998</v>
      </c>
      <c r="O418">
        <v>24.314068884996999</v>
      </c>
      <c r="P418">
        <v>48.119325551232102</v>
      </c>
      <c r="Q418">
        <v>-1.5247492389199001E-2</v>
      </c>
    </row>
    <row r="419" spans="1:17" x14ac:dyDescent="0.3">
      <c r="A419" t="s">
        <v>953</v>
      </c>
      <c r="B419" t="s">
        <v>954</v>
      </c>
      <c r="C419" t="s">
        <v>10391</v>
      </c>
      <c r="D419" t="s">
        <v>225</v>
      </c>
      <c r="E419">
        <v>16254.19482769</v>
      </c>
      <c r="F419">
        <v>3915.7</v>
      </c>
      <c r="G419">
        <v>109.049944520862</v>
      </c>
      <c r="H419">
        <v>5.8002974290128302</v>
      </c>
      <c r="I419">
        <v>-8.1106495863063603</v>
      </c>
      <c r="J419">
        <v>-4.1139216761024802</v>
      </c>
      <c r="K419">
        <v>3829.3297889024102</v>
      </c>
      <c r="L419">
        <v>3436.0032137713902</v>
      </c>
      <c r="M419">
        <v>56.344792083702202</v>
      </c>
      <c r="N419">
        <v>0.61739815119522901</v>
      </c>
      <c r="O419">
        <v>9.8130602446561301</v>
      </c>
      <c r="P419">
        <v>150.676994974552</v>
      </c>
      <c r="Q419">
        <v>0.261182613469575</v>
      </c>
    </row>
    <row r="420" spans="1:17" x14ac:dyDescent="0.3">
      <c r="A420" t="s">
        <v>955</v>
      </c>
      <c r="B420" t="s">
        <v>956</v>
      </c>
      <c r="C420" t="s">
        <v>10391</v>
      </c>
      <c r="D420" t="s">
        <v>225</v>
      </c>
      <c r="E420">
        <v>16199.738425325</v>
      </c>
      <c r="F420">
        <v>1270.75</v>
      </c>
      <c r="G420">
        <v>29.116996951293402</v>
      </c>
      <c r="H420">
        <v>7.8078567175503801</v>
      </c>
      <c r="I420">
        <v>37.386115693431897</v>
      </c>
      <c r="J420">
        <v>-0.67149831448651498</v>
      </c>
      <c r="K420">
        <v>1156.0505098776</v>
      </c>
      <c r="L420">
        <v>989.85990524470401</v>
      </c>
      <c r="M420">
        <v>54.231785157458802</v>
      </c>
      <c r="N420">
        <v>0.66704694009690302</v>
      </c>
      <c r="O420">
        <v>5.52823135943341</v>
      </c>
      <c r="P420">
        <v>71.491228070175396</v>
      </c>
      <c r="Q420">
        <v>-3.0377618455099998E-4</v>
      </c>
    </row>
    <row r="421" spans="1:17" x14ac:dyDescent="0.3">
      <c r="A421" t="s">
        <v>957</v>
      </c>
      <c r="B421" t="s">
        <v>958</v>
      </c>
      <c r="C421" t="s">
        <v>10404</v>
      </c>
      <c r="D421" t="s">
        <v>465</v>
      </c>
      <c r="E421">
        <v>16191.226725839901</v>
      </c>
      <c r="F421">
        <v>5280.9</v>
      </c>
      <c r="G421">
        <v>-24.899977167029999</v>
      </c>
      <c r="H421">
        <v>-9.0296248153612808</v>
      </c>
      <c r="I421">
        <v>12.8998301137882</v>
      </c>
      <c r="J421">
        <v>-1.0969541228181701</v>
      </c>
      <c r="K421">
        <v>5267.7495715716695</v>
      </c>
      <c r="L421">
        <v>4887.9085675108399</v>
      </c>
      <c r="M421">
        <v>45.445088221418402</v>
      </c>
      <c r="N421">
        <v>0.76727273600776003</v>
      </c>
      <c r="O421">
        <v>12.837773864303401</v>
      </c>
      <c r="P421">
        <v>31.3330017408604</v>
      </c>
      <c r="Q421">
        <v>3.2966540967821999E-2</v>
      </c>
    </row>
    <row r="422" spans="1:17" x14ac:dyDescent="0.3">
      <c r="A422" t="s">
        <v>959</v>
      </c>
      <c r="B422" t="s">
        <v>960</v>
      </c>
      <c r="C422" t="s">
        <v>10404</v>
      </c>
      <c r="D422" t="s">
        <v>465</v>
      </c>
      <c r="E422">
        <v>16168.637415215</v>
      </c>
      <c r="F422">
        <v>1521.55</v>
      </c>
      <c r="G422">
        <v>-24.094815802414001</v>
      </c>
      <c r="H422">
        <v>-5.04654593194343</v>
      </c>
      <c r="I422">
        <v>-1.6037639457213899</v>
      </c>
      <c r="J422">
        <v>-5.4377014977448397</v>
      </c>
      <c r="K422">
        <v>1526.2747128405899</v>
      </c>
      <c r="L422">
        <v>1455.0759716678999</v>
      </c>
      <c r="M422">
        <v>35.874534291546702</v>
      </c>
      <c r="N422">
        <v>0.64993598272361996</v>
      </c>
      <c r="O422">
        <v>11.070947389175499</v>
      </c>
      <c r="P422">
        <v>22.409493161705502</v>
      </c>
      <c r="Q422">
        <v>-9.3712584892508E-2</v>
      </c>
    </row>
    <row r="423" spans="1:17" x14ac:dyDescent="0.3">
      <c r="A423" t="s">
        <v>961</v>
      </c>
      <c r="B423" t="s">
        <v>962</v>
      </c>
      <c r="C423" t="s">
        <v>10390</v>
      </c>
      <c r="D423" t="s">
        <v>21</v>
      </c>
      <c r="E423">
        <v>16109.211216899999</v>
      </c>
      <c r="F423">
        <v>710.25</v>
      </c>
      <c r="G423">
        <v>3.9038484517406999</v>
      </c>
      <c r="H423">
        <v>-12.5347869915439</v>
      </c>
      <c r="I423">
        <v>0.91134869038349398</v>
      </c>
      <c r="J423">
        <v>-9.4249672724790798</v>
      </c>
      <c r="K423">
        <v>754.30241622676795</v>
      </c>
      <c r="L423">
        <v>655.89341343641399</v>
      </c>
      <c r="M423">
        <v>24.6547611718794</v>
      </c>
      <c r="N423">
        <v>0.66046656746847399</v>
      </c>
      <c r="O423">
        <v>18.1978176698345</v>
      </c>
      <c r="P423">
        <v>55.654174884944098</v>
      </c>
      <c r="Q423">
        <v>2.6146959124011999E-2</v>
      </c>
    </row>
    <row r="424" spans="1:17" x14ac:dyDescent="0.3">
      <c r="A424" t="s">
        <v>963</v>
      </c>
      <c r="B424" t="s">
        <v>964</v>
      </c>
      <c r="C424" t="s">
        <v>10396</v>
      </c>
      <c r="D424" t="s">
        <v>57</v>
      </c>
      <c r="E424">
        <v>16087.968718829999</v>
      </c>
      <c r="F424">
        <v>40.049999999999997</v>
      </c>
      <c r="G424">
        <v>79.496147727751605</v>
      </c>
      <c r="H424">
        <v>11.987710683696999</v>
      </c>
      <c r="I424">
        <v>27.714056168991899</v>
      </c>
      <c r="J424">
        <v>19.6763910706504</v>
      </c>
      <c r="K424">
        <v>31.5944501384514</v>
      </c>
      <c r="L424">
        <v>27.495400117783699</v>
      </c>
      <c r="M424">
        <v>90.152013236257801</v>
      </c>
      <c r="N424">
        <v>0.73632480614780604</v>
      </c>
      <c r="O424">
        <v>0</v>
      </c>
      <c r="P424">
        <v>157.55627009646301</v>
      </c>
      <c r="Q424">
        <v>9.6537974196436005E-2</v>
      </c>
    </row>
    <row r="425" spans="1:17" x14ac:dyDescent="0.3">
      <c r="A425" t="s">
        <v>965</v>
      </c>
      <c r="B425" t="s">
        <v>966</v>
      </c>
      <c r="C425" t="s">
        <v>10400</v>
      </c>
      <c r="D425" t="s">
        <v>324</v>
      </c>
      <c r="E425">
        <v>15946.200396329999</v>
      </c>
      <c r="F425">
        <v>4723.05</v>
      </c>
      <c r="G425">
        <v>27.379481129282201</v>
      </c>
      <c r="H425">
        <v>14.909811952950401</v>
      </c>
      <c r="I425">
        <v>12.975516197507</v>
      </c>
      <c r="J425">
        <v>8.8282904794739601</v>
      </c>
      <c r="K425">
        <v>4392.6220602354297</v>
      </c>
      <c r="L425">
        <v>3905.43463716321</v>
      </c>
      <c r="M425">
        <v>57.963475971415399</v>
      </c>
      <c r="N425">
        <v>2.5401549525061702</v>
      </c>
      <c r="O425">
        <v>13.510337599644201</v>
      </c>
      <c r="P425">
        <v>73.574539240366704</v>
      </c>
      <c r="Q425">
        <v>1.5968991198719001E-2</v>
      </c>
    </row>
    <row r="426" spans="1:17" x14ac:dyDescent="0.3">
      <c r="A426" t="s">
        <v>967</v>
      </c>
      <c r="B426" t="s">
        <v>968</v>
      </c>
      <c r="C426" t="s">
        <v>10399</v>
      </c>
      <c r="D426" t="s">
        <v>756</v>
      </c>
      <c r="E426">
        <v>15930.6756928</v>
      </c>
      <c r="F426">
        <v>387.2</v>
      </c>
      <c r="G426">
        <v>16.2759794840951</v>
      </c>
      <c r="H426">
        <v>-7.7497580204789802</v>
      </c>
      <c r="I426">
        <v>4.5965388406996102</v>
      </c>
      <c r="J426">
        <v>-9.6509517506885096</v>
      </c>
      <c r="K426">
        <v>398.790907024798</v>
      </c>
      <c r="L426">
        <v>349.69800824112599</v>
      </c>
      <c r="M426">
        <v>27.7744748696412</v>
      </c>
      <c r="N426">
        <v>1.1646047680843601</v>
      </c>
      <c r="O426">
        <v>22.520661157024801</v>
      </c>
      <c r="P426">
        <v>68.494342906875502</v>
      </c>
      <c r="Q426">
        <v>0.17895929246345299</v>
      </c>
    </row>
    <row r="427" spans="1:17" hidden="1" x14ac:dyDescent="0.3">
      <c r="A427" t="s">
        <v>969</v>
      </c>
      <c r="B427" t="s">
        <v>970</v>
      </c>
      <c r="C427" t="s">
        <v>10393</v>
      </c>
      <c r="D427" t="s">
        <v>971</v>
      </c>
      <c r="E427">
        <v>15924.63416258</v>
      </c>
      <c r="F427">
        <v>2624.05</v>
      </c>
      <c r="G427">
        <v>66.035196436998703</v>
      </c>
      <c r="H427">
        <v>-1.6660672594792301</v>
      </c>
      <c r="I427">
        <v>58.0918849600736</v>
      </c>
      <c r="J427">
        <v>-6.0049854972183896</v>
      </c>
      <c r="K427">
        <v>2505.026791367</v>
      </c>
      <c r="M427">
        <v>34.867302033689</v>
      </c>
      <c r="N427">
        <v>0.93507677958161795</v>
      </c>
      <c r="O427">
        <v>13.3743640555629</v>
      </c>
      <c r="P427">
        <v>114.10329634464701</v>
      </c>
    </row>
    <row r="428" spans="1:17" x14ac:dyDescent="0.3">
      <c r="A428" t="s">
        <v>972</v>
      </c>
      <c r="B428" t="s">
        <v>973</v>
      </c>
      <c r="C428" t="s">
        <v>10402</v>
      </c>
      <c r="D428" t="s">
        <v>777</v>
      </c>
      <c r="E428">
        <v>15924.232132499999</v>
      </c>
      <c r="F428">
        <v>3823.85</v>
      </c>
      <c r="G428">
        <v>34.094605790038898</v>
      </c>
      <c r="H428">
        <v>-6.8702293168613702</v>
      </c>
      <c r="I428">
        <v>5.5330444413997499</v>
      </c>
      <c r="J428">
        <v>-4.7090200686638797</v>
      </c>
      <c r="K428">
        <v>4008.3941519295599</v>
      </c>
      <c r="L428">
        <v>3629.2975886004801</v>
      </c>
      <c r="M428">
        <v>48.560003279169599</v>
      </c>
      <c r="N428">
        <v>0.35832512138267397</v>
      </c>
      <c r="O428">
        <v>43.520274069328003</v>
      </c>
      <c r="P428">
        <v>100.721765832917</v>
      </c>
      <c r="Q428">
        <v>0.11811717094055101</v>
      </c>
    </row>
    <row r="429" spans="1:17" x14ac:dyDescent="0.3">
      <c r="A429" t="s">
        <v>974</v>
      </c>
      <c r="B429" t="s">
        <v>975</v>
      </c>
      <c r="C429" t="s">
        <v>10402</v>
      </c>
      <c r="D429" t="s">
        <v>261</v>
      </c>
      <c r="E429">
        <v>15740.1070568</v>
      </c>
      <c r="F429">
        <v>904.4</v>
      </c>
      <c r="G429">
        <v>21.7301779641218</v>
      </c>
      <c r="H429">
        <v>-7.2239448931028996</v>
      </c>
      <c r="I429">
        <v>4.6434670640194398</v>
      </c>
      <c r="J429">
        <v>-1.1525304111405501</v>
      </c>
      <c r="K429">
        <v>914.79155169420403</v>
      </c>
      <c r="L429">
        <v>837.17614266544194</v>
      </c>
      <c r="M429">
        <v>55.486844730898902</v>
      </c>
      <c r="N429">
        <v>0.63092845628841998</v>
      </c>
      <c r="O429">
        <v>17.204776647501099</v>
      </c>
      <c r="P429">
        <v>61.806276165599101</v>
      </c>
      <c r="Q429">
        <v>0.151342626832212</v>
      </c>
    </row>
    <row r="430" spans="1:17" x14ac:dyDescent="0.3">
      <c r="A430" t="s">
        <v>976</v>
      </c>
      <c r="B430" t="s">
        <v>977</v>
      </c>
      <c r="C430" t="s">
        <v>10398</v>
      </c>
      <c r="D430" t="s">
        <v>125</v>
      </c>
      <c r="E430">
        <v>15591.10929115</v>
      </c>
      <c r="F430">
        <v>442.45</v>
      </c>
      <c r="G430">
        <v>71.575788646078706</v>
      </c>
      <c r="H430">
        <v>19.077326255430702</v>
      </c>
      <c r="I430">
        <v>93.245684249262695</v>
      </c>
      <c r="J430">
        <v>7.4985299435821799</v>
      </c>
      <c r="K430">
        <v>340.60906014648901</v>
      </c>
      <c r="L430">
        <v>267.29729492407</v>
      </c>
      <c r="M430">
        <v>87.451589152967202</v>
      </c>
      <c r="N430">
        <v>0.64063193572080801</v>
      </c>
      <c r="O430">
        <v>1.0170640750367199</v>
      </c>
      <c r="P430">
        <v>145.46463245492299</v>
      </c>
      <c r="Q430">
        <v>0.18875639008897399</v>
      </c>
    </row>
    <row r="431" spans="1:17" x14ac:dyDescent="0.3">
      <c r="A431" t="s">
        <v>978</v>
      </c>
      <c r="B431" t="s">
        <v>979</v>
      </c>
      <c r="C431" t="s">
        <v>10397</v>
      </c>
      <c r="D431" t="s">
        <v>261</v>
      </c>
      <c r="E431">
        <v>15514.001292389999</v>
      </c>
      <c r="F431">
        <v>6503.3</v>
      </c>
      <c r="G431">
        <v>7.3106147011943499</v>
      </c>
      <c r="H431">
        <v>-0.31768687388251499</v>
      </c>
      <c r="I431">
        <v>38.483166391627798</v>
      </c>
      <c r="J431">
        <v>-1.2931521367788801</v>
      </c>
      <c r="K431">
        <v>5811.60326435151</v>
      </c>
      <c r="L431">
        <v>5035.09173579857</v>
      </c>
      <c r="M431">
        <v>65.563622881594597</v>
      </c>
      <c r="N431">
        <v>0.52646135176834696</v>
      </c>
      <c r="O431">
        <v>2.7117002137376298</v>
      </c>
      <c r="P431">
        <v>71.951719305667496</v>
      </c>
      <c r="Q431">
        <v>0.14002574021519601</v>
      </c>
    </row>
    <row r="432" spans="1:17" x14ac:dyDescent="0.3">
      <c r="A432" t="s">
        <v>980</v>
      </c>
      <c r="B432" t="s">
        <v>981</v>
      </c>
      <c r="C432" t="s">
        <v>10394</v>
      </c>
      <c r="D432" t="s">
        <v>242</v>
      </c>
      <c r="E432">
        <v>15507.96705397</v>
      </c>
      <c r="F432">
        <v>664.45</v>
      </c>
      <c r="G432">
        <v>53.699230694950899</v>
      </c>
      <c r="H432">
        <v>-2.8071772232116401</v>
      </c>
      <c r="I432">
        <v>9.9922470198855606</v>
      </c>
      <c r="J432">
        <v>-6.1874491737473898</v>
      </c>
      <c r="K432">
        <v>692.00156924963096</v>
      </c>
      <c r="L432">
        <v>611.51418407038398</v>
      </c>
      <c r="M432">
        <v>37.071198860447197</v>
      </c>
      <c r="N432">
        <v>1.3455530858546501</v>
      </c>
      <c r="O432">
        <v>24.614342689442299</v>
      </c>
      <c r="P432">
        <v>162.62845849802301</v>
      </c>
      <c r="Q432">
        <v>4.1391406849068002E-2</v>
      </c>
    </row>
    <row r="433" spans="1:17" hidden="1" x14ac:dyDescent="0.3">
      <c r="A433" t="s">
        <v>982</v>
      </c>
      <c r="B433" t="s">
        <v>983</v>
      </c>
      <c r="C433" t="s">
        <v>10405</v>
      </c>
      <c r="D433" t="s">
        <v>753</v>
      </c>
      <c r="E433">
        <v>15502.9956089399</v>
      </c>
      <c r="F433">
        <v>920.37</v>
      </c>
      <c r="G433">
        <v>-4.6738734511578297</v>
      </c>
      <c r="H433">
        <v>0.706586992768924</v>
      </c>
      <c r="I433">
        <v>0.51534937111685097</v>
      </c>
      <c r="J433">
        <v>0.48178551856499202</v>
      </c>
      <c r="K433">
        <v>882.83711531012102</v>
      </c>
      <c r="L433">
        <v>820.50341891988103</v>
      </c>
      <c r="M433">
        <v>63.673105172010501</v>
      </c>
      <c r="N433">
        <v>0.270478363285649</v>
      </c>
      <c r="O433">
        <v>1.0419722502906501</v>
      </c>
      <c r="P433">
        <v>36.752251047517099</v>
      </c>
      <c r="Q433">
        <v>-2.790653939747E-3</v>
      </c>
    </row>
    <row r="434" spans="1:17" x14ac:dyDescent="0.3">
      <c r="A434" t="s">
        <v>984</v>
      </c>
      <c r="B434" t="s">
        <v>985</v>
      </c>
      <c r="C434" t="s">
        <v>10398</v>
      </c>
      <c r="D434" t="s">
        <v>125</v>
      </c>
      <c r="E434">
        <v>15491.1825231</v>
      </c>
      <c r="F434">
        <v>52.86</v>
      </c>
      <c r="G434">
        <v>-30.195652556396901</v>
      </c>
      <c r="H434">
        <v>-10.188645585541201</v>
      </c>
      <c r="I434">
        <v>-23.671235227862699</v>
      </c>
      <c r="J434">
        <v>-4.77092885788971</v>
      </c>
      <c r="K434">
        <v>54.609846133186601</v>
      </c>
      <c r="L434">
        <v>55.346471144411701</v>
      </c>
      <c r="M434">
        <v>53.527560243268297</v>
      </c>
      <c r="N434">
        <v>0.65246747524590998</v>
      </c>
      <c r="O434">
        <v>39.4248959515701</v>
      </c>
      <c r="P434">
        <v>35.019157088122597</v>
      </c>
    </row>
    <row r="435" spans="1:17" x14ac:dyDescent="0.3">
      <c r="A435" t="s">
        <v>986</v>
      </c>
      <c r="B435" t="s">
        <v>987</v>
      </c>
      <c r="C435" t="s">
        <v>10393</v>
      </c>
      <c r="D435" t="s">
        <v>182</v>
      </c>
      <c r="E435">
        <v>15411.274964669999</v>
      </c>
      <c r="F435">
        <v>474.45</v>
      </c>
      <c r="G435">
        <v>8.8950874659657302</v>
      </c>
      <c r="H435">
        <v>-2.6732998105819301</v>
      </c>
      <c r="I435">
        <v>7.49348897167462</v>
      </c>
      <c r="J435">
        <v>-1.16853288446699</v>
      </c>
      <c r="K435">
        <v>481.477208472185</v>
      </c>
      <c r="L435">
        <v>442.20850440234102</v>
      </c>
      <c r="M435">
        <v>39.67556482394</v>
      </c>
      <c r="N435">
        <v>2.8648344410553199</v>
      </c>
      <c r="O435">
        <v>15.291390030561701</v>
      </c>
      <c r="P435">
        <v>85.115099492781894</v>
      </c>
    </row>
    <row r="436" spans="1:17" x14ac:dyDescent="0.3">
      <c r="A436" t="s">
        <v>988</v>
      </c>
      <c r="B436" t="s">
        <v>989</v>
      </c>
      <c r="C436" t="s">
        <v>10395</v>
      </c>
      <c r="D436" t="s">
        <v>54</v>
      </c>
      <c r="E436">
        <v>15373.170604659999</v>
      </c>
      <c r="F436">
        <v>1002.1</v>
      </c>
      <c r="G436">
        <v>305.08158061355402</v>
      </c>
      <c r="H436">
        <v>-7.1879790497866702</v>
      </c>
      <c r="I436">
        <v>71.218196955741504</v>
      </c>
      <c r="J436">
        <v>-0.65302820184472399</v>
      </c>
      <c r="K436">
        <v>944.95621628768902</v>
      </c>
      <c r="L436">
        <v>684.13309304198697</v>
      </c>
      <c r="M436">
        <v>47.650630311046903</v>
      </c>
      <c r="N436">
        <v>0.32498767946656199</v>
      </c>
      <c r="O436">
        <v>9.5399660712503795</v>
      </c>
      <c r="P436">
        <v>369.91793669402102</v>
      </c>
      <c r="Q436">
        <v>8.1953443853372998E-2</v>
      </c>
    </row>
    <row r="437" spans="1:17" x14ac:dyDescent="0.3">
      <c r="A437" t="s">
        <v>990</v>
      </c>
      <c r="B437" t="s">
        <v>991</v>
      </c>
      <c r="C437" t="s">
        <v>10402</v>
      </c>
      <c r="D437" t="s">
        <v>138</v>
      </c>
      <c r="E437">
        <v>15358.95597632</v>
      </c>
      <c r="F437">
        <v>1709.2</v>
      </c>
      <c r="G437">
        <v>92.436404489968396</v>
      </c>
      <c r="H437">
        <v>-11.9397801271463</v>
      </c>
      <c r="I437">
        <v>74.704264703387295</v>
      </c>
      <c r="J437">
        <v>-3.79404790057009</v>
      </c>
      <c r="K437">
        <v>1599.69816107926</v>
      </c>
      <c r="L437">
        <v>1194.0413800028</v>
      </c>
      <c r="M437">
        <v>58.805568324017102</v>
      </c>
      <c r="N437">
        <v>0.60026694037464301</v>
      </c>
      <c r="O437">
        <v>15.258600514860699</v>
      </c>
      <c r="P437">
        <v>162.953846153846</v>
      </c>
      <c r="Q437">
        <v>0.19505578843117599</v>
      </c>
    </row>
    <row r="438" spans="1:17" x14ac:dyDescent="0.3">
      <c r="A438" t="s">
        <v>992</v>
      </c>
      <c r="B438" t="s">
        <v>993</v>
      </c>
      <c r="C438" t="s">
        <v>10393</v>
      </c>
      <c r="D438" t="s">
        <v>393</v>
      </c>
      <c r="E438">
        <v>15044.7337988</v>
      </c>
      <c r="F438">
        <v>433.25</v>
      </c>
      <c r="G438">
        <v>133.297380114726</v>
      </c>
      <c r="H438">
        <v>14.4708410213841</v>
      </c>
      <c r="I438">
        <v>111.65637822762901</v>
      </c>
      <c r="J438">
        <v>-2.4672974768734899</v>
      </c>
      <c r="K438">
        <v>360.35405465145101</v>
      </c>
      <c r="L438">
        <v>264.74880915701499</v>
      </c>
      <c r="M438">
        <v>65.761606438556001</v>
      </c>
      <c r="N438">
        <v>1.30600085562313</v>
      </c>
      <c r="O438">
        <v>3.3929601846508901</v>
      </c>
      <c r="P438">
        <v>188.16095776521399</v>
      </c>
      <c r="Q438">
        <v>0.195401446019492</v>
      </c>
    </row>
    <row r="439" spans="1:17" x14ac:dyDescent="0.3">
      <c r="A439" t="s">
        <v>994</v>
      </c>
      <c r="B439" t="s">
        <v>995</v>
      </c>
      <c r="C439" t="s">
        <v>10391</v>
      </c>
      <c r="D439" t="s">
        <v>567</v>
      </c>
      <c r="E439">
        <v>14998.912241599999</v>
      </c>
      <c r="F439">
        <v>1895.2</v>
      </c>
      <c r="G439">
        <v>-20.071262201838401</v>
      </c>
      <c r="H439">
        <v>8.3692158883131995</v>
      </c>
      <c r="I439">
        <v>25.623132089847498</v>
      </c>
      <c r="J439">
        <v>3.1624414114149402</v>
      </c>
      <c r="K439">
        <v>1766.84774437433</v>
      </c>
      <c r="L439">
        <v>1667.5144449178599</v>
      </c>
      <c r="M439">
        <v>68.523843316529295</v>
      </c>
      <c r="N439">
        <v>0.95282689028621204</v>
      </c>
      <c r="O439">
        <v>4.4190586745462097</v>
      </c>
      <c r="P439">
        <v>45.003825554705401</v>
      </c>
      <c r="Q439">
        <v>-7.6054306459742996E-2</v>
      </c>
    </row>
    <row r="440" spans="1:17" x14ac:dyDescent="0.3">
      <c r="A440" t="s">
        <v>996</v>
      </c>
      <c r="B440" t="s">
        <v>997</v>
      </c>
      <c r="C440" t="s">
        <v>10393</v>
      </c>
      <c r="D440" t="s">
        <v>998</v>
      </c>
      <c r="E440">
        <v>14941.539367920001</v>
      </c>
      <c r="F440">
        <v>777.15</v>
      </c>
      <c r="G440">
        <v>29.669778022584499</v>
      </c>
      <c r="H440">
        <v>-6.1563227246780796</v>
      </c>
      <c r="I440">
        <v>41.272163293461603</v>
      </c>
      <c r="J440">
        <v>-4.2421263682411396</v>
      </c>
      <c r="K440">
        <v>782.209677576584</v>
      </c>
      <c r="L440">
        <v>656.59130752434601</v>
      </c>
      <c r="M440">
        <v>39.334233159528402</v>
      </c>
      <c r="N440">
        <v>1.3518434658437499</v>
      </c>
      <c r="O440">
        <v>12.8096249115357</v>
      </c>
      <c r="P440">
        <v>74.112243754900803</v>
      </c>
      <c r="Q440">
        <v>-1.9016401258571999E-2</v>
      </c>
    </row>
    <row r="441" spans="1:17" x14ac:dyDescent="0.3">
      <c r="A441" t="s">
        <v>999</v>
      </c>
      <c r="B441" t="s">
        <v>1000</v>
      </c>
      <c r="C441" t="s">
        <v>10392</v>
      </c>
      <c r="D441" t="s">
        <v>1001</v>
      </c>
      <c r="E441">
        <v>14889.937392764999</v>
      </c>
      <c r="F441">
        <v>463.95</v>
      </c>
      <c r="G441">
        <v>71.637343395019997</v>
      </c>
      <c r="H441">
        <v>-10.662687489189899</v>
      </c>
      <c r="I441">
        <v>9.9766714296526597</v>
      </c>
      <c r="J441">
        <v>-2.5198717031709799</v>
      </c>
      <c r="K441">
        <v>476.209337891107</v>
      </c>
      <c r="L441">
        <v>409.04163625594498</v>
      </c>
      <c r="M441">
        <v>43.364113180375398</v>
      </c>
      <c r="N441">
        <v>0.230102468805441</v>
      </c>
      <c r="O441">
        <v>33.160900959155001</v>
      </c>
      <c r="P441">
        <v>129.111111111111</v>
      </c>
      <c r="Q441">
        <v>0.11622059667911699</v>
      </c>
    </row>
    <row r="442" spans="1:17" x14ac:dyDescent="0.3">
      <c r="A442" t="s">
        <v>1002</v>
      </c>
      <c r="B442" t="s">
        <v>1003</v>
      </c>
      <c r="C442" t="s">
        <v>10402</v>
      </c>
      <c r="D442" t="s">
        <v>161</v>
      </c>
      <c r="E442">
        <v>14848.543368099999</v>
      </c>
      <c r="F442">
        <v>661.7</v>
      </c>
      <c r="G442">
        <v>42.6379427822745</v>
      </c>
      <c r="H442">
        <v>2.90928579024806</v>
      </c>
      <c r="I442">
        <v>22.907507349577099</v>
      </c>
      <c r="J442">
        <v>4.3681009476585402</v>
      </c>
      <c r="K442">
        <v>620.78808082572505</v>
      </c>
      <c r="L442">
        <v>551.26320344349494</v>
      </c>
      <c r="M442">
        <v>71.6201688498777</v>
      </c>
      <c r="N442">
        <v>0.65071582683804297</v>
      </c>
      <c r="O442">
        <v>8.3194801269457397</v>
      </c>
      <c r="P442">
        <v>85.545040308447199</v>
      </c>
      <c r="Q442">
        <v>0.20278140758673499</v>
      </c>
    </row>
    <row r="443" spans="1:17" x14ac:dyDescent="0.3">
      <c r="A443" t="s">
        <v>1004</v>
      </c>
      <c r="B443" t="s">
        <v>1005</v>
      </c>
      <c r="C443" t="s">
        <v>10390</v>
      </c>
      <c r="D443" t="s">
        <v>21</v>
      </c>
      <c r="E443">
        <v>14831.5153025</v>
      </c>
      <c r="F443">
        <v>2631.25</v>
      </c>
      <c r="G443">
        <v>195.40005044714701</v>
      </c>
      <c r="H443">
        <v>-0.17090163054829099</v>
      </c>
      <c r="I443">
        <v>47.853743359247197</v>
      </c>
      <c r="J443">
        <v>-6.8566465582099099</v>
      </c>
      <c r="K443">
        <v>2551.4211639765599</v>
      </c>
      <c r="L443">
        <v>1975.2697797416599</v>
      </c>
      <c r="M443">
        <v>42.916392597704899</v>
      </c>
      <c r="N443">
        <v>0.821221282413094</v>
      </c>
      <c r="O443">
        <v>11.1638954869358</v>
      </c>
      <c r="P443">
        <v>256.24830760898902</v>
      </c>
    </row>
    <row r="444" spans="1:17" hidden="1" x14ac:dyDescent="0.3">
      <c r="A444" t="s">
        <v>1006</v>
      </c>
      <c r="B444" t="s">
        <v>1007</v>
      </c>
      <c r="C444" t="s">
        <v>592</v>
      </c>
      <c r="D444" t="s">
        <v>473</v>
      </c>
      <c r="E444">
        <v>14794.08483007</v>
      </c>
      <c r="F444">
        <v>2428.3000000000002</v>
      </c>
      <c r="G444">
        <v>-47.210251585809402</v>
      </c>
      <c r="H444">
        <v>-23.700838934623501</v>
      </c>
      <c r="I444">
        <v>-32.755392358748303</v>
      </c>
      <c r="J444">
        <v>9.43625521274455</v>
      </c>
      <c r="O444">
        <v>27.661326854177801</v>
      </c>
      <c r="P444">
        <v>11.6870573084353</v>
      </c>
    </row>
    <row r="445" spans="1:17" x14ac:dyDescent="0.3">
      <c r="A445" t="s">
        <v>1008</v>
      </c>
      <c r="B445" t="s">
        <v>1009</v>
      </c>
      <c r="C445" t="s">
        <v>10395</v>
      </c>
      <c r="D445" t="s">
        <v>54</v>
      </c>
      <c r="E445">
        <v>14712.443819279901</v>
      </c>
      <c r="F445">
        <v>1935.55</v>
      </c>
      <c r="G445">
        <v>62.122541175511202</v>
      </c>
      <c r="H445">
        <v>1.8675777250876699</v>
      </c>
      <c r="I445">
        <v>36.691257901684502</v>
      </c>
      <c r="J445">
        <v>-4.99039650263936</v>
      </c>
      <c r="K445">
        <v>1779.1107577646401</v>
      </c>
      <c r="L445">
        <v>1474.43173173841</v>
      </c>
      <c r="M445">
        <v>49.827962012248797</v>
      </c>
      <c r="N445">
        <v>0.330197113240698</v>
      </c>
      <c r="O445">
        <v>11.534189248534</v>
      </c>
      <c r="P445">
        <v>102.88784067085901</v>
      </c>
      <c r="Q445">
        <v>8.5084343951046998E-2</v>
      </c>
    </row>
    <row r="446" spans="1:17" x14ac:dyDescent="0.3">
      <c r="A446" t="s">
        <v>1010</v>
      </c>
      <c r="B446" t="s">
        <v>1011</v>
      </c>
      <c r="C446" t="s">
        <v>10401</v>
      </c>
      <c r="D446" t="s">
        <v>1012</v>
      </c>
      <c r="E446">
        <v>14670.778972145999</v>
      </c>
      <c r="F446">
        <v>187.66</v>
      </c>
      <c r="G446">
        <v>-13.7128918484237</v>
      </c>
      <c r="H446">
        <v>-13.9599764137753</v>
      </c>
      <c r="I446">
        <v>-26.912479406036301</v>
      </c>
      <c r="J446">
        <v>-1.98456030275587</v>
      </c>
      <c r="K446">
        <v>199.22660733614401</v>
      </c>
      <c r="L446">
        <v>197.56298731203299</v>
      </c>
      <c r="M446">
        <v>29.503996816472601</v>
      </c>
      <c r="N446">
        <v>0.80604213658643997</v>
      </c>
      <c r="O446">
        <v>26.585313865501401</v>
      </c>
      <c r="P446">
        <v>37.782672540381697</v>
      </c>
      <c r="Q446">
        <v>4.4617694814480004E-3</v>
      </c>
    </row>
    <row r="447" spans="1:17" x14ac:dyDescent="0.3">
      <c r="A447" t="s">
        <v>1013</v>
      </c>
      <c r="B447" t="s">
        <v>1014</v>
      </c>
      <c r="C447" t="s">
        <v>10404</v>
      </c>
      <c r="D447" t="s">
        <v>1015</v>
      </c>
      <c r="E447">
        <v>14645.7394392799</v>
      </c>
      <c r="F447">
        <v>824.8</v>
      </c>
      <c r="G447">
        <v>22.6942524608267</v>
      </c>
      <c r="H447">
        <v>-3.9308310515357698</v>
      </c>
      <c r="I447">
        <v>32.337592521901101</v>
      </c>
      <c r="J447">
        <v>-3.0144518253966099</v>
      </c>
      <c r="K447">
        <v>798.91359047152002</v>
      </c>
      <c r="L447">
        <v>691.90324313567203</v>
      </c>
      <c r="M447">
        <v>51.449445907605103</v>
      </c>
      <c r="N447">
        <v>0.60007643250208298</v>
      </c>
      <c r="O447">
        <v>6.0863239573229997</v>
      </c>
      <c r="P447">
        <v>82.195714601281196</v>
      </c>
      <c r="Q447">
        <v>6.5857887285909994E-2</v>
      </c>
    </row>
    <row r="448" spans="1:17" hidden="1" x14ac:dyDescent="0.3">
      <c r="A448" t="s">
        <v>1016</v>
      </c>
      <c r="B448" t="s">
        <v>1017</v>
      </c>
      <c r="C448" t="s">
        <v>10405</v>
      </c>
      <c r="D448" t="s">
        <v>80</v>
      </c>
      <c r="E448">
        <v>14163.48146524</v>
      </c>
      <c r="F448">
        <v>12393.05</v>
      </c>
      <c r="G448">
        <v>24.127192351937101</v>
      </c>
      <c r="H448">
        <v>26.204138989551499</v>
      </c>
      <c r="I448">
        <v>58.077205561914099</v>
      </c>
      <c r="J448">
        <v>9.42524699124432</v>
      </c>
      <c r="K448">
        <v>10005.670795664</v>
      </c>
      <c r="L448">
        <v>8479.2724082870409</v>
      </c>
      <c r="M448">
        <v>96.709751277585099</v>
      </c>
      <c r="N448">
        <v>1.92372109443954</v>
      </c>
      <c r="O448">
        <v>0.45953175368453802</v>
      </c>
      <c r="P448">
        <v>84.088917276926907</v>
      </c>
      <c r="Q448">
        <v>0.13343331426667401</v>
      </c>
    </row>
    <row r="449" spans="1:17" x14ac:dyDescent="0.3">
      <c r="A449" t="s">
        <v>1018</v>
      </c>
      <c r="B449" t="s">
        <v>1019</v>
      </c>
      <c r="C449" t="s">
        <v>10395</v>
      </c>
      <c r="D449" t="s">
        <v>276</v>
      </c>
      <c r="E449">
        <v>14107.558413160001</v>
      </c>
      <c r="F449">
        <v>1389.2</v>
      </c>
      <c r="G449">
        <v>2.5090292649974901</v>
      </c>
      <c r="H449">
        <v>5.2367796952512498</v>
      </c>
      <c r="I449">
        <v>-7.0311836738472602</v>
      </c>
      <c r="J449">
        <v>2.1893960405795099</v>
      </c>
      <c r="K449">
        <v>1274.6199474365801</v>
      </c>
      <c r="L449">
        <v>1223.02013129645</v>
      </c>
      <c r="M449">
        <v>72.644372462639595</v>
      </c>
      <c r="N449">
        <v>2.0078475644373599</v>
      </c>
      <c r="O449">
        <v>18.701410883961898</v>
      </c>
      <c r="P449">
        <v>39.906339694848597</v>
      </c>
      <c r="Q449">
        <v>0.12762270395012901</v>
      </c>
    </row>
    <row r="450" spans="1:17" x14ac:dyDescent="0.3">
      <c r="A450" t="s">
        <v>1020</v>
      </c>
      <c r="B450" t="s">
        <v>1021</v>
      </c>
      <c r="C450" t="s">
        <v>10402</v>
      </c>
      <c r="D450" t="s">
        <v>161</v>
      </c>
      <c r="E450">
        <v>14052.882022399999</v>
      </c>
      <c r="F450">
        <v>13890.2</v>
      </c>
      <c r="G450">
        <v>149.98473077134301</v>
      </c>
      <c r="H450">
        <v>-11.2320465753241</v>
      </c>
      <c r="I450">
        <v>34.0822112831883</v>
      </c>
      <c r="J450">
        <v>-2.9830405825890298</v>
      </c>
      <c r="K450">
        <v>13326.2935757822</v>
      </c>
      <c r="L450">
        <v>10498.9695699563</v>
      </c>
      <c r="M450">
        <v>58.4992013141744</v>
      </c>
      <c r="N450">
        <v>0.58926297544777295</v>
      </c>
      <c r="O450">
        <v>6.5499416855048898</v>
      </c>
      <c r="P450">
        <v>229.77291342695301</v>
      </c>
      <c r="Q450">
        <v>0.2249525730304</v>
      </c>
    </row>
    <row r="451" spans="1:17" x14ac:dyDescent="0.3">
      <c r="A451" t="s">
        <v>1022</v>
      </c>
      <c r="B451" t="s">
        <v>1023</v>
      </c>
      <c r="C451" t="s">
        <v>10397</v>
      </c>
      <c r="D451" t="s">
        <v>190</v>
      </c>
      <c r="E451">
        <v>14019.213081935</v>
      </c>
      <c r="F451">
        <v>595.85</v>
      </c>
      <c r="G451">
        <v>51.038776305103703</v>
      </c>
      <c r="H451">
        <v>-9.9092805972780003</v>
      </c>
      <c r="I451">
        <v>29.783327665144601</v>
      </c>
      <c r="J451">
        <v>3.34754404422107</v>
      </c>
      <c r="K451">
        <v>534.66890188418904</v>
      </c>
      <c r="L451">
        <v>454.196202102911</v>
      </c>
      <c r="M451">
        <v>67.561625887425905</v>
      </c>
      <c r="N451">
        <v>1.81121003980357</v>
      </c>
      <c r="O451">
        <v>9.4235126290173703</v>
      </c>
      <c r="P451">
        <v>90.367412140574999</v>
      </c>
      <c r="Q451">
        <v>0.15790107687201799</v>
      </c>
    </row>
    <row r="452" spans="1:17" x14ac:dyDescent="0.3">
      <c r="A452" t="s">
        <v>1024</v>
      </c>
      <c r="B452" t="s">
        <v>1025</v>
      </c>
      <c r="C452" t="s">
        <v>10402</v>
      </c>
      <c r="D452" t="s">
        <v>106</v>
      </c>
      <c r="E452">
        <v>14011.387841475</v>
      </c>
      <c r="F452">
        <v>2502.75</v>
      </c>
      <c r="G452">
        <v>-10.6685564742483</v>
      </c>
      <c r="H452">
        <v>-16.3484219382361</v>
      </c>
      <c r="I452">
        <v>-10.7789501181262</v>
      </c>
      <c r="J452">
        <v>-7.9722086230171696</v>
      </c>
      <c r="K452">
        <v>2822.8277993803099</v>
      </c>
      <c r="L452">
        <v>2637.2302549871501</v>
      </c>
      <c r="M452">
        <v>23.4181793648076</v>
      </c>
      <c r="N452">
        <v>0.43493683563028801</v>
      </c>
      <c r="O452">
        <v>46.0393567076216</v>
      </c>
      <c r="P452">
        <v>44.250720461095099</v>
      </c>
      <c r="Q452">
        <v>0.122003806729459</v>
      </c>
    </row>
    <row r="453" spans="1:17" x14ac:dyDescent="0.3">
      <c r="A453" t="s">
        <v>1026</v>
      </c>
      <c r="B453" t="s">
        <v>1027</v>
      </c>
      <c r="C453" t="s">
        <v>10395</v>
      </c>
      <c r="D453" t="s">
        <v>54</v>
      </c>
      <c r="E453">
        <v>13961.521850514</v>
      </c>
      <c r="F453">
        <v>308.08999999999997</v>
      </c>
      <c r="G453">
        <v>159.35087936158999</v>
      </c>
      <c r="H453">
        <v>29.832622620276599</v>
      </c>
      <c r="I453">
        <v>96.111944023401506</v>
      </c>
      <c r="J453">
        <v>6.5359712453636796</v>
      </c>
      <c r="K453">
        <v>239.82116915262901</v>
      </c>
      <c r="L453">
        <v>182.68297441960101</v>
      </c>
      <c r="M453">
        <v>67.148413255211395</v>
      </c>
      <c r="N453">
        <v>1.6767475031414201</v>
      </c>
      <c r="O453">
        <v>6.7220617352072596</v>
      </c>
      <c r="P453">
        <v>216.15187275525901</v>
      </c>
      <c r="Q453">
        <v>0.16997579750255201</v>
      </c>
    </row>
    <row r="454" spans="1:17" x14ac:dyDescent="0.3">
      <c r="A454" t="s">
        <v>1028</v>
      </c>
      <c r="B454" t="s">
        <v>1029</v>
      </c>
      <c r="C454" t="s">
        <v>10402</v>
      </c>
      <c r="D454" t="s">
        <v>46</v>
      </c>
      <c r="E454">
        <v>13937.627397599999</v>
      </c>
      <c r="F454">
        <v>758.25</v>
      </c>
      <c r="G454">
        <v>-3.0596897930456302</v>
      </c>
      <c r="H454">
        <v>-5.29381357254214</v>
      </c>
      <c r="I454">
        <v>25.361644052542399</v>
      </c>
      <c r="J454">
        <v>-1.3813516706217399</v>
      </c>
      <c r="K454">
        <v>721.25849890590803</v>
      </c>
      <c r="L454">
        <v>620.36055085181795</v>
      </c>
      <c r="M454">
        <v>61.4219588514596</v>
      </c>
      <c r="N454">
        <v>0.46855255686494302</v>
      </c>
      <c r="O454">
        <v>7.2139795581932002</v>
      </c>
      <c r="P454">
        <v>69.252232142857096</v>
      </c>
      <c r="Q454">
        <v>7.9679075253744999E-2</v>
      </c>
    </row>
    <row r="455" spans="1:17" x14ac:dyDescent="0.3">
      <c r="A455" t="s">
        <v>1030</v>
      </c>
      <c r="B455" t="s">
        <v>1031</v>
      </c>
      <c r="C455" t="s">
        <v>10397</v>
      </c>
      <c r="D455" t="s">
        <v>215</v>
      </c>
      <c r="E455">
        <v>13933.205105749999</v>
      </c>
      <c r="F455">
        <v>1697.5</v>
      </c>
      <c r="G455">
        <v>7.4211252385611104</v>
      </c>
      <c r="H455">
        <v>2.1553718558406998</v>
      </c>
      <c r="I455">
        <v>-21.167208287921</v>
      </c>
      <c r="J455">
        <v>4.6734854991502699</v>
      </c>
      <c r="K455">
        <v>1646.6231949190701</v>
      </c>
      <c r="L455">
        <v>1605.94016479631</v>
      </c>
      <c r="M455">
        <v>69.082079002112096</v>
      </c>
      <c r="N455">
        <v>1.2617893618390501</v>
      </c>
      <c r="O455">
        <v>30.895434462444701</v>
      </c>
      <c r="P455">
        <v>66.748526522593295</v>
      </c>
      <c r="Q455">
        <v>0.12671079038765801</v>
      </c>
    </row>
    <row r="456" spans="1:17" x14ac:dyDescent="0.3">
      <c r="A456" t="s">
        <v>1032</v>
      </c>
      <c r="B456" t="s">
        <v>1033</v>
      </c>
      <c r="C456" t="s">
        <v>10402</v>
      </c>
      <c r="D456" t="s">
        <v>125</v>
      </c>
      <c r="E456">
        <v>13930.73415056</v>
      </c>
      <c r="F456">
        <v>1041.2</v>
      </c>
      <c r="G456">
        <v>38.378572899337499</v>
      </c>
      <c r="H456">
        <v>-3.75316587628468</v>
      </c>
      <c r="I456">
        <v>35.531849464456997</v>
      </c>
      <c r="J456">
        <v>2.7401153808449301</v>
      </c>
      <c r="K456">
        <v>983.35495028687797</v>
      </c>
      <c r="L456">
        <v>886.583656751219</v>
      </c>
      <c r="M456">
        <v>80.012852852864697</v>
      </c>
      <c r="N456">
        <v>1.31376500628881</v>
      </c>
      <c r="O456">
        <v>17.551863234729101</v>
      </c>
      <c r="P456">
        <v>81.757877280265305</v>
      </c>
      <c r="Q456">
        <v>0.117520564240524</v>
      </c>
    </row>
    <row r="457" spans="1:17" x14ac:dyDescent="0.3">
      <c r="A457" t="s">
        <v>1034</v>
      </c>
      <c r="B457" t="s">
        <v>1035</v>
      </c>
      <c r="C457" t="s">
        <v>10399</v>
      </c>
      <c r="D457" t="s">
        <v>480</v>
      </c>
      <c r="E457">
        <v>13920.740638220001</v>
      </c>
      <c r="F457">
        <v>895.7</v>
      </c>
      <c r="G457">
        <v>-40.4142190042406</v>
      </c>
      <c r="H457">
        <v>-5.0722675060520901</v>
      </c>
      <c r="I457">
        <v>1.13907321449558</v>
      </c>
      <c r="J457">
        <v>0.83858081004103502</v>
      </c>
      <c r="K457">
        <v>835.145896297273</v>
      </c>
      <c r="L457">
        <v>828.03923382669302</v>
      </c>
      <c r="M457">
        <v>79.267824864612294</v>
      </c>
      <c r="N457">
        <v>1.44222386913272</v>
      </c>
      <c r="O457">
        <v>11.644523836105799</v>
      </c>
      <c r="P457">
        <v>26.3417730446434</v>
      </c>
      <c r="Q457">
        <v>3.2693832105692003E-2</v>
      </c>
    </row>
    <row r="458" spans="1:17" x14ac:dyDescent="0.3">
      <c r="A458" t="s">
        <v>1036</v>
      </c>
      <c r="B458" t="s">
        <v>1037</v>
      </c>
      <c r="C458" t="s">
        <v>10390</v>
      </c>
      <c r="D458" t="s">
        <v>284</v>
      </c>
      <c r="E458">
        <v>13795.890401279999</v>
      </c>
      <c r="F458">
        <v>998.4</v>
      </c>
      <c r="G458">
        <v>5.1992315574302097</v>
      </c>
      <c r="H458">
        <v>-6.0361924699770597</v>
      </c>
      <c r="I458">
        <v>-26.688725065084299</v>
      </c>
      <c r="J458">
        <v>-4.0831789556135698</v>
      </c>
      <c r="K458">
        <v>989.23063959967499</v>
      </c>
      <c r="L458">
        <v>938.70109063701898</v>
      </c>
      <c r="M458">
        <v>60.436724464429403</v>
      </c>
      <c r="N458">
        <v>0.67158247020668804</v>
      </c>
      <c r="O458">
        <v>20.092147435897399</v>
      </c>
      <c r="P458">
        <v>59.744</v>
      </c>
      <c r="Q458">
        <v>2.4534099590292999E-2</v>
      </c>
    </row>
    <row r="459" spans="1:17" x14ac:dyDescent="0.3">
      <c r="A459" t="s">
        <v>1038</v>
      </c>
      <c r="B459" t="s">
        <v>1039</v>
      </c>
      <c r="C459" t="s">
        <v>10401</v>
      </c>
      <c r="D459" t="s">
        <v>74</v>
      </c>
      <c r="E459">
        <v>13782</v>
      </c>
      <c r="F459">
        <v>91.88</v>
      </c>
      <c r="G459">
        <v>22.311575115260201</v>
      </c>
      <c r="H459">
        <v>-12.4620039831672</v>
      </c>
      <c r="I459">
        <v>24.834462684000702</v>
      </c>
      <c r="J459">
        <v>-2.9831149402708901</v>
      </c>
      <c r="K459">
        <v>95.011299173275802</v>
      </c>
      <c r="L459">
        <v>80.338274142727101</v>
      </c>
      <c r="M459">
        <v>39.513478376749298</v>
      </c>
      <c r="N459">
        <v>0.15618917035461299</v>
      </c>
      <c r="O459">
        <v>43.4479756203744</v>
      </c>
      <c r="P459">
        <v>84.869215291750393</v>
      </c>
      <c r="Q459">
        <v>6.5945276113640997E-2</v>
      </c>
    </row>
    <row r="460" spans="1:17" x14ac:dyDescent="0.3">
      <c r="A460" t="s">
        <v>1040</v>
      </c>
      <c r="B460" t="s">
        <v>1041</v>
      </c>
      <c r="C460" t="s">
        <v>592</v>
      </c>
      <c r="D460" t="s">
        <v>592</v>
      </c>
      <c r="E460">
        <v>13777.733346000001</v>
      </c>
      <c r="F460">
        <v>476.45</v>
      </c>
      <c r="G460">
        <v>-10.073140882766999</v>
      </c>
      <c r="H460">
        <v>-9.5565115196370591</v>
      </c>
      <c r="I460">
        <v>-9.4539960758416406</v>
      </c>
      <c r="J460">
        <v>-7.0229077199170096</v>
      </c>
      <c r="K460">
        <v>495.71747234672301</v>
      </c>
      <c r="L460">
        <v>460.094062580475</v>
      </c>
      <c r="M460">
        <v>33.015516660909697</v>
      </c>
      <c r="N460">
        <v>0.36396837076226801</v>
      </c>
      <c r="O460">
        <v>24.252282506034199</v>
      </c>
      <c r="P460">
        <v>40.753323485967499</v>
      </c>
      <c r="Q460">
        <v>1.2592578566823E-2</v>
      </c>
    </row>
    <row r="461" spans="1:17" x14ac:dyDescent="0.3">
      <c r="A461" t="s">
        <v>1042</v>
      </c>
      <c r="B461" t="s">
        <v>1043</v>
      </c>
      <c r="C461" t="s">
        <v>10391</v>
      </c>
      <c r="D461" t="s">
        <v>549</v>
      </c>
      <c r="E461">
        <v>13732.269693216</v>
      </c>
      <c r="F461">
        <v>143.68</v>
      </c>
      <c r="G461">
        <v>36.690090732572102</v>
      </c>
      <c r="H461">
        <v>32.4788319269447</v>
      </c>
      <c r="I461">
        <v>82.299592622446895</v>
      </c>
      <c r="J461">
        <v>-7.7964964869457596</v>
      </c>
      <c r="K461">
        <v>110.82719229291</v>
      </c>
      <c r="L461">
        <v>94.915542199681397</v>
      </c>
      <c r="M461">
        <v>78.905481800784301</v>
      </c>
      <c r="N461">
        <v>1.81308508850205</v>
      </c>
      <c r="O461">
        <v>2.1018930957683502</v>
      </c>
      <c r="P461">
        <v>108.231884057971</v>
      </c>
      <c r="Q461">
        <v>3.5002874583786002E-2</v>
      </c>
    </row>
    <row r="462" spans="1:17" x14ac:dyDescent="0.3">
      <c r="A462" t="s">
        <v>1044</v>
      </c>
      <c r="B462" t="s">
        <v>1045</v>
      </c>
      <c r="C462" t="s">
        <v>10389</v>
      </c>
      <c r="D462" t="s">
        <v>18</v>
      </c>
      <c r="E462">
        <v>13721.440952999999</v>
      </c>
      <c r="F462">
        <v>921.45</v>
      </c>
      <c r="G462">
        <v>48.667692003832698</v>
      </c>
      <c r="H462">
        <v>-14.8405947810715</v>
      </c>
      <c r="I462">
        <v>-12.4578441295775</v>
      </c>
      <c r="J462">
        <v>2.03940733802663</v>
      </c>
      <c r="K462">
        <v>943.79026001766795</v>
      </c>
      <c r="L462">
        <v>869.25442630563305</v>
      </c>
      <c r="M462">
        <v>60.9632213469148</v>
      </c>
      <c r="N462">
        <v>0.48227400532834303</v>
      </c>
      <c r="O462">
        <v>38.368875142438498</v>
      </c>
      <c r="P462">
        <v>93.907828282828206</v>
      </c>
      <c r="Q462">
        <v>0.178357156010027</v>
      </c>
    </row>
    <row r="463" spans="1:17" x14ac:dyDescent="0.3">
      <c r="A463" t="s">
        <v>1046</v>
      </c>
      <c r="B463" t="s">
        <v>1047</v>
      </c>
      <c r="C463" t="s">
        <v>10395</v>
      </c>
      <c r="D463" t="s">
        <v>54</v>
      </c>
      <c r="E463">
        <v>13647.78239796</v>
      </c>
      <c r="F463">
        <v>563.1</v>
      </c>
      <c r="G463">
        <v>36.869602413352403</v>
      </c>
      <c r="H463">
        <v>-22.524052307862402</v>
      </c>
      <c r="I463">
        <v>12.471596679179701</v>
      </c>
      <c r="J463">
        <v>0.77638302423348204</v>
      </c>
      <c r="K463">
        <v>602.52993103225401</v>
      </c>
      <c r="L463">
        <v>499.12776080545302</v>
      </c>
      <c r="M463">
        <v>35.7816738894766</v>
      </c>
      <c r="N463">
        <v>2.39349549725357</v>
      </c>
      <c r="O463">
        <v>28.041200497247299</v>
      </c>
      <c r="P463">
        <v>76.548048283430006</v>
      </c>
      <c r="Q463">
        <v>4.7977072623678001E-2</v>
      </c>
    </row>
    <row r="464" spans="1:17" x14ac:dyDescent="0.3">
      <c r="A464" t="s">
        <v>1048</v>
      </c>
      <c r="B464" t="s">
        <v>1049</v>
      </c>
      <c r="C464" t="s">
        <v>10395</v>
      </c>
      <c r="D464" t="s">
        <v>54</v>
      </c>
      <c r="E464">
        <v>13568.21249392</v>
      </c>
      <c r="F464">
        <v>1107.3499999999999</v>
      </c>
      <c r="G464">
        <v>43.920342559598097</v>
      </c>
      <c r="H464">
        <v>4.7978251875138804</v>
      </c>
      <c r="I464">
        <v>28.3572525865778</v>
      </c>
      <c r="J464">
        <v>-14.282444699296899</v>
      </c>
      <c r="K464">
        <v>1063.5812470978999</v>
      </c>
      <c r="L464">
        <v>874.03562937069103</v>
      </c>
      <c r="M464">
        <v>31.346452030826999</v>
      </c>
      <c r="N464">
        <v>1.1975397226867599</v>
      </c>
      <c r="O464">
        <v>20.567119700185099</v>
      </c>
      <c r="P464">
        <v>81.176374345549704</v>
      </c>
      <c r="Q464">
        <v>3.6071827909681997E-2</v>
      </c>
    </row>
    <row r="465" spans="1:17" x14ac:dyDescent="0.3">
      <c r="A465" t="s">
        <v>1050</v>
      </c>
      <c r="B465" t="s">
        <v>1051</v>
      </c>
      <c r="C465" t="s">
        <v>10404</v>
      </c>
      <c r="D465" t="s">
        <v>388</v>
      </c>
      <c r="E465">
        <v>13552.892892</v>
      </c>
      <c r="F465">
        <v>1073.5999999999999</v>
      </c>
      <c r="G465">
        <v>41.984698180948499</v>
      </c>
      <c r="H465">
        <v>-8.8196688490747999</v>
      </c>
      <c r="I465">
        <v>101.77449392500399</v>
      </c>
      <c r="J465">
        <v>5.1899865419433002</v>
      </c>
      <c r="K465">
        <v>955.733024495172</v>
      </c>
      <c r="L465">
        <v>752.59724483100695</v>
      </c>
      <c r="M465">
        <v>63.386344888415401</v>
      </c>
      <c r="N465">
        <v>0.533469130445135</v>
      </c>
      <c r="O465">
        <v>4.6944858420268298</v>
      </c>
      <c r="P465">
        <v>138.57777777777699</v>
      </c>
      <c r="Q465">
        <v>9.1567957639129005E-2</v>
      </c>
    </row>
    <row r="466" spans="1:17" x14ac:dyDescent="0.3">
      <c r="A466" t="s">
        <v>1052</v>
      </c>
      <c r="B466" t="s">
        <v>1053</v>
      </c>
      <c r="C466" t="s">
        <v>10402</v>
      </c>
      <c r="D466" t="s">
        <v>261</v>
      </c>
      <c r="E466">
        <v>13423.28485104</v>
      </c>
      <c r="F466">
        <v>1690.4</v>
      </c>
      <c r="G466">
        <v>75.510658306439893</v>
      </c>
      <c r="H466">
        <v>-14.431829654065099</v>
      </c>
      <c r="I466">
        <v>46.785624697082199</v>
      </c>
      <c r="J466">
        <v>2.7591314240129399</v>
      </c>
      <c r="K466">
        <v>1824.04726551415</v>
      </c>
      <c r="L466">
        <v>1547.1088238782299</v>
      </c>
      <c r="M466">
        <v>53.506935631550597</v>
      </c>
      <c r="N466">
        <v>0.87867549040436099</v>
      </c>
      <c r="O466">
        <v>58.778987221959198</v>
      </c>
      <c r="P466">
        <v>110.445066915655</v>
      </c>
      <c r="Q466">
        <v>0.13126521254274301</v>
      </c>
    </row>
    <row r="467" spans="1:17" x14ac:dyDescent="0.3">
      <c r="A467" t="s">
        <v>1054</v>
      </c>
      <c r="B467" t="s">
        <v>1055</v>
      </c>
      <c r="C467" t="s">
        <v>10402</v>
      </c>
      <c r="D467" t="s">
        <v>438</v>
      </c>
      <c r="E467">
        <v>13358.96901151</v>
      </c>
      <c r="F467">
        <v>216.1</v>
      </c>
      <c r="G467">
        <v>199.33824075335801</v>
      </c>
      <c r="H467">
        <v>-5.18198179176638</v>
      </c>
      <c r="I467">
        <v>7.7356442458279204</v>
      </c>
      <c r="J467">
        <v>-5.1614436681070401</v>
      </c>
      <c r="K467">
        <v>209.70748345967101</v>
      </c>
      <c r="L467">
        <v>172.48605545346399</v>
      </c>
      <c r="M467">
        <v>46.862415562359097</v>
      </c>
      <c r="N467">
        <v>0.89224198979246505</v>
      </c>
      <c r="O467">
        <v>9.4863489125404996</v>
      </c>
      <c r="P467">
        <v>249.95951417003999</v>
      </c>
      <c r="Q467">
        <v>0.19083851258917101</v>
      </c>
    </row>
    <row r="468" spans="1:17" x14ac:dyDescent="0.3">
      <c r="A468" t="s">
        <v>1056</v>
      </c>
      <c r="B468" t="s">
        <v>1057</v>
      </c>
      <c r="C468" t="s">
        <v>10396</v>
      </c>
      <c r="D468" t="s">
        <v>218</v>
      </c>
      <c r="E468">
        <v>13336.038962576</v>
      </c>
      <c r="F468">
        <v>337.04</v>
      </c>
      <c r="G468">
        <v>62.353900886414898</v>
      </c>
      <c r="H468">
        <v>45.685728229555501</v>
      </c>
      <c r="I468">
        <v>5.7474869326017899</v>
      </c>
      <c r="J468">
        <v>44.878297374244703</v>
      </c>
      <c r="K468">
        <v>227.858416943962</v>
      </c>
      <c r="L468">
        <v>205.70648879118801</v>
      </c>
      <c r="M468">
        <v>93.321014588356704</v>
      </c>
      <c r="N468">
        <v>2.3563718765772999</v>
      </c>
      <c r="O468">
        <v>4.1419416093045198</v>
      </c>
      <c r="P468">
        <v>133.32641052267201</v>
      </c>
      <c r="Q468">
        <v>0.106544930173623</v>
      </c>
    </row>
    <row r="469" spans="1:17" hidden="1" x14ac:dyDescent="0.3">
      <c r="A469" t="s">
        <v>1058</v>
      </c>
      <c r="B469" t="s">
        <v>1059</v>
      </c>
      <c r="C469" t="s">
        <v>10405</v>
      </c>
      <c r="D469" t="s">
        <v>54</v>
      </c>
      <c r="E469">
        <v>13221.094992</v>
      </c>
      <c r="F469">
        <v>840</v>
      </c>
      <c r="G469">
        <v>-26.354993215737501</v>
      </c>
      <c r="H469">
        <v>-14.1769099900049</v>
      </c>
      <c r="I469">
        <v>-11.9001339886764</v>
      </c>
      <c r="J469">
        <v>-4.9294326962267396</v>
      </c>
      <c r="M469">
        <v>35.539645442096699</v>
      </c>
      <c r="O469">
        <v>39.988095238095198</v>
      </c>
      <c r="P469">
        <v>15.862068965517199</v>
      </c>
    </row>
    <row r="470" spans="1:17" x14ac:dyDescent="0.3">
      <c r="A470" t="s">
        <v>1060</v>
      </c>
      <c r="B470" t="s">
        <v>1061</v>
      </c>
      <c r="C470" t="s">
        <v>10402</v>
      </c>
      <c r="D470" t="s">
        <v>261</v>
      </c>
      <c r="E470">
        <v>13050.05336</v>
      </c>
      <c r="F470">
        <v>4133.95</v>
      </c>
      <c r="G470">
        <v>7.8770611491498599</v>
      </c>
      <c r="H470">
        <v>-8.7819966428337999</v>
      </c>
      <c r="I470">
        <v>-2.5866133775094902</v>
      </c>
      <c r="J470">
        <v>-5.8454765514053904</v>
      </c>
      <c r="K470">
        <v>4221.8484283805901</v>
      </c>
      <c r="L470">
        <v>3916.2675947718799</v>
      </c>
      <c r="M470">
        <v>42.584955950879703</v>
      </c>
      <c r="N470">
        <v>0.56814095884124205</v>
      </c>
      <c r="O470">
        <v>20.949697021008902</v>
      </c>
      <c r="P470">
        <v>49.780797101449203</v>
      </c>
      <c r="Q470">
        <v>0.17378801615973399</v>
      </c>
    </row>
    <row r="471" spans="1:17" x14ac:dyDescent="0.3">
      <c r="A471" t="s">
        <v>1062</v>
      </c>
      <c r="B471" t="s">
        <v>1063</v>
      </c>
      <c r="C471" t="s">
        <v>10404</v>
      </c>
      <c r="D471" t="s">
        <v>465</v>
      </c>
      <c r="E471">
        <v>12944.2439763</v>
      </c>
      <c r="F471">
        <v>976.5</v>
      </c>
      <c r="G471">
        <v>-31.059902797563101</v>
      </c>
      <c r="H471">
        <v>2.45735688495843</v>
      </c>
      <c r="I471">
        <v>6.5581404101920304</v>
      </c>
      <c r="J471">
        <v>-3.6471577565005902</v>
      </c>
      <c r="K471">
        <v>928.173385328927</v>
      </c>
      <c r="L471">
        <v>891.23239180949804</v>
      </c>
      <c r="M471">
        <v>54.570421971536703</v>
      </c>
      <c r="N471">
        <v>1.8646880237850501</v>
      </c>
      <c r="O471">
        <v>9.6774193548386993</v>
      </c>
      <c r="P471">
        <v>28.225329919243599</v>
      </c>
      <c r="Q471">
        <v>-1.7460986750266999E-2</v>
      </c>
    </row>
    <row r="472" spans="1:17" hidden="1" x14ac:dyDescent="0.3">
      <c r="A472" t="s">
        <v>1064</v>
      </c>
      <c r="B472" t="s">
        <v>1065</v>
      </c>
      <c r="C472" t="s">
        <v>10405</v>
      </c>
      <c r="D472" t="s">
        <v>1066</v>
      </c>
      <c r="E472">
        <v>12906.893384999599</v>
      </c>
      <c r="F472">
        <v>100</v>
      </c>
      <c r="G472">
        <v>-31.849498710243001</v>
      </c>
      <c r="I472">
        <v>-17.394639483181901</v>
      </c>
      <c r="M472">
        <v>50</v>
      </c>
      <c r="N472">
        <v>1</v>
      </c>
      <c r="O472">
        <v>0</v>
      </c>
      <c r="P472">
        <v>0</v>
      </c>
    </row>
    <row r="473" spans="1:17" x14ac:dyDescent="0.3">
      <c r="A473" t="s">
        <v>1067</v>
      </c>
      <c r="B473" t="s">
        <v>1068</v>
      </c>
      <c r="C473" t="s">
        <v>10393</v>
      </c>
      <c r="D473" t="s">
        <v>116</v>
      </c>
      <c r="E473">
        <v>12894.417660159999</v>
      </c>
      <c r="F473">
        <v>2026.4</v>
      </c>
      <c r="G473">
        <v>0.59463447878091802</v>
      </c>
      <c r="H473">
        <v>-13.6217950262052</v>
      </c>
      <c r="I473">
        <v>18.527820858234001</v>
      </c>
      <c r="J473">
        <v>-8.0846233494094495</v>
      </c>
      <c r="K473">
        <v>2171.46348354154</v>
      </c>
      <c r="L473">
        <v>1901.51627258555</v>
      </c>
      <c r="M473">
        <v>15.5320211238535</v>
      </c>
      <c r="N473">
        <v>0.56285040714319401</v>
      </c>
      <c r="O473">
        <v>22.581918673509598</v>
      </c>
      <c r="P473">
        <v>40.707565184182101</v>
      </c>
      <c r="Q473">
        <v>-8.1305779574595005E-2</v>
      </c>
    </row>
    <row r="474" spans="1:17" x14ac:dyDescent="0.3">
      <c r="A474" t="s">
        <v>1069</v>
      </c>
      <c r="B474" t="s">
        <v>1070</v>
      </c>
      <c r="C474" t="s">
        <v>10402</v>
      </c>
      <c r="D474" t="s">
        <v>83</v>
      </c>
      <c r="E474">
        <v>12867.10385406</v>
      </c>
      <c r="F474">
        <v>623.1</v>
      </c>
      <c r="G474">
        <v>-46.510869661417502</v>
      </c>
      <c r="H474">
        <v>-10.1937523204502</v>
      </c>
      <c r="I474">
        <v>-5.9077903151733198</v>
      </c>
      <c r="J474">
        <v>0.59524056743879405</v>
      </c>
      <c r="K474">
        <v>606.56425028578803</v>
      </c>
      <c r="L474">
        <v>637.24342229094702</v>
      </c>
      <c r="M474">
        <v>74.520148887020397</v>
      </c>
      <c r="N474">
        <v>0.64655208720219404</v>
      </c>
      <c r="O474">
        <v>32.2420157278125</v>
      </c>
      <c r="P474">
        <v>23.5696579077838</v>
      </c>
      <c r="Q474">
        <v>4.5903120683195998E-2</v>
      </c>
    </row>
    <row r="475" spans="1:17" x14ac:dyDescent="0.3">
      <c r="A475" t="s">
        <v>1071</v>
      </c>
      <c r="B475" t="s">
        <v>1072</v>
      </c>
      <c r="C475" t="s">
        <v>10395</v>
      </c>
      <c r="D475" t="s">
        <v>54</v>
      </c>
      <c r="E475">
        <v>12832.7687637</v>
      </c>
      <c r="F475">
        <v>1395.5</v>
      </c>
      <c r="G475">
        <v>128.577859692294</v>
      </c>
      <c r="H475">
        <v>-1.1483485131675799</v>
      </c>
      <c r="I475">
        <v>63.240918085907403</v>
      </c>
      <c r="J475">
        <v>-5.6862091106758097</v>
      </c>
      <c r="K475">
        <v>1230.67612038482</v>
      </c>
      <c r="L475">
        <v>936.14001537518095</v>
      </c>
      <c r="M475">
        <v>61.551223556914302</v>
      </c>
      <c r="N475">
        <v>0.77059181637672802</v>
      </c>
      <c r="O475">
        <v>2.5438910784664999</v>
      </c>
      <c r="P475">
        <v>198.82226980728001</v>
      </c>
      <c r="Q475">
        <v>9.2675271682141999E-2</v>
      </c>
    </row>
    <row r="476" spans="1:17" x14ac:dyDescent="0.3">
      <c r="A476" t="s">
        <v>1073</v>
      </c>
      <c r="B476" t="s">
        <v>1074</v>
      </c>
      <c r="C476" t="s">
        <v>10391</v>
      </c>
      <c r="D476" t="s">
        <v>24</v>
      </c>
      <c r="E476">
        <v>12830.1848159289</v>
      </c>
      <c r="F476">
        <v>211.21</v>
      </c>
      <c r="G476">
        <v>-43.012485040421801</v>
      </c>
      <c r="H476">
        <v>-9.9467985974506608</v>
      </c>
      <c r="I476">
        <v>-29.427125947155201</v>
      </c>
      <c r="J476">
        <v>-3.11513856896548</v>
      </c>
      <c r="K476">
        <v>223.67477856652701</v>
      </c>
      <c r="L476">
        <v>235.855457148472</v>
      </c>
      <c r="M476">
        <v>41.313905746633203</v>
      </c>
      <c r="N476">
        <v>0.81045294335356899</v>
      </c>
      <c r="O476">
        <v>42.370152928365101</v>
      </c>
      <c r="P476">
        <v>2.9037758830694198</v>
      </c>
      <c r="Q476">
        <v>5.8598033141499997E-3</v>
      </c>
    </row>
    <row r="477" spans="1:17" x14ac:dyDescent="0.3">
      <c r="A477" t="s">
        <v>1075</v>
      </c>
      <c r="B477" t="s">
        <v>1076</v>
      </c>
      <c r="C477" t="s">
        <v>10401</v>
      </c>
      <c r="D477" t="s">
        <v>756</v>
      </c>
      <c r="E477">
        <v>12794.604048865</v>
      </c>
      <c r="F477">
        <v>2725.15</v>
      </c>
      <c r="G477">
        <v>19.476264123974001</v>
      </c>
      <c r="H477">
        <v>-5.9561858317656604</v>
      </c>
      <c r="I477">
        <v>-1.0247530710203401</v>
      </c>
      <c r="J477">
        <v>-4.5719471207636397</v>
      </c>
      <c r="K477">
        <v>2658.7717866350799</v>
      </c>
      <c r="L477">
        <v>2430.7733104795102</v>
      </c>
      <c r="M477">
        <v>43.276046708080003</v>
      </c>
      <c r="N477">
        <v>0.77994673027664696</v>
      </c>
      <c r="O477">
        <v>9.9022072179512897</v>
      </c>
      <c r="P477">
        <v>55.102447353443303</v>
      </c>
      <c r="Q477">
        <v>5.7677620913433002E-2</v>
      </c>
    </row>
    <row r="478" spans="1:17" hidden="1" x14ac:dyDescent="0.3">
      <c r="A478" t="s">
        <v>1077</v>
      </c>
      <c r="B478" t="s">
        <v>1078</v>
      </c>
      <c r="C478" t="s">
        <v>10405</v>
      </c>
      <c r="D478" t="s">
        <v>138</v>
      </c>
      <c r="E478">
        <v>12716.384732099999</v>
      </c>
      <c r="F478">
        <v>418.5</v>
      </c>
      <c r="G478">
        <v>23.035771460001101</v>
      </c>
      <c r="H478">
        <v>-10.693856501890499</v>
      </c>
      <c r="I478">
        <v>69.979437078268703</v>
      </c>
      <c r="J478">
        <v>-3.3681164359833801E-2</v>
      </c>
      <c r="K478">
        <v>398.25105784691601</v>
      </c>
      <c r="L478">
        <v>320.30770109450901</v>
      </c>
      <c r="M478">
        <v>51.614631188540002</v>
      </c>
      <c r="N478">
        <v>0.89009136191284699</v>
      </c>
      <c r="O478">
        <v>13.8709677419354</v>
      </c>
      <c r="P478">
        <v>104.64547677261599</v>
      </c>
      <c r="Q478">
        <v>0.16647317558643501</v>
      </c>
    </row>
    <row r="479" spans="1:17" x14ac:dyDescent="0.3">
      <c r="A479" t="s">
        <v>1079</v>
      </c>
      <c r="B479" t="s">
        <v>1080</v>
      </c>
      <c r="C479" t="s">
        <v>592</v>
      </c>
      <c r="D479" t="s">
        <v>592</v>
      </c>
      <c r="E479">
        <v>12671.293503352001</v>
      </c>
      <c r="F479">
        <v>25.52</v>
      </c>
      <c r="G479">
        <v>5.7246252789752301</v>
      </c>
      <c r="H479">
        <v>-13.6428923804744</v>
      </c>
      <c r="I479">
        <v>-21.634789576990499</v>
      </c>
      <c r="J479">
        <v>-3.2762697920587902</v>
      </c>
      <c r="K479">
        <v>26.556153409589601</v>
      </c>
      <c r="L479">
        <v>25.790609226093299</v>
      </c>
      <c r="M479">
        <v>36.771453854080903</v>
      </c>
      <c r="N479">
        <v>0.56607483616823295</v>
      </c>
      <c r="O479">
        <v>53.017241379310299</v>
      </c>
      <c r="P479">
        <v>58.509316770186302</v>
      </c>
      <c r="Q479">
        <v>3.059488661384E-3</v>
      </c>
    </row>
    <row r="480" spans="1:17" x14ac:dyDescent="0.3">
      <c r="A480" t="s">
        <v>1081</v>
      </c>
      <c r="B480" t="s">
        <v>1082</v>
      </c>
      <c r="C480" t="s">
        <v>5630</v>
      </c>
      <c r="D480" t="s">
        <v>83</v>
      </c>
      <c r="E480">
        <v>12650.47093926</v>
      </c>
      <c r="F480">
        <v>354.2</v>
      </c>
      <c r="G480">
        <v>-37.797454100577603</v>
      </c>
      <c r="H480">
        <v>-0.590713460447852</v>
      </c>
      <c r="I480">
        <v>-2.2263741604701699</v>
      </c>
      <c r="J480">
        <v>-2.3051290421808499</v>
      </c>
      <c r="K480">
        <v>347.39624459022502</v>
      </c>
      <c r="L480">
        <v>343.70708724060199</v>
      </c>
      <c r="M480">
        <v>49.386215501236798</v>
      </c>
      <c r="N480">
        <v>2.2454637491245699</v>
      </c>
      <c r="O480">
        <v>12.365894974590599</v>
      </c>
      <c r="P480">
        <v>21.5928595949193</v>
      </c>
      <c r="Q480">
        <v>-0.10880042889173799</v>
      </c>
    </row>
    <row r="481" spans="1:17" x14ac:dyDescent="0.3">
      <c r="A481" t="s">
        <v>1083</v>
      </c>
      <c r="B481" t="s">
        <v>1084</v>
      </c>
      <c r="C481" t="s">
        <v>10401</v>
      </c>
      <c r="D481" t="s">
        <v>433</v>
      </c>
      <c r="E481">
        <v>12581.231260099999</v>
      </c>
      <c r="F481">
        <v>270.10000000000002</v>
      </c>
      <c r="G481">
        <v>55.719945734201303</v>
      </c>
      <c r="H481">
        <v>-8.8737019902290797</v>
      </c>
      <c r="I481">
        <v>23.0264678731996</v>
      </c>
      <c r="J481">
        <v>4.7825166312875602</v>
      </c>
      <c r="K481">
        <v>262.99997430189302</v>
      </c>
      <c r="L481">
        <v>231.47073319517401</v>
      </c>
      <c r="M481">
        <v>67.481903859859798</v>
      </c>
      <c r="N481">
        <v>0.47710820827129902</v>
      </c>
      <c r="O481">
        <v>42.243613476490097</v>
      </c>
      <c r="P481">
        <v>110.194552529182</v>
      </c>
      <c r="Q481">
        <v>9.7228840814757994E-2</v>
      </c>
    </row>
    <row r="482" spans="1:17" x14ac:dyDescent="0.3">
      <c r="A482" t="s">
        <v>1085</v>
      </c>
      <c r="B482" t="s">
        <v>1086</v>
      </c>
      <c r="C482" t="s">
        <v>10390</v>
      </c>
      <c r="D482" t="s">
        <v>284</v>
      </c>
      <c r="E482">
        <v>12454.881912245</v>
      </c>
      <c r="F482">
        <v>925.55</v>
      </c>
      <c r="G482">
        <v>-41.7584878570771</v>
      </c>
      <c r="H482">
        <v>-5.07133177705128</v>
      </c>
      <c r="I482">
        <v>-5.2339511651984099</v>
      </c>
      <c r="J482">
        <v>-2.3549349815057399</v>
      </c>
      <c r="K482">
        <v>937.383561096481</v>
      </c>
      <c r="L482">
        <v>944.24039204225096</v>
      </c>
      <c r="M482">
        <v>40.866711364784997</v>
      </c>
      <c r="N482">
        <v>0.360988915653841</v>
      </c>
      <c r="O482">
        <v>34.8387445302793</v>
      </c>
      <c r="P482">
        <v>18.349210408541602</v>
      </c>
      <c r="Q482">
        <v>-2.0412285749109998E-3</v>
      </c>
    </row>
    <row r="483" spans="1:17" x14ac:dyDescent="0.3">
      <c r="A483" t="s">
        <v>1087</v>
      </c>
      <c r="B483" t="s">
        <v>1088</v>
      </c>
      <c r="C483" t="s">
        <v>10391</v>
      </c>
      <c r="D483" t="s">
        <v>567</v>
      </c>
      <c r="E483">
        <v>12400.970359913001</v>
      </c>
      <c r="F483">
        <v>171.13</v>
      </c>
      <c r="G483">
        <v>-29.867041982532001</v>
      </c>
      <c r="H483">
        <v>-7.52136679386106</v>
      </c>
      <c r="I483">
        <v>-12.7279728165152</v>
      </c>
      <c r="J483">
        <v>-1.3526627938057401</v>
      </c>
      <c r="K483">
        <v>164.43750192181699</v>
      </c>
      <c r="L483">
        <v>164.747453337043</v>
      </c>
      <c r="M483">
        <v>64.708274077525601</v>
      </c>
      <c r="N483">
        <v>1.19667293976725</v>
      </c>
      <c r="O483">
        <v>22.303148645563901</v>
      </c>
      <c r="P483">
        <v>29.988606152677502</v>
      </c>
      <c r="Q483">
        <v>-2.8987507339952999E-2</v>
      </c>
    </row>
    <row r="484" spans="1:17" x14ac:dyDescent="0.3">
      <c r="A484" t="s">
        <v>1089</v>
      </c>
      <c r="B484" t="s">
        <v>1090</v>
      </c>
      <c r="C484" t="s">
        <v>10391</v>
      </c>
      <c r="D484" t="s">
        <v>24</v>
      </c>
      <c r="E484">
        <v>12381.812219168</v>
      </c>
      <c r="F484">
        <v>167.17</v>
      </c>
      <c r="G484">
        <v>-2.6609361136434102</v>
      </c>
      <c r="H484">
        <v>-2.2832657128662102</v>
      </c>
      <c r="I484">
        <v>5.6602004137632296</v>
      </c>
      <c r="J484">
        <v>-1.6066258523586701</v>
      </c>
      <c r="K484">
        <v>165.90484057201101</v>
      </c>
      <c r="L484">
        <v>155.10420499914201</v>
      </c>
      <c r="M484">
        <v>45.731357181469598</v>
      </c>
      <c r="N484">
        <v>0.59886801888750396</v>
      </c>
      <c r="O484">
        <v>5.7725668481186796</v>
      </c>
      <c r="P484">
        <v>34.651631091421599</v>
      </c>
      <c r="Q484">
        <v>-2.9218796757342999E-2</v>
      </c>
    </row>
    <row r="485" spans="1:17" x14ac:dyDescent="0.3">
      <c r="A485" t="s">
        <v>1091</v>
      </c>
      <c r="B485" t="s">
        <v>1092</v>
      </c>
      <c r="C485" t="s">
        <v>10391</v>
      </c>
      <c r="D485" t="s">
        <v>400</v>
      </c>
      <c r="E485">
        <v>12358.351935256</v>
      </c>
      <c r="F485">
        <v>137.41999999999999</v>
      </c>
      <c r="G485">
        <v>128.41565280490801</v>
      </c>
      <c r="H485">
        <v>29.756925335487601</v>
      </c>
      <c r="I485">
        <v>101.950931147304</v>
      </c>
      <c r="J485">
        <v>5.00543892932766</v>
      </c>
      <c r="K485">
        <v>102.812649304648</v>
      </c>
      <c r="L485">
        <v>79.632126343968906</v>
      </c>
      <c r="M485">
        <v>71.271675970263701</v>
      </c>
      <c r="N485">
        <v>0.99750733331323704</v>
      </c>
      <c r="O485">
        <v>4.2788531509242</v>
      </c>
      <c r="P485">
        <v>163.25670498084199</v>
      </c>
      <c r="Q485">
        <v>0.112339200221235</v>
      </c>
    </row>
    <row r="486" spans="1:17" x14ac:dyDescent="0.3">
      <c r="A486" t="s">
        <v>1093</v>
      </c>
      <c r="B486" t="s">
        <v>1094</v>
      </c>
      <c r="C486" t="s">
        <v>10394</v>
      </c>
      <c r="D486" t="s">
        <v>46</v>
      </c>
      <c r="E486">
        <v>12321.654943279</v>
      </c>
      <c r="F486">
        <v>219.23</v>
      </c>
      <c r="G486">
        <v>20.924020453519901</v>
      </c>
      <c r="H486">
        <v>-2.9449755920565801</v>
      </c>
      <c r="I486">
        <v>-11.101306149848501</v>
      </c>
      <c r="J486">
        <v>0.49708834827182502</v>
      </c>
      <c r="K486">
        <v>226.776588971764</v>
      </c>
      <c r="L486">
        <v>216.576360158705</v>
      </c>
      <c r="M486">
        <v>55.213013280054099</v>
      </c>
      <c r="N486">
        <v>0.91562260239019799</v>
      </c>
      <c r="O486">
        <v>38.6215390229439</v>
      </c>
      <c r="P486">
        <v>88.261056247316404</v>
      </c>
      <c r="Q486">
        <v>0.104468104463488</v>
      </c>
    </row>
    <row r="487" spans="1:17" x14ac:dyDescent="0.3">
      <c r="A487" t="s">
        <v>1095</v>
      </c>
      <c r="B487" t="s">
        <v>1096</v>
      </c>
      <c r="C487" t="s">
        <v>10401</v>
      </c>
      <c r="D487" t="s">
        <v>1097</v>
      </c>
      <c r="E487">
        <v>12315.86680747</v>
      </c>
      <c r="F487">
        <v>828.65</v>
      </c>
      <c r="G487">
        <v>64.979479912084699</v>
      </c>
      <c r="H487">
        <v>10.2488227703832</v>
      </c>
      <c r="I487">
        <v>48.1532578297738</v>
      </c>
      <c r="J487">
        <v>3.4458521166424601</v>
      </c>
      <c r="K487">
        <v>753.48901917744399</v>
      </c>
      <c r="L487">
        <v>625.45489891798502</v>
      </c>
      <c r="M487">
        <v>52.985546554760099</v>
      </c>
      <c r="N487">
        <v>0.94497262086440403</v>
      </c>
      <c r="O487">
        <v>5.5934351052917304</v>
      </c>
      <c r="P487">
        <v>106.981391282627</v>
      </c>
      <c r="Q487">
        <v>-5.0472367425961E-2</v>
      </c>
    </row>
    <row r="488" spans="1:17" x14ac:dyDescent="0.3">
      <c r="A488" t="s">
        <v>1098</v>
      </c>
      <c r="B488" t="s">
        <v>1099</v>
      </c>
      <c r="C488" t="s">
        <v>10393</v>
      </c>
      <c r="D488" t="s">
        <v>1015</v>
      </c>
      <c r="E488">
        <v>12301.660213875</v>
      </c>
      <c r="F488">
        <v>609.75</v>
      </c>
      <c r="G488">
        <v>6.6513530785132904</v>
      </c>
      <c r="H488">
        <v>1.4943861073784099</v>
      </c>
      <c r="I488">
        <v>49.158214928181003</v>
      </c>
      <c r="J488">
        <v>3.4013573000467101</v>
      </c>
      <c r="K488">
        <v>534.56211953543004</v>
      </c>
      <c r="L488">
        <v>452.36270002886999</v>
      </c>
      <c r="M488">
        <v>74.437759960376297</v>
      </c>
      <c r="N488">
        <v>0.70401466476708396</v>
      </c>
      <c r="O488">
        <v>2.5010250102501099</v>
      </c>
      <c r="P488">
        <v>77.510917030567697</v>
      </c>
      <c r="Q488">
        <v>4.2208313996645E-2</v>
      </c>
    </row>
    <row r="489" spans="1:17" x14ac:dyDescent="0.3">
      <c r="A489" t="s">
        <v>1100</v>
      </c>
      <c r="B489" t="s">
        <v>1101</v>
      </c>
      <c r="C489" t="s">
        <v>10403</v>
      </c>
      <c r="D489" t="s">
        <v>473</v>
      </c>
      <c r="E489">
        <v>12293.38033432</v>
      </c>
      <c r="F489">
        <v>1847.2</v>
      </c>
      <c r="G489">
        <v>39.4793805026409</v>
      </c>
      <c r="H489">
        <v>-15.7554071208131</v>
      </c>
      <c r="I489">
        <v>56.4464790497886</v>
      </c>
      <c r="J489">
        <v>-2.7097365856423301</v>
      </c>
      <c r="K489">
        <v>1883.0531806399599</v>
      </c>
      <c r="L489">
        <v>1530.6915714747599</v>
      </c>
      <c r="M489">
        <v>38.5899713555158</v>
      </c>
      <c r="N489">
        <v>0.29662609894671299</v>
      </c>
      <c r="O489">
        <v>28.8436552620181</v>
      </c>
      <c r="P489">
        <v>105.615385895914</v>
      </c>
      <c r="Q489">
        <v>0.19896474750221901</v>
      </c>
    </row>
    <row r="490" spans="1:17" x14ac:dyDescent="0.3">
      <c r="A490" t="s">
        <v>1102</v>
      </c>
      <c r="B490" t="s">
        <v>1103</v>
      </c>
      <c r="C490" t="s">
        <v>10396</v>
      </c>
      <c r="D490" t="s">
        <v>89</v>
      </c>
      <c r="E490">
        <v>12233.424006195</v>
      </c>
      <c r="F490">
        <v>17.850000000000001</v>
      </c>
      <c r="G490">
        <v>37.344814085965403</v>
      </c>
      <c r="H490">
        <v>-8.6562625719683695</v>
      </c>
      <c r="I490">
        <v>0.42714269503590702</v>
      </c>
      <c r="J490">
        <v>1.59373153966724E-2</v>
      </c>
      <c r="K490">
        <v>17.985886507271001</v>
      </c>
      <c r="L490">
        <v>16.906579614365199</v>
      </c>
      <c r="M490">
        <v>62.916814101953001</v>
      </c>
      <c r="N490">
        <v>0.58555657649642301</v>
      </c>
      <c r="O490">
        <v>34.453781512604998</v>
      </c>
      <c r="P490">
        <v>113.77245508982</v>
      </c>
      <c r="Q490">
        <v>0.12686637462478201</v>
      </c>
    </row>
    <row r="491" spans="1:17" x14ac:dyDescent="0.3">
      <c r="A491" t="s">
        <v>1104</v>
      </c>
      <c r="B491" t="s">
        <v>1105</v>
      </c>
      <c r="C491" t="s">
        <v>10407</v>
      </c>
      <c r="D491" t="s">
        <v>615</v>
      </c>
      <c r="E491">
        <v>12228.372736019999</v>
      </c>
      <c r="F491">
        <v>127.31</v>
      </c>
      <c r="G491">
        <v>-83.362919612584605</v>
      </c>
      <c r="H491">
        <v>-11.995936617824899</v>
      </c>
      <c r="I491">
        <v>-25.969145766844399</v>
      </c>
      <c r="J491">
        <v>-7.9558059796225002</v>
      </c>
      <c r="K491">
        <v>138.00931173507399</v>
      </c>
      <c r="L491">
        <v>164.78466420116001</v>
      </c>
      <c r="M491">
        <v>31.783277850171899</v>
      </c>
      <c r="N491">
        <v>0.80813667553370905</v>
      </c>
      <c r="O491">
        <v>135.40963003691701</v>
      </c>
      <c r="P491">
        <v>1.4422310756972001</v>
      </c>
      <c r="Q491">
        <v>-0.111857839353426</v>
      </c>
    </row>
    <row r="492" spans="1:17" x14ac:dyDescent="0.3">
      <c r="A492" t="s">
        <v>1106</v>
      </c>
      <c r="B492" t="s">
        <v>1107</v>
      </c>
      <c r="C492" t="s">
        <v>10404</v>
      </c>
      <c r="D492" t="s">
        <v>465</v>
      </c>
      <c r="E492">
        <v>12171.14408457</v>
      </c>
      <c r="F492">
        <v>2380.15</v>
      </c>
      <c r="G492">
        <v>-30.4672948511469</v>
      </c>
      <c r="H492">
        <v>9.7691440687518405</v>
      </c>
      <c r="I492">
        <v>8.8330864396012796</v>
      </c>
      <c r="J492">
        <v>4.6866855727527597</v>
      </c>
      <c r="K492">
        <v>2173.5600516548898</v>
      </c>
      <c r="L492">
        <v>2161.4749440109699</v>
      </c>
      <c r="M492">
        <v>74.374939855269304</v>
      </c>
      <c r="N492">
        <v>2.8939225534745998</v>
      </c>
      <c r="O492">
        <v>14.908724240068899</v>
      </c>
      <c r="P492">
        <v>31.645464601769898</v>
      </c>
      <c r="Q492">
        <v>-0.123217539562287</v>
      </c>
    </row>
    <row r="493" spans="1:17" hidden="1" x14ac:dyDescent="0.3">
      <c r="A493" t="s">
        <v>1108</v>
      </c>
      <c r="B493" t="s">
        <v>1109</v>
      </c>
      <c r="C493" t="s">
        <v>10405</v>
      </c>
      <c r="D493" t="s">
        <v>54</v>
      </c>
      <c r="E493">
        <v>12156.36836337</v>
      </c>
      <c r="F493">
        <v>5278.35</v>
      </c>
      <c r="G493">
        <v>-24.204959095682</v>
      </c>
      <c r="H493">
        <v>4.49273708250709</v>
      </c>
      <c r="I493">
        <v>-9.7500998686208806</v>
      </c>
      <c r="J493">
        <v>-2.0530282018447199</v>
      </c>
      <c r="O493">
        <v>1.83106463193989</v>
      </c>
      <c r="P493">
        <v>14.746739130434699</v>
      </c>
    </row>
    <row r="494" spans="1:17" x14ac:dyDescent="0.3">
      <c r="A494" t="s">
        <v>1110</v>
      </c>
      <c r="B494" t="s">
        <v>1111</v>
      </c>
      <c r="C494" t="s">
        <v>10397</v>
      </c>
      <c r="D494" t="s">
        <v>403</v>
      </c>
      <c r="E494">
        <v>12136.0388523</v>
      </c>
      <c r="F494">
        <v>3000.25</v>
      </c>
      <c r="G494">
        <v>7.9180406543334598</v>
      </c>
      <c r="H494">
        <v>-1.44139837518296</v>
      </c>
      <c r="I494">
        <v>-3.17772156023385</v>
      </c>
      <c r="J494">
        <v>-3.91915328716044</v>
      </c>
      <c r="K494">
        <v>2790.5648355414701</v>
      </c>
      <c r="L494">
        <v>2572.7262297391399</v>
      </c>
      <c r="M494">
        <v>64.3737689547564</v>
      </c>
      <c r="N494">
        <v>0.62512402505640496</v>
      </c>
      <c r="O494">
        <v>2.4247979335055398</v>
      </c>
      <c r="P494">
        <v>45.901719065334198</v>
      </c>
      <c r="Q494">
        <v>8.0516707061564996E-2</v>
      </c>
    </row>
    <row r="495" spans="1:17" x14ac:dyDescent="0.3">
      <c r="A495" t="s">
        <v>1112</v>
      </c>
      <c r="B495" t="s">
        <v>1113</v>
      </c>
      <c r="C495" t="s">
        <v>10402</v>
      </c>
      <c r="D495" t="s">
        <v>261</v>
      </c>
      <c r="E495">
        <v>12100.47725258</v>
      </c>
      <c r="F495">
        <v>1818.65</v>
      </c>
      <c r="G495">
        <v>66.996991558726904</v>
      </c>
      <c r="H495">
        <v>1.9451038961740701</v>
      </c>
      <c r="I495">
        <v>30.565332855426</v>
      </c>
      <c r="J495">
        <v>-2.6423715818231899</v>
      </c>
      <c r="K495">
        <v>1750.1917790520799</v>
      </c>
      <c r="L495">
        <v>1486.63506084865</v>
      </c>
      <c r="M495">
        <v>53.469968900394697</v>
      </c>
      <c r="N495">
        <v>0.70195364626822598</v>
      </c>
      <c r="O495">
        <v>8.3331042256618897</v>
      </c>
      <c r="P495">
        <v>116.068670547701</v>
      </c>
      <c r="Q495">
        <v>0.124706158492564</v>
      </c>
    </row>
    <row r="496" spans="1:17" x14ac:dyDescent="0.3">
      <c r="A496" t="s">
        <v>1114</v>
      </c>
      <c r="B496" t="s">
        <v>1115</v>
      </c>
      <c r="C496" t="s">
        <v>10400</v>
      </c>
      <c r="D496" t="s">
        <v>324</v>
      </c>
      <c r="E496">
        <v>12041.09610045</v>
      </c>
      <c r="F496">
        <v>879.25</v>
      </c>
      <c r="G496">
        <v>-20.0140878733059</v>
      </c>
      <c r="H496">
        <v>-10.7597294040403</v>
      </c>
      <c r="I496">
        <v>11.3200435793272</v>
      </c>
      <c r="J496">
        <v>-3.0545304552247901</v>
      </c>
      <c r="K496">
        <v>905.63169775941401</v>
      </c>
      <c r="L496">
        <v>824.097453848952</v>
      </c>
      <c r="M496">
        <v>32.974046983201198</v>
      </c>
      <c r="N496">
        <v>0.50512859489533901</v>
      </c>
      <c r="O496">
        <v>16.5766278077907</v>
      </c>
      <c r="P496">
        <v>35.864946303020901</v>
      </c>
      <c r="Q496">
        <v>-5.4478608226999001E-2</v>
      </c>
    </row>
    <row r="497" spans="1:17" x14ac:dyDescent="0.3">
      <c r="A497" t="s">
        <v>1116</v>
      </c>
      <c r="B497" t="s">
        <v>1117</v>
      </c>
      <c r="C497" t="s">
        <v>10399</v>
      </c>
      <c r="D497" t="s">
        <v>480</v>
      </c>
      <c r="E497">
        <v>12039.800643275001</v>
      </c>
      <c r="F497">
        <v>376.45</v>
      </c>
      <c r="G497">
        <v>-3.3024609776154699</v>
      </c>
      <c r="H497">
        <v>-82.7943522181058</v>
      </c>
      <c r="I497">
        <v>1.15362063333515</v>
      </c>
      <c r="J497">
        <v>5.7844831240386902</v>
      </c>
      <c r="K497">
        <v>327.08802934637498</v>
      </c>
      <c r="L497">
        <v>304.13471669732297</v>
      </c>
      <c r="M497">
        <v>86.951284868053705</v>
      </c>
      <c r="N497">
        <v>1.48627757146922</v>
      </c>
      <c r="O497">
        <v>6.5214503918183002</v>
      </c>
      <c r="P497">
        <v>55.173124484748499</v>
      </c>
      <c r="Q497">
        <v>3.4542834814999E-2</v>
      </c>
    </row>
    <row r="498" spans="1:17" x14ac:dyDescent="0.3">
      <c r="A498" t="s">
        <v>1118</v>
      </c>
      <c r="B498" t="s">
        <v>1119</v>
      </c>
      <c r="C498" t="s">
        <v>10391</v>
      </c>
      <c r="D498" t="s">
        <v>24</v>
      </c>
      <c r="E498">
        <v>12007.293576552</v>
      </c>
      <c r="F498">
        <v>109.04</v>
      </c>
      <c r="G498">
        <v>-30.7461143801549</v>
      </c>
      <c r="H498">
        <v>-6.5548929886775804</v>
      </c>
      <c r="I498">
        <v>-32.932981853437497</v>
      </c>
      <c r="J498">
        <v>0.75548243645314594</v>
      </c>
      <c r="K498">
        <v>109.96899002745</v>
      </c>
      <c r="L498">
        <v>114.261407941287</v>
      </c>
      <c r="M498">
        <v>63.089206262976901</v>
      </c>
      <c r="N498">
        <v>0.66940830915947902</v>
      </c>
      <c r="O498">
        <v>39.8569332355098</v>
      </c>
      <c r="P498">
        <v>15.264270613107801</v>
      </c>
      <c r="Q498">
        <v>0.110048652866305</v>
      </c>
    </row>
    <row r="499" spans="1:17" x14ac:dyDescent="0.3">
      <c r="A499" t="s">
        <v>1120</v>
      </c>
      <c r="B499" t="s">
        <v>1121</v>
      </c>
      <c r="C499" t="s">
        <v>10391</v>
      </c>
      <c r="D499" t="s">
        <v>567</v>
      </c>
      <c r="E499">
        <v>11955.63856155</v>
      </c>
      <c r="F499">
        <v>1340.75</v>
      </c>
      <c r="G499">
        <v>27.8681735751818</v>
      </c>
      <c r="H499">
        <v>16.941108630919501</v>
      </c>
      <c r="I499">
        <v>32.200897476371701</v>
      </c>
      <c r="J499">
        <v>7.8622260354434097</v>
      </c>
      <c r="K499">
        <v>1110.52926099251</v>
      </c>
      <c r="L499">
        <v>987.31798828883598</v>
      </c>
      <c r="M499">
        <v>79.6850100593945</v>
      </c>
      <c r="N499">
        <v>2.7690087114372601</v>
      </c>
      <c r="O499">
        <v>2.1517807197463901</v>
      </c>
      <c r="P499">
        <v>72.632459924032702</v>
      </c>
      <c r="Q499">
        <v>7.9475816856722004E-2</v>
      </c>
    </row>
    <row r="500" spans="1:17" x14ac:dyDescent="0.3">
      <c r="A500" t="s">
        <v>1122</v>
      </c>
      <c r="B500" t="s">
        <v>1123</v>
      </c>
      <c r="C500" t="s">
        <v>10404</v>
      </c>
      <c r="D500" t="s">
        <v>465</v>
      </c>
      <c r="E500">
        <v>11941.107765639999</v>
      </c>
      <c r="F500">
        <v>755.8</v>
      </c>
      <c r="G500">
        <v>30.968252259166601</v>
      </c>
      <c r="H500">
        <v>8.6040294283710299</v>
      </c>
      <c r="I500">
        <v>48.314634798773703</v>
      </c>
      <c r="J500">
        <v>-2.7823898490402201</v>
      </c>
      <c r="K500">
        <v>675.56184872879396</v>
      </c>
      <c r="L500">
        <v>564.84780244128899</v>
      </c>
      <c r="M500">
        <v>57.560632772655197</v>
      </c>
      <c r="N500">
        <v>0.88377558572751602</v>
      </c>
      <c r="O500">
        <v>3.9957660756813902</v>
      </c>
      <c r="P500">
        <v>86.0888834174566</v>
      </c>
      <c r="Q500">
        <v>-2.3644552142943E-2</v>
      </c>
    </row>
    <row r="501" spans="1:17" x14ac:dyDescent="0.3">
      <c r="A501" t="s">
        <v>1124</v>
      </c>
      <c r="B501" t="s">
        <v>1125</v>
      </c>
      <c r="C501" t="s">
        <v>10390</v>
      </c>
      <c r="D501" t="s">
        <v>21</v>
      </c>
      <c r="E501">
        <v>11866.14900933</v>
      </c>
      <c r="F501">
        <v>793.45</v>
      </c>
      <c r="G501">
        <v>-44.339848329742303</v>
      </c>
      <c r="H501">
        <v>-4.2733076490717696</v>
      </c>
      <c r="I501">
        <v>-13.750200844294801</v>
      </c>
      <c r="J501">
        <v>-3.5622512314702099</v>
      </c>
      <c r="K501">
        <v>804.64117004632101</v>
      </c>
      <c r="L501">
        <v>828.53140240567996</v>
      </c>
      <c r="M501">
        <v>40.431143193601102</v>
      </c>
      <c r="N501">
        <v>0.51780130825034798</v>
      </c>
      <c r="O501">
        <v>21.116642510555099</v>
      </c>
      <c r="P501">
        <v>7.0782726045883901</v>
      </c>
      <c r="Q501">
        <v>-0.15022843655232501</v>
      </c>
    </row>
    <row r="502" spans="1:17" x14ac:dyDescent="0.3">
      <c r="A502" t="s">
        <v>1126</v>
      </c>
      <c r="B502" t="s">
        <v>1127</v>
      </c>
      <c r="C502" t="s">
        <v>10400</v>
      </c>
      <c r="D502" t="s">
        <v>473</v>
      </c>
      <c r="E502">
        <v>11817.418350225</v>
      </c>
      <c r="F502">
        <v>2417.5500000000002</v>
      </c>
      <c r="G502">
        <v>-4.3735235457932298</v>
      </c>
      <c r="H502">
        <v>-1.9754483506926499</v>
      </c>
      <c r="I502">
        <v>16.1938005897583</v>
      </c>
      <c r="J502">
        <v>-5.7827654024686401</v>
      </c>
      <c r="K502">
        <v>2355.6136632349198</v>
      </c>
      <c r="L502">
        <v>2093.1263513854501</v>
      </c>
      <c r="M502">
        <v>35.458723699510699</v>
      </c>
      <c r="N502">
        <v>0.60986221921462602</v>
      </c>
      <c r="O502">
        <v>8.1156542780914407</v>
      </c>
      <c r="P502">
        <v>46.642605847385603</v>
      </c>
      <c r="Q502">
        <v>0.197054983021688</v>
      </c>
    </row>
    <row r="503" spans="1:17" hidden="1" x14ac:dyDescent="0.3">
      <c r="A503" t="s">
        <v>1128</v>
      </c>
      <c r="B503" t="s">
        <v>1129</v>
      </c>
      <c r="C503" t="s">
        <v>10405</v>
      </c>
      <c r="D503" t="s">
        <v>261</v>
      </c>
      <c r="E503">
        <v>11739.049711199999</v>
      </c>
      <c r="F503">
        <v>5783.9</v>
      </c>
      <c r="G503">
        <v>52.406884590437002</v>
      </c>
      <c r="H503">
        <v>8.7560682027517505</v>
      </c>
      <c r="I503">
        <v>52.547624983756002</v>
      </c>
      <c r="J503">
        <v>10.276064765872</v>
      </c>
      <c r="K503">
        <v>5260.5875479159404</v>
      </c>
      <c r="L503">
        <v>4491.5186118548199</v>
      </c>
      <c r="M503">
        <v>69.197310026541103</v>
      </c>
      <c r="N503">
        <v>1.8249800109955601</v>
      </c>
      <c r="O503">
        <v>3.30399903179516</v>
      </c>
      <c r="P503">
        <v>94.211171364773406</v>
      </c>
      <c r="Q503">
        <v>0.180692255023643</v>
      </c>
    </row>
    <row r="504" spans="1:17" x14ac:dyDescent="0.3">
      <c r="A504" t="s">
        <v>1130</v>
      </c>
      <c r="B504" t="s">
        <v>1131</v>
      </c>
      <c r="C504" t="s">
        <v>10402</v>
      </c>
      <c r="D504" t="s">
        <v>215</v>
      </c>
      <c r="E504">
        <v>11686.391155109999</v>
      </c>
      <c r="F504">
        <v>598.15</v>
      </c>
      <c r="G504">
        <v>-10.5823927801873</v>
      </c>
      <c r="H504">
        <v>4.9274647204842399</v>
      </c>
      <c r="I504">
        <v>-19.6816606381276</v>
      </c>
      <c r="J504">
        <v>5.9580726307177097</v>
      </c>
      <c r="K504">
        <v>541.39152576697302</v>
      </c>
      <c r="L504">
        <v>544.93468627872005</v>
      </c>
      <c r="M504">
        <v>77.497531873311004</v>
      </c>
      <c r="N504">
        <v>2.4928070675933398</v>
      </c>
      <c r="O504">
        <v>18.599013625344799</v>
      </c>
      <c r="P504">
        <v>37.759097190234897</v>
      </c>
      <c r="Q504">
        <v>-2.6254809175356001E-2</v>
      </c>
    </row>
    <row r="505" spans="1:17" hidden="1" x14ac:dyDescent="0.3">
      <c r="A505" t="s">
        <v>1132</v>
      </c>
      <c r="B505" t="s">
        <v>1133</v>
      </c>
      <c r="C505" t="s">
        <v>10405</v>
      </c>
      <c r="D505" t="s">
        <v>125</v>
      </c>
      <c r="E505">
        <v>11642.34354276</v>
      </c>
      <c r="F505">
        <v>707.7</v>
      </c>
      <c r="G505">
        <v>21.6979085364481</v>
      </c>
      <c r="H505">
        <v>-7.9277817957384897</v>
      </c>
      <c r="I505">
        <v>16.1210665822836</v>
      </c>
      <c r="J505">
        <v>-1.8077002561055</v>
      </c>
      <c r="K505">
        <v>706.32776486181001</v>
      </c>
      <c r="L505">
        <v>641.84670894844999</v>
      </c>
      <c r="M505">
        <v>60.341637940325903</v>
      </c>
      <c r="N505">
        <v>0.95529684504502699</v>
      </c>
      <c r="O505">
        <v>17.281333898544499</v>
      </c>
      <c r="P505">
        <v>76.924999999999997</v>
      </c>
      <c r="Q505">
        <v>0.105624882845286</v>
      </c>
    </row>
    <row r="506" spans="1:17" x14ac:dyDescent="0.3">
      <c r="A506" t="s">
        <v>1134</v>
      </c>
      <c r="B506" t="s">
        <v>1135</v>
      </c>
      <c r="C506" t="s">
        <v>10398</v>
      </c>
      <c r="D506" t="s">
        <v>135</v>
      </c>
      <c r="E506">
        <v>11605.41</v>
      </c>
      <c r="F506">
        <v>364.95</v>
      </c>
      <c r="G506">
        <v>4.32587442408526</v>
      </c>
      <c r="H506">
        <v>-7.27266539418431</v>
      </c>
      <c r="I506">
        <v>-13.8627245895649</v>
      </c>
      <c r="J506">
        <v>-5.7277429803005298</v>
      </c>
      <c r="K506">
        <v>375.97769935032602</v>
      </c>
      <c r="L506">
        <v>373.10761790516801</v>
      </c>
      <c r="M506">
        <v>43.016133598270301</v>
      </c>
      <c r="N506">
        <v>0.54118376110684097</v>
      </c>
      <c r="O506">
        <v>38.649130017810599</v>
      </c>
      <c r="P506">
        <v>38.6061526775541</v>
      </c>
      <c r="Q506">
        <v>0.139055665632658</v>
      </c>
    </row>
    <row r="507" spans="1:17" hidden="1" x14ac:dyDescent="0.3">
      <c r="A507" t="s">
        <v>1136</v>
      </c>
      <c r="B507" t="s">
        <v>1137</v>
      </c>
      <c r="C507" t="s">
        <v>10405</v>
      </c>
      <c r="D507" t="s">
        <v>92</v>
      </c>
      <c r="E507">
        <v>11516.9498752</v>
      </c>
      <c r="F507">
        <v>89.96</v>
      </c>
      <c r="G507">
        <v>-46.156985850650798</v>
      </c>
      <c r="H507">
        <v>-7.6798744839737498</v>
      </c>
      <c r="I507">
        <v>-21.702691818039899</v>
      </c>
      <c r="J507">
        <v>-3.2260165815859998</v>
      </c>
      <c r="K507">
        <v>92.659240108938207</v>
      </c>
      <c r="L507">
        <v>97.193282556990695</v>
      </c>
      <c r="M507">
        <v>13.715137464591701</v>
      </c>
      <c r="N507">
        <v>1.30410195142788</v>
      </c>
      <c r="O507">
        <v>18.897287683414799</v>
      </c>
      <c r="P507">
        <v>6.6740823136801602E-2</v>
      </c>
    </row>
    <row r="508" spans="1:17" x14ac:dyDescent="0.3">
      <c r="A508" t="s">
        <v>1138</v>
      </c>
      <c r="B508" t="s">
        <v>1139</v>
      </c>
      <c r="C508" t="s">
        <v>10391</v>
      </c>
      <c r="D508" t="s">
        <v>567</v>
      </c>
      <c r="E508">
        <v>11469.896327500001</v>
      </c>
      <c r="F508">
        <v>861.4</v>
      </c>
      <c r="G508">
        <v>-20.233042603990999</v>
      </c>
      <c r="H508">
        <v>-1.7290585763344399</v>
      </c>
      <c r="I508">
        <v>-3.2187497621931298</v>
      </c>
      <c r="J508">
        <v>-4.4958354914918601</v>
      </c>
      <c r="K508">
        <v>857.66083026051695</v>
      </c>
      <c r="L508">
        <v>806.95621622322506</v>
      </c>
      <c r="M508">
        <v>44.339808290221598</v>
      </c>
      <c r="N508">
        <v>1.23085001793794</v>
      </c>
      <c r="O508">
        <v>10.488739261667</v>
      </c>
      <c r="P508">
        <v>26.676470588235301</v>
      </c>
      <c r="Q508">
        <v>2.6454154608609999E-3</v>
      </c>
    </row>
    <row r="509" spans="1:17" x14ac:dyDescent="0.3">
      <c r="A509" t="s">
        <v>1140</v>
      </c>
      <c r="B509" t="s">
        <v>1141</v>
      </c>
      <c r="C509" t="s">
        <v>10397</v>
      </c>
      <c r="D509" t="s">
        <v>403</v>
      </c>
      <c r="E509">
        <v>11428.005226035</v>
      </c>
      <c r="F509">
        <v>417.05</v>
      </c>
      <c r="G509">
        <v>15.8049534051755</v>
      </c>
      <c r="H509">
        <v>-1.5188525665612</v>
      </c>
      <c r="I509">
        <v>-18.4503927453408</v>
      </c>
      <c r="J509">
        <v>-8.0314702509612808</v>
      </c>
      <c r="K509">
        <v>420.93630342214601</v>
      </c>
      <c r="L509">
        <v>402.29526863203699</v>
      </c>
      <c r="M509">
        <v>42.066063166333599</v>
      </c>
      <c r="N509">
        <v>0.74832477665348096</v>
      </c>
      <c r="O509">
        <v>32.825800263757301</v>
      </c>
      <c r="P509">
        <v>57.377358490566003</v>
      </c>
      <c r="Q509">
        <v>0.103790920529924</v>
      </c>
    </row>
    <row r="510" spans="1:17" hidden="1" x14ac:dyDescent="0.3">
      <c r="A510" t="s">
        <v>1142</v>
      </c>
      <c r="B510" t="s">
        <v>1143</v>
      </c>
      <c r="C510" t="s">
        <v>10402</v>
      </c>
      <c r="D510" t="s">
        <v>1144</v>
      </c>
      <c r="E510">
        <v>11416.689649579999</v>
      </c>
      <c r="F510">
        <v>1211.9000000000001</v>
      </c>
      <c r="G510">
        <v>-14.2806201693039</v>
      </c>
      <c r="H510">
        <v>-5.5354768113666699</v>
      </c>
      <c r="I510">
        <v>19.3192191664881</v>
      </c>
      <c r="J510">
        <v>-2.92145356641951</v>
      </c>
      <c r="K510">
        <v>1200.05880376038</v>
      </c>
      <c r="M510">
        <v>53.917016370672698</v>
      </c>
      <c r="N510">
        <v>0.95947379884069495</v>
      </c>
      <c r="O510">
        <v>7.2654509447974203</v>
      </c>
      <c r="P510">
        <v>49.0285292670929</v>
      </c>
    </row>
    <row r="511" spans="1:17" hidden="1" x14ac:dyDescent="0.3">
      <c r="A511" t="s">
        <v>1145</v>
      </c>
      <c r="B511" t="s">
        <v>1146</v>
      </c>
      <c r="C511" t="s">
        <v>10405</v>
      </c>
      <c r="D511" t="s">
        <v>324</v>
      </c>
      <c r="E511">
        <v>11294.8725974399</v>
      </c>
      <c r="F511">
        <v>979.8</v>
      </c>
      <c r="G511">
        <v>-43.575252122558901</v>
      </c>
      <c r="H511">
        <v>-5.2346446026397198</v>
      </c>
      <c r="I511">
        <v>-10.8309329194753</v>
      </c>
      <c r="J511">
        <v>-2.6862602180554598</v>
      </c>
      <c r="K511">
        <v>987.38237194027704</v>
      </c>
      <c r="L511">
        <v>996.58175742675905</v>
      </c>
      <c r="M511">
        <v>46.243347551468901</v>
      </c>
      <c r="N511">
        <v>0.92571353891987396</v>
      </c>
      <c r="O511">
        <v>17.166768728311901</v>
      </c>
      <c r="P511">
        <v>19.465951350362701</v>
      </c>
      <c r="Q511">
        <v>-6.9500603731129998E-2</v>
      </c>
    </row>
    <row r="512" spans="1:17" x14ac:dyDescent="0.3">
      <c r="A512" t="s">
        <v>1147</v>
      </c>
      <c r="B512" t="s">
        <v>1148</v>
      </c>
      <c r="C512" t="s">
        <v>5630</v>
      </c>
      <c r="D512" t="s">
        <v>83</v>
      </c>
      <c r="E512">
        <v>11281.807602405001</v>
      </c>
      <c r="F512">
        <v>364.05</v>
      </c>
      <c r="G512">
        <v>24.529367269138302</v>
      </c>
      <c r="H512">
        <v>-5.1249909020590696</v>
      </c>
      <c r="I512">
        <v>56.6670387381903</v>
      </c>
      <c r="J512">
        <v>-4.3866726877761799</v>
      </c>
      <c r="K512">
        <v>348.74502918977697</v>
      </c>
      <c r="L512">
        <v>283.55356356612799</v>
      </c>
      <c r="M512">
        <v>45.120696292891701</v>
      </c>
      <c r="N512">
        <v>0.15859243979318599</v>
      </c>
      <c r="O512">
        <v>5.7547040241724998</v>
      </c>
      <c r="P512">
        <v>110.982323964068</v>
      </c>
      <c r="Q512">
        <v>5.6966617565653001E-2</v>
      </c>
    </row>
    <row r="513" spans="1:17" x14ac:dyDescent="0.3">
      <c r="A513" t="s">
        <v>1149</v>
      </c>
      <c r="B513" t="s">
        <v>1150</v>
      </c>
      <c r="C513" t="s">
        <v>10395</v>
      </c>
      <c r="D513" t="s">
        <v>276</v>
      </c>
      <c r="E513">
        <v>11250.355855095</v>
      </c>
      <c r="F513">
        <v>2195.5500000000002</v>
      </c>
      <c r="G513">
        <v>21.492448489086399</v>
      </c>
      <c r="H513">
        <v>0.153339739728062</v>
      </c>
      <c r="I513">
        <v>15.3311494177974</v>
      </c>
      <c r="J513">
        <v>-0.68762614094826202</v>
      </c>
      <c r="K513">
        <v>2096.3952137279298</v>
      </c>
      <c r="L513">
        <v>1884.3563213027601</v>
      </c>
      <c r="M513">
        <v>65.119187366579496</v>
      </c>
      <c r="N513">
        <v>0.90335717717766795</v>
      </c>
      <c r="O513">
        <v>1.0589601694336299</v>
      </c>
      <c r="P513">
        <v>61.431565015992</v>
      </c>
      <c r="Q513">
        <v>-5.7827813741634003E-2</v>
      </c>
    </row>
    <row r="514" spans="1:17" x14ac:dyDescent="0.3">
      <c r="A514" t="s">
        <v>1151</v>
      </c>
      <c r="B514" t="s">
        <v>1152</v>
      </c>
      <c r="C514" t="s">
        <v>10390</v>
      </c>
      <c r="D514" t="s">
        <v>284</v>
      </c>
      <c r="E514">
        <v>11239.483438485</v>
      </c>
      <c r="F514">
        <v>2065.9499999999998</v>
      </c>
      <c r="G514">
        <v>-10.9736247378006</v>
      </c>
      <c r="H514">
        <v>-7.7862884248922901</v>
      </c>
      <c r="I514">
        <v>-5.3977837110842497</v>
      </c>
      <c r="J514">
        <v>-1.9114836872944301</v>
      </c>
      <c r="K514">
        <v>2134.1793196067501</v>
      </c>
      <c r="L514">
        <v>2027.9960195481301</v>
      </c>
      <c r="M514">
        <v>47.118149229879897</v>
      </c>
      <c r="N514">
        <v>0.62566740938895704</v>
      </c>
      <c r="O514">
        <v>33.006607129891798</v>
      </c>
      <c r="P514">
        <v>29.1218749999999</v>
      </c>
      <c r="Q514">
        <v>2.1854291142399999E-2</v>
      </c>
    </row>
    <row r="515" spans="1:17" x14ac:dyDescent="0.3">
      <c r="A515" t="s">
        <v>1153</v>
      </c>
      <c r="B515" t="s">
        <v>1154</v>
      </c>
      <c r="C515" t="s">
        <v>10396</v>
      </c>
      <c r="D515" t="s">
        <v>89</v>
      </c>
      <c r="E515">
        <v>11226.045966575</v>
      </c>
      <c r="F515">
        <v>855.25</v>
      </c>
      <c r="G515">
        <v>179.98205209189501</v>
      </c>
      <c r="H515">
        <v>-17.667150235263101</v>
      </c>
      <c r="I515">
        <v>-4.4232373300876597</v>
      </c>
      <c r="J515">
        <v>-3.9204980813627901</v>
      </c>
      <c r="K515">
        <v>888.87823466405496</v>
      </c>
      <c r="L515">
        <v>782.96749113050305</v>
      </c>
      <c r="M515">
        <v>58.992058668870797</v>
      </c>
      <c r="N515">
        <v>0.86437151951613</v>
      </c>
      <c r="O515">
        <v>30.7220111078631</v>
      </c>
      <c r="P515">
        <v>230.21235521235499</v>
      </c>
      <c r="Q515">
        <v>0.29248117244885402</v>
      </c>
    </row>
    <row r="516" spans="1:17" x14ac:dyDescent="0.3">
      <c r="A516" t="s">
        <v>1155</v>
      </c>
      <c r="B516" t="s">
        <v>1156</v>
      </c>
      <c r="C516" t="s">
        <v>10394</v>
      </c>
      <c r="D516" t="s">
        <v>46</v>
      </c>
      <c r="E516">
        <v>11192.80376895</v>
      </c>
      <c r="F516">
        <v>436.3</v>
      </c>
      <c r="G516">
        <v>-13.354115766190899</v>
      </c>
      <c r="H516">
        <v>-12.2609238603135</v>
      </c>
      <c r="I516">
        <v>-18.190455763309199</v>
      </c>
      <c r="J516">
        <v>-5.9570317408847604</v>
      </c>
      <c r="K516">
        <v>462.86046676972398</v>
      </c>
      <c r="L516">
        <v>441.40338242685903</v>
      </c>
      <c r="M516">
        <v>32.884465492733298</v>
      </c>
      <c r="N516">
        <v>0.53318445377220502</v>
      </c>
      <c r="O516">
        <v>31.744212697685001</v>
      </c>
      <c r="P516">
        <v>40.696549500161197</v>
      </c>
      <c r="Q516">
        <v>-1.0163705561197001E-2</v>
      </c>
    </row>
    <row r="517" spans="1:17" x14ac:dyDescent="0.3">
      <c r="A517" t="s">
        <v>1157</v>
      </c>
      <c r="B517" t="s">
        <v>1158</v>
      </c>
      <c r="C517" t="s">
        <v>10393</v>
      </c>
      <c r="D517" t="s">
        <v>116</v>
      </c>
      <c r="E517">
        <v>11182.12054113</v>
      </c>
      <c r="F517">
        <v>1902.45</v>
      </c>
      <c r="G517">
        <v>61.243624862454098</v>
      </c>
      <c r="H517">
        <v>24.5503268684852</v>
      </c>
      <c r="I517">
        <v>63.257720216751601</v>
      </c>
      <c r="J517">
        <v>8.6534195576907909</v>
      </c>
      <c r="K517">
        <v>1634.6290670518599</v>
      </c>
      <c r="L517">
        <v>1334.55813448668</v>
      </c>
      <c r="M517">
        <v>53.9384426612827</v>
      </c>
      <c r="N517">
        <v>2.01009576529469</v>
      </c>
      <c r="O517">
        <v>15.6403584851112</v>
      </c>
      <c r="P517">
        <v>97.534004776243293</v>
      </c>
      <c r="Q517">
        <v>0.168716050552147</v>
      </c>
    </row>
    <row r="518" spans="1:17" x14ac:dyDescent="0.3">
      <c r="A518" t="s">
        <v>1159</v>
      </c>
      <c r="B518" t="s">
        <v>1160</v>
      </c>
      <c r="C518" t="s">
        <v>10399</v>
      </c>
      <c r="D518" t="s">
        <v>869</v>
      </c>
      <c r="E518">
        <v>11181.046929587999</v>
      </c>
      <c r="F518">
        <v>80.97</v>
      </c>
      <c r="G518">
        <v>6.9165681278031697</v>
      </c>
      <c r="H518">
        <v>-5.7735662073507896</v>
      </c>
      <c r="I518">
        <v>0.80974007886187105</v>
      </c>
      <c r="J518">
        <v>-2.9413221906497902</v>
      </c>
      <c r="K518">
        <v>79.467358307029301</v>
      </c>
      <c r="L518">
        <v>74.803193629685097</v>
      </c>
      <c r="M518">
        <v>53.867575774895201</v>
      </c>
      <c r="N518">
        <v>0.61480461857000201</v>
      </c>
      <c r="O518">
        <v>17.1421514141039</v>
      </c>
      <c r="P518">
        <v>67.639751552795005</v>
      </c>
      <c r="Q518">
        <v>5.9095839174611003E-2</v>
      </c>
    </row>
    <row r="519" spans="1:17" hidden="1" x14ac:dyDescent="0.3">
      <c r="A519" t="s">
        <v>1161</v>
      </c>
      <c r="B519" t="s">
        <v>1162</v>
      </c>
      <c r="C519" t="s">
        <v>10405</v>
      </c>
      <c r="D519" t="s">
        <v>57</v>
      </c>
      <c r="E519">
        <v>11154.303971175999</v>
      </c>
      <c r="F519">
        <v>156.04</v>
      </c>
      <c r="G519">
        <v>281.50149466724002</v>
      </c>
      <c r="H519">
        <v>11.455777794465099</v>
      </c>
      <c r="I519">
        <v>232.86349744162101</v>
      </c>
      <c r="J519">
        <v>0.62073164339501796</v>
      </c>
      <c r="K519">
        <v>121.834998370945</v>
      </c>
      <c r="L519">
        <v>82.431196254405705</v>
      </c>
      <c r="M519">
        <v>76.139770680324702</v>
      </c>
      <c r="N519">
        <v>0.91647533773803103</v>
      </c>
      <c r="O519">
        <v>0</v>
      </c>
      <c r="P519">
        <v>425.38720538720497</v>
      </c>
      <c r="Q519">
        <v>0.12375938024451701</v>
      </c>
    </row>
    <row r="520" spans="1:17" x14ac:dyDescent="0.3">
      <c r="A520" t="s">
        <v>1163</v>
      </c>
      <c r="B520" t="s">
        <v>1164</v>
      </c>
      <c r="C520" t="s">
        <v>10404</v>
      </c>
      <c r="D520" t="s">
        <v>465</v>
      </c>
      <c r="E520">
        <v>11006.750484639901</v>
      </c>
      <c r="F520">
        <v>3104.45</v>
      </c>
      <c r="G520">
        <v>-12.644721994810901</v>
      </c>
      <c r="H520">
        <v>1.4189061136939201</v>
      </c>
      <c r="I520">
        <v>17.5051997381277</v>
      </c>
      <c r="J520">
        <v>-8.4913615604026909</v>
      </c>
      <c r="K520">
        <v>2963.8477506806198</v>
      </c>
      <c r="L520">
        <v>2761.3623854704001</v>
      </c>
      <c r="M520">
        <v>48.708685240750498</v>
      </c>
      <c r="N520">
        <v>1.9650713167254701</v>
      </c>
      <c r="O520">
        <v>8.5538501183784597</v>
      </c>
      <c r="P520">
        <v>38.159768580329299</v>
      </c>
      <c r="Q520">
        <v>-7.2877225032845994E-2</v>
      </c>
    </row>
    <row r="521" spans="1:17" hidden="1" x14ac:dyDescent="0.3">
      <c r="A521" t="s">
        <v>1165</v>
      </c>
      <c r="B521" t="s">
        <v>1166</v>
      </c>
      <c r="C521" t="s">
        <v>10405</v>
      </c>
      <c r="D521" t="s">
        <v>86</v>
      </c>
      <c r="E521">
        <v>10969.983098055</v>
      </c>
      <c r="F521">
        <v>808.35</v>
      </c>
      <c r="G521">
        <v>-29.952360175010501</v>
      </c>
      <c r="H521">
        <v>-7.5731280912500303</v>
      </c>
      <c r="I521">
        <v>-15.4975009479493</v>
      </c>
      <c r="J521">
        <v>-5.1253173584712304</v>
      </c>
      <c r="M521">
        <v>60.619101011972901</v>
      </c>
      <c r="O521">
        <v>4.9050535040514598</v>
      </c>
      <c r="P521">
        <v>18.683012773454699</v>
      </c>
    </row>
    <row r="522" spans="1:17" hidden="1" x14ac:dyDescent="0.3">
      <c r="A522" t="s">
        <v>1167</v>
      </c>
      <c r="B522" t="s">
        <v>1168</v>
      </c>
      <c r="C522" t="s">
        <v>10405</v>
      </c>
      <c r="D522" t="s">
        <v>324</v>
      </c>
      <c r="E522">
        <v>10919.685734999999</v>
      </c>
      <c r="F522">
        <v>1583.55</v>
      </c>
      <c r="G522">
        <v>48.468196575568697</v>
      </c>
      <c r="H522">
        <v>-2.2611030926199098</v>
      </c>
      <c r="I522">
        <v>68.239262398302102</v>
      </c>
      <c r="J522">
        <v>10.359205931799099</v>
      </c>
      <c r="K522">
        <v>1453.9177036260701</v>
      </c>
      <c r="L522">
        <v>1176.4295735452199</v>
      </c>
      <c r="M522">
        <v>58.814265878886097</v>
      </c>
      <c r="N522">
        <v>0.444702453172026</v>
      </c>
      <c r="O522">
        <v>10.4322566385652</v>
      </c>
      <c r="P522">
        <v>93.115853658536494</v>
      </c>
      <c r="Q522">
        <v>2.0631321775598E-2</v>
      </c>
    </row>
    <row r="523" spans="1:17" x14ac:dyDescent="0.3">
      <c r="A523" t="s">
        <v>1169</v>
      </c>
      <c r="B523" t="s">
        <v>1170</v>
      </c>
      <c r="C523" t="s">
        <v>10400</v>
      </c>
      <c r="D523" t="s">
        <v>473</v>
      </c>
      <c r="E523">
        <v>10858.171222485</v>
      </c>
      <c r="F523">
        <v>355.65</v>
      </c>
      <c r="G523">
        <v>-10.8183603743574</v>
      </c>
      <c r="H523">
        <v>20.2145227749578</v>
      </c>
      <c r="I523">
        <v>43.242216885381701</v>
      </c>
      <c r="J523">
        <v>5.2890492894865</v>
      </c>
      <c r="K523">
        <v>302.97476317813101</v>
      </c>
      <c r="L523">
        <v>286.62788979201599</v>
      </c>
      <c r="M523">
        <v>89.127585751732497</v>
      </c>
      <c r="N523">
        <v>2.6203598520412998</v>
      </c>
      <c r="O523">
        <v>1.2231126107127901</v>
      </c>
      <c r="P523">
        <v>66.971830985915403</v>
      </c>
      <c r="Q523">
        <v>-4.0397503543670998E-2</v>
      </c>
    </row>
    <row r="524" spans="1:17" x14ac:dyDescent="0.3">
      <c r="A524" t="s">
        <v>1171</v>
      </c>
      <c r="B524" t="s">
        <v>1172</v>
      </c>
      <c r="C524" t="s">
        <v>10401</v>
      </c>
      <c r="D524" t="s">
        <v>95</v>
      </c>
      <c r="E524">
        <v>10845.007501030001</v>
      </c>
      <c r="F524">
        <v>224.33</v>
      </c>
      <c r="G524">
        <v>47.686315615487203</v>
      </c>
      <c r="H524">
        <v>-10.7053746641913</v>
      </c>
      <c r="I524">
        <v>-13.682203052298799</v>
      </c>
      <c r="J524">
        <v>-5.0618777593668502</v>
      </c>
      <c r="K524">
        <v>223.84826220646499</v>
      </c>
      <c r="L524">
        <v>199.08769939642499</v>
      </c>
      <c r="M524">
        <v>50.716417561413998</v>
      </c>
      <c r="N524">
        <v>0.28829373233669903</v>
      </c>
      <c r="O524">
        <v>11.7505460705211</v>
      </c>
      <c r="P524">
        <v>92.972043010752699</v>
      </c>
      <c r="Q524">
        <v>7.4870323126734001E-2</v>
      </c>
    </row>
    <row r="525" spans="1:17" x14ac:dyDescent="0.3">
      <c r="A525" t="s">
        <v>1173</v>
      </c>
      <c r="B525" t="s">
        <v>1174</v>
      </c>
      <c r="C525" t="s">
        <v>5630</v>
      </c>
      <c r="D525" t="s">
        <v>83</v>
      </c>
      <c r="E525">
        <v>10780.89123044</v>
      </c>
      <c r="F525">
        <v>214.18</v>
      </c>
      <c r="G525">
        <v>36.531004434410903</v>
      </c>
      <c r="H525">
        <v>26.656745748734298</v>
      </c>
      <c r="I525">
        <v>8.15049533510647</v>
      </c>
      <c r="J525">
        <v>2.8965334084126502</v>
      </c>
      <c r="K525">
        <v>182.78091066711701</v>
      </c>
      <c r="L525">
        <v>166.73568353837601</v>
      </c>
      <c r="M525">
        <v>58.905880567523603</v>
      </c>
      <c r="N525">
        <v>4.6823349631044202</v>
      </c>
      <c r="O525">
        <v>14.856662620225899</v>
      </c>
      <c r="P525">
        <v>78.483333333333306</v>
      </c>
      <c r="Q525">
        <v>4.7018249109429998E-2</v>
      </c>
    </row>
    <row r="526" spans="1:17" hidden="1" x14ac:dyDescent="0.3">
      <c r="A526" t="s">
        <v>1175</v>
      </c>
      <c r="B526" t="s">
        <v>1176</v>
      </c>
      <c r="C526" t="s">
        <v>10405</v>
      </c>
      <c r="D526" t="s">
        <v>753</v>
      </c>
      <c r="E526">
        <v>10739.054693185</v>
      </c>
      <c r="F526">
        <v>118.39</v>
      </c>
      <c r="G526">
        <v>26.6590030972277</v>
      </c>
      <c r="H526">
        <v>-4.0922239691004103</v>
      </c>
      <c r="I526">
        <v>1.17321229448458</v>
      </c>
      <c r="J526">
        <v>-1.15482460903035</v>
      </c>
      <c r="K526">
        <v>116.031110871487</v>
      </c>
      <c r="L526">
        <v>104.749680474047</v>
      </c>
      <c r="M526">
        <v>54.041415573722702</v>
      </c>
      <c r="N526">
        <v>1.63118325794571</v>
      </c>
      <c r="O526">
        <v>4.2317763324605204</v>
      </c>
      <c r="P526">
        <v>65.464709993011795</v>
      </c>
      <c r="Q526">
        <v>2.1133606920337E-2</v>
      </c>
    </row>
    <row r="527" spans="1:17" x14ac:dyDescent="0.3">
      <c r="A527" t="s">
        <v>1177</v>
      </c>
      <c r="B527" t="s">
        <v>1178</v>
      </c>
      <c r="C527" t="s">
        <v>10400</v>
      </c>
      <c r="D527" t="s">
        <v>727</v>
      </c>
      <c r="E527">
        <v>10725.401632485</v>
      </c>
      <c r="F527">
        <v>8315.85</v>
      </c>
      <c r="G527">
        <v>-36.513765508367499</v>
      </c>
      <c r="H527">
        <v>-19.6801811751168</v>
      </c>
      <c r="I527">
        <v>4.7356292787508103</v>
      </c>
      <c r="J527">
        <v>-3.3718777059310101</v>
      </c>
      <c r="K527">
        <v>8883.5200068319209</v>
      </c>
      <c r="L527">
        <v>8282.0688721411698</v>
      </c>
      <c r="M527">
        <v>30.6449906961222</v>
      </c>
      <c r="N527">
        <v>0.50891978246249203</v>
      </c>
      <c r="O527">
        <v>29.7516188964447</v>
      </c>
      <c r="P527">
        <v>26.1659485374438</v>
      </c>
      <c r="Q527">
        <v>3.4153477767693001E-2</v>
      </c>
    </row>
    <row r="528" spans="1:17" x14ac:dyDescent="0.3">
      <c r="A528" t="s">
        <v>1179</v>
      </c>
      <c r="B528" t="s">
        <v>1180</v>
      </c>
      <c r="C528" t="s">
        <v>10400</v>
      </c>
      <c r="D528" t="s">
        <v>86</v>
      </c>
      <c r="E528">
        <v>10718.31419144</v>
      </c>
      <c r="F528">
        <v>1379.05</v>
      </c>
      <c r="G528">
        <v>131.00192604911999</v>
      </c>
      <c r="H528">
        <v>16.932934392640899</v>
      </c>
      <c r="I528">
        <v>59.7245488034864</v>
      </c>
      <c r="J528">
        <v>1.5024583486346399</v>
      </c>
      <c r="K528">
        <v>1140.3676719897301</v>
      </c>
      <c r="L528">
        <v>915.765798883868</v>
      </c>
      <c r="M528">
        <v>85.838454324549005</v>
      </c>
      <c r="N528">
        <v>1.2464648525951201</v>
      </c>
      <c r="O528">
        <v>2.0267575504876598</v>
      </c>
      <c r="P528">
        <v>169.345703125</v>
      </c>
    </row>
    <row r="529" spans="1:17" x14ac:dyDescent="0.3">
      <c r="A529" t="s">
        <v>1181</v>
      </c>
      <c r="B529" t="s">
        <v>1182</v>
      </c>
      <c r="C529" t="s">
        <v>10402</v>
      </c>
      <c r="D529" t="s">
        <v>125</v>
      </c>
      <c r="E529">
        <v>10714.729071600001</v>
      </c>
      <c r="F529">
        <v>351.6</v>
      </c>
      <c r="G529">
        <v>-28.967274862400998</v>
      </c>
      <c r="H529">
        <v>1.4027755232078001</v>
      </c>
      <c r="I529">
        <v>-4.5395600416797501</v>
      </c>
      <c r="J529">
        <v>-3.5104273049837298</v>
      </c>
      <c r="K529">
        <v>352.58856038226997</v>
      </c>
      <c r="L529">
        <v>340.83828487842698</v>
      </c>
      <c r="M529">
        <v>52.895777837169199</v>
      </c>
      <c r="N529">
        <v>0.73262520197124403</v>
      </c>
      <c r="O529">
        <v>21.672354948805399</v>
      </c>
      <c r="P529">
        <v>39.082278481012601</v>
      </c>
      <c r="Q529">
        <v>0.149451330290433</v>
      </c>
    </row>
    <row r="530" spans="1:17" hidden="1" x14ac:dyDescent="0.3">
      <c r="A530" t="s">
        <v>1183</v>
      </c>
      <c r="B530" t="s">
        <v>1184</v>
      </c>
      <c r="C530" t="s">
        <v>10405</v>
      </c>
      <c r="D530" t="s">
        <v>1185</v>
      </c>
      <c r="E530">
        <v>10697.7</v>
      </c>
      <c r="F530">
        <v>845</v>
      </c>
      <c r="G530">
        <v>874.10288224213696</v>
      </c>
      <c r="H530">
        <v>-1.76527662459313</v>
      </c>
      <c r="I530">
        <v>525.19091184761601</v>
      </c>
      <c r="J530">
        <v>-2.0530282018447199</v>
      </c>
      <c r="K530">
        <v>668.634789803123</v>
      </c>
      <c r="L530">
        <v>331.67873968681602</v>
      </c>
      <c r="M530">
        <v>96.496904397449001</v>
      </c>
      <c r="N530">
        <v>0</v>
      </c>
      <c r="O530">
        <v>0.57988165680473702</v>
      </c>
      <c r="P530">
        <v>1155.5720653789001</v>
      </c>
      <c r="Q530">
        <v>0.294147338359671</v>
      </c>
    </row>
    <row r="531" spans="1:17" hidden="1" x14ac:dyDescent="0.3">
      <c r="A531" t="s">
        <v>1186</v>
      </c>
      <c r="B531" t="s">
        <v>1187</v>
      </c>
      <c r="C531" t="s">
        <v>10405</v>
      </c>
      <c r="D531" t="s">
        <v>753</v>
      </c>
      <c r="E531">
        <v>10625.948094249999</v>
      </c>
      <c r="F531">
        <v>554.39</v>
      </c>
      <c r="G531">
        <v>-10.3073944855702</v>
      </c>
      <c r="H531">
        <v>1.2891269057230299</v>
      </c>
      <c r="I531">
        <v>-0.69569619180820597</v>
      </c>
      <c r="J531">
        <v>1.5115280034348599</v>
      </c>
      <c r="K531">
        <v>528.87295262977398</v>
      </c>
      <c r="L531">
        <v>502.518013322</v>
      </c>
      <c r="M531">
        <v>77.9215973242584</v>
      </c>
      <c r="N531">
        <v>1.1803707836991599</v>
      </c>
      <c r="O531">
        <v>0.79186132505997198</v>
      </c>
      <c r="P531">
        <v>28.8979307137874</v>
      </c>
      <c r="Q531">
        <v>-1.3416788414562999E-2</v>
      </c>
    </row>
    <row r="532" spans="1:17" hidden="1" x14ac:dyDescent="0.3">
      <c r="A532" t="s">
        <v>1188</v>
      </c>
      <c r="B532" t="s">
        <v>1189</v>
      </c>
      <c r="C532" t="s">
        <v>10402</v>
      </c>
      <c r="D532" t="s">
        <v>1190</v>
      </c>
      <c r="E532">
        <v>10533.5579925</v>
      </c>
      <c r="F532">
        <v>1160.55</v>
      </c>
      <c r="G532">
        <v>-8.3801652350582501</v>
      </c>
      <c r="H532">
        <v>-10.9651539469286</v>
      </c>
      <c r="I532">
        <v>-21.946823050909501</v>
      </c>
      <c r="J532">
        <v>-4.6832587740052602</v>
      </c>
      <c r="K532">
        <v>1206.48764283983</v>
      </c>
      <c r="M532">
        <v>51.7744101381371</v>
      </c>
      <c r="N532">
        <v>1.25127582458465</v>
      </c>
      <c r="O532">
        <v>29.843608633837398</v>
      </c>
      <c r="P532">
        <v>44.788222818289498</v>
      </c>
    </row>
    <row r="533" spans="1:17" x14ac:dyDescent="0.3">
      <c r="A533" t="s">
        <v>1191</v>
      </c>
      <c r="B533" t="s">
        <v>1192</v>
      </c>
      <c r="C533" t="s">
        <v>10391</v>
      </c>
      <c r="D533" t="s">
        <v>144</v>
      </c>
      <c r="E533">
        <v>10528.514393924999</v>
      </c>
      <c r="F533">
        <v>97.95</v>
      </c>
      <c r="G533">
        <v>-14.8244091045083</v>
      </c>
      <c r="H533">
        <v>18.677275151523101</v>
      </c>
      <c r="I533">
        <v>4.2068502747324201</v>
      </c>
      <c r="J533">
        <v>20.7676334348354</v>
      </c>
      <c r="K533">
        <v>85.687167512232904</v>
      </c>
      <c r="L533">
        <v>85.239011076151101</v>
      </c>
      <c r="M533">
        <v>67.117598327370999</v>
      </c>
      <c r="N533">
        <v>3.89455681970782</v>
      </c>
      <c r="O533">
        <v>8.0245022970903506</v>
      </c>
      <c r="P533">
        <v>35.2900552486187</v>
      </c>
    </row>
    <row r="534" spans="1:17" x14ac:dyDescent="0.3">
      <c r="A534" t="s">
        <v>1193</v>
      </c>
      <c r="B534" t="s">
        <v>1194</v>
      </c>
      <c r="C534" t="s">
        <v>10394</v>
      </c>
      <c r="D534" t="s">
        <v>46</v>
      </c>
      <c r="E534">
        <v>10515.894882119999</v>
      </c>
      <c r="F534">
        <v>6652.2</v>
      </c>
      <c r="G534">
        <v>29.396410876473599</v>
      </c>
      <c r="H534">
        <v>-10.158103849711599</v>
      </c>
      <c r="I534">
        <v>22.1873824228988</v>
      </c>
      <c r="J534">
        <v>-1.57476765871494</v>
      </c>
      <c r="K534">
        <v>6210.3533041664696</v>
      </c>
      <c r="L534">
        <v>5281.7254058139197</v>
      </c>
      <c r="M534">
        <v>58.045949267863797</v>
      </c>
      <c r="N534">
        <v>0.50508750564070204</v>
      </c>
      <c r="O534">
        <v>11.9930248639547</v>
      </c>
      <c r="P534">
        <v>97.690901796460494</v>
      </c>
      <c r="Q534">
        <v>0.20924345922906501</v>
      </c>
    </row>
    <row r="535" spans="1:17" x14ac:dyDescent="0.3">
      <c r="A535" t="s">
        <v>1195</v>
      </c>
      <c r="B535" t="s">
        <v>1196</v>
      </c>
      <c r="C535" t="s">
        <v>10403</v>
      </c>
      <c r="D535" t="s">
        <v>130</v>
      </c>
      <c r="E535">
        <v>10502.769401955</v>
      </c>
      <c r="F535">
        <v>195.05</v>
      </c>
      <c r="G535">
        <v>-13.529814148520201</v>
      </c>
      <c r="H535">
        <v>-8.7551341365100406</v>
      </c>
      <c r="I535">
        <v>-19.404184823548601</v>
      </c>
      <c r="J535">
        <v>2.76783586559467</v>
      </c>
      <c r="K535">
        <v>197.625604011749</v>
      </c>
      <c r="L535">
        <v>197.48853147074399</v>
      </c>
      <c r="M535">
        <v>54.6449071661375</v>
      </c>
      <c r="N535">
        <v>0.62877949943636202</v>
      </c>
      <c r="O535">
        <v>46.065111509869197</v>
      </c>
      <c r="P535">
        <v>43.895241608262602</v>
      </c>
      <c r="Q535">
        <v>0.15064292951380101</v>
      </c>
    </row>
    <row r="536" spans="1:17" x14ac:dyDescent="0.3">
      <c r="A536" t="s">
        <v>1197</v>
      </c>
      <c r="B536" t="s">
        <v>1198</v>
      </c>
      <c r="C536" t="s">
        <v>10394</v>
      </c>
      <c r="D536" t="s">
        <v>916</v>
      </c>
      <c r="E536">
        <v>10475.749289699999</v>
      </c>
      <c r="F536">
        <v>1424.7</v>
      </c>
      <c r="G536">
        <v>66.701124939676802</v>
      </c>
      <c r="H536">
        <v>-7.92631129291604</v>
      </c>
      <c r="I536">
        <v>45.047638608146897</v>
      </c>
      <c r="J536">
        <v>-0.335688972067687</v>
      </c>
      <c r="K536">
        <v>1371.8376028960199</v>
      </c>
      <c r="L536">
        <v>1152.63263511735</v>
      </c>
      <c r="M536">
        <v>63.333939857026699</v>
      </c>
      <c r="N536">
        <v>0.39923981252977903</v>
      </c>
      <c r="O536">
        <v>11.690180388853699</v>
      </c>
      <c r="P536">
        <v>117.17987804878</v>
      </c>
      <c r="Q536">
        <v>6.4579505261182002E-2</v>
      </c>
    </row>
    <row r="537" spans="1:17" x14ac:dyDescent="0.3">
      <c r="A537" t="s">
        <v>1199</v>
      </c>
      <c r="B537" t="s">
        <v>1200</v>
      </c>
      <c r="C537" t="s">
        <v>10393</v>
      </c>
      <c r="D537" t="s">
        <v>1015</v>
      </c>
      <c r="E537">
        <v>10467.70082976</v>
      </c>
      <c r="F537">
        <v>478.2</v>
      </c>
      <c r="G537">
        <v>-9.1712021479034291</v>
      </c>
      <c r="H537">
        <v>2.1636172987982301</v>
      </c>
      <c r="I537">
        <v>32.206486748634099</v>
      </c>
      <c r="J537">
        <v>-6.3943900811191696</v>
      </c>
      <c r="K537">
        <v>443.519162369669</v>
      </c>
      <c r="L537">
        <v>384.45550700521198</v>
      </c>
      <c r="M537">
        <v>51.891316155353302</v>
      </c>
      <c r="N537">
        <v>1.4327502288729399</v>
      </c>
      <c r="O537">
        <v>8.3228774571309092</v>
      </c>
      <c r="P537">
        <v>78.766355140186903</v>
      </c>
      <c r="Q537">
        <v>9.3195948661138006E-2</v>
      </c>
    </row>
    <row r="538" spans="1:17" x14ac:dyDescent="0.3">
      <c r="A538" t="s">
        <v>1201</v>
      </c>
      <c r="B538" t="s">
        <v>1202</v>
      </c>
      <c r="C538" t="s">
        <v>592</v>
      </c>
      <c r="D538" t="s">
        <v>473</v>
      </c>
      <c r="E538">
        <v>10385.46520832</v>
      </c>
      <c r="F538">
        <v>396.8</v>
      </c>
      <c r="G538">
        <v>106.18289481105199</v>
      </c>
      <c r="H538">
        <v>-7.4094430480469198</v>
      </c>
      <c r="I538">
        <v>26.5038192656848</v>
      </c>
      <c r="J538">
        <v>-2.9597478639985</v>
      </c>
      <c r="K538">
        <v>391.60969809783802</v>
      </c>
      <c r="L538">
        <v>330.752818052034</v>
      </c>
      <c r="M538">
        <v>46.607476756434203</v>
      </c>
      <c r="N538">
        <v>0.39105280977566398</v>
      </c>
      <c r="O538">
        <v>6.1743951612903203</v>
      </c>
      <c r="P538">
        <v>142.61693671660001</v>
      </c>
      <c r="Q538">
        <v>0.166264049713161</v>
      </c>
    </row>
    <row r="539" spans="1:17" hidden="1" x14ac:dyDescent="0.3">
      <c r="A539" t="s">
        <v>1203</v>
      </c>
      <c r="B539" t="s">
        <v>1204</v>
      </c>
      <c r="C539" t="s">
        <v>10405</v>
      </c>
      <c r="D539" t="s">
        <v>261</v>
      </c>
      <c r="E539">
        <v>10335.922637760001</v>
      </c>
      <c r="F539">
        <v>85.84</v>
      </c>
      <c r="G539">
        <v>93.157054369704497</v>
      </c>
      <c r="H539">
        <v>-8.9952209570954302</v>
      </c>
      <c r="I539">
        <v>75.287739865864097</v>
      </c>
      <c r="J539">
        <v>-11.9915745040273</v>
      </c>
      <c r="K539">
        <v>83.204170849201603</v>
      </c>
      <c r="L539">
        <v>67.074474335506295</v>
      </c>
      <c r="M539">
        <v>52.509276889084198</v>
      </c>
      <c r="N539">
        <v>0.53580038775466798</v>
      </c>
      <c r="O539">
        <v>22.320596458527401</v>
      </c>
      <c r="P539">
        <v>128.29787234042499</v>
      </c>
      <c r="Q539">
        <v>9.6479798906722994E-2</v>
      </c>
    </row>
    <row r="540" spans="1:17" x14ac:dyDescent="0.3">
      <c r="A540" t="s">
        <v>1205</v>
      </c>
      <c r="B540" t="s">
        <v>1206</v>
      </c>
      <c r="C540" t="s">
        <v>10404</v>
      </c>
      <c r="D540" t="s">
        <v>388</v>
      </c>
      <c r="E540">
        <v>10323.1877272</v>
      </c>
      <c r="F540">
        <v>187.12</v>
      </c>
      <c r="G540">
        <v>14.6240825030641</v>
      </c>
      <c r="H540">
        <v>-11.323315314534</v>
      </c>
      <c r="I540">
        <v>29.193687974710699</v>
      </c>
      <c r="J540">
        <v>-2.5944294757300801</v>
      </c>
      <c r="K540">
        <v>194.00213085911901</v>
      </c>
      <c r="L540">
        <v>171.37039653486499</v>
      </c>
      <c r="M540">
        <v>41.488286165244901</v>
      </c>
      <c r="N540">
        <v>0.23941338045742699</v>
      </c>
      <c r="O540">
        <v>30.9320222317229</v>
      </c>
      <c r="P540">
        <v>59.115646258503403</v>
      </c>
      <c r="Q540">
        <v>8.1857795087933005E-2</v>
      </c>
    </row>
    <row r="541" spans="1:17" x14ac:dyDescent="0.3">
      <c r="A541" t="s">
        <v>1207</v>
      </c>
      <c r="B541" t="s">
        <v>1208</v>
      </c>
      <c r="C541" t="s">
        <v>10403</v>
      </c>
      <c r="D541" t="s">
        <v>130</v>
      </c>
      <c r="E541">
        <v>10227.08020875</v>
      </c>
      <c r="F541">
        <v>431.25</v>
      </c>
      <c r="G541">
        <v>255.790950727959</v>
      </c>
      <c r="H541">
        <v>-8.8377954563626506</v>
      </c>
      <c r="I541">
        <v>87.523393303703301</v>
      </c>
      <c r="J541">
        <v>-7.6216977297417099</v>
      </c>
      <c r="K541">
        <v>449.071034981781</v>
      </c>
      <c r="L541">
        <v>357.77395982303</v>
      </c>
      <c r="M541">
        <v>36.699079350387301</v>
      </c>
      <c r="N541">
        <v>0.91981272619573595</v>
      </c>
      <c r="O541">
        <v>32.081159420289801</v>
      </c>
      <c r="P541">
        <v>303.22580645161202</v>
      </c>
      <c r="Q541">
        <v>0.10778743931259301</v>
      </c>
    </row>
    <row r="542" spans="1:17" x14ac:dyDescent="0.3">
      <c r="A542" t="s">
        <v>1209</v>
      </c>
      <c r="B542" t="s">
        <v>1210</v>
      </c>
      <c r="C542" t="s">
        <v>10407</v>
      </c>
      <c r="D542" t="s">
        <v>1211</v>
      </c>
      <c r="E542">
        <v>10172.109973049999</v>
      </c>
      <c r="F542">
        <v>528.95000000000005</v>
      </c>
      <c r="G542">
        <v>14.208764440385099</v>
      </c>
      <c r="H542">
        <v>-5.8201251912674001</v>
      </c>
      <c r="I542">
        <v>29.8221709816107</v>
      </c>
      <c r="J542">
        <v>-2.44582375654868</v>
      </c>
      <c r="K542">
        <v>515.40855504261003</v>
      </c>
      <c r="L542">
        <v>462.70706126469798</v>
      </c>
      <c r="M542">
        <v>69.434948012184293</v>
      </c>
      <c r="N542">
        <v>0.54472733747662605</v>
      </c>
      <c r="O542">
        <v>9.9158710653180595</v>
      </c>
      <c r="P542">
        <v>70.849483204134302</v>
      </c>
      <c r="Q542">
        <v>3.0984856257993999E-2</v>
      </c>
    </row>
    <row r="543" spans="1:17" hidden="1" x14ac:dyDescent="0.3">
      <c r="A543" t="s">
        <v>1212</v>
      </c>
      <c r="B543" t="s">
        <v>1213</v>
      </c>
      <c r="C543" t="s">
        <v>10405</v>
      </c>
      <c r="D543" t="s">
        <v>400</v>
      </c>
      <c r="E543">
        <v>10159.40906844</v>
      </c>
      <c r="F543">
        <v>8993.5499999999993</v>
      </c>
      <c r="G543">
        <v>40.440731174814303</v>
      </c>
      <c r="H543">
        <v>-12.605294140676101</v>
      </c>
      <c r="I543">
        <v>-1.9884069268329201</v>
      </c>
      <c r="J543">
        <v>-9.9240675570415</v>
      </c>
      <c r="K543">
        <v>9519.0565668025301</v>
      </c>
      <c r="L543">
        <v>8520.4129734748203</v>
      </c>
      <c r="M543">
        <v>13.446620848778499</v>
      </c>
      <c r="N543">
        <v>0.51498076915851398</v>
      </c>
      <c r="O543">
        <v>27.857186539242001</v>
      </c>
      <c r="P543">
        <v>72.620921305182307</v>
      </c>
      <c r="Q543">
        <v>0.14093845510252601</v>
      </c>
    </row>
    <row r="544" spans="1:17" x14ac:dyDescent="0.3">
      <c r="A544" t="s">
        <v>1214</v>
      </c>
      <c r="B544" t="s">
        <v>1215</v>
      </c>
      <c r="C544" t="s">
        <v>10391</v>
      </c>
      <c r="D544" t="s">
        <v>400</v>
      </c>
      <c r="E544">
        <v>10130.5961129649</v>
      </c>
      <c r="F544">
        <v>327.85</v>
      </c>
      <c r="G544">
        <v>287.93283163546698</v>
      </c>
      <c r="H544">
        <v>10.8421799196971</v>
      </c>
      <c r="I544">
        <v>172.09763424750199</v>
      </c>
      <c r="J544">
        <v>-2.6433653154069501</v>
      </c>
      <c r="K544">
        <v>266.97178002963398</v>
      </c>
      <c r="L544">
        <v>192.24467025963901</v>
      </c>
      <c r="M544">
        <v>63.9439451836788</v>
      </c>
      <c r="N544">
        <v>0.80685404987495501</v>
      </c>
      <c r="O544">
        <v>6.14610340094554</v>
      </c>
      <c r="P544">
        <v>325.77922077922</v>
      </c>
      <c r="Q544">
        <v>0.118945248517728</v>
      </c>
    </row>
    <row r="545" spans="1:17" x14ac:dyDescent="0.3">
      <c r="A545" t="s">
        <v>1216</v>
      </c>
      <c r="B545" t="s">
        <v>1217</v>
      </c>
      <c r="C545" t="s">
        <v>10393</v>
      </c>
      <c r="D545" t="s">
        <v>1015</v>
      </c>
      <c r="E545">
        <v>10129.482829707</v>
      </c>
      <c r="F545">
        <v>47.59</v>
      </c>
      <c r="G545">
        <v>-46.024431081748901</v>
      </c>
      <c r="H545">
        <v>-3.3382940181153899</v>
      </c>
      <c r="I545">
        <v>-0.465892554434994</v>
      </c>
      <c r="J545">
        <v>-1.8646254386042</v>
      </c>
      <c r="K545">
        <v>47.509790107712902</v>
      </c>
      <c r="L545">
        <v>46.860064518456703</v>
      </c>
      <c r="M545">
        <v>51.640278725626203</v>
      </c>
      <c r="N545">
        <v>0.48309033273930302</v>
      </c>
      <c r="O545">
        <v>20.298382013027901</v>
      </c>
      <c r="P545">
        <v>30.205198358413099</v>
      </c>
      <c r="Q545">
        <v>4.7265531070415999E-2</v>
      </c>
    </row>
    <row r="546" spans="1:17" x14ac:dyDescent="0.3">
      <c r="A546" t="s">
        <v>1218</v>
      </c>
      <c r="B546" t="s">
        <v>1219</v>
      </c>
      <c r="C546" t="s">
        <v>10400</v>
      </c>
      <c r="D546" t="s">
        <v>111</v>
      </c>
      <c r="E546">
        <v>10113.615041999999</v>
      </c>
      <c r="F546">
        <v>731.8</v>
      </c>
      <c r="G546">
        <v>37.098902536438104</v>
      </c>
      <c r="H546">
        <v>0.45625630684871599</v>
      </c>
      <c r="I546">
        <v>-1.7316080306768</v>
      </c>
      <c r="J546">
        <v>-1.0153438763395299</v>
      </c>
      <c r="K546">
        <v>714.94777260582998</v>
      </c>
      <c r="L546">
        <v>649.98459411336501</v>
      </c>
      <c r="M546">
        <v>53.5400003038853</v>
      </c>
      <c r="N546">
        <v>0.99468056464665899</v>
      </c>
      <c r="O546">
        <v>10.6928122437824</v>
      </c>
      <c r="P546">
        <v>70.582750582750506</v>
      </c>
    </row>
    <row r="547" spans="1:17" x14ac:dyDescent="0.3">
      <c r="A547" t="s">
        <v>1220</v>
      </c>
      <c r="B547" t="s">
        <v>1221</v>
      </c>
      <c r="C547" t="s">
        <v>10394</v>
      </c>
      <c r="D547" t="s">
        <v>46</v>
      </c>
      <c r="E547">
        <v>10078.71231615</v>
      </c>
      <c r="F547">
        <v>1546.5</v>
      </c>
      <c r="G547">
        <v>33.915011713680997</v>
      </c>
      <c r="H547">
        <v>-8.1447923573032899</v>
      </c>
      <c r="I547">
        <v>51.890019265654999</v>
      </c>
      <c r="J547">
        <v>-6.3189630902069602</v>
      </c>
      <c r="K547">
        <v>1561.1149870828999</v>
      </c>
      <c r="L547">
        <v>1335.8674245781899</v>
      </c>
      <c r="M547">
        <v>50.163678867778899</v>
      </c>
      <c r="N547">
        <v>1.10472022533629</v>
      </c>
      <c r="O547">
        <v>21.558357581635899</v>
      </c>
      <c r="P547">
        <v>92.087939386411605</v>
      </c>
      <c r="Q547">
        <v>9.1155447297339001E-2</v>
      </c>
    </row>
    <row r="548" spans="1:17" x14ac:dyDescent="0.3">
      <c r="A548" t="s">
        <v>1222</v>
      </c>
      <c r="B548" t="s">
        <v>1223</v>
      </c>
      <c r="C548" t="s">
        <v>10391</v>
      </c>
      <c r="D548" t="s">
        <v>225</v>
      </c>
      <c r="E548">
        <v>10064.530424480001</v>
      </c>
      <c r="F548">
        <v>9069.5499999999993</v>
      </c>
      <c r="G548">
        <v>60.078339613743701</v>
      </c>
      <c r="H548">
        <v>11.4637279945103</v>
      </c>
      <c r="I548">
        <v>12.3566462913944</v>
      </c>
      <c r="J548">
        <v>3.7099879561444902</v>
      </c>
      <c r="K548">
        <v>7377.2858798404995</v>
      </c>
      <c r="L548">
        <v>6564.6870229952901</v>
      </c>
      <c r="M548">
        <v>88.150008605363695</v>
      </c>
      <c r="N548">
        <v>1.4343604737361</v>
      </c>
      <c r="O548">
        <v>5.1639827775358196</v>
      </c>
      <c r="P548">
        <v>105.65873015872999</v>
      </c>
      <c r="Q548">
        <v>6.1643803643247001E-2</v>
      </c>
    </row>
    <row r="549" spans="1:17" x14ac:dyDescent="0.3">
      <c r="A549" t="s">
        <v>1224</v>
      </c>
      <c r="B549" t="s">
        <v>1225</v>
      </c>
      <c r="C549" t="s">
        <v>10399</v>
      </c>
      <c r="D549" t="s">
        <v>119</v>
      </c>
      <c r="E549">
        <v>10044.958109839999</v>
      </c>
      <c r="F549">
        <v>1181.2</v>
      </c>
      <c r="G549">
        <v>29.439502450404099</v>
      </c>
      <c r="H549">
        <v>-13.594168211264501</v>
      </c>
      <c r="I549">
        <v>34.050966004349299</v>
      </c>
      <c r="J549">
        <v>1.3962923209632101</v>
      </c>
      <c r="K549">
        <v>1195.92514382381</v>
      </c>
      <c r="L549">
        <v>1025.62195856535</v>
      </c>
      <c r="M549">
        <v>42.3608822500237</v>
      </c>
      <c r="N549">
        <v>0.39697983825272898</v>
      </c>
      <c r="O549">
        <v>17.164747714188898</v>
      </c>
      <c r="P549">
        <v>69.712643678160902</v>
      </c>
      <c r="Q549">
        <v>-1.4451352135089999E-3</v>
      </c>
    </row>
    <row r="550" spans="1:17" x14ac:dyDescent="0.3">
      <c r="A550" t="s">
        <v>1226</v>
      </c>
      <c r="B550" t="s">
        <v>1227</v>
      </c>
      <c r="C550" t="s">
        <v>10392</v>
      </c>
      <c r="D550" t="s">
        <v>21</v>
      </c>
      <c r="E550">
        <v>10042.550171499999</v>
      </c>
      <c r="F550">
        <v>1595</v>
      </c>
      <c r="G550">
        <v>-29.746627667129399</v>
      </c>
      <c r="H550">
        <v>-4.6319987622420298</v>
      </c>
      <c r="I550">
        <v>-17.738282094865699</v>
      </c>
      <c r="J550">
        <v>-6.6615293204129502</v>
      </c>
      <c r="K550">
        <v>1614.5972123195099</v>
      </c>
      <c r="L550">
        <v>1586.0261720641699</v>
      </c>
      <c r="M550">
        <v>38.824901342854403</v>
      </c>
      <c r="N550">
        <v>0.50242920666221802</v>
      </c>
      <c r="O550">
        <v>21.783699059561101</v>
      </c>
      <c r="P550">
        <v>15.0752137368781</v>
      </c>
      <c r="Q550">
        <v>-7.2883306417685007E-2</v>
      </c>
    </row>
    <row r="551" spans="1:17" hidden="1" x14ac:dyDescent="0.3">
      <c r="A551" t="s">
        <v>1228</v>
      </c>
      <c r="B551" t="s">
        <v>1229</v>
      </c>
      <c r="C551" t="s">
        <v>10405</v>
      </c>
      <c r="D551" t="s">
        <v>225</v>
      </c>
      <c r="E551">
        <v>10024.557228</v>
      </c>
      <c r="F551">
        <v>2421</v>
      </c>
      <c r="G551">
        <v>76.578894385189699</v>
      </c>
      <c r="H551">
        <v>-7.2109979738964904</v>
      </c>
      <c r="I551">
        <v>72.435603195298498</v>
      </c>
      <c r="J551">
        <v>0.801418601646673</v>
      </c>
      <c r="K551">
        <v>2274.1342740981099</v>
      </c>
      <c r="L551">
        <v>1792.7119848454499</v>
      </c>
      <c r="M551">
        <v>61.4541469527557</v>
      </c>
      <c r="N551">
        <v>0.40596841709584602</v>
      </c>
      <c r="O551">
        <v>13.0813713341594</v>
      </c>
      <c r="P551">
        <v>125.083674228337</v>
      </c>
      <c r="Q551">
        <v>0.17037588316798399</v>
      </c>
    </row>
    <row r="552" spans="1:17" x14ac:dyDescent="0.3">
      <c r="A552" t="s">
        <v>1230</v>
      </c>
      <c r="B552" t="s">
        <v>1231</v>
      </c>
      <c r="C552" t="s">
        <v>10400</v>
      </c>
      <c r="D552" t="s">
        <v>1232</v>
      </c>
      <c r="E552">
        <v>10009.93813269</v>
      </c>
      <c r="F552">
        <v>920.9</v>
      </c>
      <c r="G552">
        <v>-50.339496940018201</v>
      </c>
      <c r="H552">
        <v>-6.6812102874086596</v>
      </c>
      <c r="I552">
        <v>-18.986860043130601</v>
      </c>
      <c r="J552">
        <v>-2.9186195996941802</v>
      </c>
      <c r="K552">
        <v>942.75453159760104</v>
      </c>
      <c r="L552">
        <v>998.21812572932402</v>
      </c>
      <c r="M552">
        <v>30.935070058466099</v>
      </c>
      <c r="N552">
        <v>0.79573336232209202</v>
      </c>
      <c r="O552">
        <v>40.8404821370398</v>
      </c>
      <c r="P552">
        <v>7.8337236533957801</v>
      </c>
      <c r="Q552">
        <v>-8.1542972076188006E-2</v>
      </c>
    </row>
    <row r="553" spans="1:17" hidden="1" x14ac:dyDescent="0.3">
      <c r="A553" t="s">
        <v>1233</v>
      </c>
      <c r="B553" t="s">
        <v>1234</v>
      </c>
      <c r="C553" t="s">
        <v>10405</v>
      </c>
      <c r="D553" t="s">
        <v>233</v>
      </c>
      <c r="E553">
        <v>9977.2610861699995</v>
      </c>
      <c r="F553">
        <v>356.7</v>
      </c>
      <c r="G553">
        <v>-19.644402768122902</v>
      </c>
      <c r="H553">
        <v>0.64356539750644404</v>
      </c>
      <c r="I553">
        <v>-5.1895435410617496</v>
      </c>
      <c r="J553">
        <v>-5.2117979441555997</v>
      </c>
      <c r="K553">
        <v>330.272813226457</v>
      </c>
      <c r="M553">
        <v>61.573695761645098</v>
      </c>
      <c r="O553">
        <v>4.4014578076815303</v>
      </c>
      <c r="P553">
        <v>26.466938486084</v>
      </c>
    </row>
    <row r="554" spans="1:17" x14ac:dyDescent="0.3">
      <c r="A554" t="s">
        <v>1235</v>
      </c>
      <c r="B554" t="s">
        <v>1236</v>
      </c>
      <c r="C554" t="s">
        <v>10390</v>
      </c>
      <c r="D554" t="s">
        <v>21</v>
      </c>
      <c r="E554">
        <v>9967.20413362</v>
      </c>
      <c r="F554">
        <v>483.85</v>
      </c>
      <c r="G554">
        <v>-14.694535029855601</v>
      </c>
      <c r="H554">
        <v>-9.3342875854093403</v>
      </c>
      <c r="I554">
        <v>-10.913565539519899</v>
      </c>
      <c r="J554">
        <v>-2.1671479238075801</v>
      </c>
      <c r="K554">
        <v>492.042890698615</v>
      </c>
      <c r="L554">
        <v>482.670234998034</v>
      </c>
      <c r="M554">
        <v>51.052328506584999</v>
      </c>
      <c r="N554">
        <v>1.01351444537582</v>
      </c>
      <c r="O554">
        <v>18.838483000930001</v>
      </c>
      <c r="P554">
        <v>23.164057528318601</v>
      </c>
      <c r="Q554">
        <v>-8.8386181664852001E-2</v>
      </c>
    </row>
    <row r="555" spans="1:17" x14ac:dyDescent="0.3">
      <c r="A555" t="s">
        <v>1237</v>
      </c>
      <c r="B555" t="s">
        <v>1238</v>
      </c>
      <c r="C555" t="s">
        <v>5630</v>
      </c>
      <c r="D555" t="s">
        <v>83</v>
      </c>
      <c r="E555">
        <v>9936.3849501450004</v>
      </c>
      <c r="F555">
        <v>1290.3499999999999</v>
      </c>
      <c r="G555">
        <v>-20.222698243094801</v>
      </c>
      <c r="H555">
        <v>-6.3077510307918097</v>
      </c>
      <c r="I555">
        <v>-26.3903373462188</v>
      </c>
      <c r="J555">
        <v>-2.6160441412824502</v>
      </c>
      <c r="K555">
        <v>1371.6388795139701</v>
      </c>
      <c r="L555">
        <v>1412.1710798060601</v>
      </c>
      <c r="M555">
        <v>33.260561929102202</v>
      </c>
      <c r="N555">
        <v>0.72284584433271803</v>
      </c>
      <c r="O555">
        <v>39.652032394311597</v>
      </c>
      <c r="P555">
        <v>13.4024695698026</v>
      </c>
      <c r="Q555">
        <v>-3.5927610538517001E-2</v>
      </c>
    </row>
    <row r="556" spans="1:17" hidden="1" x14ac:dyDescent="0.3">
      <c r="A556" t="s">
        <v>1239</v>
      </c>
      <c r="B556" t="s">
        <v>1240</v>
      </c>
      <c r="C556" t="s">
        <v>10405</v>
      </c>
      <c r="D556" t="s">
        <v>161</v>
      </c>
      <c r="E556">
        <v>9908.4741803399993</v>
      </c>
      <c r="F556">
        <v>660.2</v>
      </c>
      <c r="G556">
        <v>276.69010525015199</v>
      </c>
      <c r="H556">
        <v>-16.651362321399699</v>
      </c>
      <c r="I556">
        <v>66.530698307596694</v>
      </c>
      <c r="J556">
        <v>-1.2854926748290001</v>
      </c>
      <c r="K556">
        <v>691.53822848392701</v>
      </c>
      <c r="L556">
        <v>550.63335714939501</v>
      </c>
      <c r="M556">
        <v>48.533122720880499</v>
      </c>
      <c r="N556">
        <v>0.996268996567089</v>
      </c>
      <c r="O556">
        <v>28.097546198121702</v>
      </c>
      <c r="P556">
        <v>364.929577464788</v>
      </c>
      <c r="Q556">
        <v>0.25462990609691399</v>
      </c>
    </row>
    <row r="557" spans="1:17" hidden="1" x14ac:dyDescent="0.3">
      <c r="A557" t="s">
        <v>1241</v>
      </c>
      <c r="B557" t="s">
        <v>1242</v>
      </c>
      <c r="C557" t="s">
        <v>10405</v>
      </c>
      <c r="D557" t="s">
        <v>190</v>
      </c>
      <c r="E557">
        <v>9894.4714668800007</v>
      </c>
      <c r="F557">
        <v>2246.1999999999998</v>
      </c>
      <c r="G557">
        <v>84.068986342145607</v>
      </c>
      <c r="H557">
        <v>0.198535876541551</v>
      </c>
      <c r="I557">
        <v>-3.18011224142565</v>
      </c>
      <c r="J557">
        <v>-5.1317717474557396</v>
      </c>
      <c r="K557">
        <v>2112.3087859709899</v>
      </c>
      <c r="L557">
        <v>1812.1011476321301</v>
      </c>
      <c r="M557">
        <v>49.397825034620602</v>
      </c>
      <c r="N557">
        <v>0.95654840446065603</v>
      </c>
      <c r="O557">
        <v>6.8025999465764597</v>
      </c>
      <c r="P557">
        <v>136.71619770260301</v>
      </c>
      <c r="Q557">
        <v>0.14952603053852601</v>
      </c>
    </row>
    <row r="558" spans="1:17" x14ac:dyDescent="0.3">
      <c r="A558" t="s">
        <v>1243</v>
      </c>
      <c r="B558" t="s">
        <v>1244</v>
      </c>
      <c r="C558" t="s">
        <v>10399</v>
      </c>
      <c r="D558" t="s">
        <v>279</v>
      </c>
      <c r="E558">
        <v>9797.770606602</v>
      </c>
      <c r="F558">
        <v>123.74</v>
      </c>
      <c r="G558">
        <v>-22.053580342896101</v>
      </c>
      <c r="H558">
        <v>-10.5784348081377</v>
      </c>
      <c r="I558">
        <v>-23.9354249816713</v>
      </c>
      <c r="J558">
        <v>-7.2232297264880998</v>
      </c>
      <c r="K558">
        <v>133.07337345502901</v>
      </c>
      <c r="L558">
        <v>132.16837366687199</v>
      </c>
      <c r="M558">
        <v>23.513327839229099</v>
      </c>
      <c r="N558">
        <v>0.73677352423162701</v>
      </c>
      <c r="O558">
        <v>27.687085825117101</v>
      </c>
      <c r="P558">
        <v>22.818858560793998</v>
      </c>
      <c r="Q558">
        <v>0.107859362623625</v>
      </c>
    </row>
    <row r="559" spans="1:17" x14ac:dyDescent="0.3">
      <c r="A559" t="s">
        <v>1245</v>
      </c>
      <c r="B559" t="s">
        <v>1246</v>
      </c>
      <c r="C559" t="s">
        <v>10404</v>
      </c>
      <c r="D559" t="s">
        <v>388</v>
      </c>
      <c r="E559">
        <v>9766.4124955949992</v>
      </c>
      <c r="F559">
        <v>664.65</v>
      </c>
      <c r="G559">
        <v>-21.6712973012086</v>
      </c>
      <c r="H559">
        <v>-6.0386147313696599</v>
      </c>
      <c r="I559">
        <v>-11.432104608729899</v>
      </c>
      <c r="J559">
        <v>-0.807897959693614</v>
      </c>
      <c r="K559">
        <v>670.86683107913996</v>
      </c>
      <c r="L559">
        <v>670.83042181146698</v>
      </c>
      <c r="M559">
        <v>53.301197102542197</v>
      </c>
      <c r="N559">
        <v>0.41756835013614102</v>
      </c>
      <c r="O559">
        <v>22.6058827954562</v>
      </c>
      <c r="P559">
        <v>12.604828462515799</v>
      </c>
      <c r="Q559">
        <v>3.6321608919224001E-2</v>
      </c>
    </row>
    <row r="560" spans="1:17" hidden="1" x14ac:dyDescent="0.3">
      <c r="A560" t="s">
        <v>1247</v>
      </c>
      <c r="B560" t="s">
        <v>1248</v>
      </c>
      <c r="C560" t="s">
        <v>10405</v>
      </c>
      <c r="D560" t="s">
        <v>130</v>
      </c>
      <c r="E560">
        <v>9717.1900299270001</v>
      </c>
      <c r="F560">
        <v>281.51</v>
      </c>
      <c r="G560">
        <v>-15.064599311778</v>
      </c>
      <c r="H560">
        <v>0.74635207661242398</v>
      </c>
      <c r="I560">
        <v>-4.7095061872088202</v>
      </c>
      <c r="J560">
        <v>-2.4747149488326698</v>
      </c>
      <c r="K560">
        <v>271.71068504742999</v>
      </c>
      <c r="L560">
        <v>262.79231252011198</v>
      </c>
      <c r="M560">
        <v>22.227502817667499</v>
      </c>
      <c r="N560">
        <v>0.95785585686125496</v>
      </c>
      <c r="O560">
        <v>1.2397428155305401</v>
      </c>
      <c r="P560">
        <v>21.288237828522099</v>
      </c>
    </row>
    <row r="561" spans="1:17" x14ac:dyDescent="0.3">
      <c r="A561" t="s">
        <v>1249</v>
      </c>
      <c r="B561" t="s">
        <v>1250</v>
      </c>
      <c r="C561" t="s">
        <v>10393</v>
      </c>
      <c r="D561" t="s">
        <v>228</v>
      </c>
      <c r="E561">
        <v>9668.7566872000007</v>
      </c>
      <c r="F561">
        <v>724.1</v>
      </c>
      <c r="G561">
        <v>-17.9704391836251</v>
      </c>
      <c r="H561">
        <v>-3.0535517407144801</v>
      </c>
      <c r="I561">
        <v>5.2614120116939898</v>
      </c>
      <c r="J561">
        <v>1.5619360688572399</v>
      </c>
      <c r="K561">
        <v>698.33478431357901</v>
      </c>
      <c r="L561">
        <v>639.14767000931101</v>
      </c>
      <c r="M561">
        <v>42.176988988376003</v>
      </c>
      <c r="N561">
        <v>0.74533900085524696</v>
      </c>
      <c r="O561">
        <v>18.0776135892832</v>
      </c>
      <c r="P561">
        <v>31.2726613488034</v>
      </c>
      <c r="Q561">
        <v>6.2384115082059002E-2</v>
      </c>
    </row>
    <row r="562" spans="1:17" x14ac:dyDescent="0.3">
      <c r="A562" t="s">
        <v>1251</v>
      </c>
      <c r="B562" t="s">
        <v>1252</v>
      </c>
      <c r="C562" t="s">
        <v>10399</v>
      </c>
      <c r="D562" t="s">
        <v>860</v>
      </c>
      <c r="E562">
        <v>9665.4820799459994</v>
      </c>
      <c r="F562">
        <v>207.69</v>
      </c>
      <c r="G562">
        <v>42.314023302335499</v>
      </c>
      <c r="H562">
        <v>-7.6633708149852202</v>
      </c>
      <c r="I562">
        <v>11.5252860289223</v>
      </c>
      <c r="J562">
        <v>-4.9227956437051796</v>
      </c>
      <c r="K562">
        <v>218.45302025263601</v>
      </c>
      <c r="L562">
        <v>194.45346540137999</v>
      </c>
      <c r="M562">
        <v>42.401759461264902</v>
      </c>
      <c r="N562">
        <v>0.92617310329348101</v>
      </c>
      <c r="O562">
        <v>27.112523472483002</v>
      </c>
      <c r="P562">
        <v>82.906208718626104</v>
      </c>
      <c r="Q562">
        <v>0.119001168662155</v>
      </c>
    </row>
    <row r="563" spans="1:17" hidden="1" x14ac:dyDescent="0.3">
      <c r="A563" t="s">
        <v>1253</v>
      </c>
      <c r="B563" t="s">
        <v>1254</v>
      </c>
      <c r="C563" t="s">
        <v>10405</v>
      </c>
      <c r="D563" t="s">
        <v>215</v>
      </c>
      <c r="E563">
        <v>9664.87495666</v>
      </c>
      <c r="F563">
        <v>12191.3</v>
      </c>
      <c r="G563">
        <v>33.570396748092698</v>
      </c>
      <c r="H563">
        <v>-2.6408301669054302</v>
      </c>
      <c r="I563">
        <v>17.259317971146601</v>
      </c>
      <c r="J563">
        <v>-2.2285608349569701</v>
      </c>
      <c r="K563">
        <v>11816.5176210556</v>
      </c>
      <c r="L563">
        <v>10313.242001443799</v>
      </c>
      <c r="M563">
        <v>57.930063594660801</v>
      </c>
      <c r="N563">
        <v>0.87388866515907104</v>
      </c>
      <c r="O563">
        <v>6.6170137721161799</v>
      </c>
      <c r="P563">
        <v>89.159038013964206</v>
      </c>
      <c r="Q563">
        <v>0.137757021235134</v>
      </c>
    </row>
    <row r="564" spans="1:17" hidden="1" x14ac:dyDescent="0.3">
      <c r="A564" t="s">
        <v>1255</v>
      </c>
      <c r="B564" t="s">
        <v>1256</v>
      </c>
      <c r="C564" t="s">
        <v>10405</v>
      </c>
      <c r="D564" t="s">
        <v>261</v>
      </c>
      <c r="E564">
        <v>9660.5823868999996</v>
      </c>
      <c r="F564">
        <v>6275.95</v>
      </c>
      <c r="G564">
        <v>-7.4846049245740902</v>
      </c>
      <c r="H564">
        <v>-5.8077426901499196</v>
      </c>
      <c r="I564">
        <v>0.58210710728925696</v>
      </c>
      <c r="J564">
        <v>-2.1767631959038001</v>
      </c>
      <c r="K564">
        <v>6124.7854814818202</v>
      </c>
      <c r="L564">
        <v>5726.4275103985901</v>
      </c>
      <c r="M564">
        <v>65.127452155180094</v>
      </c>
      <c r="N564">
        <v>0.53181293259882001</v>
      </c>
      <c r="O564">
        <v>11.520964953512999</v>
      </c>
      <c r="P564">
        <v>35.843073593073498</v>
      </c>
      <c r="Q564">
        <v>0.112506714865329</v>
      </c>
    </row>
    <row r="565" spans="1:17" x14ac:dyDescent="0.3">
      <c r="A565" t="s">
        <v>1257</v>
      </c>
      <c r="B565" t="s">
        <v>1258</v>
      </c>
      <c r="C565" t="s">
        <v>10394</v>
      </c>
      <c r="D565" t="s">
        <v>46</v>
      </c>
      <c r="E565">
        <v>9644.9406070000005</v>
      </c>
      <c r="F565">
        <v>342.95</v>
      </c>
      <c r="G565">
        <v>-7.7496253612291701</v>
      </c>
      <c r="H565">
        <v>-9.1645816246820004</v>
      </c>
      <c r="I565">
        <v>19.102872954628999</v>
      </c>
      <c r="J565">
        <v>-7.2572730048684102</v>
      </c>
      <c r="K565">
        <v>342.41118064934</v>
      </c>
      <c r="L565">
        <v>312.01520239197902</v>
      </c>
      <c r="M565">
        <v>56.351197901960198</v>
      </c>
      <c r="N565">
        <v>0.59646759100035596</v>
      </c>
      <c r="O565">
        <v>21.125528502697101</v>
      </c>
      <c r="P565">
        <v>44.857444561774003</v>
      </c>
      <c r="Q565">
        <v>-9.3500045981480002E-3</v>
      </c>
    </row>
    <row r="566" spans="1:17" x14ac:dyDescent="0.3">
      <c r="A566" t="s">
        <v>1259</v>
      </c>
      <c r="B566" t="s">
        <v>1260</v>
      </c>
      <c r="C566" t="s">
        <v>10394</v>
      </c>
      <c r="D566" t="s">
        <v>46</v>
      </c>
      <c r="E566">
        <v>9630.4119590399896</v>
      </c>
      <c r="F566">
        <v>560.6</v>
      </c>
      <c r="G566">
        <v>129.259024810949</v>
      </c>
      <c r="H566">
        <v>-1.4415482568868501</v>
      </c>
      <c r="I566">
        <v>61.682185305190501</v>
      </c>
      <c r="J566">
        <v>13.9331590823315</v>
      </c>
      <c r="K566">
        <v>512.43299668930501</v>
      </c>
      <c r="L566">
        <v>413.97538165271601</v>
      </c>
      <c r="M566">
        <v>69.725897248586307</v>
      </c>
      <c r="N566">
        <v>1.4446805516872001</v>
      </c>
      <c r="O566">
        <v>9.7038886906885402</v>
      </c>
      <c r="P566">
        <v>198.191489361702</v>
      </c>
      <c r="Q566">
        <v>0.22277008296319301</v>
      </c>
    </row>
    <row r="567" spans="1:17" hidden="1" x14ac:dyDescent="0.3">
      <c r="A567" t="s">
        <v>1261</v>
      </c>
      <c r="B567" t="s">
        <v>1262</v>
      </c>
      <c r="C567" t="s">
        <v>10405</v>
      </c>
      <c r="D567" t="s">
        <v>130</v>
      </c>
      <c r="E567">
        <v>9617.7941544999994</v>
      </c>
      <c r="F567">
        <v>763.25</v>
      </c>
      <c r="G567">
        <v>2.47820280330847</v>
      </c>
      <c r="H567">
        <v>-8.8352241990017006</v>
      </c>
      <c r="I567">
        <v>4.5887391327682003</v>
      </c>
      <c r="J567">
        <v>2.60419719095455</v>
      </c>
      <c r="K567">
        <v>715.15345607017503</v>
      </c>
      <c r="L567">
        <v>673.34501405163701</v>
      </c>
      <c r="M567">
        <v>73.6027899896647</v>
      </c>
      <c r="N567">
        <v>0.54989041682251405</v>
      </c>
      <c r="O567">
        <v>3.55060596134948</v>
      </c>
      <c r="P567">
        <v>47.345559845559798</v>
      </c>
    </row>
    <row r="568" spans="1:17" hidden="1" x14ac:dyDescent="0.3">
      <c r="A568" t="s">
        <v>1263</v>
      </c>
      <c r="B568" t="s">
        <v>1264</v>
      </c>
      <c r="C568" t="s">
        <v>10405</v>
      </c>
      <c r="D568" t="s">
        <v>92</v>
      </c>
      <c r="E568">
        <v>9591.9028099999996</v>
      </c>
      <c r="F568">
        <v>144.51</v>
      </c>
      <c r="G568">
        <v>-27.200356846241299</v>
      </c>
      <c r="H568">
        <v>2.4569700957243601</v>
      </c>
      <c r="I568">
        <v>-8.2563568761280699</v>
      </c>
      <c r="J568">
        <v>-0.57830910072113295</v>
      </c>
      <c r="K568">
        <v>140.01726852691601</v>
      </c>
      <c r="L568">
        <v>137.03400676713801</v>
      </c>
      <c r="M568">
        <v>19.599037825510401</v>
      </c>
      <c r="N568">
        <v>0.5422027655028</v>
      </c>
      <c r="O568">
        <v>0.64355407930247699</v>
      </c>
      <c r="P568">
        <v>14.690476190476099</v>
      </c>
      <c r="Q568">
        <v>-1.3388827299693999E-2</v>
      </c>
    </row>
    <row r="569" spans="1:17" x14ac:dyDescent="0.3">
      <c r="A569" t="s">
        <v>1265</v>
      </c>
      <c r="B569" t="s">
        <v>1266</v>
      </c>
      <c r="C569" t="s">
        <v>10395</v>
      </c>
      <c r="D569" t="s">
        <v>276</v>
      </c>
      <c r="E569">
        <v>9549.5153348500007</v>
      </c>
      <c r="F569">
        <v>930.55</v>
      </c>
      <c r="G569">
        <v>71.527181434003396</v>
      </c>
      <c r="H569">
        <v>-5.9519258911452599</v>
      </c>
      <c r="I569">
        <v>28.964278415528302</v>
      </c>
      <c r="J569">
        <v>1.8550572946884201</v>
      </c>
      <c r="K569">
        <v>868.25785994557998</v>
      </c>
      <c r="L569">
        <v>742.94885365574999</v>
      </c>
      <c r="M569">
        <v>64.036100564120105</v>
      </c>
      <c r="N569">
        <v>0.53142642011258401</v>
      </c>
      <c r="O569">
        <v>4.5618182795121198</v>
      </c>
      <c r="P569">
        <v>105.10249063257601</v>
      </c>
      <c r="Q569">
        <v>4.030137822655E-2</v>
      </c>
    </row>
    <row r="570" spans="1:17" x14ac:dyDescent="0.3">
      <c r="A570" t="s">
        <v>1267</v>
      </c>
      <c r="B570" t="s">
        <v>1268</v>
      </c>
      <c r="C570" t="s">
        <v>10404</v>
      </c>
      <c r="D570" t="s">
        <v>273</v>
      </c>
      <c r="E570">
        <v>9520.8032041200004</v>
      </c>
      <c r="F570">
        <v>2291.4</v>
      </c>
      <c r="G570">
        <v>105.72437376254</v>
      </c>
      <c r="H570">
        <v>1.6015032242359299</v>
      </c>
      <c r="I570">
        <v>93.599835654939596</v>
      </c>
      <c r="J570">
        <v>1.7424540784332001</v>
      </c>
      <c r="K570">
        <v>1854.3485891770899</v>
      </c>
      <c r="L570">
        <v>1454.7997423269601</v>
      </c>
      <c r="M570">
        <v>75.238717249308294</v>
      </c>
      <c r="N570">
        <v>1.5611053409978899</v>
      </c>
      <c r="O570">
        <v>3.2992930086409999</v>
      </c>
      <c r="P570">
        <v>162.74509803921501</v>
      </c>
      <c r="Q570">
        <v>9.1490962124051001E-2</v>
      </c>
    </row>
    <row r="571" spans="1:17" hidden="1" x14ac:dyDescent="0.3">
      <c r="A571" t="s">
        <v>1269</v>
      </c>
      <c r="B571" t="s">
        <v>1270</v>
      </c>
      <c r="C571" t="s">
        <v>10405</v>
      </c>
      <c r="D571" t="s">
        <v>60</v>
      </c>
      <c r="E571">
        <v>9498.9649197300005</v>
      </c>
      <c r="F571">
        <v>7087.6</v>
      </c>
      <c r="G571">
        <v>57.2615916482291</v>
      </c>
      <c r="H571">
        <v>-22.486036812948502</v>
      </c>
      <c r="I571">
        <v>-19.9772798515414</v>
      </c>
      <c r="J571">
        <v>8.0187204477003296E-2</v>
      </c>
      <c r="K571">
        <v>7926.7596948826704</v>
      </c>
      <c r="L571">
        <v>7095.9945847541403</v>
      </c>
      <c r="M571">
        <v>23.936272497429499</v>
      </c>
      <c r="N571">
        <v>1.27019544534497</v>
      </c>
      <c r="O571">
        <v>45.0117105931485</v>
      </c>
      <c r="P571">
        <v>122.782422832715</v>
      </c>
      <c r="Q571">
        <v>0.133895434314561</v>
      </c>
    </row>
    <row r="572" spans="1:17" hidden="1" x14ac:dyDescent="0.3">
      <c r="A572" t="s">
        <v>1271</v>
      </c>
      <c r="B572" t="s">
        <v>1272</v>
      </c>
      <c r="C572" t="s">
        <v>10405</v>
      </c>
      <c r="D572" t="s">
        <v>130</v>
      </c>
      <c r="E572">
        <v>9452.6576331600008</v>
      </c>
      <c r="F572">
        <v>587.29999999999995</v>
      </c>
      <c r="G572">
        <v>75.640344073717301</v>
      </c>
      <c r="H572">
        <v>-14.8297614298976</v>
      </c>
      <c r="I572">
        <v>108.403130605245</v>
      </c>
      <c r="J572">
        <v>-1.89255522887174</v>
      </c>
      <c r="K572">
        <v>573.73669163647696</v>
      </c>
      <c r="L572">
        <v>414.315728080523</v>
      </c>
      <c r="M572">
        <v>44.964570479569602</v>
      </c>
      <c r="N572">
        <v>0.86437233562015803</v>
      </c>
      <c r="O572">
        <v>18.976672909926702</v>
      </c>
      <c r="P572">
        <v>141.93614830071999</v>
      </c>
    </row>
    <row r="573" spans="1:17" x14ac:dyDescent="0.3">
      <c r="A573" t="s">
        <v>1273</v>
      </c>
      <c r="B573" t="s">
        <v>1274</v>
      </c>
      <c r="C573" t="s">
        <v>10399</v>
      </c>
      <c r="D573" t="s">
        <v>77</v>
      </c>
      <c r="E573">
        <v>9452.6256883499991</v>
      </c>
      <c r="F573">
        <v>859.5</v>
      </c>
      <c r="G573">
        <v>-7.2391326355783496</v>
      </c>
      <c r="H573">
        <v>2.3647389548237001</v>
      </c>
      <c r="I573">
        <v>-5.4441347615928599</v>
      </c>
      <c r="J573">
        <v>-5.8256526362338601</v>
      </c>
      <c r="K573">
        <v>809.96261978168195</v>
      </c>
      <c r="L573">
        <v>759.34648819526103</v>
      </c>
      <c r="M573">
        <v>55.324233527406001</v>
      </c>
      <c r="N573">
        <v>2.1073841803597602</v>
      </c>
      <c r="O573">
        <v>9.7614892379290303</v>
      </c>
      <c r="P573">
        <v>39.529220779220701</v>
      </c>
      <c r="Q573">
        <v>0.14014888972971301</v>
      </c>
    </row>
    <row r="574" spans="1:17" hidden="1" x14ac:dyDescent="0.3">
      <c r="A574" t="s">
        <v>1275</v>
      </c>
      <c r="B574" t="s">
        <v>1276</v>
      </c>
      <c r="C574" t="s">
        <v>10405</v>
      </c>
      <c r="D574" t="s">
        <v>1277</v>
      </c>
      <c r="E574">
        <v>9435.9825347999395</v>
      </c>
      <c r="F574">
        <v>561.20000000000005</v>
      </c>
      <c r="G574">
        <v>-20.577564537545499</v>
      </c>
      <c r="H574">
        <v>1.8725987144557701</v>
      </c>
      <c r="I574">
        <v>7.4551936647602401</v>
      </c>
      <c r="J574">
        <v>1.3891688662569699</v>
      </c>
      <c r="K574">
        <v>502.02826627435002</v>
      </c>
      <c r="L574">
        <v>483.76406211571998</v>
      </c>
      <c r="N574">
        <v>0.84575153737005204</v>
      </c>
      <c r="O574">
        <v>4.7754811119030398</v>
      </c>
      <c r="P574">
        <v>41.306811028578601</v>
      </c>
    </row>
    <row r="575" spans="1:17" x14ac:dyDescent="0.3">
      <c r="A575" t="s">
        <v>1278</v>
      </c>
      <c r="B575" t="s">
        <v>1279</v>
      </c>
      <c r="C575" t="s">
        <v>10391</v>
      </c>
      <c r="D575" t="s">
        <v>549</v>
      </c>
      <c r="E575">
        <v>9398.7260600000009</v>
      </c>
      <c r="F575">
        <v>471.4</v>
      </c>
      <c r="G575">
        <v>95.194450717812202</v>
      </c>
      <c r="H575">
        <v>2.8602721764875798</v>
      </c>
      <c r="I575">
        <v>62.769702194631897</v>
      </c>
      <c r="J575">
        <v>-1.75026003575475</v>
      </c>
      <c r="K575">
        <v>426.36391872199403</v>
      </c>
      <c r="L575">
        <v>342.40494487118798</v>
      </c>
      <c r="M575">
        <v>73.503018843948894</v>
      </c>
      <c r="N575">
        <v>1.1247399051342</v>
      </c>
      <c r="O575">
        <v>0.93338990241833497</v>
      </c>
      <c r="P575">
        <v>143.61757105943099</v>
      </c>
      <c r="Q575">
        <v>0.33693242857073902</v>
      </c>
    </row>
    <row r="576" spans="1:17" x14ac:dyDescent="0.3">
      <c r="A576" t="s">
        <v>1280</v>
      </c>
      <c r="B576" t="s">
        <v>1281</v>
      </c>
      <c r="C576" t="s">
        <v>10401</v>
      </c>
      <c r="D576" t="s">
        <v>284</v>
      </c>
      <c r="E576">
        <v>9392.0053924799995</v>
      </c>
      <c r="F576">
        <v>575.54999999999995</v>
      </c>
      <c r="G576">
        <v>32.522913113261097</v>
      </c>
      <c r="H576">
        <v>-3.8936049295192299</v>
      </c>
      <c r="I576">
        <v>31.441667731713299</v>
      </c>
      <c r="J576">
        <v>-1.4192253849433101</v>
      </c>
      <c r="K576">
        <v>543.51094747835702</v>
      </c>
      <c r="L576">
        <v>465.68617507086901</v>
      </c>
      <c r="M576">
        <v>61.294518037038003</v>
      </c>
      <c r="N576">
        <v>0.76699224186751003</v>
      </c>
      <c r="O576">
        <v>4.5782295195899696</v>
      </c>
      <c r="P576">
        <v>67.262423714036501</v>
      </c>
      <c r="Q576">
        <v>0.11929670586925301</v>
      </c>
    </row>
    <row r="577" spans="1:17" x14ac:dyDescent="0.3">
      <c r="A577" t="s">
        <v>1282</v>
      </c>
      <c r="B577" t="s">
        <v>1283</v>
      </c>
      <c r="C577" t="s">
        <v>10391</v>
      </c>
      <c r="D577" t="s">
        <v>24</v>
      </c>
      <c r="E577">
        <v>9390.3254087280002</v>
      </c>
      <c r="F577">
        <v>82.48</v>
      </c>
      <c r="G577">
        <v>-35.381662452933099</v>
      </c>
      <c r="H577">
        <v>-6.3475831485580496</v>
      </c>
      <c r="I577">
        <v>-28.944237338409799</v>
      </c>
      <c r="J577">
        <v>-4.7284146465534</v>
      </c>
      <c r="K577">
        <v>84.460261263544396</v>
      </c>
      <c r="L577">
        <v>90.445818159893307</v>
      </c>
      <c r="M577">
        <v>49.392900064770899</v>
      </c>
      <c r="N577">
        <v>0.88463448115512</v>
      </c>
      <c r="O577">
        <v>41.246362754607098</v>
      </c>
      <c r="P577">
        <v>10.5630026809651</v>
      </c>
      <c r="Q577">
        <v>1.0569106503861E-2</v>
      </c>
    </row>
    <row r="578" spans="1:17" x14ac:dyDescent="0.3">
      <c r="A578" t="s">
        <v>1284</v>
      </c>
      <c r="B578" t="s">
        <v>1285</v>
      </c>
      <c r="C578" t="s">
        <v>10395</v>
      </c>
      <c r="D578" t="s">
        <v>54</v>
      </c>
      <c r="E578">
        <v>9328.9705565000004</v>
      </c>
      <c r="F578">
        <v>537.79999999999995</v>
      </c>
      <c r="G578">
        <v>-1.75757805228469</v>
      </c>
      <c r="H578">
        <v>4.4641756426359498</v>
      </c>
      <c r="I578">
        <v>26.633212686073499</v>
      </c>
      <c r="J578">
        <v>-1.8135646003121499</v>
      </c>
      <c r="K578">
        <v>480.54120152054099</v>
      </c>
      <c r="L578">
        <v>410.93872216019997</v>
      </c>
      <c r="M578">
        <v>69.170961101678202</v>
      </c>
      <c r="N578">
        <v>0.65520952221648798</v>
      </c>
      <c r="O578">
        <v>1.8966158423205699</v>
      </c>
      <c r="P578">
        <v>68.325508607198699</v>
      </c>
    </row>
    <row r="579" spans="1:17" x14ac:dyDescent="0.3">
      <c r="A579" t="s">
        <v>1286</v>
      </c>
      <c r="B579" t="s">
        <v>1287</v>
      </c>
      <c r="C579" t="s">
        <v>10397</v>
      </c>
      <c r="D579" t="s">
        <v>190</v>
      </c>
      <c r="E579">
        <v>9313.3609319000007</v>
      </c>
      <c r="F579">
        <v>1724.75</v>
      </c>
      <c r="G579">
        <v>52.212184230901997</v>
      </c>
      <c r="H579">
        <v>6.4097381456445701</v>
      </c>
      <c r="I579">
        <v>53.906944665400196</v>
      </c>
      <c r="J579">
        <v>6.6713307725142403</v>
      </c>
      <c r="K579">
        <v>1459.7463077975999</v>
      </c>
      <c r="L579">
        <v>1208.9377919983999</v>
      </c>
      <c r="M579">
        <v>90.7106556677534</v>
      </c>
      <c r="N579">
        <v>1.2780046989976901</v>
      </c>
      <c r="O579">
        <v>0.85519640527613705</v>
      </c>
      <c r="P579">
        <v>110.20719073735501</v>
      </c>
      <c r="Q579">
        <v>7.9892313892232003E-2</v>
      </c>
    </row>
    <row r="580" spans="1:17" x14ac:dyDescent="0.3">
      <c r="A580" t="s">
        <v>1288</v>
      </c>
      <c r="B580" t="s">
        <v>1289</v>
      </c>
      <c r="C580" t="s">
        <v>10395</v>
      </c>
      <c r="D580" t="s">
        <v>54</v>
      </c>
      <c r="E580">
        <v>9226.4474602800001</v>
      </c>
      <c r="F580">
        <v>566.70000000000005</v>
      </c>
      <c r="G580">
        <v>21.374781403316401</v>
      </c>
      <c r="H580">
        <v>1.8911265243590001</v>
      </c>
      <c r="I580">
        <v>17.309425170965898</v>
      </c>
      <c r="J580">
        <v>-4.5056960159583204</v>
      </c>
      <c r="K580">
        <v>534.36636518787304</v>
      </c>
      <c r="L580">
        <v>468.37623685692199</v>
      </c>
      <c r="M580">
        <v>50.358474725199002</v>
      </c>
      <c r="N580">
        <v>3.5527394810026802</v>
      </c>
      <c r="O580">
        <v>16.2608081877536</v>
      </c>
      <c r="P580">
        <v>65.074279056218998</v>
      </c>
      <c r="Q580">
        <v>3.5928383548339E-2</v>
      </c>
    </row>
    <row r="581" spans="1:17" x14ac:dyDescent="0.3">
      <c r="A581" t="s">
        <v>1290</v>
      </c>
      <c r="B581" t="s">
        <v>1291</v>
      </c>
      <c r="C581" t="s">
        <v>10402</v>
      </c>
      <c r="D581" t="s">
        <v>374</v>
      </c>
      <c r="E581">
        <v>9214.4547249299994</v>
      </c>
      <c r="F581">
        <v>406.05</v>
      </c>
      <c r="G581">
        <v>126.78107453816401</v>
      </c>
      <c r="H581">
        <v>-2.7033105361713998</v>
      </c>
      <c r="I581">
        <v>45.025360516817997</v>
      </c>
      <c r="J581">
        <v>-4.9928044455962102</v>
      </c>
      <c r="K581">
        <v>379.95274147346697</v>
      </c>
      <c r="L581">
        <v>289.61367626249103</v>
      </c>
      <c r="M581">
        <v>45.2305950655918</v>
      </c>
      <c r="N581">
        <v>0.92198283154843697</v>
      </c>
      <c r="O581">
        <v>10.035709887944799</v>
      </c>
      <c r="P581">
        <v>189.828693790149</v>
      </c>
      <c r="Q581">
        <v>0.17354148282677501</v>
      </c>
    </row>
    <row r="582" spans="1:17" hidden="1" x14ac:dyDescent="0.3">
      <c r="A582" t="s">
        <v>1292</v>
      </c>
      <c r="B582" t="s">
        <v>1293</v>
      </c>
      <c r="C582" t="s">
        <v>10405</v>
      </c>
      <c r="D582" t="s">
        <v>125</v>
      </c>
      <c r="E582">
        <v>9198.8360281250007</v>
      </c>
      <c r="F582">
        <v>381.25</v>
      </c>
      <c r="G582">
        <v>284.36229168276998</v>
      </c>
      <c r="H582">
        <v>-0.27795712134776401</v>
      </c>
      <c r="I582">
        <v>80.605879862442507</v>
      </c>
      <c r="J582">
        <v>2.3106572885632599</v>
      </c>
      <c r="K582">
        <v>357.69948688633002</v>
      </c>
      <c r="L582">
        <v>273.13747839395103</v>
      </c>
      <c r="M582">
        <v>51.2188765648363</v>
      </c>
      <c r="N582">
        <v>0.47065358425249199</v>
      </c>
      <c r="O582">
        <v>4.7475409836065596</v>
      </c>
      <c r="P582">
        <v>384.12698412698398</v>
      </c>
      <c r="Q582">
        <v>0.148946398427102</v>
      </c>
    </row>
    <row r="583" spans="1:17" x14ac:dyDescent="0.3">
      <c r="A583" t="s">
        <v>1294</v>
      </c>
      <c r="B583" t="s">
        <v>1295</v>
      </c>
      <c r="C583" t="s">
        <v>10397</v>
      </c>
      <c r="D583" t="s">
        <v>190</v>
      </c>
      <c r="E583">
        <v>9197.6880029999993</v>
      </c>
      <c r="F583">
        <v>466.55</v>
      </c>
      <c r="G583">
        <v>18.601968558379902</v>
      </c>
      <c r="H583">
        <v>-0.28525132420196198</v>
      </c>
      <c r="I583">
        <v>55.337681879276403</v>
      </c>
      <c r="J583">
        <v>-2.3098775169132102</v>
      </c>
      <c r="K583">
        <v>427.41972774919401</v>
      </c>
      <c r="L583">
        <v>341.86446276544302</v>
      </c>
      <c r="M583">
        <v>62.199960278124998</v>
      </c>
      <c r="N583">
        <v>0.69102957746596505</v>
      </c>
      <c r="O583">
        <v>4.0188618583217197</v>
      </c>
      <c r="P583">
        <v>94.314868804664698</v>
      </c>
    </row>
    <row r="584" spans="1:17" hidden="1" x14ac:dyDescent="0.3">
      <c r="A584" t="s">
        <v>1296</v>
      </c>
      <c r="B584" t="s">
        <v>1297</v>
      </c>
      <c r="C584" t="s">
        <v>10405</v>
      </c>
      <c r="D584" t="s">
        <v>284</v>
      </c>
      <c r="E584">
        <v>9171.0172858499991</v>
      </c>
      <c r="F584">
        <v>545.65</v>
      </c>
      <c r="G584">
        <v>165.58849529357201</v>
      </c>
      <c r="H584">
        <v>-4.5008389346235198</v>
      </c>
      <c r="I584">
        <v>118.511110624902</v>
      </c>
      <c r="J584">
        <v>0.55705348773487695</v>
      </c>
      <c r="K584">
        <v>485.25196074847702</v>
      </c>
      <c r="L584">
        <v>354.54104830952002</v>
      </c>
      <c r="M584">
        <v>68.168594918800594</v>
      </c>
      <c r="N584">
        <v>0.26592750571913898</v>
      </c>
      <c r="O584">
        <v>7.0283148538440496</v>
      </c>
      <c r="P584">
        <v>208.887630908576</v>
      </c>
      <c r="Q584">
        <v>8.6086998379458005E-2</v>
      </c>
    </row>
    <row r="585" spans="1:17" x14ac:dyDescent="0.3">
      <c r="A585" t="s">
        <v>1298</v>
      </c>
      <c r="B585" t="s">
        <v>1299</v>
      </c>
      <c r="C585" t="s">
        <v>10409</v>
      </c>
      <c r="D585" t="s">
        <v>1300</v>
      </c>
      <c r="E585">
        <v>9146.6571980999997</v>
      </c>
      <c r="F585">
        <v>1470.75</v>
      </c>
      <c r="G585">
        <v>181.81013020850199</v>
      </c>
      <c r="H585">
        <v>5.3655422849246799</v>
      </c>
      <c r="I585">
        <v>82.326979202315101</v>
      </c>
      <c r="J585">
        <v>4.6315596117753399</v>
      </c>
      <c r="K585">
        <v>1322.1939191854699</v>
      </c>
      <c r="L585">
        <v>1022.14437586562</v>
      </c>
      <c r="M585">
        <v>68.193472119961797</v>
      </c>
      <c r="N585">
        <v>1.07042536735711</v>
      </c>
      <c r="O585">
        <v>5.2524222335543103</v>
      </c>
      <c r="P585">
        <v>237.75404753703</v>
      </c>
      <c r="Q585">
        <v>0.17177319910365699</v>
      </c>
    </row>
    <row r="586" spans="1:17" x14ac:dyDescent="0.3">
      <c r="A586" t="s">
        <v>1301</v>
      </c>
      <c r="B586" t="s">
        <v>1302</v>
      </c>
      <c r="C586" t="s">
        <v>10391</v>
      </c>
      <c r="D586" t="s">
        <v>549</v>
      </c>
      <c r="E586">
        <v>9142.5701118399993</v>
      </c>
      <c r="F586">
        <v>276.8</v>
      </c>
      <c r="G586">
        <v>-22.420757852365998</v>
      </c>
      <c r="H586">
        <v>-1.1779664960043601</v>
      </c>
      <c r="I586">
        <v>12.8029146090099</v>
      </c>
      <c r="J586">
        <v>-3.3230934690876102</v>
      </c>
      <c r="K586">
        <v>263.32595408143101</v>
      </c>
      <c r="L586">
        <v>236.62795022612099</v>
      </c>
      <c r="M586">
        <v>47.7435423311547</v>
      </c>
      <c r="N586">
        <v>0.65065467657269305</v>
      </c>
      <c r="O586">
        <v>6.99060693641617</v>
      </c>
      <c r="P586">
        <v>37.301587301587297</v>
      </c>
      <c r="Q586">
        <v>3.3012152248763998E-2</v>
      </c>
    </row>
    <row r="587" spans="1:17" hidden="1" x14ac:dyDescent="0.3">
      <c r="A587" t="s">
        <v>1303</v>
      </c>
      <c r="B587" t="s">
        <v>1304</v>
      </c>
      <c r="C587" t="s">
        <v>10405</v>
      </c>
      <c r="D587" t="s">
        <v>21</v>
      </c>
      <c r="E587">
        <v>9138.1702150000001</v>
      </c>
      <c r="F587">
        <v>1655</v>
      </c>
      <c r="G587">
        <v>132.83404053249001</v>
      </c>
      <c r="H587">
        <v>-14.485049460939299</v>
      </c>
      <c r="I587">
        <v>42.196498628242502</v>
      </c>
      <c r="J587">
        <v>-6.5215530300857996</v>
      </c>
      <c r="K587">
        <v>1712.73970053477</v>
      </c>
      <c r="L587">
        <v>1332.56596894834</v>
      </c>
      <c r="M587">
        <v>34.732573725393998</v>
      </c>
      <c r="N587">
        <v>1.17793697967896</v>
      </c>
      <c r="O587">
        <v>20.347432024169098</v>
      </c>
      <c r="P587">
        <v>173.55371900826401</v>
      </c>
      <c r="Q587">
        <v>0.239489198524997</v>
      </c>
    </row>
    <row r="588" spans="1:17" x14ac:dyDescent="0.3">
      <c r="A588" t="s">
        <v>1305</v>
      </c>
      <c r="B588" t="s">
        <v>1306</v>
      </c>
      <c r="C588" t="s">
        <v>10402</v>
      </c>
      <c r="D588" t="s">
        <v>261</v>
      </c>
      <c r="E588">
        <v>9125.7350162000002</v>
      </c>
      <c r="F588">
        <v>79.75</v>
      </c>
      <c r="G588">
        <v>67.448243656925797</v>
      </c>
      <c r="H588">
        <v>-6.6266250981455297</v>
      </c>
      <c r="I588">
        <v>53.011343422800998</v>
      </c>
      <c r="J588">
        <v>-8.6436644563465208</v>
      </c>
      <c r="K588">
        <v>77.839152902330895</v>
      </c>
      <c r="L588">
        <v>64.592593105414494</v>
      </c>
      <c r="M588">
        <v>56.624645886890598</v>
      </c>
      <c r="N588">
        <v>0.69618998436182</v>
      </c>
      <c r="O588">
        <v>17.115987460814999</v>
      </c>
      <c r="P588">
        <v>101.96799226490199</v>
      </c>
      <c r="Q588">
        <v>0.22434013706860501</v>
      </c>
    </row>
    <row r="589" spans="1:17" x14ac:dyDescent="0.3">
      <c r="A589" t="s">
        <v>1307</v>
      </c>
      <c r="B589" t="s">
        <v>1308</v>
      </c>
      <c r="C589" t="s">
        <v>10395</v>
      </c>
      <c r="D589" t="s">
        <v>276</v>
      </c>
      <c r="E589">
        <v>9081.8775373299995</v>
      </c>
      <c r="F589">
        <v>1385.15</v>
      </c>
      <c r="G589">
        <v>-3.3569198605213701</v>
      </c>
      <c r="H589">
        <v>-0.80156831558481001</v>
      </c>
      <c r="I589">
        <v>-0.54871599421148698</v>
      </c>
      <c r="J589">
        <v>-1.3483424045326899</v>
      </c>
      <c r="K589">
        <v>1332.6606828190399</v>
      </c>
      <c r="L589">
        <v>1234.9182883934</v>
      </c>
      <c r="M589">
        <v>60.835068251525897</v>
      </c>
      <c r="N589">
        <v>2.3658578350116102</v>
      </c>
      <c r="O589">
        <v>19.405840522687001</v>
      </c>
      <c r="P589">
        <v>41.790357252533497</v>
      </c>
    </row>
    <row r="590" spans="1:17" hidden="1" x14ac:dyDescent="0.3">
      <c r="A590" t="s">
        <v>1309</v>
      </c>
      <c r="B590" t="s">
        <v>1310</v>
      </c>
      <c r="C590" t="s">
        <v>10405</v>
      </c>
      <c r="D590" t="s">
        <v>130</v>
      </c>
      <c r="E590">
        <v>9073</v>
      </c>
      <c r="F590">
        <v>4536.5</v>
      </c>
      <c r="G590">
        <v>-36.324124947345602</v>
      </c>
      <c r="H590">
        <v>-4.5008389346235198</v>
      </c>
      <c r="I590">
        <v>-21.119172590142799</v>
      </c>
      <c r="J590">
        <v>-5.6445625933791099</v>
      </c>
      <c r="K590">
        <v>4630.72481956309</v>
      </c>
      <c r="L590">
        <v>4754.0701122386099</v>
      </c>
      <c r="M590">
        <v>41.506573752178497</v>
      </c>
      <c r="N590">
        <v>0.59859011450226096</v>
      </c>
      <c r="O590">
        <v>53.730849774054803</v>
      </c>
      <c r="P590">
        <v>7.9797679262124399</v>
      </c>
      <c r="Q590">
        <v>2.8988642679014E-2</v>
      </c>
    </row>
    <row r="591" spans="1:17" x14ac:dyDescent="0.3">
      <c r="A591" t="s">
        <v>1311</v>
      </c>
      <c r="B591" t="s">
        <v>1312</v>
      </c>
      <c r="C591" t="s">
        <v>5630</v>
      </c>
      <c r="D591" t="s">
        <v>83</v>
      </c>
      <c r="E591">
        <v>9064.1251839800007</v>
      </c>
      <c r="F591">
        <v>770.3</v>
      </c>
      <c r="G591">
        <v>-10.178356710558999</v>
      </c>
      <c r="H591">
        <v>-4.6239517448354004</v>
      </c>
      <c r="I591">
        <v>-27.970446309278898</v>
      </c>
      <c r="J591">
        <v>-4.6378730479548</v>
      </c>
      <c r="K591">
        <v>803.03901189234796</v>
      </c>
      <c r="L591">
        <v>812.20015249671405</v>
      </c>
      <c r="M591">
        <v>33.449324300698201</v>
      </c>
      <c r="N591">
        <v>0.53357895437084402</v>
      </c>
      <c r="O591">
        <v>29.8065688692717</v>
      </c>
      <c r="P591">
        <v>22.134136673537299</v>
      </c>
      <c r="Q591">
        <v>3.2108124460449999E-3</v>
      </c>
    </row>
    <row r="592" spans="1:17" x14ac:dyDescent="0.3">
      <c r="A592" t="s">
        <v>1313</v>
      </c>
      <c r="B592" t="s">
        <v>1314</v>
      </c>
      <c r="C592" t="s">
        <v>10393</v>
      </c>
      <c r="D592" t="s">
        <v>393</v>
      </c>
      <c r="E592">
        <v>9033.7664971499999</v>
      </c>
      <c r="F592">
        <v>663.05</v>
      </c>
      <c r="G592">
        <v>21.705387811294599</v>
      </c>
      <c r="H592">
        <v>-7.9444145139333697</v>
      </c>
      <c r="I592">
        <v>16.866775926355299</v>
      </c>
      <c r="J592">
        <v>-4.6581371098698998</v>
      </c>
      <c r="K592">
        <v>665.92465753861597</v>
      </c>
      <c r="L592">
        <v>575.74524808509796</v>
      </c>
      <c r="M592">
        <v>36.0973027312874</v>
      </c>
      <c r="N592">
        <v>0.19420295538357699</v>
      </c>
      <c r="O592">
        <v>19.5988236181283</v>
      </c>
      <c r="P592">
        <v>71.819124125420998</v>
      </c>
      <c r="Q592">
        <v>-4.2398276939119997E-3</v>
      </c>
    </row>
    <row r="593" spans="1:17" x14ac:dyDescent="0.3">
      <c r="A593" t="s">
        <v>1315</v>
      </c>
      <c r="B593" t="s">
        <v>1316</v>
      </c>
      <c r="C593" t="s">
        <v>10391</v>
      </c>
      <c r="D593" t="s">
        <v>24</v>
      </c>
      <c r="E593">
        <v>9011.1647038129995</v>
      </c>
      <c r="F593">
        <v>238.61</v>
      </c>
      <c r="G593">
        <v>-37.518603276362803</v>
      </c>
      <c r="H593">
        <v>2.4441612876876202</v>
      </c>
      <c r="I593">
        <v>-13.7638034354077</v>
      </c>
      <c r="J593">
        <v>1.6460448742492599</v>
      </c>
      <c r="K593">
        <v>226.50979160760701</v>
      </c>
      <c r="L593">
        <v>223.13931845311799</v>
      </c>
      <c r="M593">
        <v>67.909888350602003</v>
      </c>
      <c r="N593">
        <v>1.01143013545746</v>
      </c>
      <c r="O593">
        <v>20.091362474330499</v>
      </c>
      <c r="P593">
        <v>24.2760416666666</v>
      </c>
      <c r="Q593">
        <v>0.124960543459782</v>
      </c>
    </row>
    <row r="594" spans="1:17" x14ac:dyDescent="0.3">
      <c r="A594" t="s">
        <v>1317</v>
      </c>
      <c r="B594" t="s">
        <v>1318</v>
      </c>
      <c r="C594" t="s">
        <v>10401</v>
      </c>
      <c r="D594" t="s">
        <v>433</v>
      </c>
      <c r="E594">
        <v>8992.8212017899896</v>
      </c>
      <c r="F594">
        <v>204.13</v>
      </c>
      <c r="G594">
        <v>-34.852587329867703</v>
      </c>
      <c r="H594">
        <v>1.87223661138435</v>
      </c>
      <c r="I594">
        <v>13.752164243127</v>
      </c>
      <c r="J594">
        <v>-1.2923692871160399</v>
      </c>
      <c r="K594">
        <v>195.890552159582</v>
      </c>
      <c r="L594">
        <v>193.02741624632301</v>
      </c>
      <c r="M594">
        <v>51.479329423550098</v>
      </c>
      <c r="N594">
        <v>1.2373830082366799</v>
      </c>
      <c r="O594">
        <v>13.2366629108901</v>
      </c>
      <c r="P594">
        <v>40.779310344827501</v>
      </c>
    </row>
    <row r="595" spans="1:17" x14ac:dyDescent="0.3">
      <c r="A595" t="s">
        <v>1319</v>
      </c>
      <c r="B595" t="s">
        <v>1320</v>
      </c>
      <c r="C595" t="s">
        <v>10397</v>
      </c>
      <c r="D595" t="s">
        <v>190</v>
      </c>
      <c r="E595">
        <v>8990.7157079999997</v>
      </c>
      <c r="F595">
        <v>588.45000000000005</v>
      </c>
      <c r="G595">
        <v>-12.124168089693701</v>
      </c>
      <c r="H595">
        <v>-6.3190207528053399</v>
      </c>
      <c r="I595">
        <v>-1.22644285895923</v>
      </c>
      <c r="J595">
        <v>-0.62190118932236205</v>
      </c>
      <c r="K595">
        <v>579.03893319208396</v>
      </c>
      <c r="L595">
        <v>549.89283697518295</v>
      </c>
      <c r="M595">
        <v>65.114905190512502</v>
      </c>
      <c r="N595">
        <v>0.66410982501027704</v>
      </c>
      <c r="O595">
        <v>20.2820970345823</v>
      </c>
      <c r="P595">
        <v>35.900692840646599</v>
      </c>
      <c r="Q595">
        <v>6.488494371563E-2</v>
      </c>
    </row>
    <row r="596" spans="1:17" x14ac:dyDescent="0.3">
      <c r="A596" t="s">
        <v>1321</v>
      </c>
      <c r="B596" t="s">
        <v>1322</v>
      </c>
      <c r="C596" t="s">
        <v>10402</v>
      </c>
      <c r="D596" t="s">
        <v>215</v>
      </c>
      <c r="E596">
        <v>8913.0531781099999</v>
      </c>
      <c r="F596">
        <v>2309.35</v>
      </c>
      <c r="G596">
        <v>2.1579288995752801</v>
      </c>
      <c r="H596">
        <v>6.7805699519728897</v>
      </c>
      <c r="I596">
        <v>4.2237084642599498</v>
      </c>
      <c r="J596">
        <v>3.9507153639016499</v>
      </c>
      <c r="K596">
        <v>2108.2396763327702</v>
      </c>
      <c r="L596">
        <v>2013.3860394528299</v>
      </c>
      <c r="M596">
        <v>76.677733441389705</v>
      </c>
      <c r="N596">
        <v>2.44790985934491</v>
      </c>
      <c r="O596">
        <v>18.7780111286725</v>
      </c>
      <c r="P596">
        <v>57.969081332512403</v>
      </c>
      <c r="Q596">
        <v>-1.3609638408943E-2</v>
      </c>
    </row>
    <row r="597" spans="1:17" hidden="1" x14ac:dyDescent="0.3">
      <c r="A597" t="s">
        <v>1323</v>
      </c>
      <c r="B597" t="s">
        <v>1324</v>
      </c>
      <c r="C597" t="s">
        <v>10402</v>
      </c>
      <c r="D597" t="s">
        <v>242</v>
      </c>
      <c r="E597">
        <v>8881.7271982500006</v>
      </c>
      <c r="F597">
        <v>1502.5</v>
      </c>
      <c r="G597">
        <v>89.921719001933994</v>
      </c>
      <c r="H597">
        <v>-12.6013549494016</v>
      </c>
      <c r="I597">
        <v>-4.5816350157118499</v>
      </c>
      <c r="J597">
        <v>-4.0011647668694703</v>
      </c>
      <c r="K597">
        <v>1575.4296937481899</v>
      </c>
      <c r="M597">
        <v>39.096046913434499</v>
      </c>
      <c r="N597">
        <v>0.92571364534893197</v>
      </c>
      <c r="O597">
        <v>38.435940099833601</v>
      </c>
      <c r="P597">
        <v>133.88854296388499</v>
      </c>
    </row>
    <row r="598" spans="1:17" hidden="1" x14ac:dyDescent="0.3">
      <c r="A598" t="s">
        <v>1325</v>
      </c>
      <c r="B598" t="s">
        <v>1326</v>
      </c>
      <c r="C598" t="s">
        <v>10405</v>
      </c>
      <c r="D598" t="s">
        <v>54</v>
      </c>
      <c r="E598">
        <v>8864.3189787299998</v>
      </c>
      <c r="F598">
        <v>5340.15</v>
      </c>
      <c r="G598">
        <v>-24.1808427160497</v>
      </c>
      <c r="H598">
        <v>-4.3859822183770403</v>
      </c>
      <c r="I598">
        <v>-5.7098994984492597</v>
      </c>
      <c r="J598">
        <v>-0.56660202832485396</v>
      </c>
      <c r="K598">
        <v>5193.1364140195701</v>
      </c>
      <c r="L598">
        <v>5065.5105342622201</v>
      </c>
      <c r="M598">
        <v>65.864445238029305</v>
      </c>
      <c r="N598">
        <v>1.21212672921224</v>
      </c>
      <c r="O598">
        <v>5.6683801016825504</v>
      </c>
      <c r="P598">
        <v>15.175076295952801</v>
      </c>
      <c r="Q598">
        <v>-6.7948680122634997E-2</v>
      </c>
    </row>
    <row r="599" spans="1:17" hidden="1" x14ac:dyDescent="0.3">
      <c r="A599" t="s">
        <v>1327</v>
      </c>
      <c r="B599" t="s">
        <v>1328</v>
      </c>
      <c r="C599" t="s">
        <v>10405</v>
      </c>
      <c r="D599" t="s">
        <v>46</v>
      </c>
      <c r="E599">
        <v>8831.4141204999996</v>
      </c>
      <c r="F599">
        <v>806.95</v>
      </c>
      <c r="G599">
        <v>267.43303468906402</v>
      </c>
      <c r="H599">
        <v>-8.0753812188432192</v>
      </c>
      <c r="I599">
        <v>307.427682180413</v>
      </c>
      <c r="J599">
        <v>-1.34408511241382</v>
      </c>
      <c r="K599">
        <v>648.845387164876</v>
      </c>
      <c r="L599">
        <v>410.16833995258798</v>
      </c>
      <c r="M599">
        <v>62.909468368017002</v>
      </c>
      <c r="N599">
        <v>0.89740188230676898</v>
      </c>
      <c r="O599">
        <v>9.9138732263461105</v>
      </c>
      <c r="P599">
        <v>422.12876091879599</v>
      </c>
    </row>
    <row r="600" spans="1:17" x14ac:dyDescent="0.3">
      <c r="A600" t="s">
        <v>1329</v>
      </c>
      <c r="B600" t="s">
        <v>1330</v>
      </c>
      <c r="C600" t="s">
        <v>10404</v>
      </c>
      <c r="D600" t="s">
        <v>388</v>
      </c>
      <c r="E600">
        <v>8807.1503680599999</v>
      </c>
      <c r="F600">
        <v>221.02</v>
      </c>
      <c r="G600">
        <v>-6.2342671103567397</v>
      </c>
      <c r="H600">
        <v>-12.1522112371586</v>
      </c>
      <c r="I600">
        <v>-5.3155319781109096</v>
      </c>
      <c r="J600">
        <v>-3.6646353447018698</v>
      </c>
      <c r="K600">
        <v>230.13705185652901</v>
      </c>
      <c r="L600">
        <v>225.087091285957</v>
      </c>
      <c r="M600">
        <v>41.1239975462967</v>
      </c>
      <c r="N600">
        <v>0.41509055968636299</v>
      </c>
      <c r="O600">
        <v>45.801284951588002</v>
      </c>
      <c r="P600">
        <v>32.984356197352596</v>
      </c>
      <c r="Q600">
        <v>5.0085341659572999E-2</v>
      </c>
    </row>
    <row r="601" spans="1:17" x14ac:dyDescent="0.3">
      <c r="A601" t="s">
        <v>1331</v>
      </c>
      <c r="B601" t="s">
        <v>1332</v>
      </c>
      <c r="C601" t="s">
        <v>10402</v>
      </c>
      <c r="D601" t="s">
        <v>777</v>
      </c>
      <c r="E601">
        <v>8731.1568198139994</v>
      </c>
      <c r="F601">
        <v>218.57</v>
      </c>
      <c r="G601">
        <v>33.796579349627997</v>
      </c>
      <c r="H601">
        <v>-15.152926409772601</v>
      </c>
      <c r="I601">
        <v>13.681822285933499</v>
      </c>
      <c r="J601">
        <v>-2.6018221828139501</v>
      </c>
      <c r="K601">
        <v>235.32664340321799</v>
      </c>
      <c r="L601">
        <v>203.05333221071399</v>
      </c>
      <c r="M601">
        <v>38.599226409228798</v>
      </c>
      <c r="N601">
        <v>0.38355673465894202</v>
      </c>
      <c r="O601">
        <v>35.649906208537303</v>
      </c>
      <c r="P601">
        <v>97.443541102077603</v>
      </c>
      <c r="Q601">
        <v>0.16528568484195399</v>
      </c>
    </row>
    <row r="602" spans="1:17" x14ac:dyDescent="0.3">
      <c r="A602" t="s">
        <v>1333</v>
      </c>
      <c r="B602" t="s">
        <v>1334</v>
      </c>
      <c r="C602" t="s">
        <v>10407</v>
      </c>
      <c r="D602" t="s">
        <v>1211</v>
      </c>
      <c r="E602">
        <v>8710.4445426000002</v>
      </c>
      <c r="F602">
        <v>681.4</v>
      </c>
      <c r="G602">
        <v>96.310554864175103</v>
      </c>
      <c r="H602">
        <v>-17.594557014296601</v>
      </c>
      <c r="I602">
        <v>26.847528171348099</v>
      </c>
      <c r="J602">
        <v>-1.84691852205083</v>
      </c>
      <c r="K602">
        <v>662.42684758970995</v>
      </c>
      <c r="L602">
        <v>515.40163685415405</v>
      </c>
      <c r="M602">
        <v>36.521393172139199</v>
      </c>
      <c r="N602">
        <v>0.498134729131811</v>
      </c>
      <c r="O602">
        <v>15.1966539477546</v>
      </c>
      <c r="P602">
        <v>138.75262789067901</v>
      </c>
      <c r="Q602">
        <v>0.18306376358809001</v>
      </c>
    </row>
    <row r="603" spans="1:17" x14ac:dyDescent="0.3">
      <c r="A603" t="s">
        <v>1335</v>
      </c>
      <c r="B603" t="s">
        <v>1336</v>
      </c>
      <c r="C603" t="s">
        <v>10404</v>
      </c>
      <c r="D603" t="s">
        <v>273</v>
      </c>
      <c r="E603">
        <v>8708.1241023300008</v>
      </c>
      <c r="F603">
        <v>705.7</v>
      </c>
      <c r="G603">
        <v>-11.893693848777801</v>
      </c>
      <c r="H603">
        <v>-18.684140337503401</v>
      </c>
      <c r="I603">
        <v>-6.4965488098103403</v>
      </c>
      <c r="J603">
        <v>-3.2905815446612299</v>
      </c>
      <c r="K603">
        <v>717.89677312433901</v>
      </c>
      <c r="L603">
        <v>674.69257682279999</v>
      </c>
      <c r="M603">
        <v>47.242697576172603</v>
      </c>
      <c r="N603">
        <v>0.283146842348729</v>
      </c>
      <c r="O603">
        <v>18.704832081620999</v>
      </c>
      <c r="P603">
        <v>38.358984413292802</v>
      </c>
    </row>
    <row r="604" spans="1:17" hidden="1" x14ac:dyDescent="0.3">
      <c r="A604" t="s">
        <v>1337</v>
      </c>
      <c r="B604" t="s">
        <v>1338</v>
      </c>
      <c r="C604" t="s">
        <v>10405</v>
      </c>
      <c r="D604" t="s">
        <v>433</v>
      </c>
      <c r="E604">
        <v>8684.7543815999998</v>
      </c>
      <c r="F604">
        <v>1115.2</v>
      </c>
      <c r="G604">
        <v>9.3508051641554992</v>
      </c>
      <c r="H604">
        <v>-2.6293164257717101</v>
      </c>
      <c r="I604">
        <v>17.6174670543483</v>
      </c>
      <c r="J604">
        <v>-2.6854569975388198</v>
      </c>
      <c r="K604">
        <v>1048.8334011288</v>
      </c>
      <c r="L604">
        <v>929.923409793612</v>
      </c>
      <c r="M604">
        <v>59.086846324398401</v>
      </c>
      <c r="N604">
        <v>0.52196747302837698</v>
      </c>
      <c r="O604">
        <v>11.011477761836399</v>
      </c>
      <c r="P604">
        <v>47.191975186431698</v>
      </c>
      <c r="Q604">
        <v>0.10142411933746801</v>
      </c>
    </row>
    <row r="605" spans="1:17" x14ac:dyDescent="0.3">
      <c r="A605" t="s">
        <v>1339</v>
      </c>
      <c r="B605" t="s">
        <v>1340</v>
      </c>
      <c r="C605" t="s">
        <v>10390</v>
      </c>
      <c r="D605" t="s">
        <v>284</v>
      </c>
      <c r="E605">
        <v>8668.0112492000007</v>
      </c>
      <c r="F605">
        <v>735.4</v>
      </c>
      <c r="G605">
        <v>1.71388668750481</v>
      </c>
      <c r="H605">
        <v>-3.7540726991254498</v>
      </c>
      <c r="I605">
        <v>-21.919144514016001</v>
      </c>
      <c r="J605">
        <v>-0.27477143234451601</v>
      </c>
      <c r="K605">
        <v>753.13692640538602</v>
      </c>
      <c r="L605">
        <v>719.19317270207102</v>
      </c>
      <c r="M605">
        <v>43.5374427894889</v>
      </c>
      <c r="N605">
        <v>1.2347436501395299</v>
      </c>
      <c r="O605">
        <v>25.333152026108198</v>
      </c>
      <c r="P605">
        <v>36.286137879911003</v>
      </c>
      <c r="Q605">
        <v>7.5666857314552999E-2</v>
      </c>
    </row>
    <row r="606" spans="1:17" x14ac:dyDescent="0.3">
      <c r="A606" t="s">
        <v>1341</v>
      </c>
      <c r="B606" t="s">
        <v>1342</v>
      </c>
      <c r="C606" t="s">
        <v>10400</v>
      </c>
      <c r="D606" t="s">
        <v>86</v>
      </c>
      <c r="E606">
        <v>8648.1641991100005</v>
      </c>
      <c r="F606">
        <v>292.89999999999998</v>
      </c>
      <c r="G606">
        <v>-73.757471736819795</v>
      </c>
      <c r="H606">
        <v>-8.5405740339612706</v>
      </c>
      <c r="I606">
        <v>-12.581613897209399</v>
      </c>
      <c r="J606">
        <v>-4.5429339891933003</v>
      </c>
      <c r="K606">
        <v>294.77578348071199</v>
      </c>
      <c r="L606">
        <v>333.06333390588298</v>
      </c>
      <c r="M606">
        <v>53.368351718018701</v>
      </c>
      <c r="N606">
        <v>0.45416248636892198</v>
      </c>
      <c r="O606">
        <v>75.810856947763696</v>
      </c>
      <c r="P606">
        <v>12.2222222222222</v>
      </c>
      <c r="Q606">
        <v>-9.4481367785409998E-2</v>
      </c>
    </row>
    <row r="607" spans="1:17" hidden="1" x14ac:dyDescent="0.3">
      <c r="A607" t="s">
        <v>1343</v>
      </c>
      <c r="B607" t="s">
        <v>1344</v>
      </c>
      <c r="C607" t="s">
        <v>10405</v>
      </c>
      <c r="D607" t="s">
        <v>753</v>
      </c>
      <c r="E607">
        <v>8642.3479203879997</v>
      </c>
      <c r="F607">
        <v>555.94000000000005</v>
      </c>
      <c r="G607">
        <v>-10.3723873806243</v>
      </c>
      <c r="H607">
        <v>1.20392297013838</v>
      </c>
      <c r="I607">
        <v>-0.96253761504084001</v>
      </c>
      <c r="J607">
        <v>1.6933964303364</v>
      </c>
      <c r="K607">
        <v>529.19218637341498</v>
      </c>
      <c r="L607">
        <v>502.94923518693003</v>
      </c>
      <c r="M607">
        <v>73.886051750125603</v>
      </c>
      <c r="N607">
        <v>0.67467012229586898</v>
      </c>
      <c r="O607">
        <v>0.51264524948733103</v>
      </c>
      <c r="P607">
        <v>29.550485866753601</v>
      </c>
      <c r="Q607">
        <v>-1.0545973830429E-2</v>
      </c>
    </row>
    <row r="608" spans="1:17" x14ac:dyDescent="0.3">
      <c r="A608" t="s">
        <v>1345</v>
      </c>
      <c r="B608" t="s">
        <v>1346</v>
      </c>
      <c r="C608" t="s">
        <v>10402</v>
      </c>
      <c r="D608" t="s">
        <v>438</v>
      </c>
      <c r="E608">
        <v>8618.1618923799997</v>
      </c>
      <c r="F608">
        <v>643.15</v>
      </c>
      <c r="G608">
        <v>-20.616361387517401</v>
      </c>
      <c r="H608">
        <v>-9.8870101834062094</v>
      </c>
      <c r="I608">
        <v>-41.542534282096803</v>
      </c>
      <c r="J608">
        <v>-8.7945182705148799</v>
      </c>
      <c r="K608">
        <v>658.35982939193798</v>
      </c>
      <c r="L608">
        <v>715.084715566927</v>
      </c>
      <c r="M608">
        <v>42.120946946515502</v>
      </c>
      <c r="N608">
        <v>0.56817292901284899</v>
      </c>
      <c r="O608">
        <v>70.566741817616403</v>
      </c>
      <c r="P608">
        <v>12.981993851559</v>
      </c>
      <c r="Q608">
        <v>0.14764629074928301</v>
      </c>
    </row>
    <row r="609" spans="1:17" x14ac:dyDescent="0.3">
      <c r="A609" t="s">
        <v>1347</v>
      </c>
      <c r="B609" t="s">
        <v>1348</v>
      </c>
      <c r="C609" t="s">
        <v>10407</v>
      </c>
      <c r="D609" t="s">
        <v>1211</v>
      </c>
      <c r="E609">
        <v>8595.4473409900002</v>
      </c>
      <c r="F609">
        <v>82.1</v>
      </c>
      <c r="G609">
        <v>-7.3612500370058003</v>
      </c>
      <c r="H609">
        <v>-18.726393577187199</v>
      </c>
      <c r="I609">
        <v>-27.125260703632701</v>
      </c>
      <c r="J609">
        <v>-10.745352715293199</v>
      </c>
      <c r="K609">
        <v>89.952735672835601</v>
      </c>
      <c r="L609">
        <v>87.617719138557902</v>
      </c>
      <c r="M609">
        <v>23.879026284842698</v>
      </c>
      <c r="N609">
        <v>0.50835322557902396</v>
      </c>
      <c r="O609">
        <v>65.286236297198499</v>
      </c>
      <c r="P609">
        <v>30.732484076433099</v>
      </c>
      <c r="Q609">
        <v>4.0366113191194E-2</v>
      </c>
    </row>
    <row r="610" spans="1:17" hidden="1" x14ac:dyDescent="0.3">
      <c r="A610" t="s">
        <v>1349</v>
      </c>
      <c r="B610" t="s">
        <v>1350</v>
      </c>
      <c r="C610" t="s">
        <v>10405</v>
      </c>
      <c r="D610" t="s">
        <v>122</v>
      </c>
      <c r="E610">
        <v>8525.0217016250008</v>
      </c>
      <c r="F610">
        <v>2656.55</v>
      </c>
      <c r="G610">
        <v>-43.7947543177646</v>
      </c>
      <c r="H610">
        <v>-12.475859051476199</v>
      </c>
      <c r="I610">
        <v>-10.4976714933221</v>
      </c>
      <c r="J610">
        <v>-5.9461189249255799</v>
      </c>
      <c r="K610">
        <v>2728.6718810893999</v>
      </c>
      <c r="L610">
        <v>2706.5471778650499</v>
      </c>
      <c r="M610">
        <v>46.359441090949197</v>
      </c>
      <c r="N610">
        <v>1.02021537776032</v>
      </c>
      <c r="O610">
        <v>31.749825902015701</v>
      </c>
      <c r="P610">
        <v>13.0928054491272</v>
      </c>
      <c r="Q610">
        <v>-1.2589261492797E-2</v>
      </c>
    </row>
    <row r="611" spans="1:17" hidden="1" x14ac:dyDescent="0.3">
      <c r="A611" t="s">
        <v>1351</v>
      </c>
      <c r="B611" t="s">
        <v>1352</v>
      </c>
      <c r="C611" t="s">
        <v>10405</v>
      </c>
      <c r="D611" t="s">
        <v>400</v>
      </c>
      <c r="E611">
        <v>8506.5668957100006</v>
      </c>
      <c r="F611">
        <v>385.45</v>
      </c>
      <c r="G611">
        <v>194.94151443091801</v>
      </c>
      <c r="H611">
        <v>19.04322833414</v>
      </c>
      <c r="I611">
        <v>75.5232784347359</v>
      </c>
      <c r="J611">
        <v>0.493178338157851</v>
      </c>
      <c r="K611">
        <v>342.98928596575701</v>
      </c>
      <c r="L611">
        <v>257.07285862857401</v>
      </c>
      <c r="M611">
        <v>48.2509786823803</v>
      </c>
      <c r="N611">
        <v>0.71966241499584904</v>
      </c>
      <c r="O611">
        <v>12.3362303800752</v>
      </c>
      <c r="P611">
        <v>241.710992907801</v>
      </c>
      <c r="Q611">
        <v>0.17690327197338299</v>
      </c>
    </row>
    <row r="612" spans="1:17" x14ac:dyDescent="0.3">
      <c r="A612" t="s">
        <v>1353</v>
      </c>
      <c r="B612" t="s">
        <v>1354</v>
      </c>
      <c r="C612" t="s">
        <v>10402</v>
      </c>
      <c r="D612" t="s">
        <v>1001</v>
      </c>
      <c r="E612">
        <v>8498.5276660799991</v>
      </c>
      <c r="F612">
        <v>895.1</v>
      </c>
      <c r="G612">
        <v>83.525862213722206</v>
      </c>
      <c r="H612">
        <v>-1.5924858740892001</v>
      </c>
      <c r="I612">
        <v>46.513069727585297</v>
      </c>
      <c r="J612">
        <v>-3.02390198825249</v>
      </c>
      <c r="K612">
        <v>884.51773125442605</v>
      </c>
      <c r="L612">
        <v>752.22416306544505</v>
      </c>
      <c r="M612">
        <v>47.675271543624099</v>
      </c>
      <c r="N612">
        <v>1.11506737212246</v>
      </c>
      <c r="O612">
        <v>18.310803262205301</v>
      </c>
      <c r="P612">
        <v>120.903257650542</v>
      </c>
      <c r="Q612">
        <v>0.149201238542642</v>
      </c>
    </row>
    <row r="613" spans="1:17" hidden="1" x14ac:dyDescent="0.3">
      <c r="A613" t="s">
        <v>1355</v>
      </c>
      <c r="B613" t="s">
        <v>1356</v>
      </c>
      <c r="C613" t="s">
        <v>10405</v>
      </c>
      <c r="D613" t="s">
        <v>261</v>
      </c>
      <c r="E613">
        <v>8494.0087747500002</v>
      </c>
      <c r="F613">
        <v>1310.25</v>
      </c>
      <c r="G613">
        <v>88.120282201365995</v>
      </c>
      <c r="H613">
        <v>-5.6480591318379698</v>
      </c>
      <c r="I613">
        <v>69.663680168470506</v>
      </c>
      <c r="J613">
        <v>-5.9186998436357596</v>
      </c>
      <c r="K613">
        <v>1283.6315131132001</v>
      </c>
      <c r="L613">
        <v>1053.9950963076601</v>
      </c>
      <c r="M613">
        <v>56.531212432460102</v>
      </c>
      <c r="N613">
        <v>1.3918634591553201</v>
      </c>
      <c r="O613">
        <v>11.028429688990601</v>
      </c>
      <c r="P613">
        <v>142.16800665372801</v>
      </c>
    </row>
    <row r="614" spans="1:17" x14ac:dyDescent="0.3">
      <c r="A614" t="s">
        <v>1357</v>
      </c>
      <c r="B614" t="s">
        <v>1358</v>
      </c>
      <c r="C614" t="s">
        <v>10403</v>
      </c>
      <c r="D614" t="s">
        <v>130</v>
      </c>
      <c r="E614">
        <v>8487.8178739800005</v>
      </c>
      <c r="F614">
        <v>546.85</v>
      </c>
      <c r="G614">
        <v>-30.936046043699399</v>
      </c>
      <c r="H614">
        <v>-10.8869306809011</v>
      </c>
      <c r="I614">
        <v>-18.560372358656299</v>
      </c>
      <c r="J614">
        <v>-2.6833954592903502</v>
      </c>
      <c r="K614">
        <v>569.48135056801004</v>
      </c>
      <c r="L614">
        <v>570.86227145945702</v>
      </c>
      <c r="M614">
        <v>49.485005599015103</v>
      </c>
      <c r="N614">
        <v>0.66432354431412899</v>
      </c>
      <c r="O614">
        <v>24.1291030447106</v>
      </c>
      <c r="P614">
        <v>15.126315789473599</v>
      </c>
      <c r="Q614">
        <v>7.0646084916794999E-2</v>
      </c>
    </row>
    <row r="615" spans="1:17" hidden="1" x14ac:dyDescent="0.3">
      <c r="A615" t="s">
        <v>1359</v>
      </c>
      <c r="B615" t="s">
        <v>1360</v>
      </c>
      <c r="C615" t="s">
        <v>10405</v>
      </c>
      <c r="D615" t="s">
        <v>153</v>
      </c>
      <c r="E615">
        <v>8464.2523826119996</v>
      </c>
      <c r="F615">
        <v>66.040000000000006</v>
      </c>
      <c r="G615">
        <v>55.498019020253302</v>
      </c>
      <c r="H615">
        <v>0.83489248024458096</v>
      </c>
      <c r="I615">
        <v>-9.2387272656909207</v>
      </c>
      <c r="J615">
        <v>-8.2212525009101505</v>
      </c>
      <c r="K615">
        <v>62.720648563017903</v>
      </c>
      <c r="L615">
        <v>57.362980195705902</v>
      </c>
      <c r="M615">
        <v>46.465492029961297</v>
      </c>
      <c r="N615">
        <v>2.7751610263892399</v>
      </c>
      <c r="O615">
        <v>20.987280436099301</v>
      </c>
      <c r="P615">
        <v>94.235294117647001</v>
      </c>
      <c r="Q615">
        <v>-1.8086371413832E-2</v>
      </c>
    </row>
    <row r="616" spans="1:17" x14ac:dyDescent="0.3">
      <c r="A616" t="s">
        <v>1361</v>
      </c>
      <c r="B616" t="s">
        <v>1362</v>
      </c>
      <c r="C616" t="s">
        <v>5630</v>
      </c>
      <c r="D616" t="s">
        <v>83</v>
      </c>
      <c r="E616">
        <v>8437.670385292</v>
      </c>
      <c r="F616">
        <v>208.76</v>
      </c>
      <c r="G616">
        <v>4.6395499984852497</v>
      </c>
      <c r="H616">
        <v>-11.2624047709224</v>
      </c>
      <c r="I616">
        <v>-24.5505211820923</v>
      </c>
      <c r="J616">
        <v>-1.0896370650431799</v>
      </c>
      <c r="K616">
        <v>214.274234779361</v>
      </c>
      <c r="L616">
        <v>202.94216509566101</v>
      </c>
      <c r="M616">
        <v>37.3953142211125</v>
      </c>
      <c r="N616">
        <v>1.0906541838519801</v>
      </c>
      <c r="O616">
        <v>22.628856102701601</v>
      </c>
      <c r="P616">
        <v>42.013605442176797</v>
      </c>
      <c r="Q616">
        <v>6.5928507028360006E-2</v>
      </c>
    </row>
    <row r="617" spans="1:17" x14ac:dyDescent="0.3">
      <c r="A617" t="s">
        <v>1363</v>
      </c>
      <c r="B617" t="s">
        <v>1364</v>
      </c>
      <c r="C617" t="s">
        <v>10403</v>
      </c>
      <c r="D617" t="s">
        <v>130</v>
      </c>
      <c r="E617">
        <v>8428.0961171649997</v>
      </c>
      <c r="F617">
        <v>575.35</v>
      </c>
      <c r="G617">
        <v>-1.3846461025333301</v>
      </c>
      <c r="H617">
        <v>-12.712330280549301</v>
      </c>
      <c r="I617">
        <v>26.785287844220601</v>
      </c>
      <c r="J617">
        <v>-2.2763958994392102</v>
      </c>
      <c r="K617">
        <v>573.64617290144099</v>
      </c>
      <c r="L617">
        <v>509.79700503220198</v>
      </c>
      <c r="M617">
        <v>48.334255005695802</v>
      </c>
      <c r="N617">
        <v>1.13776428678833</v>
      </c>
      <c r="O617">
        <v>21.491266185799901</v>
      </c>
      <c r="P617">
        <v>51.387975266412298</v>
      </c>
      <c r="Q617">
        <v>-7.4864103814000006E-5</v>
      </c>
    </row>
    <row r="618" spans="1:17" hidden="1" x14ac:dyDescent="0.3">
      <c r="A618" t="s">
        <v>1365</v>
      </c>
      <c r="B618" t="s">
        <v>1366</v>
      </c>
      <c r="C618" t="s">
        <v>10405</v>
      </c>
      <c r="D618" t="s">
        <v>753</v>
      </c>
      <c r="E618">
        <v>8375.5088797930002</v>
      </c>
      <c r="F618">
        <v>273.39999999999998</v>
      </c>
      <c r="G618">
        <v>1.6726735890341</v>
      </c>
      <c r="H618">
        <v>-0.33337719360149898</v>
      </c>
      <c r="I618">
        <v>1.44909014081284</v>
      </c>
      <c r="J618">
        <v>3.0149298342272798E-2</v>
      </c>
      <c r="K618">
        <v>261.81440114946798</v>
      </c>
      <c r="L618">
        <v>242.076240075492</v>
      </c>
      <c r="M618">
        <v>59.785019392106697</v>
      </c>
      <c r="N618">
        <v>1.12666825638343</v>
      </c>
      <c r="O618">
        <v>0.12801755669349299</v>
      </c>
      <c r="P618">
        <v>38.8522092432706</v>
      </c>
      <c r="Q618">
        <v>1.1816369177710001E-3</v>
      </c>
    </row>
    <row r="619" spans="1:17" hidden="1" x14ac:dyDescent="0.3">
      <c r="A619" t="s">
        <v>1367</v>
      </c>
      <c r="B619" t="s">
        <v>1368</v>
      </c>
      <c r="C619" t="s">
        <v>10405</v>
      </c>
      <c r="D619" t="s">
        <v>1369</v>
      </c>
      <c r="E619">
        <v>8369.7008711939998</v>
      </c>
      <c r="F619">
        <v>1230.3900000000001</v>
      </c>
      <c r="K619">
        <v>1221.0284065276701</v>
      </c>
      <c r="L619">
        <v>1201.49851616978</v>
      </c>
      <c r="M619">
        <v>68.273684852772604</v>
      </c>
      <c r="N619">
        <v>1</v>
      </c>
      <c r="Q619">
        <v>-6.1080809493942997E-2</v>
      </c>
    </row>
    <row r="620" spans="1:17" x14ac:dyDescent="0.3">
      <c r="A620" t="s">
        <v>1370</v>
      </c>
      <c r="B620" t="s">
        <v>1371</v>
      </c>
      <c r="C620" t="s">
        <v>10404</v>
      </c>
      <c r="D620" t="s">
        <v>465</v>
      </c>
      <c r="E620">
        <v>8317.6623902249994</v>
      </c>
      <c r="F620">
        <v>300.75</v>
      </c>
      <c r="G620">
        <v>-26.323182920769401</v>
      </c>
      <c r="H620">
        <v>-2.6027721507922501</v>
      </c>
      <c r="I620">
        <v>9.7723795443022201</v>
      </c>
      <c r="J620">
        <v>-8.4765272334780395</v>
      </c>
      <c r="K620">
        <v>284.66993447324199</v>
      </c>
      <c r="L620">
        <v>269.00307417112703</v>
      </c>
      <c r="M620">
        <v>53.660596520564297</v>
      </c>
      <c r="N620">
        <v>0.92933120154284499</v>
      </c>
      <c r="O620">
        <v>8.2294264339152203</v>
      </c>
      <c r="P620">
        <v>36.704545454545404</v>
      </c>
      <c r="Q620">
        <v>-0.11053637970892401</v>
      </c>
    </row>
    <row r="621" spans="1:17" x14ac:dyDescent="0.3">
      <c r="A621" t="s">
        <v>1372</v>
      </c>
      <c r="B621" t="s">
        <v>1373</v>
      </c>
      <c r="C621" t="s">
        <v>10400</v>
      </c>
      <c r="D621" t="s">
        <v>86</v>
      </c>
      <c r="E621">
        <v>8254.0709663100006</v>
      </c>
      <c r="F621">
        <v>3371.7</v>
      </c>
      <c r="G621">
        <v>59.724364926120501</v>
      </c>
      <c r="H621">
        <v>6.1561657357107</v>
      </c>
      <c r="I621">
        <v>12.6011194712075</v>
      </c>
      <c r="J621">
        <v>-3.26966346349549</v>
      </c>
      <c r="K621">
        <v>3173.5593383862802</v>
      </c>
      <c r="L621">
        <v>2647.8777210813601</v>
      </c>
      <c r="M621">
        <v>57.3494400869697</v>
      </c>
      <c r="N621">
        <v>0.62720521801438001</v>
      </c>
      <c r="O621">
        <v>4.5451849215529299</v>
      </c>
      <c r="P621">
        <v>117.381773637213</v>
      </c>
      <c r="Q621">
        <v>0.18644984615280699</v>
      </c>
    </row>
    <row r="622" spans="1:17" hidden="1" x14ac:dyDescent="0.3">
      <c r="A622" t="s">
        <v>1374</v>
      </c>
      <c r="B622" t="s">
        <v>1375</v>
      </c>
      <c r="C622" t="s">
        <v>10399</v>
      </c>
      <c r="D622" t="s">
        <v>279</v>
      </c>
      <c r="E622">
        <v>8250.3883987199897</v>
      </c>
      <c r="F622">
        <v>370.8</v>
      </c>
      <c r="G622">
        <v>-39.495824986706303</v>
      </c>
      <c r="H622">
        <v>-9.56413007386403</v>
      </c>
      <c r="I622">
        <v>-40.980420008684199</v>
      </c>
      <c r="J622">
        <v>-3.4984946933033298</v>
      </c>
      <c r="K622">
        <v>400.69043806272703</v>
      </c>
      <c r="M622">
        <v>34.013707186064899</v>
      </c>
      <c r="N622">
        <v>0.76507016229994596</v>
      </c>
      <c r="O622">
        <v>45.1591154261057</v>
      </c>
      <c r="P622">
        <v>1.84015380390001</v>
      </c>
    </row>
    <row r="623" spans="1:17" hidden="1" x14ac:dyDescent="0.3">
      <c r="A623" t="s">
        <v>1376</v>
      </c>
      <c r="B623" t="s">
        <v>1377</v>
      </c>
      <c r="C623" t="s">
        <v>10405</v>
      </c>
      <c r="D623" t="s">
        <v>261</v>
      </c>
      <c r="E623">
        <v>8239.8355769999998</v>
      </c>
      <c r="F623">
        <v>4112.7</v>
      </c>
      <c r="G623">
        <v>366.44819317804598</v>
      </c>
      <c r="H623">
        <v>-16.0756333333788</v>
      </c>
      <c r="I623">
        <v>190.86904900761701</v>
      </c>
      <c r="J623">
        <v>-9.3199279687444907</v>
      </c>
      <c r="K623">
        <v>4170.5336624353804</v>
      </c>
      <c r="L623">
        <v>2868.8401511396701</v>
      </c>
      <c r="M623">
        <v>38.8756560106834</v>
      </c>
      <c r="N623">
        <v>0.46729647213264103</v>
      </c>
      <c r="O623">
        <v>23.4091959053662</v>
      </c>
      <c r="P623">
        <v>405.74274471224697</v>
      </c>
      <c r="Q623">
        <v>0.15487570562055999</v>
      </c>
    </row>
    <row r="624" spans="1:17" x14ac:dyDescent="0.3">
      <c r="A624" t="s">
        <v>1378</v>
      </c>
      <c r="B624" t="s">
        <v>1379</v>
      </c>
      <c r="C624" t="s">
        <v>10400</v>
      </c>
      <c r="D624" t="s">
        <v>473</v>
      </c>
      <c r="E624">
        <v>8232.3335282249991</v>
      </c>
      <c r="F624">
        <v>579.75</v>
      </c>
      <c r="G624">
        <v>-43.3245330666333</v>
      </c>
      <c r="H624">
        <v>14.2633640737089</v>
      </c>
      <c r="I624">
        <v>9.0640801154656998</v>
      </c>
      <c r="J624">
        <v>6.2137173836342097</v>
      </c>
      <c r="K624">
        <v>489.03808012374799</v>
      </c>
      <c r="L624">
        <v>519.19984490712295</v>
      </c>
      <c r="M624">
        <v>87.417945823810797</v>
      </c>
      <c r="N624">
        <v>2.9494667456889498</v>
      </c>
      <c r="O624">
        <v>20.293229840448401</v>
      </c>
      <c r="P624">
        <v>35.297549591598603</v>
      </c>
      <c r="Q624">
        <v>-1.3828527117517E-2</v>
      </c>
    </row>
    <row r="625" spans="1:17" x14ac:dyDescent="0.3">
      <c r="A625" t="s">
        <v>1380</v>
      </c>
      <c r="B625" t="s">
        <v>1381</v>
      </c>
      <c r="C625" t="s">
        <v>10390</v>
      </c>
      <c r="D625" t="s">
        <v>21</v>
      </c>
      <c r="E625">
        <v>8230.6707938</v>
      </c>
      <c r="F625">
        <v>2666.3</v>
      </c>
      <c r="G625">
        <v>-21.067547571801999</v>
      </c>
      <c r="H625">
        <v>-17.4955444276744</v>
      </c>
      <c r="I625">
        <v>-13.653612694862099</v>
      </c>
      <c r="J625">
        <v>-4.8497527254033699</v>
      </c>
      <c r="K625">
        <v>2765.9056572330101</v>
      </c>
      <c r="L625">
        <v>2654.6474681985501</v>
      </c>
      <c r="M625">
        <v>40.199156412367302</v>
      </c>
      <c r="N625">
        <v>0.70602640695490704</v>
      </c>
      <c r="O625">
        <v>17.953718636312399</v>
      </c>
      <c r="P625">
        <v>26.782530134804201</v>
      </c>
      <c r="Q625">
        <v>-4.0259465574923999E-2</v>
      </c>
    </row>
    <row r="626" spans="1:17" x14ac:dyDescent="0.3">
      <c r="A626" t="s">
        <v>1382</v>
      </c>
      <c r="B626" t="s">
        <v>1383</v>
      </c>
      <c r="C626" t="s">
        <v>10396</v>
      </c>
      <c r="D626" t="s">
        <v>57</v>
      </c>
      <c r="E626">
        <v>8216.2619658000003</v>
      </c>
      <c r="F626">
        <v>15.3</v>
      </c>
      <c r="G626">
        <v>111.007644146899</v>
      </c>
      <c r="H626">
        <v>-11.2575956913802</v>
      </c>
      <c r="I626">
        <v>60.512337261004099</v>
      </c>
      <c r="J626">
        <v>-4.0543193574289704</v>
      </c>
      <c r="K626">
        <v>15.660150108377501</v>
      </c>
      <c r="L626">
        <v>13.104361542665499</v>
      </c>
      <c r="M626">
        <v>49.782467030435299</v>
      </c>
      <c r="N626">
        <v>0.75972204230180596</v>
      </c>
      <c r="O626">
        <v>37.908496732026101</v>
      </c>
      <c r="P626">
        <v>144.79999999999899</v>
      </c>
      <c r="Q626">
        <v>0.10940395842358</v>
      </c>
    </row>
    <row r="627" spans="1:17" x14ac:dyDescent="0.3">
      <c r="A627" t="s">
        <v>1384</v>
      </c>
      <c r="B627" t="s">
        <v>1385</v>
      </c>
      <c r="C627" t="s">
        <v>10404</v>
      </c>
      <c r="D627" t="s">
        <v>438</v>
      </c>
      <c r="E627">
        <v>8212.2112735600003</v>
      </c>
      <c r="F627">
        <v>519.4</v>
      </c>
      <c r="G627">
        <v>-23.550916558449899</v>
      </c>
      <c r="H627">
        <v>0.688700899149018</v>
      </c>
      <c r="I627">
        <v>1.18983540266282</v>
      </c>
      <c r="J627">
        <v>-1.6855233662547799</v>
      </c>
      <c r="K627">
        <v>512.06248883481805</v>
      </c>
      <c r="L627">
        <v>497.52417993647498</v>
      </c>
      <c r="M627">
        <v>61.464692256500598</v>
      </c>
      <c r="N627">
        <v>0.66581072716270895</v>
      </c>
      <c r="O627">
        <v>22.0446669233731</v>
      </c>
      <c r="P627">
        <v>28.947368421052602</v>
      </c>
      <c r="Q627">
        <v>-2.7522446246678999E-2</v>
      </c>
    </row>
    <row r="628" spans="1:17" x14ac:dyDescent="0.3">
      <c r="A628" t="s">
        <v>1386</v>
      </c>
      <c r="B628" t="s">
        <v>1387</v>
      </c>
      <c r="C628" t="s">
        <v>10395</v>
      </c>
      <c r="D628" t="s">
        <v>54</v>
      </c>
      <c r="E628">
        <v>8174.3419997199999</v>
      </c>
      <c r="F628">
        <v>835.9</v>
      </c>
      <c r="G628">
        <v>103.51583987908499</v>
      </c>
      <c r="H628">
        <v>17.885200951416302</v>
      </c>
      <c r="I628">
        <v>71.509315319077899</v>
      </c>
      <c r="J628">
        <v>-6.0264271065055102</v>
      </c>
      <c r="K628">
        <v>755.10829162380196</v>
      </c>
      <c r="L628">
        <v>571.515712828706</v>
      </c>
      <c r="M628">
        <v>45.947893699188597</v>
      </c>
      <c r="N628">
        <v>1.00200192450256</v>
      </c>
      <c r="O628">
        <v>14.7864577102524</v>
      </c>
      <c r="P628">
        <v>181.63746630727701</v>
      </c>
      <c r="Q628">
        <v>3.0445252781491999E-2</v>
      </c>
    </row>
    <row r="629" spans="1:17" x14ac:dyDescent="0.3">
      <c r="A629" t="s">
        <v>1388</v>
      </c>
      <c r="B629" t="s">
        <v>1389</v>
      </c>
      <c r="C629" t="s">
        <v>10409</v>
      </c>
      <c r="D629" t="s">
        <v>1390</v>
      </c>
      <c r="E629">
        <v>8154.5914007499996</v>
      </c>
      <c r="F629">
        <v>663.35</v>
      </c>
      <c r="G629">
        <v>8.1686651729864196E-2</v>
      </c>
      <c r="H629">
        <v>-13.788827553280701</v>
      </c>
      <c r="I629">
        <v>20.645106641050699</v>
      </c>
      <c r="J629">
        <v>-0.14268494893354999</v>
      </c>
      <c r="K629">
        <v>658.09998277959403</v>
      </c>
      <c r="L629">
        <v>582.50151403296502</v>
      </c>
      <c r="M629">
        <v>47.163062999219598</v>
      </c>
      <c r="N629">
        <v>1.0467611708066999</v>
      </c>
      <c r="O629">
        <v>15.836285520464299</v>
      </c>
      <c r="P629">
        <v>63.005283204324797</v>
      </c>
      <c r="Q629">
        <v>0.13317414093324201</v>
      </c>
    </row>
    <row r="630" spans="1:17" x14ac:dyDescent="0.3">
      <c r="A630" t="s">
        <v>1391</v>
      </c>
      <c r="B630" t="s">
        <v>1392</v>
      </c>
      <c r="C630" t="s">
        <v>10404</v>
      </c>
      <c r="D630" t="s">
        <v>465</v>
      </c>
      <c r="E630">
        <v>8146.4388089599997</v>
      </c>
      <c r="F630">
        <v>741.7</v>
      </c>
      <c r="G630">
        <v>-47.8374921406106</v>
      </c>
      <c r="H630">
        <v>-9.5593780030887796</v>
      </c>
      <c r="I630">
        <v>-33.148842118347702</v>
      </c>
      <c r="J630">
        <v>-4.3961134822950196</v>
      </c>
      <c r="K630">
        <v>773.31158320028601</v>
      </c>
      <c r="L630">
        <v>829.33722204031596</v>
      </c>
      <c r="M630">
        <v>16.6848969059937</v>
      </c>
      <c r="N630">
        <v>0.37485109512318399</v>
      </c>
      <c r="O630">
        <v>49.157341243090102</v>
      </c>
      <c r="P630">
        <v>2.9566907273737</v>
      </c>
      <c r="Q630">
        <v>-4.5572528378271998E-2</v>
      </c>
    </row>
    <row r="631" spans="1:17" hidden="1" x14ac:dyDescent="0.3">
      <c r="A631" t="s">
        <v>1393</v>
      </c>
      <c r="B631" t="s">
        <v>1394</v>
      </c>
      <c r="C631" t="s">
        <v>10405</v>
      </c>
      <c r="D631" t="s">
        <v>592</v>
      </c>
      <c r="E631">
        <v>8133.4462759199996</v>
      </c>
      <c r="F631">
        <v>4096.8</v>
      </c>
      <c r="G631">
        <v>-2.22033784452988</v>
      </c>
      <c r="H631">
        <v>7.5127613676053997</v>
      </c>
      <c r="I631">
        <v>5.22549490570779</v>
      </c>
      <c r="J631">
        <v>4.6619699985768799</v>
      </c>
      <c r="K631">
        <v>3830.2259956797802</v>
      </c>
      <c r="L631">
        <v>3597.2659317675102</v>
      </c>
      <c r="M631">
        <v>61.728314050369299</v>
      </c>
      <c r="N631">
        <v>3.2471134220507101</v>
      </c>
      <c r="O631">
        <v>5.8130736184338803</v>
      </c>
      <c r="P631">
        <v>35.3620458938395</v>
      </c>
      <c r="Q631">
        <v>-1.576276862562E-2</v>
      </c>
    </row>
    <row r="632" spans="1:17" x14ac:dyDescent="0.3">
      <c r="A632" t="s">
        <v>1395</v>
      </c>
      <c r="B632" t="s">
        <v>1396</v>
      </c>
      <c r="C632" t="s">
        <v>10391</v>
      </c>
      <c r="D632" t="s">
        <v>24</v>
      </c>
      <c r="E632">
        <v>8123.5738205999996</v>
      </c>
      <c r="F632">
        <v>42</v>
      </c>
      <c r="G632">
        <v>-46.743115731519602</v>
      </c>
      <c r="H632">
        <v>-8.4935379991911706</v>
      </c>
      <c r="I632">
        <v>-25.390258322174201</v>
      </c>
      <c r="J632">
        <v>-3.9415803118936901</v>
      </c>
      <c r="K632">
        <v>43.749886608850503</v>
      </c>
      <c r="L632">
        <v>47.142713051693001</v>
      </c>
      <c r="M632">
        <v>37.936093238798399</v>
      </c>
      <c r="N632">
        <v>0.69630142787265403</v>
      </c>
      <c r="O632">
        <v>50</v>
      </c>
      <c r="P632">
        <v>5</v>
      </c>
      <c r="Q632">
        <v>6.7135197594546003E-2</v>
      </c>
    </row>
    <row r="633" spans="1:17" x14ac:dyDescent="0.3">
      <c r="A633" t="s">
        <v>1397</v>
      </c>
      <c r="B633" t="s">
        <v>1398</v>
      </c>
      <c r="C633" t="s">
        <v>10394</v>
      </c>
      <c r="D633" t="s">
        <v>46</v>
      </c>
      <c r="E633">
        <v>8122.9115255999995</v>
      </c>
      <c r="F633">
        <v>1212.5999999999999</v>
      </c>
      <c r="G633">
        <v>41.3419602628341</v>
      </c>
      <c r="H633">
        <v>-12.640195749324899</v>
      </c>
      <c r="I633">
        <v>1.23765518981127</v>
      </c>
      <c r="J633">
        <v>-0.82960599462231399</v>
      </c>
      <c r="K633">
        <v>1253.5488217003999</v>
      </c>
      <c r="L633">
        <v>1122.72218727526</v>
      </c>
      <c r="M633">
        <v>51.391871259882002</v>
      </c>
      <c r="N633">
        <v>0.88680677212284897</v>
      </c>
      <c r="O633">
        <v>27.201880257298299</v>
      </c>
      <c r="P633">
        <v>86.553846153846095</v>
      </c>
      <c r="Q633">
        <v>0.13652037642390399</v>
      </c>
    </row>
    <row r="634" spans="1:17" x14ac:dyDescent="0.3">
      <c r="A634" t="s">
        <v>1399</v>
      </c>
      <c r="B634" t="s">
        <v>1400</v>
      </c>
      <c r="C634" t="s">
        <v>10389</v>
      </c>
      <c r="D634" t="s">
        <v>135</v>
      </c>
      <c r="E634">
        <v>8075.8213099199902</v>
      </c>
      <c r="F634">
        <v>494.55</v>
      </c>
      <c r="G634">
        <v>67.144566273158901</v>
      </c>
      <c r="H634">
        <v>-9.2484117501574996</v>
      </c>
      <c r="I634">
        <v>16.8662536890727</v>
      </c>
      <c r="J634">
        <v>-3.54901213758769</v>
      </c>
      <c r="K634">
        <v>509.455722659598</v>
      </c>
      <c r="L634">
        <v>465.18776055934597</v>
      </c>
      <c r="M634">
        <v>55.590716742397703</v>
      </c>
      <c r="N634">
        <v>0.92653328425042403</v>
      </c>
      <c r="O634">
        <v>28.359114346375399</v>
      </c>
      <c r="P634">
        <v>107.56155567991</v>
      </c>
    </row>
    <row r="635" spans="1:17" hidden="1" x14ac:dyDescent="0.3">
      <c r="A635" t="s">
        <v>1401</v>
      </c>
      <c r="B635" t="s">
        <v>1402</v>
      </c>
      <c r="C635" t="s">
        <v>10405</v>
      </c>
      <c r="D635" t="s">
        <v>1403</v>
      </c>
      <c r="E635">
        <v>8051.2227588199903</v>
      </c>
      <c r="F635">
        <v>1989.7</v>
      </c>
      <c r="G635">
        <v>93.484589624977701</v>
      </c>
      <c r="H635">
        <v>-7.1307715621499899</v>
      </c>
      <c r="I635">
        <v>80.172632883017997</v>
      </c>
      <c r="J635">
        <v>-3.3337659067627499</v>
      </c>
      <c r="K635">
        <v>1880.78655866657</v>
      </c>
      <c r="L635">
        <v>1420.5983667646301</v>
      </c>
      <c r="M635">
        <v>38.450014933644297</v>
      </c>
      <c r="N635">
        <v>0.30179471572726502</v>
      </c>
      <c r="O635">
        <v>11.825903402522901</v>
      </c>
      <c r="P635">
        <v>156.73548387096699</v>
      </c>
    </row>
    <row r="636" spans="1:17" x14ac:dyDescent="0.3">
      <c r="A636" t="s">
        <v>1404</v>
      </c>
      <c r="B636" t="s">
        <v>1405</v>
      </c>
      <c r="C636" t="s">
        <v>10399</v>
      </c>
      <c r="D636" t="s">
        <v>324</v>
      </c>
      <c r="E636">
        <v>8042.7881208479903</v>
      </c>
      <c r="F636">
        <v>209.04</v>
      </c>
      <c r="G636">
        <v>15.673437069573399</v>
      </c>
      <c r="H636">
        <v>-11.8465565375528</v>
      </c>
      <c r="I636">
        <v>-8.4912792331167992</v>
      </c>
      <c r="J636">
        <v>-5.75209067283701</v>
      </c>
      <c r="K636">
        <v>218.124539346928</v>
      </c>
      <c r="L636">
        <v>205.30708494226499</v>
      </c>
      <c r="M636">
        <v>38.451872090674897</v>
      </c>
      <c r="N636">
        <v>0.483214997155204</v>
      </c>
      <c r="O636">
        <v>25.334864140834298</v>
      </c>
      <c r="P636">
        <v>55.999999999999901</v>
      </c>
    </row>
    <row r="637" spans="1:17" x14ac:dyDescent="0.3">
      <c r="A637" t="s">
        <v>1406</v>
      </c>
      <c r="B637" t="s">
        <v>1407</v>
      </c>
      <c r="C637" t="s">
        <v>10398</v>
      </c>
      <c r="D637" t="s">
        <v>1408</v>
      </c>
      <c r="E637">
        <v>8034.6135563349999</v>
      </c>
      <c r="F637">
        <v>394.85</v>
      </c>
      <c r="G637">
        <v>53.787548774477102</v>
      </c>
      <c r="H637">
        <v>-13.3846658138946</v>
      </c>
      <c r="I637">
        <v>24.4846274948992</v>
      </c>
      <c r="J637">
        <v>-6.6116116502937903</v>
      </c>
      <c r="K637">
        <v>420.04506620455697</v>
      </c>
      <c r="L637">
        <v>388.90362398718798</v>
      </c>
      <c r="M637">
        <v>54.656000483341998</v>
      </c>
      <c r="N637">
        <v>0.46513734178729399</v>
      </c>
      <c r="O637">
        <v>48.9173103710269</v>
      </c>
      <c r="P637">
        <v>90.702728809466294</v>
      </c>
      <c r="Q637">
        <v>8.4182646078860002E-2</v>
      </c>
    </row>
    <row r="638" spans="1:17" x14ac:dyDescent="0.3">
      <c r="A638" t="s">
        <v>1409</v>
      </c>
      <c r="B638" t="s">
        <v>1410</v>
      </c>
      <c r="C638" t="s">
        <v>10403</v>
      </c>
      <c r="D638" t="s">
        <v>130</v>
      </c>
      <c r="E638">
        <v>8022.7836121289902</v>
      </c>
      <c r="F638">
        <v>126.17</v>
      </c>
      <c r="G638">
        <v>15.459316234298599</v>
      </c>
      <c r="H638">
        <v>-14.4435733655469</v>
      </c>
      <c r="I638">
        <v>-6.8161995182388804</v>
      </c>
      <c r="J638">
        <v>-4.2985604473769596</v>
      </c>
      <c r="K638">
        <v>131.36296360943101</v>
      </c>
      <c r="L638">
        <v>121.185566218304</v>
      </c>
      <c r="M638">
        <v>46.425940866868601</v>
      </c>
      <c r="N638">
        <v>0.67255360942553</v>
      </c>
      <c r="O638">
        <v>30.268685107394798</v>
      </c>
      <c r="P638">
        <v>82.855072463768096</v>
      </c>
      <c r="Q638">
        <v>-1.5795279415691001E-2</v>
      </c>
    </row>
    <row r="639" spans="1:17" x14ac:dyDescent="0.3">
      <c r="A639" t="s">
        <v>1411</v>
      </c>
      <c r="B639" t="s">
        <v>1412</v>
      </c>
      <c r="C639" t="s">
        <v>10399</v>
      </c>
      <c r="D639" t="s">
        <v>119</v>
      </c>
      <c r="E639">
        <v>8018.9557469000001</v>
      </c>
      <c r="F639">
        <v>671.3</v>
      </c>
      <c r="G639">
        <v>-43.677173235756896</v>
      </c>
      <c r="H639">
        <v>5.3514577704567996</v>
      </c>
      <c r="I639">
        <v>-19.394639483181901</v>
      </c>
      <c r="J639">
        <v>-3.9020601792212699</v>
      </c>
      <c r="K639">
        <v>680.602883613426</v>
      </c>
      <c r="L639">
        <v>700.68673718848095</v>
      </c>
      <c r="M639">
        <v>36.737356041341002</v>
      </c>
      <c r="N639">
        <v>0.44454579938415201</v>
      </c>
      <c r="O639">
        <v>26.471026366751001</v>
      </c>
      <c r="P639">
        <v>12.1450050116939</v>
      </c>
      <c r="Q639">
        <v>-0.105423714638726</v>
      </c>
    </row>
    <row r="640" spans="1:17" x14ac:dyDescent="0.3">
      <c r="A640" t="s">
        <v>1413</v>
      </c>
      <c r="B640" t="s">
        <v>1414</v>
      </c>
      <c r="C640" t="s">
        <v>10399</v>
      </c>
      <c r="D640" t="s">
        <v>279</v>
      </c>
      <c r="E640">
        <v>8014.5880847199996</v>
      </c>
      <c r="F640">
        <v>397.6</v>
      </c>
      <c r="G640">
        <v>-32.000176761473597</v>
      </c>
      <c r="H640">
        <v>-7.2219273699976796</v>
      </c>
      <c r="I640">
        <v>-16.838240899469199</v>
      </c>
      <c r="J640">
        <v>-6.1488365850782598</v>
      </c>
      <c r="K640">
        <v>421.49197338496799</v>
      </c>
      <c r="L640">
        <v>410.45744622914998</v>
      </c>
      <c r="M640">
        <v>20.0009000847724</v>
      </c>
      <c r="N640">
        <v>0.59004080327594699</v>
      </c>
      <c r="O640">
        <v>27.0120724346076</v>
      </c>
      <c r="P640">
        <v>14.335010783608899</v>
      </c>
      <c r="Q640">
        <v>3.7540514190252998E-2</v>
      </c>
    </row>
    <row r="641" spans="1:17" x14ac:dyDescent="0.3">
      <c r="A641" t="s">
        <v>1415</v>
      </c>
      <c r="B641" t="s">
        <v>1416</v>
      </c>
      <c r="C641" t="s">
        <v>10399</v>
      </c>
      <c r="D641" t="s">
        <v>592</v>
      </c>
      <c r="E641">
        <v>7968.4359261149903</v>
      </c>
      <c r="F641">
        <v>598.15</v>
      </c>
      <c r="G641">
        <v>54.868153857261099</v>
      </c>
      <c r="H641">
        <v>14.1977912023627</v>
      </c>
      <c r="I641">
        <v>18.548542334999802</v>
      </c>
      <c r="J641">
        <v>0.647615211633083</v>
      </c>
      <c r="K641">
        <v>539.14431587143702</v>
      </c>
      <c r="L641">
        <v>475.80661754137702</v>
      </c>
      <c r="M641">
        <v>63.526866713320601</v>
      </c>
      <c r="N641">
        <v>1.4482435764925301</v>
      </c>
      <c r="O641">
        <v>4.1377580874362598</v>
      </c>
      <c r="P641">
        <v>100.150577212648</v>
      </c>
      <c r="Q641">
        <v>8.0842065076228001E-2</v>
      </c>
    </row>
    <row r="642" spans="1:17" hidden="1" x14ac:dyDescent="0.3">
      <c r="A642" t="s">
        <v>1417</v>
      </c>
      <c r="B642" t="s">
        <v>1418</v>
      </c>
      <c r="C642" t="s">
        <v>10391</v>
      </c>
      <c r="D642" t="s">
        <v>567</v>
      </c>
      <c r="E642">
        <v>7952.6409924050004</v>
      </c>
      <c r="F642">
        <v>740.45</v>
      </c>
      <c r="G642">
        <v>4.08771443460728</v>
      </c>
      <c r="H642">
        <v>-7.1226363592883297</v>
      </c>
      <c r="I642">
        <v>15.528796474092999</v>
      </c>
      <c r="J642">
        <v>-4.07653561469367</v>
      </c>
      <c r="K642">
        <v>731.622982126897</v>
      </c>
      <c r="M642">
        <v>50.175770345835502</v>
      </c>
      <c r="N642">
        <v>2.9048111121890701</v>
      </c>
      <c r="O642">
        <v>7.9073536363022301</v>
      </c>
      <c r="P642">
        <v>42.627371665222</v>
      </c>
    </row>
    <row r="643" spans="1:17" x14ac:dyDescent="0.3">
      <c r="A643" t="s">
        <v>1419</v>
      </c>
      <c r="B643" t="s">
        <v>1420</v>
      </c>
      <c r="C643" t="s">
        <v>10394</v>
      </c>
      <c r="D643" t="s">
        <v>46</v>
      </c>
      <c r="E643">
        <v>7939.4729252999996</v>
      </c>
      <c r="F643">
        <v>543</v>
      </c>
      <c r="G643">
        <v>46.7689223423884</v>
      </c>
      <c r="H643">
        <v>-1.0598795250294299</v>
      </c>
      <c r="I643">
        <v>14.1619928608519</v>
      </c>
      <c r="J643">
        <v>-1.95483145126447</v>
      </c>
      <c r="K643">
        <v>533.38526517270998</v>
      </c>
      <c r="L643">
        <v>464.41368243516001</v>
      </c>
      <c r="M643">
        <v>49.319935555932602</v>
      </c>
      <c r="N643">
        <v>0.98177496273774201</v>
      </c>
      <c r="O643">
        <v>8.2872928176795408</v>
      </c>
      <c r="P643">
        <v>89.6943231441048</v>
      </c>
      <c r="Q643">
        <v>-1.8652891549546999E-2</v>
      </c>
    </row>
    <row r="644" spans="1:17" x14ac:dyDescent="0.3">
      <c r="A644" t="s">
        <v>1421</v>
      </c>
      <c r="B644" t="s">
        <v>1422</v>
      </c>
      <c r="C644" t="s">
        <v>10399</v>
      </c>
      <c r="D644" t="s">
        <v>77</v>
      </c>
      <c r="E644">
        <v>7936.492560955</v>
      </c>
      <c r="F644">
        <v>4011.05</v>
      </c>
      <c r="G644">
        <v>63.382917936142903</v>
      </c>
      <c r="H644">
        <v>5.1145456807610801</v>
      </c>
      <c r="I644">
        <v>75.597397469208204</v>
      </c>
      <c r="J644">
        <v>8.4411493919299296</v>
      </c>
      <c r="K644">
        <v>3501.4742836511</v>
      </c>
      <c r="L644">
        <v>2796.0474320593598</v>
      </c>
      <c r="M644">
        <v>81.257262165856204</v>
      </c>
      <c r="N644">
        <v>1.0742654279227499</v>
      </c>
      <c r="O644">
        <v>2.2176238142132201</v>
      </c>
      <c r="P644">
        <v>151.476489028213</v>
      </c>
      <c r="Q644">
        <v>-1.8410532273423999E-2</v>
      </c>
    </row>
    <row r="645" spans="1:17" x14ac:dyDescent="0.3">
      <c r="A645" t="s">
        <v>1423</v>
      </c>
      <c r="B645" t="s">
        <v>1424</v>
      </c>
      <c r="C645" t="s">
        <v>592</v>
      </c>
      <c r="D645" t="s">
        <v>592</v>
      </c>
      <c r="E645">
        <v>7935.0471321000005</v>
      </c>
      <c r="F645">
        <v>400.65</v>
      </c>
      <c r="G645">
        <v>39.808598976132203</v>
      </c>
      <c r="H645">
        <v>-12.4066421305865</v>
      </c>
      <c r="I645">
        <v>-1.9169049392995201</v>
      </c>
      <c r="J645">
        <v>-9.2564180323531993</v>
      </c>
      <c r="K645">
        <v>398.61569569326701</v>
      </c>
      <c r="L645">
        <v>352.97882709704697</v>
      </c>
      <c r="M645">
        <v>49.273930340901899</v>
      </c>
      <c r="N645">
        <v>0.47606312001732798</v>
      </c>
      <c r="O645">
        <v>12.4797204542618</v>
      </c>
      <c r="P645">
        <v>86.175650557620799</v>
      </c>
      <c r="Q645">
        <v>2.8509967026302999E-2</v>
      </c>
    </row>
    <row r="646" spans="1:17" x14ac:dyDescent="0.3">
      <c r="A646" t="s">
        <v>1425</v>
      </c>
      <c r="B646" t="s">
        <v>1426</v>
      </c>
      <c r="C646" t="s">
        <v>10394</v>
      </c>
      <c r="D646" t="s">
        <v>46</v>
      </c>
      <c r="E646">
        <v>7874.7991298500001</v>
      </c>
      <c r="F646">
        <v>576.85</v>
      </c>
      <c r="G646">
        <v>78.105005384388406</v>
      </c>
      <c r="H646">
        <v>-9.6003820155634703</v>
      </c>
      <c r="I646">
        <v>73.520468906690596</v>
      </c>
      <c r="J646">
        <v>-3.6686600746242899</v>
      </c>
      <c r="K646">
        <v>550.986434353748</v>
      </c>
      <c r="L646">
        <v>433.529421568217</v>
      </c>
      <c r="M646">
        <v>49.495725085516</v>
      </c>
      <c r="N646">
        <v>0.577717720000819</v>
      </c>
      <c r="O646">
        <v>7.3069255439022198</v>
      </c>
      <c r="P646">
        <v>139.108808290155</v>
      </c>
      <c r="Q646">
        <v>0.18938331778943401</v>
      </c>
    </row>
    <row r="647" spans="1:17" x14ac:dyDescent="0.3">
      <c r="A647" t="s">
        <v>1427</v>
      </c>
      <c r="B647" t="s">
        <v>1428</v>
      </c>
      <c r="C647" t="s">
        <v>10402</v>
      </c>
      <c r="D647" t="s">
        <v>1429</v>
      </c>
      <c r="E647">
        <v>7830.4783634830001</v>
      </c>
      <c r="F647">
        <v>245.93</v>
      </c>
      <c r="G647">
        <v>-1.6589216853622</v>
      </c>
      <c r="H647">
        <v>-5.5121417305783202</v>
      </c>
      <c r="I647">
        <v>18.892420644277198</v>
      </c>
      <c r="J647">
        <v>-2.6899708770039501</v>
      </c>
      <c r="K647">
        <v>238.88723895515699</v>
      </c>
      <c r="L647">
        <v>212.040914853309</v>
      </c>
      <c r="M647">
        <v>42.899290811332698</v>
      </c>
      <c r="N647">
        <v>0.78811198010565597</v>
      </c>
      <c r="O647">
        <v>9.3807180905135503</v>
      </c>
      <c r="P647">
        <v>45.005896226415103</v>
      </c>
      <c r="Q647">
        <v>-3.2229431914454001E-2</v>
      </c>
    </row>
    <row r="648" spans="1:17" x14ac:dyDescent="0.3">
      <c r="A648" t="s">
        <v>1430</v>
      </c>
      <c r="B648" t="s">
        <v>1431</v>
      </c>
      <c r="C648" t="s">
        <v>10402</v>
      </c>
      <c r="D648" t="s">
        <v>138</v>
      </c>
      <c r="E648">
        <v>7816.4073402149997</v>
      </c>
      <c r="F648">
        <v>440.15</v>
      </c>
      <c r="G648">
        <v>-50.798030153019901</v>
      </c>
      <c r="H648">
        <v>-6.9722800594038397</v>
      </c>
      <c r="I648">
        <v>-24.369171872487598</v>
      </c>
      <c r="J648">
        <v>-4.3850048820779204</v>
      </c>
      <c r="K648">
        <v>447.05321682450699</v>
      </c>
      <c r="L648">
        <v>474.397029835571</v>
      </c>
      <c r="M648">
        <v>47.598015340107501</v>
      </c>
      <c r="N648">
        <v>1.25301003713431</v>
      </c>
      <c r="O648">
        <v>60.218107463364703</v>
      </c>
      <c r="P648">
        <v>13.9989639989639</v>
      </c>
      <c r="Q648">
        <v>2.4760253688989001E-2</v>
      </c>
    </row>
    <row r="649" spans="1:17" x14ac:dyDescent="0.3">
      <c r="A649" t="s">
        <v>1432</v>
      </c>
      <c r="B649" t="s">
        <v>1433</v>
      </c>
      <c r="C649" t="s">
        <v>10407</v>
      </c>
      <c r="D649" t="s">
        <v>1434</v>
      </c>
      <c r="E649">
        <v>7803.0374898</v>
      </c>
      <c r="F649">
        <v>1019.45</v>
      </c>
      <c r="G649">
        <v>-11.7163382105966</v>
      </c>
      <c r="H649">
        <v>6.7518037715075501</v>
      </c>
      <c r="I649">
        <v>33.9264233044089</v>
      </c>
      <c r="J649">
        <v>-2.6715362282847499</v>
      </c>
      <c r="K649">
        <v>950.54641397024898</v>
      </c>
      <c r="L649">
        <v>837.15742978498702</v>
      </c>
      <c r="M649">
        <v>51.3213439756329</v>
      </c>
      <c r="N649">
        <v>2.2628163793627301</v>
      </c>
      <c r="O649">
        <v>9.5688851831870103</v>
      </c>
      <c r="P649">
        <v>72.349957734573096</v>
      </c>
      <c r="Q649">
        <v>-2.2389840600298E-2</v>
      </c>
    </row>
    <row r="650" spans="1:17" x14ac:dyDescent="0.3">
      <c r="A650" t="s">
        <v>1435</v>
      </c>
      <c r="B650" t="s">
        <v>1436</v>
      </c>
      <c r="C650" t="s">
        <v>10402</v>
      </c>
      <c r="D650" t="s">
        <v>273</v>
      </c>
      <c r="E650">
        <v>7788.7762504699904</v>
      </c>
      <c r="F650">
        <v>3352.55</v>
      </c>
      <c r="G650">
        <v>132.80808960631501</v>
      </c>
      <c r="H650">
        <v>-9.0486650215800495</v>
      </c>
      <c r="I650">
        <v>77.946948280838498</v>
      </c>
      <c r="J650">
        <v>-0.96637197198930203</v>
      </c>
      <c r="K650">
        <v>2987.0930946685899</v>
      </c>
      <c r="L650">
        <v>2207.99313555974</v>
      </c>
      <c r="M650">
        <v>59.452056216748403</v>
      </c>
      <c r="N650">
        <v>0.55054270382300197</v>
      </c>
      <c r="O650">
        <v>7.08117701451134</v>
      </c>
      <c r="P650">
        <v>167.13545816733</v>
      </c>
      <c r="Q650">
        <v>0.13231503242424</v>
      </c>
    </row>
    <row r="651" spans="1:17" x14ac:dyDescent="0.3">
      <c r="A651" t="s">
        <v>1437</v>
      </c>
      <c r="B651" t="s">
        <v>1438</v>
      </c>
      <c r="C651" t="s">
        <v>10391</v>
      </c>
      <c r="D651" t="s">
        <v>21</v>
      </c>
      <c r="E651">
        <v>7785.59996176799</v>
      </c>
      <c r="F651">
        <v>28.11</v>
      </c>
      <c r="G651">
        <v>39.142465307747898</v>
      </c>
      <c r="H651">
        <v>-10.522870492165399</v>
      </c>
      <c r="I651">
        <v>-32.513736481445299</v>
      </c>
      <c r="J651">
        <v>-0.62445677327329996</v>
      </c>
      <c r="K651">
        <v>29.016937952342602</v>
      </c>
      <c r="L651">
        <v>27.978477939916001</v>
      </c>
      <c r="M651">
        <v>45.275788156522999</v>
      </c>
      <c r="N651">
        <v>0.498007609470762</v>
      </c>
      <c r="O651">
        <v>44.086778001029401</v>
      </c>
      <c r="P651">
        <v>72.997734856911705</v>
      </c>
      <c r="Q651">
        <v>2.9903177347878E-2</v>
      </c>
    </row>
    <row r="652" spans="1:17" x14ac:dyDescent="0.3">
      <c r="A652" t="s">
        <v>1439</v>
      </c>
      <c r="B652" t="s">
        <v>1440</v>
      </c>
      <c r="C652" t="s">
        <v>10407</v>
      </c>
      <c r="D652" t="s">
        <v>615</v>
      </c>
      <c r="E652">
        <v>7736.9074020799999</v>
      </c>
      <c r="F652">
        <v>45.13</v>
      </c>
      <c r="G652">
        <v>-31.225195477244199</v>
      </c>
      <c r="H652">
        <v>-11.190691635114501</v>
      </c>
      <c r="I652">
        <v>-24.247064663780399</v>
      </c>
      <c r="J652">
        <v>-9.8557369141956404</v>
      </c>
      <c r="K652">
        <v>46.9115161184097</v>
      </c>
      <c r="L652">
        <v>46.740720421823497</v>
      </c>
      <c r="M652">
        <v>33.021783275315897</v>
      </c>
      <c r="N652">
        <v>0.54499196400246497</v>
      </c>
      <c r="O652">
        <v>52.226900066474599</v>
      </c>
      <c r="P652">
        <v>16.7658473479948</v>
      </c>
      <c r="Q652">
        <v>2.557155785725E-3</v>
      </c>
    </row>
    <row r="653" spans="1:17" hidden="1" x14ac:dyDescent="0.3">
      <c r="A653" t="s">
        <v>1441</v>
      </c>
      <c r="B653" t="s">
        <v>1442</v>
      </c>
      <c r="C653" t="s">
        <v>10405</v>
      </c>
      <c r="D653" t="s">
        <v>1443</v>
      </c>
      <c r="E653">
        <v>7721.1724800000002</v>
      </c>
      <c r="F653">
        <v>3706.4</v>
      </c>
      <c r="G653">
        <v>790.14055104099998</v>
      </c>
      <c r="H653">
        <v>3.5636771944087302</v>
      </c>
      <c r="I653">
        <v>108.330086460788</v>
      </c>
      <c r="J653">
        <v>-2.1232794852816301</v>
      </c>
      <c r="K653">
        <v>3395.3092489656101</v>
      </c>
      <c r="L653">
        <v>2307.23745803663</v>
      </c>
      <c r="M653">
        <v>57.656519058319603</v>
      </c>
      <c r="N653">
        <v>0.374833451720963</v>
      </c>
      <c r="O653">
        <v>6.5724152816749299</v>
      </c>
      <c r="P653">
        <v>921.46892655367196</v>
      </c>
    </row>
    <row r="654" spans="1:17" x14ac:dyDescent="0.3">
      <c r="A654" t="s">
        <v>1444</v>
      </c>
      <c r="B654" t="s">
        <v>1445</v>
      </c>
      <c r="C654" t="s">
        <v>10408</v>
      </c>
      <c r="D654" t="s">
        <v>642</v>
      </c>
      <c r="E654">
        <v>7703.5715934</v>
      </c>
      <c r="F654">
        <v>454.75</v>
      </c>
      <c r="G654">
        <v>-14.434058483029</v>
      </c>
      <c r="H654">
        <v>-7.3882811857785002</v>
      </c>
      <c r="I654">
        <v>22.8520837242197</v>
      </c>
      <c r="J654">
        <v>-3.6384719132726802</v>
      </c>
      <c r="K654">
        <v>472.22108004739999</v>
      </c>
      <c r="L654">
        <v>436.76983116372298</v>
      </c>
      <c r="M654">
        <v>46.212244032747101</v>
      </c>
      <c r="N654">
        <v>0.347628596621885</v>
      </c>
      <c r="O654">
        <v>40.461792193512899</v>
      </c>
      <c r="P654">
        <v>42.510184895017197</v>
      </c>
      <c r="Q654">
        <v>6.9721722920098997E-2</v>
      </c>
    </row>
    <row r="655" spans="1:17" hidden="1" x14ac:dyDescent="0.3">
      <c r="A655" t="s">
        <v>1446</v>
      </c>
      <c r="B655" t="s">
        <v>1447</v>
      </c>
      <c r="C655" t="s">
        <v>10405</v>
      </c>
      <c r="D655" t="s">
        <v>161</v>
      </c>
      <c r="E655">
        <v>7684.0260750549996</v>
      </c>
      <c r="F655">
        <v>210.95</v>
      </c>
      <c r="G655">
        <v>194.69848890585499</v>
      </c>
      <c r="H655">
        <v>0.57397584432181104</v>
      </c>
      <c r="I655">
        <v>59.058727308955199</v>
      </c>
      <c r="J655">
        <v>-1.12744680649588</v>
      </c>
      <c r="K655">
        <v>192.55332287889701</v>
      </c>
      <c r="L655">
        <v>149.04964600144501</v>
      </c>
      <c r="M655">
        <v>51.883250990572101</v>
      </c>
      <c r="N655">
        <v>1.04169748894736</v>
      </c>
      <c r="O655">
        <v>6.4944299597060997</v>
      </c>
      <c r="P655">
        <v>249.254966887417</v>
      </c>
    </row>
    <row r="656" spans="1:17" x14ac:dyDescent="0.3">
      <c r="A656" t="s">
        <v>1448</v>
      </c>
      <c r="B656" t="s">
        <v>1449</v>
      </c>
      <c r="C656" t="s">
        <v>10391</v>
      </c>
      <c r="D656" t="s">
        <v>24</v>
      </c>
      <c r="E656">
        <v>7606.4120928899902</v>
      </c>
      <c r="F656">
        <v>480.35</v>
      </c>
      <c r="G656">
        <v>-41.106134206606498</v>
      </c>
      <c r="H656">
        <v>-1.05070416373403</v>
      </c>
      <c r="I656">
        <v>-12.1355181946972</v>
      </c>
      <c r="J656">
        <v>-2.1051115351780498</v>
      </c>
      <c r="K656">
        <v>472.00615467589699</v>
      </c>
      <c r="L656">
        <v>478.591342505206</v>
      </c>
      <c r="M656">
        <v>50.099225087975398</v>
      </c>
      <c r="N656">
        <v>0.82532507098418095</v>
      </c>
      <c r="O656">
        <v>24.908920578744599</v>
      </c>
      <c r="P656">
        <v>9.6564319141650508</v>
      </c>
      <c r="Q656">
        <v>-0.12603707110086801</v>
      </c>
    </row>
    <row r="657" spans="1:17" x14ac:dyDescent="0.3">
      <c r="A657" t="s">
        <v>1450</v>
      </c>
      <c r="B657" t="s">
        <v>1451</v>
      </c>
      <c r="C657" t="s">
        <v>10397</v>
      </c>
      <c r="D657" t="s">
        <v>190</v>
      </c>
      <c r="E657">
        <v>7587.2729108000003</v>
      </c>
      <c r="F657">
        <v>528.20000000000005</v>
      </c>
      <c r="G657">
        <v>35.753230149030202</v>
      </c>
      <c r="H657">
        <v>-7.5780454944171503</v>
      </c>
      <c r="I657">
        <v>39.690862375554097</v>
      </c>
      <c r="J657">
        <v>-4.00101962695424</v>
      </c>
      <c r="K657">
        <v>506.35786672807001</v>
      </c>
      <c r="L657">
        <v>422.91136421855299</v>
      </c>
      <c r="M657">
        <v>53.124228818721797</v>
      </c>
      <c r="N657">
        <v>0.42038233606832198</v>
      </c>
      <c r="O657">
        <v>5.9352517985611302</v>
      </c>
      <c r="P657">
        <v>94.512981034800205</v>
      </c>
      <c r="Q657">
        <v>0.137563389370677</v>
      </c>
    </row>
    <row r="658" spans="1:17" x14ac:dyDescent="0.3">
      <c r="A658" t="s">
        <v>1452</v>
      </c>
      <c r="B658" t="s">
        <v>1453</v>
      </c>
      <c r="C658" t="s">
        <v>10394</v>
      </c>
      <c r="D658" t="s">
        <v>46</v>
      </c>
      <c r="E658">
        <v>7564.5031703519999</v>
      </c>
      <c r="F658">
        <v>45.03</v>
      </c>
      <c r="G658">
        <v>44.164987820909303</v>
      </c>
      <c r="H658">
        <v>-12.647310853981599</v>
      </c>
      <c r="I658">
        <v>24.209134101723699</v>
      </c>
      <c r="J658">
        <v>-1.9409205785263399</v>
      </c>
      <c r="K658">
        <v>46.321638394305502</v>
      </c>
      <c r="L658">
        <v>40.441781092802799</v>
      </c>
      <c r="M658">
        <v>52.2876284716748</v>
      </c>
      <c r="N658">
        <v>0.45013385746839302</v>
      </c>
      <c r="O658">
        <v>27.692649344881101</v>
      </c>
      <c r="P658">
        <v>98.762121443017406</v>
      </c>
      <c r="Q658">
        <v>0.13394038422780499</v>
      </c>
    </row>
    <row r="659" spans="1:17" x14ac:dyDescent="0.3">
      <c r="A659" t="s">
        <v>1454</v>
      </c>
      <c r="B659" t="s">
        <v>1455</v>
      </c>
      <c r="C659" t="s">
        <v>10402</v>
      </c>
      <c r="D659" t="s">
        <v>125</v>
      </c>
      <c r="E659">
        <v>7562.3368072000003</v>
      </c>
      <c r="F659">
        <v>697</v>
      </c>
      <c r="G659">
        <v>10.642579384410899</v>
      </c>
      <c r="H659">
        <v>-3.9837231298165401</v>
      </c>
      <c r="I659">
        <v>19.918205276471301</v>
      </c>
      <c r="J659">
        <v>-2.4715288151646</v>
      </c>
      <c r="K659">
        <v>648.50409723920302</v>
      </c>
      <c r="L659">
        <v>601.48654785384201</v>
      </c>
      <c r="M659">
        <v>64.671027491462098</v>
      </c>
      <c r="N659">
        <v>1.01704231872934</v>
      </c>
      <c r="O659">
        <v>20.7532281205164</v>
      </c>
      <c r="P659">
        <v>54.614019520851798</v>
      </c>
      <c r="Q659">
        <v>4.6708660905249E-2</v>
      </c>
    </row>
    <row r="660" spans="1:17" x14ac:dyDescent="0.3">
      <c r="A660" t="s">
        <v>1456</v>
      </c>
      <c r="B660" t="s">
        <v>1457</v>
      </c>
      <c r="C660" t="s">
        <v>10404</v>
      </c>
      <c r="D660" t="s">
        <v>465</v>
      </c>
      <c r="E660">
        <v>7492.4072399999995</v>
      </c>
      <c r="F660">
        <v>2312.4</v>
      </c>
      <c r="G660">
        <v>-28.575861981200099</v>
      </c>
      <c r="H660">
        <v>0.54994089852845396</v>
      </c>
      <c r="I660">
        <v>-4.7018350776164599</v>
      </c>
      <c r="J660">
        <v>-0.349929264086837</v>
      </c>
      <c r="K660">
        <v>2266.2981128584702</v>
      </c>
      <c r="L660">
        <v>2262.2439552343499</v>
      </c>
      <c r="M660">
        <v>59.080781595711599</v>
      </c>
      <c r="N660">
        <v>1.18021559762015</v>
      </c>
      <c r="O660">
        <v>18.275384881508302</v>
      </c>
      <c r="P660">
        <v>17.979591836734699</v>
      </c>
      <c r="Q660">
        <v>-0.111163082344238</v>
      </c>
    </row>
    <row r="661" spans="1:17" x14ac:dyDescent="0.3">
      <c r="A661" t="s">
        <v>1458</v>
      </c>
      <c r="B661" t="s">
        <v>1459</v>
      </c>
      <c r="C661" t="s">
        <v>10400</v>
      </c>
      <c r="D661" t="s">
        <v>190</v>
      </c>
      <c r="E661">
        <v>7491.9253804</v>
      </c>
      <c r="F661">
        <v>1849</v>
      </c>
      <c r="G661">
        <v>71.863386212359202</v>
      </c>
      <c r="H661">
        <v>-17.090984563432901</v>
      </c>
      <c r="I661">
        <v>18.083086190909501</v>
      </c>
      <c r="J661">
        <v>-6.5323855335510403</v>
      </c>
      <c r="K661">
        <v>1870.79499441958</v>
      </c>
      <c r="L661">
        <v>1538.0956572044399</v>
      </c>
      <c r="M661">
        <v>32.1687075765009</v>
      </c>
      <c r="N661">
        <v>0.43424521001427602</v>
      </c>
      <c r="O661">
        <v>17.468902109248202</v>
      </c>
      <c r="P661">
        <v>117.529411764705</v>
      </c>
      <c r="Q661">
        <v>3.2757174305926E-2</v>
      </c>
    </row>
    <row r="662" spans="1:17" x14ac:dyDescent="0.3">
      <c r="A662" t="s">
        <v>1460</v>
      </c>
      <c r="B662" t="s">
        <v>1461</v>
      </c>
      <c r="C662" t="s">
        <v>10400</v>
      </c>
      <c r="D662" t="s">
        <v>1462</v>
      </c>
      <c r="E662">
        <v>7466.37227472</v>
      </c>
      <c r="F662">
        <v>280.05</v>
      </c>
      <c r="G662">
        <v>-47.737770222482098</v>
      </c>
      <c r="H662">
        <v>-0.54373834290753298</v>
      </c>
      <c r="I662">
        <v>-18.489465547105599</v>
      </c>
      <c r="J662">
        <v>-5.4550900575148198</v>
      </c>
      <c r="K662">
        <v>281.76378225388601</v>
      </c>
      <c r="L662">
        <v>284.12187174883599</v>
      </c>
      <c r="M662">
        <v>48.140359314125497</v>
      </c>
      <c r="N662">
        <v>0.86303582654648303</v>
      </c>
      <c r="O662">
        <v>30.316014997321901</v>
      </c>
      <c r="P662">
        <v>11.997600479903999</v>
      </c>
      <c r="Q662">
        <v>7.5655215680897003E-2</v>
      </c>
    </row>
    <row r="663" spans="1:17" hidden="1" x14ac:dyDescent="0.3">
      <c r="A663" t="s">
        <v>1463</v>
      </c>
      <c r="B663" t="s">
        <v>1464</v>
      </c>
      <c r="C663" t="s">
        <v>10405</v>
      </c>
      <c r="D663" t="s">
        <v>116</v>
      </c>
      <c r="E663">
        <v>7458.7252803000001</v>
      </c>
      <c r="F663">
        <v>651</v>
      </c>
      <c r="G663">
        <v>-17.377896811174999</v>
      </c>
      <c r="H663">
        <v>10.6390880599879</v>
      </c>
      <c r="I663">
        <v>18.513502479239701</v>
      </c>
      <c r="J663">
        <v>7.4345751039403902</v>
      </c>
      <c r="K663">
        <v>581.74595731728402</v>
      </c>
      <c r="L663">
        <v>547.47013807908797</v>
      </c>
      <c r="M663">
        <v>70.432937496496805</v>
      </c>
      <c r="N663">
        <v>1.31446790327855</v>
      </c>
      <c r="O663">
        <v>4.3164362519201296</v>
      </c>
      <c r="P663">
        <v>39.400428265524603</v>
      </c>
      <c r="Q663">
        <v>4.4231152068179E-2</v>
      </c>
    </row>
    <row r="664" spans="1:17" x14ac:dyDescent="0.3">
      <c r="A664" t="s">
        <v>1465</v>
      </c>
      <c r="B664" t="s">
        <v>1466</v>
      </c>
      <c r="C664" t="s">
        <v>10402</v>
      </c>
      <c r="D664" t="s">
        <v>156</v>
      </c>
      <c r="E664">
        <v>7451.4485000000004</v>
      </c>
      <c r="F664">
        <v>397.75</v>
      </c>
      <c r="G664">
        <v>-33.225645499233899</v>
      </c>
      <c r="H664">
        <v>-10.1391748507041</v>
      </c>
      <c r="I664">
        <v>-7.3669769658928397</v>
      </c>
      <c r="J664">
        <v>-2.6057920209401901</v>
      </c>
      <c r="K664">
        <v>422.04552404526697</v>
      </c>
      <c r="L664">
        <v>420.20127010398102</v>
      </c>
      <c r="M664">
        <v>49.549071680794199</v>
      </c>
      <c r="N664">
        <v>0.26547079675157997</v>
      </c>
      <c r="O664">
        <v>37.649277184160901</v>
      </c>
      <c r="P664">
        <v>15.2898550724637</v>
      </c>
      <c r="Q664">
        <v>7.1606479526606995E-2</v>
      </c>
    </row>
    <row r="665" spans="1:17" hidden="1" x14ac:dyDescent="0.3">
      <c r="A665" t="s">
        <v>1467</v>
      </c>
      <c r="B665" t="s">
        <v>1468</v>
      </c>
      <c r="C665" t="s">
        <v>10405</v>
      </c>
      <c r="D665" t="s">
        <v>215</v>
      </c>
      <c r="E665">
        <v>7363.1031358500004</v>
      </c>
      <c r="F665">
        <v>1397.25</v>
      </c>
      <c r="G665">
        <v>4822.9377353323098</v>
      </c>
      <c r="H665">
        <v>-12.1098932473008</v>
      </c>
      <c r="I665">
        <v>155.63906838198599</v>
      </c>
      <c r="J665">
        <v>-6.1626172429406099</v>
      </c>
      <c r="K665">
        <v>1381.67489061693</v>
      </c>
      <c r="L665">
        <v>847.84364958133403</v>
      </c>
      <c r="M665">
        <v>48.484285968643903</v>
      </c>
      <c r="N665">
        <v>2.04337156573694</v>
      </c>
      <c r="O665">
        <v>17.731257827876099</v>
      </c>
    </row>
    <row r="666" spans="1:17" x14ac:dyDescent="0.3">
      <c r="A666" t="s">
        <v>1469</v>
      </c>
      <c r="B666" t="s">
        <v>1470</v>
      </c>
      <c r="C666" t="s">
        <v>592</v>
      </c>
      <c r="D666" t="s">
        <v>592</v>
      </c>
      <c r="E666">
        <v>7361.5673516099996</v>
      </c>
      <c r="F666">
        <v>524.1</v>
      </c>
      <c r="G666">
        <v>-10.670307958797901</v>
      </c>
      <c r="H666">
        <v>-15.1318745656591</v>
      </c>
      <c r="I666">
        <v>-4.4542235797232399</v>
      </c>
      <c r="J666">
        <v>-2.8569461467717199</v>
      </c>
      <c r="K666">
        <v>544.62647579176405</v>
      </c>
      <c r="L666">
        <v>512.25623276821705</v>
      </c>
      <c r="M666">
        <v>32.217342004978299</v>
      </c>
      <c r="N666">
        <v>0.56921738264195698</v>
      </c>
      <c r="O666">
        <v>27.074985689753799</v>
      </c>
      <c r="P666">
        <v>32.784393210032903</v>
      </c>
      <c r="Q666">
        <v>7.5756465608298004E-2</v>
      </c>
    </row>
    <row r="667" spans="1:17" x14ac:dyDescent="0.3">
      <c r="A667" t="s">
        <v>1471</v>
      </c>
      <c r="B667" t="s">
        <v>1472</v>
      </c>
      <c r="C667" t="s">
        <v>10399</v>
      </c>
      <c r="D667" t="s">
        <v>1473</v>
      </c>
      <c r="E667">
        <v>7316.9114201499997</v>
      </c>
      <c r="F667">
        <v>537.1</v>
      </c>
      <c r="G667">
        <v>2.3919409298468799</v>
      </c>
      <c r="H667">
        <v>3.1914687576841598</v>
      </c>
      <c r="I667">
        <v>-5.5686973636732802</v>
      </c>
      <c r="J667">
        <v>-0.34480122363934601</v>
      </c>
      <c r="K667">
        <v>491.61381959730699</v>
      </c>
      <c r="L667">
        <v>460.848799474548</v>
      </c>
      <c r="M667">
        <v>69.525902865926795</v>
      </c>
      <c r="N667">
        <v>0.70461986729406501</v>
      </c>
      <c r="O667">
        <v>7.4101657047104696</v>
      </c>
      <c r="P667">
        <v>56.9091440257084</v>
      </c>
    </row>
    <row r="668" spans="1:17" x14ac:dyDescent="0.3">
      <c r="A668" t="s">
        <v>1474</v>
      </c>
      <c r="B668" t="s">
        <v>1475</v>
      </c>
      <c r="C668" t="s">
        <v>10391</v>
      </c>
      <c r="D668" t="s">
        <v>549</v>
      </c>
      <c r="E668">
        <v>7303.063296925</v>
      </c>
      <c r="F668">
        <v>337.15</v>
      </c>
      <c r="G668">
        <v>-5.2299020602261796</v>
      </c>
      <c r="H668">
        <v>9.6715748584799197</v>
      </c>
      <c r="I668">
        <v>-11.9891495813498</v>
      </c>
      <c r="J668">
        <v>7.0408762462607202</v>
      </c>
      <c r="K668">
        <v>301.924262594374</v>
      </c>
      <c r="L668">
        <v>311.44423868001201</v>
      </c>
      <c r="M668">
        <v>86.138513643524306</v>
      </c>
      <c r="N668">
        <v>1.2496755518910501</v>
      </c>
      <c r="O668">
        <v>20.2076227198576</v>
      </c>
      <c r="P668">
        <v>32.449420546061603</v>
      </c>
      <c r="Q668">
        <v>8.7990599564498007E-2</v>
      </c>
    </row>
    <row r="669" spans="1:17" x14ac:dyDescent="0.3">
      <c r="A669" t="s">
        <v>1476</v>
      </c>
      <c r="B669" t="s">
        <v>1477</v>
      </c>
      <c r="C669" t="s">
        <v>10390</v>
      </c>
      <c r="D669" t="s">
        <v>21</v>
      </c>
      <c r="E669">
        <v>7277.0787526249997</v>
      </c>
      <c r="F669">
        <v>878.75</v>
      </c>
      <c r="G669">
        <v>50.218252248008199</v>
      </c>
      <c r="H669">
        <v>3.6690346565091598</v>
      </c>
      <c r="I669">
        <v>1.3312944491290899</v>
      </c>
      <c r="J669">
        <v>-4.4302340015524999</v>
      </c>
      <c r="K669">
        <v>835.53920316995902</v>
      </c>
      <c r="L669">
        <v>720.62393036085496</v>
      </c>
      <c r="M669">
        <v>65.992452052151705</v>
      </c>
      <c r="N669">
        <v>0.74437795487026603</v>
      </c>
      <c r="O669">
        <v>5.57041251778094</v>
      </c>
      <c r="P669">
        <v>111.746987951807</v>
      </c>
      <c r="Q669">
        <v>0.12618472429650199</v>
      </c>
    </row>
    <row r="670" spans="1:17" x14ac:dyDescent="0.3">
      <c r="A670" t="s">
        <v>1478</v>
      </c>
      <c r="B670" t="s">
        <v>1479</v>
      </c>
      <c r="C670" t="s">
        <v>10393</v>
      </c>
      <c r="D670" t="s">
        <v>116</v>
      </c>
      <c r="E670">
        <v>7261.9600083750001</v>
      </c>
      <c r="F670">
        <v>1203.75</v>
      </c>
      <c r="G670">
        <v>42.480696800256503</v>
      </c>
      <c r="H670">
        <v>-6.3952248852719196</v>
      </c>
      <c r="I670">
        <v>31.1064708054931</v>
      </c>
      <c r="J670">
        <v>-2.2845383924272098</v>
      </c>
      <c r="K670">
        <v>1188.1296067640101</v>
      </c>
      <c r="L670">
        <v>1015.15442839531</v>
      </c>
      <c r="M670">
        <v>43.637097140736401</v>
      </c>
      <c r="N670">
        <v>0.41463357898165198</v>
      </c>
      <c r="O670">
        <v>11.825545171339501</v>
      </c>
      <c r="P670">
        <v>84.836852207293603</v>
      </c>
      <c r="Q670">
        <v>7.0748994911337001E-2</v>
      </c>
    </row>
    <row r="671" spans="1:17" x14ac:dyDescent="0.3">
      <c r="A671" t="s">
        <v>1480</v>
      </c>
      <c r="B671" t="s">
        <v>1481</v>
      </c>
      <c r="C671" t="s">
        <v>10399</v>
      </c>
      <c r="D671" t="s">
        <v>860</v>
      </c>
      <c r="E671">
        <v>7261.8224525639998</v>
      </c>
      <c r="F671">
        <v>40.98</v>
      </c>
      <c r="G671">
        <v>-33.811221198281302</v>
      </c>
      <c r="H671">
        <v>-2.50570511467218</v>
      </c>
      <c r="I671">
        <v>-24.363992491127402</v>
      </c>
      <c r="J671">
        <v>-2.3621839687888202</v>
      </c>
      <c r="K671">
        <v>40.996464727782303</v>
      </c>
      <c r="L671">
        <v>42.534012972325797</v>
      </c>
      <c r="M671">
        <v>48.009207238763402</v>
      </c>
      <c r="N671">
        <v>1.06085105881161</v>
      </c>
      <c r="O671">
        <v>31.771595900439198</v>
      </c>
      <c r="P671">
        <v>10.756756756756699</v>
      </c>
      <c r="Q671">
        <v>3.5284830253909999E-3</v>
      </c>
    </row>
    <row r="672" spans="1:17" x14ac:dyDescent="0.3">
      <c r="A672" t="s">
        <v>1482</v>
      </c>
      <c r="B672" t="s">
        <v>1483</v>
      </c>
      <c r="C672" t="s">
        <v>10397</v>
      </c>
      <c r="D672" t="s">
        <v>190</v>
      </c>
      <c r="E672">
        <v>7253.7118541999998</v>
      </c>
      <c r="F672">
        <v>529.20000000000005</v>
      </c>
      <c r="G672">
        <v>-1.47255857720537</v>
      </c>
      <c r="H672">
        <v>-12.2882953806165</v>
      </c>
      <c r="I672">
        <v>12.9501881030249</v>
      </c>
      <c r="J672">
        <v>-1.72130609019653</v>
      </c>
      <c r="K672">
        <v>525.72522335221299</v>
      </c>
      <c r="L672">
        <v>468.65981955781001</v>
      </c>
      <c r="M672">
        <v>48.136227069256897</v>
      </c>
      <c r="N672">
        <v>1.2062135182373499</v>
      </c>
      <c r="O672">
        <v>20.861678004535101</v>
      </c>
      <c r="P672">
        <v>49.597173144876301</v>
      </c>
      <c r="Q672">
        <v>3.9482989771074999E-2</v>
      </c>
    </row>
    <row r="673" spans="1:17" x14ac:dyDescent="0.3">
      <c r="A673" t="s">
        <v>1484</v>
      </c>
      <c r="B673" t="s">
        <v>1485</v>
      </c>
      <c r="C673" t="s">
        <v>10403</v>
      </c>
      <c r="D673" t="s">
        <v>130</v>
      </c>
      <c r="E673">
        <v>7249.3365656100004</v>
      </c>
      <c r="F673">
        <v>245.66</v>
      </c>
      <c r="G673">
        <v>158.35723489873499</v>
      </c>
      <c r="H673">
        <v>7.1913282268288699</v>
      </c>
      <c r="I673">
        <v>54.998342972958397</v>
      </c>
      <c r="J673">
        <v>0.78549156266326503</v>
      </c>
      <c r="K673">
        <v>222.708628090806</v>
      </c>
      <c r="L673">
        <v>177.230974542773</v>
      </c>
      <c r="M673">
        <v>63.543303234663497</v>
      </c>
      <c r="N673">
        <v>0.46235925048506299</v>
      </c>
      <c r="O673">
        <v>1.7666693804445099</v>
      </c>
      <c r="P673">
        <v>193.85167464114801</v>
      </c>
      <c r="Q673">
        <v>0.16646092389046999</v>
      </c>
    </row>
    <row r="674" spans="1:17" x14ac:dyDescent="0.3">
      <c r="A674" t="s">
        <v>1486</v>
      </c>
      <c r="B674" t="s">
        <v>1487</v>
      </c>
      <c r="C674" t="s">
        <v>10404</v>
      </c>
      <c r="D674" t="s">
        <v>164</v>
      </c>
      <c r="E674">
        <v>7212.7871775000003</v>
      </c>
      <c r="F674">
        <v>1041.9000000000001</v>
      </c>
      <c r="G674">
        <v>86.646883799980202</v>
      </c>
      <c r="H674">
        <v>-1.5731441246279501</v>
      </c>
      <c r="I674">
        <v>53.408639205342602</v>
      </c>
      <c r="J674">
        <v>2.5764622535889101</v>
      </c>
      <c r="K674">
        <v>974.307629097887</v>
      </c>
      <c r="L674">
        <v>784.70231254001601</v>
      </c>
      <c r="M674">
        <v>60.043229173367202</v>
      </c>
      <c r="N674">
        <v>0.83918986907822002</v>
      </c>
      <c r="O674">
        <v>3.84873788271427</v>
      </c>
      <c r="P674">
        <v>138.36650652024699</v>
      </c>
      <c r="Q674">
        <v>3.4859491011603003E-2</v>
      </c>
    </row>
    <row r="675" spans="1:17" x14ac:dyDescent="0.3">
      <c r="A675" t="s">
        <v>1488</v>
      </c>
      <c r="B675" t="s">
        <v>1489</v>
      </c>
      <c r="C675" t="s">
        <v>10397</v>
      </c>
      <c r="D675" t="s">
        <v>190</v>
      </c>
      <c r="E675">
        <v>7179.5512316249997</v>
      </c>
      <c r="F675">
        <v>2501.25</v>
      </c>
      <c r="G675">
        <v>114.761297444551</v>
      </c>
      <c r="H675">
        <v>-12.9815777496834</v>
      </c>
      <c r="I675">
        <v>68.959853140868105</v>
      </c>
      <c r="J675">
        <v>-0.14820846135365201</v>
      </c>
      <c r="K675">
        <v>2478.4801217555701</v>
      </c>
      <c r="L675">
        <v>1901.9716212757701</v>
      </c>
      <c r="M675">
        <v>41.984893413081103</v>
      </c>
      <c r="N675">
        <v>0.30061002727535102</v>
      </c>
      <c r="O675">
        <v>18.024987506246799</v>
      </c>
      <c r="P675">
        <v>189.29562803608599</v>
      </c>
      <c r="Q675">
        <v>0.14746246067399801</v>
      </c>
    </row>
    <row r="676" spans="1:17" x14ac:dyDescent="0.3">
      <c r="A676" t="s">
        <v>1490</v>
      </c>
      <c r="B676" t="s">
        <v>1491</v>
      </c>
      <c r="C676" t="s">
        <v>10399</v>
      </c>
      <c r="D676" t="s">
        <v>473</v>
      </c>
      <c r="E676">
        <v>7164.0216826799997</v>
      </c>
      <c r="F676">
        <v>1326.45</v>
      </c>
      <c r="G676">
        <v>-28.928176550094101</v>
      </c>
      <c r="H676">
        <v>8.1496069914306606</v>
      </c>
      <c r="I676">
        <v>0.843092833972789</v>
      </c>
      <c r="J676">
        <v>2.6720784551624401</v>
      </c>
      <c r="K676">
        <v>1175.5272977188399</v>
      </c>
      <c r="L676">
        <v>1136.5351533774799</v>
      </c>
      <c r="M676">
        <v>83.460081524539206</v>
      </c>
      <c r="N676">
        <v>1.51025864793696</v>
      </c>
      <c r="O676">
        <v>2.2692148215160701</v>
      </c>
      <c r="P676">
        <v>42.124718739955</v>
      </c>
      <c r="Q676">
        <v>-3.4837312877098001E-2</v>
      </c>
    </row>
    <row r="677" spans="1:17" hidden="1" x14ac:dyDescent="0.3">
      <c r="A677" t="s">
        <v>1492</v>
      </c>
      <c r="B677" t="s">
        <v>1493</v>
      </c>
      <c r="C677" t="s">
        <v>10405</v>
      </c>
      <c r="D677" t="s">
        <v>54</v>
      </c>
      <c r="E677">
        <v>7156.4657155000004</v>
      </c>
      <c r="F677">
        <v>1411</v>
      </c>
      <c r="G677">
        <v>144.275745908152</v>
      </c>
      <c r="H677">
        <v>-3.5178344696948098</v>
      </c>
      <c r="I677">
        <v>14.764776055618199</v>
      </c>
      <c r="J677">
        <v>-7.0882442386861104</v>
      </c>
      <c r="K677">
        <v>1379.6087859859299</v>
      </c>
      <c r="L677">
        <v>1107.4665140320601</v>
      </c>
      <c r="M677">
        <v>44.260194211471301</v>
      </c>
      <c r="N677">
        <v>0.56228551943696703</v>
      </c>
      <c r="O677">
        <v>12.686038270729901</v>
      </c>
      <c r="P677">
        <v>226.58257146163601</v>
      </c>
      <c r="Q677">
        <v>0.113004937866145</v>
      </c>
    </row>
    <row r="678" spans="1:17" hidden="1" x14ac:dyDescent="0.3">
      <c r="A678" t="s">
        <v>1494</v>
      </c>
      <c r="B678" t="s">
        <v>1495</v>
      </c>
      <c r="C678" t="s">
        <v>10405</v>
      </c>
      <c r="D678" t="s">
        <v>1015</v>
      </c>
      <c r="E678">
        <v>7134.40805</v>
      </c>
      <c r="F678">
        <v>756.25</v>
      </c>
      <c r="G678">
        <v>533.27802987374901</v>
      </c>
      <c r="H678">
        <v>-4.5404272164920796</v>
      </c>
      <c r="I678">
        <v>134.269254027633</v>
      </c>
      <c r="J678">
        <v>-3.0334203587074602</v>
      </c>
      <c r="K678">
        <v>767.36922984603495</v>
      </c>
      <c r="L678">
        <v>587.56287972289999</v>
      </c>
      <c r="M678">
        <v>42.024016707862899</v>
      </c>
      <c r="N678">
        <v>0.50158272846671703</v>
      </c>
      <c r="O678">
        <v>20.423140495867699</v>
      </c>
      <c r="P678">
        <v>587.18764198091696</v>
      </c>
      <c r="Q678">
        <v>0.23971185811073301</v>
      </c>
    </row>
    <row r="679" spans="1:17" x14ac:dyDescent="0.3">
      <c r="A679" t="s">
        <v>1496</v>
      </c>
      <c r="B679" t="s">
        <v>1497</v>
      </c>
      <c r="C679" t="s">
        <v>10395</v>
      </c>
      <c r="D679" t="s">
        <v>54</v>
      </c>
      <c r="E679">
        <v>7110.9170362559998</v>
      </c>
      <c r="F679">
        <v>219.12</v>
      </c>
      <c r="G679">
        <v>-33.4349467228188</v>
      </c>
      <c r="H679">
        <v>-7.2055923378817202</v>
      </c>
      <c r="I679">
        <v>-57.680782009411601</v>
      </c>
      <c r="J679">
        <v>-5.2374304047226703</v>
      </c>
      <c r="K679">
        <v>226.02273289316901</v>
      </c>
      <c r="L679">
        <v>254.53144340589901</v>
      </c>
      <c r="M679">
        <v>39.511837858097202</v>
      </c>
      <c r="N679">
        <v>0.77016687759499503</v>
      </c>
      <c r="O679">
        <v>115.77217962760101</v>
      </c>
      <c r="P679">
        <v>11.738908720040699</v>
      </c>
      <c r="Q679">
        <v>-3.3374489849666997E-2</v>
      </c>
    </row>
    <row r="680" spans="1:17" hidden="1" x14ac:dyDescent="0.3">
      <c r="A680" t="s">
        <v>1498</v>
      </c>
      <c r="B680" t="s">
        <v>1499</v>
      </c>
      <c r="C680" t="s">
        <v>10405</v>
      </c>
      <c r="D680" t="s">
        <v>261</v>
      </c>
      <c r="E680">
        <v>7106.9018970899997</v>
      </c>
      <c r="F680">
        <v>3134.55</v>
      </c>
      <c r="G680">
        <v>23.2034296633224</v>
      </c>
      <c r="H680">
        <v>-23.773373014341502</v>
      </c>
      <c r="I680">
        <v>66.277574275168007</v>
      </c>
      <c r="J680">
        <v>-8.0877190012414104</v>
      </c>
      <c r="K680">
        <v>3269.6367109555799</v>
      </c>
      <c r="L680">
        <v>2691.3261563661399</v>
      </c>
      <c r="M680">
        <v>34.1570292254981</v>
      </c>
      <c r="N680">
        <v>0.612362430252678</v>
      </c>
      <c r="O680">
        <v>25.472555869263498</v>
      </c>
      <c r="P680">
        <v>104.538336052202</v>
      </c>
      <c r="Q680">
        <v>0.132001525254763</v>
      </c>
    </row>
    <row r="681" spans="1:17" x14ac:dyDescent="0.3">
      <c r="A681" t="s">
        <v>1500</v>
      </c>
      <c r="B681" t="s">
        <v>1501</v>
      </c>
      <c r="C681" t="s">
        <v>10403</v>
      </c>
      <c r="D681" t="s">
        <v>130</v>
      </c>
      <c r="E681">
        <v>7081.2316828000003</v>
      </c>
      <c r="F681">
        <v>849.2</v>
      </c>
      <c r="G681">
        <v>55.570496875720202</v>
      </c>
      <c r="H681">
        <v>-3.7229602155683299</v>
      </c>
      <c r="I681">
        <v>-2.87002721076114</v>
      </c>
      <c r="J681">
        <v>6.1725815542528402</v>
      </c>
      <c r="K681">
        <v>859.14608500832003</v>
      </c>
      <c r="L681">
        <v>768.63489645526704</v>
      </c>
      <c r="M681">
        <v>57.196667927070102</v>
      </c>
      <c r="N681">
        <v>1.0874070519452099</v>
      </c>
      <c r="O681">
        <v>30.711257654262798</v>
      </c>
      <c r="P681">
        <v>134.71531232725201</v>
      </c>
      <c r="Q681">
        <v>0.13864957721864299</v>
      </c>
    </row>
    <row r="682" spans="1:17" x14ac:dyDescent="0.3">
      <c r="A682" t="s">
        <v>1502</v>
      </c>
      <c r="B682" t="s">
        <v>1503</v>
      </c>
      <c r="C682" t="s">
        <v>10394</v>
      </c>
      <c r="D682" t="s">
        <v>46</v>
      </c>
      <c r="E682">
        <v>7065.247936195</v>
      </c>
      <c r="F682">
        <v>189.83</v>
      </c>
      <c r="G682">
        <v>-6.92024566647867</v>
      </c>
      <c r="H682">
        <v>-9.4566089386444396</v>
      </c>
      <c r="I682">
        <v>-26.523409229472001</v>
      </c>
      <c r="J682">
        <v>-2.59999359576498</v>
      </c>
      <c r="K682">
        <v>193.49061611064101</v>
      </c>
      <c r="L682">
        <v>190.33482390979401</v>
      </c>
      <c r="M682">
        <v>45.067640476843202</v>
      </c>
      <c r="N682">
        <v>0.58830837170886896</v>
      </c>
      <c r="O682">
        <v>31.328030342938401</v>
      </c>
      <c r="P682">
        <v>38.360058309037903</v>
      </c>
      <c r="Q682">
        <v>9.7223039637145001E-2</v>
      </c>
    </row>
    <row r="683" spans="1:17" hidden="1" x14ac:dyDescent="0.3">
      <c r="A683" t="s">
        <v>1504</v>
      </c>
      <c r="B683" t="s">
        <v>1505</v>
      </c>
      <c r="C683" t="s">
        <v>10405</v>
      </c>
      <c r="D683" t="s">
        <v>261</v>
      </c>
      <c r="E683">
        <v>7050.7292832000003</v>
      </c>
      <c r="F683">
        <v>3208.05</v>
      </c>
      <c r="G683">
        <v>-15.1188519350224</v>
      </c>
      <c r="H683">
        <v>-0.92028867759982802</v>
      </c>
      <c r="I683">
        <v>14.9288219918222</v>
      </c>
      <c r="J683">
        <v>-6.5027083438050299</v>
      </c>
      <c r="K683">
        <v>3220.9334814888398</v>
      </c>
      <c r="L683">
        <v>2946.04941275187</v>
      </c>
      <c r="M683">
        <v>46.313685103266799</v>
      </c>
      <c r="N683">
        <v>0.79646784946691795</v>
      </c>
      <c r="O683">
        <v>21.257461697916099</v>
      </c>
      <c r="P683">
        <v>52.837065269175703</v>
      </c>
      <c r="Q683">
        <v>9.0503459967978997E-2</v>
      </c>
    </row>
    <row r="684" spans="1:17" hidden="1" x14ac:dyDescent="0.3">
      <c r="A684" t="s">
        <v>1506</v>
      </c>
      <c r="B684" t="s">
        <v>1507</v>
      </c>
      <c r="C684" t="s">
        <v>10405</v>
      </c>
      <c r="D684" t="s">
        <v>86</v>
      </c>
      <c r="E684">
        <v>7029.4604451839996</v>
      </c>
      <c r="F684">
        <v>151.04</v>
      </c>
      <c r="G684">
        <v>435.97005016193702</v>
      </c>
      <c r="H684">
        <v>19.693530129148499</v>
      </c>
      <c r="I684">
        <v>161.79205182920199</v>
      </c>
      <c r="J684">
        <v>-1.88888074271061</v>
      </c>
      <c r="K684">
        <v>110.04955135058999</v>
      </c>
      <c r="L684">
        <v>72.629024234434596</v>
      </c>
      <c r="M684">
        <v>73.4329877156609</v>
      </c>
      <c r="N684">
        <v>1.4046616515193799</v>
      </c>
      <c r="O684">
        <v>1.80746822033899</v>
      </c>
      <c r="P684">
        <v>493.47740667976399</v>
      </c>
      <c r="Q684">
        <v>0.13029487599060799</v>
      </c>
    </row>
    <row r="685" spans="1:17" x14ac:dyDescent="0.3">
      <c r="A685" t="s">
        <v>1508</v>
      </c>
      <c r="B685" t="s">
        <v>1509</v>
      </c>
      <c r="C685" t="s">
        <v>10404</v>
      </c>
      <c r="D685" t="s">
        <v>388</v>
      </c>
      <c r="E685">
        <v>7022.7520959599997</v>
      </c>
      <c r="F685">
        <v>1557.9</v>
      </c>
      <c r="G685">
        <v>50.5423528380798</v>
      </c>
      <c r="H685">
        <v>-21.7617409203176</v>
      </c>
      <c r="I685">
        <v>44.339074505917402</v>
      </c>
      <c r="J685">
        <v>-8.0197576431504292</v>
      </c>
      <c r="K685">
        <v>1652.0657040203801</v>
      </c>
      <c r="L685">
        <v>1396.70069774645</v>
      </c>
      <c r="M685">
        <v>43.817315834070797</v>
      </c>
      <c r="N685">
        <v>0.80041287295476105</v>
      </c>
      <c r="O685">
        <v>23.615122921882001</v>
      </c>
      <c r="P685">
        <v>103.75359665184401</v>
      </c>
      <c r="Q685">
        <v>6.1309205906716999E-2</v>
      </c>
    </row>
    <row r="686" spans="1:17" x14ac:dyDescent="0.3">
      <c r="A686" t="s">
        <v>1510</v>
      </c>
      <c r="B686" t="s">
        <v>1511</v>
      </c>
      <c r="C686" t="s">
        <v>10404</v>
      </c>
      <c r="D686" t="s">
        <v>388</v>
      </c>
      <c r="E686">
        <v>6996.5042332020003</v>
      </c>
      <c r="F686">
        <v>85.87</v>
      </c>
      <c r="G686">
        <v>-11.8355224698517</v>
      </c>
      <c r="H686">
        <v>-9.3328425305331706</v>
      </c>
      <c r="I686">
        <v>11.4425698191436</v>
      </c>
      <c r="J686">
        <v>-4.7752887118378302</v>
      </c>
      <c r="K686">
        <v>84.775438425092204</v>
      </c>
      <c r="L686">
        <v>77.583970035116096</v>
      </c>
      <c r="M686">
        <v>53.509692702471398</v>
      </c>
      <c r="N686">
        <v>0.44844590004246998</v>
      </c>
      <c r="O686">
        <v>14.533597298241499</v>
      </c>
      <c r="P686">
        <v>46.410912190963302</v>
      </c>
      <c r="Q686">
        <v>6.1067095444449E-2</v>
      </c>
    </row>
    <row r="687" spans="1:17" x14ac:dyDescent="0.3">
      <c r="A687" t="s">
        <v>1512</v>
      </c>
      <c r="B687" t="s">
        <v>1513</v>
      </c>
      <c r="C687" t="s">
        <v>10400</v>
      </c>
      <c r="D687" t="s">
        <v>98</v>
      </c>
      <c r="E687">
        <v>6995.3948964849997</v>
      </c>
      <c r="F687">
        <v>1468.55</v>
      </c>
      <c r="G687">
        <v>-36.399237100285603</v>
      </c>
      <c r="H687">
        <v>-2.4488177967469098</v>
      </c>
      <c r="I687">
        <v>-3.0527544829872602</v>
      </c>
      <c r="J687">
        <v>-3.7941984532736601</v>
      </c>
      <c r="K687">
        <v>1463.85206119036</v>
      </c>
      <c r="L687">
        <v>1431.1977872474099</v>
      </c>
      <c r="M687">
        <v>45.299778714679</v>
      </c>
      <c r="N687">
        <v>0.57861882942310305</v>
      </c>
      <c r="O687">
        <v>8.1338735487385492</v>
      </c>
      <c r="P687">
        <v>17.483999999999899</v>
      </c>
      <c r="Q687">
        <v>-0.13661316775208401</v>
      </c>
    </row>
    <row r="688" spans="1:17" x14ac:dyDescent="0.3">
      <c r="A688" t="s">
        <v>1514</v>
      </c>
      <c r="B688" t="s">
        <v>1515</v>
      </c>
      <c r="C688" t="s">
        <v>10389</v>
      </c>
      <c r="D688" t="s">
        <v>273</v>
      </c>
      <c r="E688">
        <v>6989.9779059550001</v>
      </c>
      <c r="F688">
        <v>1419.55</v>
      </c>
      <c r="G688">
        <v>137.00466795642299</v>
      </c>
      <c r="H688">
        <v>-3.7783675843494899</v>
      </c>
      <c r="I688">
        <v>33.228735762189103</v>
      </c>
      <c r="J688">
        <v>-0.21423726985480299</v>
      </c>
      <c r="K688">
        <v>1320.0306571353101</v>
      </c>
      <c r="L688">
        <v>1056.1205100719601</v>
      </c>
      <c r="M688">
        <v>56.828043203592102</v>
      </c>
      <c r="N688">
        <v>0.36200237300154497</v>
      </c>
      <c r="O688">
        <v>6.6218167729209902</v>
      </c>
      <c r="P688">
        <v>171.91839862082099</v>
      </c>
      <c r="Q688">
        <v>9.3393702984991001E-2</v>
      </c>
    </row>
    <row r="689" spans="1:17" hidden="1" x14ac:dyDescent="0.3">
      <c r="A689" t="s">
        <v>1516</v>
      </c>
      <c r="B689" t="s">
        <v>1517</v>
      </c>
      <c r="C689" t="s">
        <v>10405</v>
      </c>
      <c r="D689" t="s">
        <v>441</v>
      </c>
      <c r="E689">
        <v>6973.7863393799998</v>
      </c>
      <c r="F689">
        <v>7249.8</v>
      </c>
      <c r="G689">
        <v>-1.96899207271821</v>
      </c>
      <c r="H689">
        <v>16.9550770975235</v>
      </c>
      <c r="I689">
        <v>18.4559020601227</v>
      </c>
      <c r="J689">
        <v>6.3175672633601101</v>
      </c>
      <c r="K689">
        <v>6250.9649180577298</v>
      </c>
      <c r="L689">
        <v>5754.6780969765896</v>
      </c>
      <c r="M689">
        <v>92.5544923120692</v>
      </c>
      <c r="N689">
        <v>1.46761362679999</v>
      </c>
      <c r="O689">
        <v>2.5545532290546</v>
      </c>
      <c r="P689">
        <v>45.4789902476221</v>
      </c>
      <c r="Q689">
        <v>8.9589702539689994E-2</v>
      </c>
    </row>
    <row r="690" spans="1:17" x14ac:dyDescent="0.3">
      <c r="A690" t="s">
        <v>1518</v>
      </c>
      <c r="B690" t="s">
        <v>1519</v>
      </c>
      <c r="C690" t="s">
        <v>10395</v>
      </c>
      <c r="D690" t="s">
        <v>54</v>
      </c>
      <c r="E690">
        <v>6970.9783110750004</v>
      </c>
      <c r="F690">
        <v>1703.25</v>
      </c>
      <c r="G690">
        <v>2.89596230791284</v>
      </c>
      <c r="H690">
        <v>24.494586077871102</v>
      </c>
      <c r="I690">
        <v>34.173769860533298</v>
      </c>
      <c r="J690">
        <v>6.7192997392840796</v>
      </c>
      <c r="K690">
        <v>1409.3579935551199</v>
      </c>
      <c r="L690">
        <v>1271.35310624968</v>
      </c>
      <c r="M690">
        <v>82.357146944638401</v>
      </c>
      <c r="N690">
        <v>1.8578334558882299</v>
      </c>
      <c r="O690">
        <v>1.097901071481</v>
      </c>
      <c r="P690">
        <v>69.570411668077</v>
      </c>
      <c r="Q690">
        <v>1.5155347178639001E-2</v>
      </c>
    </row>
    <row r="691" spans="1:17" x14ac:dyDescent="0.3">
      <c r="A691" t="s">
        <v>1520</v>
      </c>
      <c r="B691" t="s">
        <v>1521</v>
      </c>
      <c r="C691" t="s">
        <v>592</v>
      </c>
      <c r="D691" t="s">
        <v>592</v>
      </c>
      <c r="E691">
        <v>6949.0344619999996</v>
      </c>
      <c r="F691">
        <v>346.55</v>
      </c>
      <c r="G691">
        <v>-34.953091608327803</v>
      </c>
      <c r="H691">
        <v>-9.8555912773276706</v>
      </c>
      <c r="I691">
        <v>-12.108295870847099</v>
      </c>
      <c r="J691">
        <v>-2.9501406212447701</v>
      </c>
      <c r="K691">
        <v>360.12581601995402</v>
      </c>
      <c r="L691">
        <v>349.96653627524103</v>
      </c>
      <c r="M691">
        <v>38.039635509183398</v>
      </c>
      <c r="N691">
        <v>1.2064933807807301</v>
      </c>
      <c r="O691">
        <v>26.085701918914999</v>
      </c>
      <c r="P691">
        <v>29.4304388422035</v>
      </c>
      <c r="Q691">
        <v>0.114960564936765</v>
      </c>
    </row>
    <row r="692" spans="1:17" x14ac:dyDescent="0.3">
      <c r="A692" t="s">
        <v>1522</v>
      </c>
      <c r="B692" t="s">
        <v>1523</v>
      </c>
      <c r="C692" t="s">
        <v>592</v>
      </c>
      <c r="D692" t="s">
        <v>473</v>
      </c>
      <c r="E692">
        <v>6948.3678950399899</v>
      </c>
      <c r="F692">
        <v>973.05</v>
      </c>
      <c r="G692">
        <v>-3.6394716992410601</v>
      </c>
      <c r="H692">
        <v>0.63632873829247705</v>
      </c>
      <c r="I692">
        <v>17.863909307476899</v>
      </c>
      <c r="J692">
        <v>4.64373628273015</v>
      </c>
      <c r="K692">
        <v>934.59886731392396</v>
      </c>
      <c r="L692">
        <v>858.04799334903601</v>
      </c>
      <c r="M692">
        <v>56.968714972822802</v>
      </c>
      <c r="N692">
        <v>0.54971121395081801</v>
      </c>
      <c r="O692">
        <v>15.9241560043163</v>
      </c>
      <c r="P692">
        <v>41.699432066404498</v>
      </c>
      <c r="Q692">
        <v>0.15234005509402099</v>
      </c>
    </row>
    <row r="693" spans="1:17" x14ac:dyDescent="0.3">
      <c r="A693" t="s">
        <v>1524</v>
      </c>
      <c r="B693" t="s">
        <v>1525</v>
      </c>
      <c r="C693" t="s">
        <v>10393</v>
      </c>
      <c r="D693" t="s">
        <v>393</v>
      </c>
      <c r="E693">
        <v>6945.6637727399902</v>
      </c>
      <c r="F693">
        <v>303.45</v>
      </c>
      <c r="G693">
        <v>-56.504992192552201</v>
      </c>
      <c r="H693">
        <v>-3.1630462924830498</v>
      </c>
      <c r="I693">
        <v>-10.808759609630799</v>
      </c>
      <c r="J693">
        <v>-7.3951088016572797</v>
      </c>
      <c r="K693">
        <v>302.08681027170098</v>
      </c>
      <c r="L693">
        <v>314.63803992605699</v>
      </c>
      <c r="M693">
        <v>45.400229110628899</v>
      </c>
      <c r="N693">
        <v>1.06387919846279</v>
      </c>
      <c r="O693">
        <v>41.028175976272799</v>
      </c>
      <c r="P693">
        <v>17.547937245787299</v>
      </c>
      <c r="Q693">
        <v>-3.4091282780409002E-2</v>
      </c>
    </row>
    <row r="694" spans="1:17" x14ac:dyDescent="0.3">
      <c r="A694" t="s">
        <v>1526</v>
      </c>
      <c r="B694" t="s">
        <v>1527</v>
      </c>
      <c r="C694" t="s">
        <v>5630</v>
      </c>
      <c r="D694" t="s">
        <v>403</v>
      </c>
      <c r="E694">
        <v>6897.0439822629996</v>
      </c>
      <c r="F694">
        <v>222.01</v>
      </c>
      <c r="G694">
        <v>119.43516456083699</v>
      </c>
      <c r="H694">
        <v>2.4953767702014402</v>
      </c>
      <c r="I694">
        <v>15.426180139911001</v>
      </c>
      <c r="J694">
        <v>1.23007682098632</v>
      </c>
      <c r="K694">
        <v>211.66664331205999</v>
      </c>
      <c r="L694">
        <v>180.79339267309501</v>
      </c>
      <c r="M694">
        <v>62.042770382364097</v>
      </c>
      <c r="N694">
        <v>0.91959772450993205</v>
      </c>
      <c r="O694">
        <v>2.6530336471330198</v>
      </c>
      <c r="P694">
        <v>211.37447405329499</v>
      </c>
      <c r="Q694">
        <v>0.1363704699338</v>
      </c>
    </row>
    <row r="695" spans="1:17" x14ac:dyDescent="0.3">
      <c r="A695" t="s">
        <v>1528</v>
      </c>
      <c r="B695" t="s">
        <v>1529</v>
      </c>
      <c r="C695" t="s">
        <v>10402</v>
      </c>
      <c r="D695" t="s">
        <v>592</v>
      </c>
      <c r="E695">
        <v>6851.5650969500002</v>
      </c>
      <c r="F695">
        <v>383.95</v>
      </c>
      <c r="G695">
        <v>52.520249188916502</v>
      </c>
      <c r="H695">
        <v>-1.5096590803476599</v>
      </c>
      <c r="I695">
        <v>22.096731997290298</v>
      </c>
      <c r="J695">
        <v>13.0140954771041</v>
      </c>
      <c r="K695">
        <v>363.12314356508199</v>
      </c>
      <c r="L695">
        <v>331.99512749637898</v>
      </c>
      <c r="M695">
        <v>62.903034593712299</v>
      </c>
      <c r="N695">
        <v>0.95685059267467898</v>
      </c>
      <c r="O695">
        <v>14.155488995962999</v>
      </c>
      <c r="P695">
        <v>87.292682926829201</v>
      </c>
      <c r="Q695">
        <v>0.107853817582942</v>
      </c>
    </row>
    <row r="696" spans="1:17" hidden="1" x14ac:dyDescent="0.3">
      <c r="A696" t="s">
        <v>1530</v>
      </c>
      <c r="B696" t="s">
        <v>1531</v>
      </c>
      <c r="C696" t="s">
        <v>10405</v>
      </c>
      <c r="D696" t="s">
        <v>125</v>
      </c>
      <c r="E696">
        <v>6844.6262214400003</v>
      </c>
      <c r="F696">
        <v>437.2</v>
      </c>
      <c r="G696">
        <v>-7.0600024921754496</v>
      </c>
      <c r="H696">
        <v>10.8026272936269</v>
      </c>
      <c r="I696">
        <v>7.3948567348857104</v>
      </c>
      <c r="J696">
        <v>-6.3405296234300597</v>
      </c>
      <c r="K696">
        <v>383.99552583847799</v>
      </c>
      <c r="M696">
        <v>61.311544976679798</v>
      </c>
      <c r="O696">
        <v>5.42086001829826</v>
      </c>
      <c r="P696">
        <v>34.481697939095604</v>
      </c>
    </row>
    <row r="697" spans="1:17" x14ac:dyDescent="0.3">
      <c r="A697" t="s">
        <v>1532</v>
      </c>
      <c r="B697" t="s">
        <v>1533</v>
      </c>
      <c r="C697" t="s">
        <v>10401</v>
      </c>
      <c r="D697" t="s">
        <v>130</v>
      </c>
      <c r="E697">
        <v>6828.9793232000002</v>
      </c>
      <c r="F697">
        <v>969.2</v>
      </c>
      <c r="G697">
        <v>8.82834438432109</v>
      </c>
      <c r="H697">
        <v>-1.2300586123164901</v>
      </c>
      <c r="I697">
        <v>1.3580407839258399</v>
      </c>
      <c r="J697">
        <v>-1.3656186504698999</v>
      </c>
      <c r="K697">
        <v>939.89169005993699</v>
      </c>
      <c r="L697">
        <v>870.73639829751903</v>
      </c>
      <c r="M697">
        <v>53.545294044470303</v>
      </c>
      <c r="N697">
        <v>0.82212303802908204</v>
      </c>
      <c r="O697">
        <v>6.2628972348328604</v>
      </c>
      <c r="P697">
        <v>57.324892460027598</v>
      </c>
      <c r="Q697">
        <v>3.5761462641407997E-2</v>
      </c>
    </row>
    <row r="698" spans="1:17" x14ac:dyDescent="0.3">
      <c r="A698" t="s">
        <v>1534</v>
      </c>
      <c r="B698" t="s">
        <v>1535</v>
      </c>
      <c r="C698" t="s">
        <v>10394</v>
      </c>
      <c r="D698" t="s">
        <v>46</v>
      </c>
      <c r="E698">
        <v>6815.6789855429997</v>
      </c>
      <c r="F698">
        <v>242.79</v>
      </c>
      <c r="G698">
        <v>105.714102072535</v>
      </c>
      <c r="H698">
        <v>-4.8684556219428101</v>
      </c>
      <c r="I698">
        <v>33.829278299440297</v>
      </c>
      <c r="J698">
        <v>-4.9944413677870996</v>
      </c>
      <c r="K698">
        <v>238.701408612546</v>
      </c>
      <c r="L698">
        <v>198.05790342674501</v>
      </c>
      <c r="M698">
        <v>48.3010701841756</v>
      </c>
      <c r="N698">
        <v>0.68843598010468499</v>
      </c>
      <c r="O698">
        <v>17.2783063552864</v>
      </c>
      <c r="P698">
        <v>139.084194977843</v>
      </c>
      <c r="Q698">
        <v>9.1056775149625999E-2</v>
      </c>
    </row>
    <row r="699" spans="1:17" hidden="1" x14ac:dyDescent="0.3">
      <c r="A699" t="s">
        <v>1536</v>
      </c>
      <c r="B699" t="s">
        <v>1537</v>
      </c>
      <c r="C699" t="s">
        <v>10405</v>
      </c>
      <c r="D699" t="s">
        <v>46</v>
      </c>
      <c r="E699">
        <v>6771.3429470699903</v>
      </c>
      <c r="F699">
        <v>388.7</v>
      </c>
      <c r="G699">
        <v>-31.345297029570801</v>
      </c>
      <c r="H699">
        <v>-6.8976760979543803</v>
      </c>
      <c r="I699">
        <v>-16.890437802509599</v>
      </c>
      <c r="J699">
        <v>2.0861755946224401</v>
      </c>
      <c r="M699">
        <v>55.093015039504103</v>
      </c>
      <c r="O699">
        <v>9.2873681502444008</v>
      </c>
      <c r="P699">
        <v>5.6537102473498102</v>
      </c>
    </row>
    <row r="700" spans="1:17" hidden="1" x14ac:dyDescent="0.3">
      <c r="A700" t="s">
        <v>1538</v>
      </c>
      <c r="B700" t="s">
        <v>1539</v>
      </c>
      <c r="C700" t="s">
        <v>10405</v>
      </c>
      <c r="D700" t="s">
        <v>261</v>
      </c>
      <c r="E700">
        <v>6758.49103904</v>
      </c>
      <c r="F700">
        <v>2481.6999999999998</v>
      </c>
      <c r="G700">
        <v>-22.257977403111202</v>
      </c>
      <c r="H700">
        <v>-2.4332321324667401</v>
      </c>
      <c r="I700">
        <v>20.508227820663301</v>
      </c>
      <c r="J700">
        <v>-2.46177787302382</v>
      </c>
      <c r="K700">
        <v>2429.4296703043001</v>
      </c>
      <c r="L700">
        <v>2292.2258153708199</v>
      </c>
      <c r="M700">
        <v>53.532470955750597</v>
      </c>
      <c r="N700">
        <v>0.79085189421976898</v>
      </c>
      <c r="O700">
        <v>11.5001813273159</v>
      </c>
      <c r="P700">
        <v>44.284883720930203</v>
      </c>
      <c r="Q700">
        <v>9.2847773491512006E-2</v>
      </c>
    </row>
    <row r="701" spans="1:17" hidden="1" x14ac:dyDescent="0.3">
      <c r="A701" t="s">
        <v>1540</v>
      </c>
      <c r="B701" t="s">
        <v>1541</v>
      </c>
      <c r="C701" t="s">
        <v>10405</v>
      </c>
      <c r="D701" t="s">
        <v>1542</v>
      </c>
      <c r="E701">
        <v>6750.9502334999997</v>
      </c>
      <c r="F701">
        <v>524.70000000000005</v>
      </c>
      <c r="G701">
        <v>104.96354246310899</v>
      </c>
      <c r="H701">
        <v>2.34567691742402</v>
      </c>
      <c r="I701">
        <v>41.509055247284401</v>
      </c>
      <c r="J701">
        <v>-1.34291147032721</v>
      </c>
      <c r="K701">
        <v>478.64069376904899</v>
      </c>
      <c r="L701">
        <v>392.40384035043098</v>
      </c>
      <c r="M701">
        <v>63.473403194444799</v>
      </c>
      <c r="N701">
        <v>0.51944361695050201</v>
      </c>
      <c r="O701">
        <v>9.5769010863350399</v>
      </c>
      <c r="P701">
        <v>140.68807339449501</v>
      </c>
      <c r="Q701">
        <v>0.169109441898807</v>
      </c>
    </row>
    <row r="702" spans="1:17" hidden="1" x14ac:dyDescent="0.3">
      <c r="A702" t="s">
        <v>1543</v>
      </c>
      <c r="B702" t="s">
        <v>1544</v>
      </c>
      <c r="C702" t="s">
        <v>10405</v>
      </c>
      <c r="D702" t="s">
        <v>1066</v>
      </c>
      <c r="E702">
        <v>6746.8437323999997</v>
      </c>
      <c r="F702">
        <v>131.5</v>
      </c>
      <c r="G702">
        <v>-22.083221581695501</v>
      </c>
      <c r="H702">
        <v>-3.7345554097193099</v>
      </c>
      <c r="I702">
        <v>-13.0295601181025</v>
      </c>
      <c r="J702">
        <v>-2.0530282018447199</v>
      </c>
      <c r="K702">
        <v>123.40259093004499</v>
      </c>
      <c r="M702">
        <v>1.05563603616817</v>
      </c>
      <c r="N702">
        <v>0.92105263157894701</v>
      </c>
      <c r="O702">
        <v>0.65399239543726395</v>
      </c>
      <c r="P702">
        <v>10.970464135021</v>
      </c>
    </row>
    <row r="703" spans="1:17" x14ac:dyDescent="0.3">
      <c r="A703" t="s">
        <v>1545</v>
      </c>
      <c r="B703" t="s">
        <v>1546</v>
      </c>
      <c r="C703" t="s">
        <v>10401</v>
      </c>
      <c r="D703" t="s">
        <v>433</v>
      </c>
      <c r="E703">
        <v>6676.0387781279996</v>
      </c>
      <c r="F703">
        <v>67.930000000000007</v>
      </c>
      <c r="G703">
        <v>-28.474950488824</v>
      </c>
      <c r="H703">
        <v>-11.397865366341501</v>
      </c>
      <c r="I703">
        <v>-19.934094289494599</v>
      </c>
      <c r="J703">
        <v>-3.5818575553683201</v>
      </c>
      <c r="K703">
        <v>66.552855863640104</v>
      </c>
      <c r="L703">
        <v>68.698624944702999</v>
      </c>
      <c r="M703">
        <v>53.064156135295903</v>
      </c>
      <c r="N703">
        <v>0.97162813616339305</v>
      </c>
      <c r="O703">
        <v>44.266156337406102</v>
      </c>
      <c r="P703">
        <v>15.862186593893901</v>
      </c>
      <c r="Q703">
        <v>1.2844784463435999E-2</v>
      </c>
    </row>
    <row r="704" spans="1:17" hidden="1" x14ac:dyDescent="0.3">
      <c r="A704" t="s">
        <v>1547</v>
      </c>
      <c r="B704" t="s">
        <v>1548</v>
      </c>
      <c r="C704" t="s">
        <v>10405</v>
      </c>
      <c r="D704" t="s">
        <v>43</v>
      </c>
      <c r="E704">
        <v>6639.3297255999996</v>
      </c>
      <c r="F704">
        <v>391.6</v>
      </c>
      <c r="G704">
        <v>-10.796793178340099</v>
      </c>
      <c r="H704">
        <v>-95.617271459102</v>
      </c>
      <c r="I704">
        <v>3.6410592481854702</v>
      </c>
      <c r="J704">
        <v>-8.8945460589875704</v>
      </c>
      <c r="K704">
        <v>409.86559668534801</v>
      </c>
      <c r="L704">
        <v>367.55412498775797</v>
      </c>
      <c r="M704">
        <v>30.7602363584217</v>
      </c>
      <c r="N704">
        <v>0.59438167385748297</v>
      </c>
      <c r="O704">
        <v>24.144535240040799</v>
      </c>
      <c r="P704">
        <v>36.359607470718501</v>
      </c>
      <c r="Q704">
        <v>-8.1473970626200001E-3</v>
      </c>
    </row>
    <row r="705" spans="1:17" hidden="1" x14ac:dyDescent="0.3">
      <c r="A705" t="s">
        <v>1549</v>
      </c>
      <c r="B705" t="s">
        <v>1550</v>
      </c>
      <c r="C705" t="s">
        <v>10405</v>
      </c>
      <c r="D705" t="s">
        <v>1551</v>
      </c>
      <c r="E705">
        <v>6637.0295982750004</v>
      </c>
      <c r="F705">
        <v>520.25</v>
      </c>
      <c r="G705">
        <v>-8.2746768575114906</v>
      </c>
      <c r="H705">
        <v>-14.941516900725199</v>
      </c>
      <c r="I705">
        <v>-15.763461518735699</v>
      </c>
      <c r="J705">
        <v>-4.9296020461605004</v>
      </c>
      <c r="K705">
        <v>559.85788425395594</v>
      </c>
      <c r="L705">
        <v>546.01133563741098</v>
      </c>
      <c r="M705">
        <v>30.686462932973601</v>
      </c>
      <c r="N705">
        <v>1.4251777327105399</v>
      </c>
      <c r="O705">
        <v>27.246516098029701</v>
      </c>
      <c r="P705">
        <v>34.015971148892298</v>
      </c>
      <c r="Q705">
        <v>5.5172112310133997E-2</v>
      </c>
    </row>
    <row r="706" spans="1:17" hidden="1" x14ac:dyDescent="0.3">
      <c r="A706" t="s">
        <v>1552</v>
      </c>
      <c r="B706" t="s">
        <v>1553</v>
      </c>
      <c r="C706" t="s">
        <v>10405</v>
      </c>
      <c r="D706" t="s">
        <v>1369</v>
      </c>
      <c r="E706">
        <v>6636.6662775300001</v>
      </c>
      <c r="F706">
        <v>1414.96</v>
      </c>
      <c r="G706">
        <v>-22.8840452009172</v>
      </c>
      <c r="H706">
        <v>-2.6469411876688</v>
      </c>
      <c r="I706">
        <v>-12.882389414859199</v>
      </c>
      <c r="J706">
        <v>-0.60046029465003703</v>
      </c>
      <c r="K706">
        <v>1399.15020171838</v>
      </c>
      <c r="L706">
        <v>1363.85265712762</v>
      </c>
      <c r="M706">
        <v>77.088001342421407</v>
      </c>
      <c r="N706">
        <v>0.61555026688474701</v>
      </c>
      <c r="O706">
        <v>2.9675750551252298</v>
      </c>
      <c r="P706">
        <v>12.4456629713513</v>
      </c>
      <c r="Q706">
        <v>-5.5078309021881003E-2</v>
      </c>
    </row>
    <row r="707" spans="1:17" x14ac:dyDescent="0.3">
      <c r="A707" t="s">
        <v>1554</v>
      </c>
      <c r="B707" t="s">
        <v>1555</v>
      </c>
      <c r="C707" t="s">
        <v>10391</v>
      </c>
      <c r="D707" t="s">
        <v>24</v>
      </c>
      <c r="E707">
        <v>6527.5848551250001</v>
      </c>
      <c r="F707">
        <v>24.95</v>
      </c>
      <c r="G707">
        <v>-28.1817703297822</v>
      </c>
      <c r="H707">
        <v>-9.1836183908168891</v>
      </c>
      <c r="I707">
        <v>-29.542526807125501</v>
      </c>
      <c r="J707">
        <v>-1.7749193420910601</v>
      </c>
      <c r="K707">
        <v>25.640297384634</v>
      </c>
      <c r="L707">
        <v>25.941551682342599</v>
      </c>
      <c r="M707">
        <v>47.7482586279842</v>
      </c>
      <c r="N707">
        <v>0.61204087230104898</v>
      </c>
      <c r="O707">
        <v>47.822545360262303</v>
      </c>
      <c r="P707">
        <v>17.834901673235301</v>
      </c>
      <c r="Q707">
        <v>9.6702997500832E-2</v>
      </c>
    </row>
    <row r="708" spans="1:17" x14ac:dyDescent="0.3">
      <c r="A708" t="s">
        <v>1556</v>
      </c>
      <c r="B708" t="s">
        <v>1557</v>
      </c>
      <c r="C708" t="s">
        <v>10402</v>
      </c>
      <c r="D708" t="s">
        <v>261</v>
      </c>
      <c r="E708">
        <v>6521.7196995599998</v>
      </c>
      <c r="F708">
        <v>1450.65</v>
      </c>
      <c r="G708">
        <v>-53.6557729663879</v>
      </c>
      <c r="H708">
        <v>1.02643641827729</v>
      </c>
      <c r="I708">
        <v>2.51360981422261</v>
      </c>
      <c r="J708">
        <v>0.72113585708428996</v>
      </c>
      <c r="K708">
        <v>1395.36496281621</v>
      </c>
      <c r="L708">
        <v>1416.44511078552</v>
      </c>
      <c r="M708">
        <v>64.5820559527602</v>
      </c>
      <c r="N708">
        <v>0.44827249413565701</v>
      </c>
      <c r="O708">
        <v>30.8344535208354</v>
      </c>
      <c r="P708">
        <v>26.904907707112201</v>
      </c>
      <c r="Q708">
        <v>-4.4176075229697E-2</v>
      </c>
    </row>
    <row r="709" spans="1:17" x14ac:dyDescent="0.3">
      <c r="A709" t="s">
        <v>1558</v>
      </c>
      <c r="B709" t="s">
        <v>1559</v>
      </c>
      <c r="C709" t="s">
        <v>592</v>
      </c>
      <c r="D709" t="s">
        <v>473</v>
      </c>
      <c r="E709">
        <v>6515.3304054600003</v>
      </c>
      <c r="F709">
        <v>2166.6</v>
      </c>
      <c r="G709">
        <v>13.628242510464601</v>
      </c>
      <c r="H709">
        <v>-11.0612014698288</v>
      </c>
      <c r="I709">
        <v>79.399038703838301</v>
      </c>
      <c r="J709">
        <v>-5.05368768744595</v>
      </c>
      <c r="K709">
        <v>2140.9178017834502</v>
      </c>
      <c r="L709">
        <v>1718.77476707094</v>
      </c>
      <c r="M709">
        <v>31.613375275801499</v>
      </c>
      <c r="N709">
        <v>0.34690635418759402</v>
      </c>
      <c r="O709">
        <v>15.0650789255054</v>
      </c>
      <c r="P709">
        <v>102.155353393981</v>
      </c>
      <c r="Q709">
        <v>-8.2892893006117005E-2</v>
      </c>
    </row>
    <row r="710" spans="1:17" hidden="1" x14ac:dyDescent="0.3">
      <c r="A710" t="s">
        <v>1560</v>
      </c>
      <c r="B710" t="s">
        <v>1561</v>
      </c>
      <c r="C710" t="s">
        <v>10405</v>
      </c>
      <c r="D710" t="s">
        <v>1369</v>
      </c>
      <c r="E710">
        <v>6496.9056107910001</v>
      </c>
      <c r="F710">
        <v>1189.31</v>
      </c>
      <c r="G710">
        <v>-22.6122152449529</v>
      </c>
      <c r="H710">
        <v>-3.1487502730719501</v>
      </c>
      <c r="I710">
        <v>-12.6188488039466</v>
      </c>
      <c r="J710">
        <v>-2.1832354413672501</v>
      </c>
      <c r="K710">
        <v>1173.45585948947</v>
      </c>
      <c r="L710">
        <v>1142.9149546866199</v>
      </c>
      <c r="M710">
        <v>63.340787818078198</v>
      </c>
      <c r="N710">
        <v>0.36493651077876399</v>
      </c>
      <c r="O710">
        <v>11.4410876895006</v>
      </c>
      <c r="P710">
        <v>37.363855811321201</v>
      </c>
    </row>
    <row r="711" spans="1:17" x14ac:dyDescent="0.3">
      <c r="A711" t="s">
        <v>1562</v>
      </c>
      <c r="B711" t="s">
        <v>1563</v>
      </c>
      <c r="C711" t="s">
        <v>10402</v>
      </c>
      <c r="D711" t="s">
        <v>1564</v>
      </c>
      <c r="E711">
        <v>6485.5150955999998</v>
      </c>
      <c r="F711">
        <v>496.8</v>
      </c>
      <c r="G711">
        <v>-10.7083136334325</v>
      </c>
      <c r="H711">
        <v>-7.9367313931307502</v>
      </c>
      <c r="I711">
        <v>-21.152872726110999</v>
      </c>
      <c r="J711">
        <v>-3.5480777067952198</v>
      </c>
      <c r="K711">
        <v>507.73345173723601</v>
      </c>
      <c r="L711">
        <v>504.46212071190001</v>
      </c>
      <c r="M711">
        <v>37.249361829385798</v>
      </c>
      <c r="N711">
        <v>0.36025480025775503</v>
      </c>
      <c r="O711">
        <v>34.7322866344605</v>
      </c>
      <c r="P711">
        <v>27.042577675488999</v>
      </c>
      <c r="Q711">
        <v>4.0194817892019001E-2</v>
      </c>
    </row>
    <row r="712" spans="1:17" hidden="1" x14ac:dyDescent="0.3">
      <c r="A712" t="s">
        <v>1565</v>
      </c>
      <c r="B712" t="s">
        <v>1566</v>
      </c>
      <c r="C712" t="s">
        <v>10405</v>
      </c>
      <c r="D712" t="s">
        <v>46</v>
      </c>
      <c r="E712">
        <v>6467.6564645999997</v>
      </c>
      <c r="F712">
        <v>598.79999999999995</v>
      </c>
      <c r="G712">
        <v>1619.0276942722101</v>
      </c>
      <c r="H712">
        <v>-86.541264434705795</v>
      </c>
      <c r="I712">
        <v>219.255723141206</v>
      </c>
      <c r="J712">
        <v>-2.18613968270994</v>
      </c>
      <c r="K712">
        <v>601.25416425702394</v>
      </c>
      <c r="L712">
        <v>376.35250704004198</v>
      </c>
      <c r="M712">
        <v>40.350947681505502</v>
      </c>
      <c r="N712">
        <v>0.67329754293733701</v>
      </c>
      <c r="O712">
        <v>25.915163660654599</v>
      </c>
      <c r="P712">
        <v>1808.83009244501</v>
      </c>
    </row>
    <row r="713" spans="1:17" x14ac:dyDescent="0.3">
      <c r="A713" t="s">
        <v>1567</v>
      </c>
      <c r="B713" t="s">
        <v>1568</v>
      </c>
      <c r="C713" t="s">
        <v>10402</v>
      </c>
      <c r="D713" t="s">
        <v>438</v>
      </c>
      <c r="E713">
        <v>6434.1019924049997</v>
      </c>
      <c r="F713">
        <v>581.95000000000005</v>
      </c>
      <c r="G713">
        <v>-48.743465150799999</v>
      </c>
      <c r="H713">
        <v>-4.8264043904151599</v>
      </c>
      <c r="I713">
        <v>-14.549362466304601</v>
      </c>
      <c r="J713">
        <v>-2.1045745935972899</v>
      </c>
      <c r="K713">
        <v>600.62753997701304</v>
      </c>
      <c r="L713">
        <v>629.98617745526803</v>
      </c>
      <c r="M713">
        <v>56.1926245908559</v>
      </c>
      <c r="N713">
        <v>1.0324811229317401</v>
      </c>
      <c r="O713">
        <v>33.344789071226003</v>
      </c>
      <c r="P713">
        <v>11.6236693200345</v>
      </c>
      <c r="Q713">
        <v>-7.4155407606660007E-2</v>
      </c>
    </row>
    <row r="714" spans="1:17" hidden="1" x14ac:dyDescent="0.3">
      <c r="A714" t="s">
        <v>1569</v>
      </c>
      <c r="B714" t="s">
        <v>1570</v>
      </c>
      <c r="C714" t="s">
        <v>10405</v>
      </c>
      <c r="D714" t="s">
        <v>21</v>
      </c>
      <c r="E714">
        <v>6428.3463199999997</v>
      </c>
      <c r="F714">
        <v>110</v>
      </c>
      <c r="G714">
        <v>-6.0057737359838601</v>
      </c>
      <c r="H714">
        <v>-2.4947333960278</v>
      </c>
      <c r="I714">
        <v>-4.8050796060068901</v>
      </c>
      <c r="J714">
        <v>-9.6024353164692293</v>
      </c>
      <c r="K714">
        <v>124.74169577498699</v>
      </c>
      <c r="L714">
        <v>111.94805222678499</v>
      </c>
      <c r="M714">
        <v>24.321019384143199</v>
      </c>
      <c r="N714">
        <v>1.04733250386287</v>
      </c>
      <c r="O714">
        <v>30.181818181818102</v>
      </c>
      <c r="P714">
        <v>37.037498442755599</v>
      </c>
      <c r="Q714">
        <v>0.26717323410336602</v>
      </c>
    </row>
    <row r="715" spans="1:17" hidden="1" x14ac:dyDescent="0.3">
      <c r="A715" t="s">
        <v>1571</v>
      </c>
      <c r="B715" t="s">
        <v>1572</v>
      </c>
      <c r="C715" t="s">
        <v>10405</v>
      </c>
      <c r="D715" t="s">
        <v>86</v>
      </c>
      <c r="E715">
        <v>6365.6116563599999</v>
      </c>
      <c r="F715">
        <v>2319.9</v>
      </c>
      <c r="G715">
        <v>59.253924000741698</v>
      </c>
      <c r="H715">
        <v>14.4408219774202</v>
      </c>
      <c r="I715">
        <v>77.620491653334497</v>
      </c>
      <c r="J715">
        <v>3.2190652425594601</v>
      </c>
      <c r="K715">
        <v>1980.44122529677</v>
      </c>
      <c r="L715">
        <v>1575.0163547541999</v>
      </c>
      <c r="M715">
        <v>68.734203067068407</v>
      </c>
      <c r="N715">
        <v>1.0391515898849899</v>
      </c>
      <c r="O715">
        <v>6.2438036122246503</v>
      </c>
      <c r="P715">
        <v>103.5</v>
      </c>
      <c r="Q715">
        <v>0.12740003836357</v>
      </c>
    </row>
    <row r="716" spans="1:17" hidden="1" x14ac:dyDescent="0.3">
      <c r="A716" t="s">
        <v>1573</v>
      </c>
      <c r="B716" t="s">
        <v>1574</v>
      </c>
      <c r="C716" t="s">
        <v>10405</v>
      </c>
      <c r="D716" t="s">
        <v>46</v>
      </c>
      <c r="E716">
        <v>6347.84</v>
      </c>
      <c r="F716">
        <v>90</v>
      </c>
      <c r="G716">
        <v>-37.012828531107097</v>
      </c>
      <c r="H716">
        <v>-4.5008389346235198</v>
      </c>
      <c r="I716">
        <v>-19.568552526660099</v>
      </c>
      <c r="J716">
        <v>-2.0530282018447199</v>
      </c>
      <c r="K716">
        <v>90.327139057412197</v>
      </c>
      <c r="L716">
        <v>91.919520299528202</v>
      </c>
      <c r="M716">
        <v>53.081674366169402</v>
      </c>
      <c r="N716">
        <v>0.296650717703349</v>
      </c>
      <c r="O716">
        <v>9.44444444444445</v>
      </c>
      <c r="P716">
        <v>5.8823529411764701</v>
      </c>
    </row>
    <row r="717" spans="1:17" x14ac:dyDescent="0.3">
      <c r="A717" t="s">
        <v>1575</v>
      </c>
      <c r="B717" t="s">
        <v>1576</v>
      </c>
      <c r="C717" t="s">
        <v>10402</v>
      </c>
      <c r="D717" t="s">
        <v>161</v>
      </c>
      <c r="E717">
        <v>6292.8742197949996</v>
      </c>
      <c r="F717">
        <v>402.95</v>
      </c>
      <c r="G717">
        <v>32.218090866304102</v>
      </c>
      <c r="H717">
        <v>-14.237379598999199</v>
      </c>
      <c r="I717">
        <v>25.901946576562001</v>
      </c>
      <c r="J717">
        <v>-9.3689538663942393</v>
      </c>
      <c r="K717">
        <v>405.03716366214502</v>
      </c>
      <c r="L717">
        <v>343.93626321846</v>
      </c>
      <c r="M717">
        <v>43.209391768131503</v>
      </c>
      <c r="N717">
        <v>0.72090325512167397</v>
      </c>
      <c r="O717">
        <v>11.9245563965752</v>
      </c>
      <c r="P717">
        <v>78.257022782570203</v>
      </c>
      <c r="Q717">
        <v>0.176221761311739</v>
      </c>
    </row>
    <row r="718" spans="1:17" x14ac:dyDescent="0.3">
      <c r="A718" t="s">
        <v>1577</v>
      </c>
      <c r="B718" t="s">
        <v>1578</v>
      </c>
      <c r="C718" t="s">
        <v>10404</v>
      </c>
      <c r="D718" t="s">
        <v>388</v>
      </c>
      <c r="E718">
        <v>6277.9317848000001</v>
      </c>
      <c r="F718">
        <v>127.97</v>
      </c>
      <c r="G718">
        <v>42.022783898452502</v>
      </c>
      <c r="H718">
        <v>-14.018605432085399</v>
      </c>
      <c r="I718">
        <v>28.357068945064</v>
      </c>
      <c r="J718">
        <v>-2.0841857030131199</v>
      </c>
      <c r="K718">
        <v>132.96360055312999</v>
      </c>
      <c r="L718">
        <v>114.864868709449</v>
      </c>
      <c r="M718">
        <v>39.567325950137899</v>
      </c>
      <c r="N718">
        <v>0.233813173674778</v>
      </c>
      <c r="O718">
        <v>32.804563569586598</v>
      </c>
      <c r="P718">
        <v>96.725595695618694</v>
      </c>
      <c r="Q718">
        <v>7.3947570304778998E-2</v>
      </c>
    </row>
    <row r="719" spans="1:17" x14ac:dyDescent="0.3">
      <c r="A719" t="s">
        <v>1579</v>
      </c>
      <c r="B719" t="s">
        <v>1580</v>
      </c>
      <c r="C719" t="s">
        <v>10392</v>
      </c>
      <c r="D719" t="s">
        <v>1012</v>
      </c>
      <c r="E719">
        <v>6269.7213727750004</v>
      </c>
      <c r="F719">
        <v>730.25</v>
      </c>
      <c r="G719">
        <v>116.19737628975599</v>
      </c>
      <c r="H719">
        <v>21.535645310815902</v>
      </c>
      <c r="I719">
        <v>158.95351567291999</v>
      </c>
      <c r="J719">
        <v>13.9775061493003</v>
      </c>
      <c r="K719">
        <v>545.22318384726896</v>
      </c>
      <c r="L719">
        <v>392.049368809398</v>
      </c>
      <c r="M719">
        <v>75.8578415317359</v>
      </c>
      <c r="N719">
        <v>0.825882600198245</v>
      </c>
      <c r="O719">
        <v>7.92194453954124</v>
      </c>
      <c r="P719">
        <v>238.39202965708901</v>
      </c>
      <c r="Q719">
        <v>7.4626613413195E-2</v>
      </c>
    </row>
    <row r="720" spans="1:17" hidden="1" x14ac:dyDescent="0.3">
      <c r="A720" t="s">
        <v>1581</v>
      </c>
      <c r="B720" t="s">
        <v>1582</v>
      </c>
      <c r="C720" t="s">
        <v>10405</v>
      </c>
      <c r="D720" t="s">
        <v>1066</v>
      </c>
      <c r="E720">
        <v>6266.1528877000001</v>
      </c>
      <c r="F720">
        <v>113</v>
      </c>
      <c r="G720">
        <v>-33.588629145025699</v>
      </c>
      <c r="H720">
        <v>-4.5008389346235198</v>
      </c>
      <c r="I720">
        <v>-19.1337699179645</v>
      </c>
      <c r="M720">
        <v>50</v>
      </c>
      <c r="N720">
        <v>0.2</v>
      </c>
      <c r="O720">
        <v>1.76991150442478</v>
      </c>
      <c r="P720">
        <v>0</v>
      </c>
    </row>
    <row r="721" spans="1:17" x14ac:dyDescent="0.3">
      <c r="A721" t="s">
        <v>1583</v>
      </c>
      <c r="B721" t="s">
        <v>1584</v>
      </c>
      <c r="C721" t="s">
        <v>10396</v>
      </c>
      <c r="D721" t="s">
        <v>869</v>
      </c>
      <c r="E721">
        <v>6252.5837644829999</v>
      </c>
      <c r="F721">
        <v>211.23</v>
      </c>
      <c r="G721">
        <v>25.9614837327901</v>
      </c>
      <c r="H721">
        <v>-2.39959267822318</v>
      </c>
      <c r="I721">
        <v>-6.8608875208585296</v>
      </c>
      <c r="J721">
        <v>-13.4580076636604</v>
      </c>
      <c r="K721">
        <v>216.65665490949701</v>
      </c>
      <c r="L721">
        <v>199.983648189604</v>
      </c>
      <c r="M721">
        <v>35.641854264432801</v>
      </c>
      <c r="N721">
        <v>1.67369151281206</v>
      </c>
      <c r="O721">
        <v>20.532121384273001</v>
      </c>
      <c r="P721">
        <v>68.176751592356595</v>
      </c>
      <c r="Q721">
        <v>5.6172308208993001E-2</v>
      </c>
    </row>
    <row r="722" spans="1:17" x14ac:dyDescent="0.3">
      <c r="A722" t="s">
        <v>1585</v>
      </c>
      <c r="B722" t="s">
        <v>1586</v>
      </c>
      <c r="C722" t="s">
        <v>10404</v>
      </c>
      <c r="D722" t="s">
        <v>388</v>
      </c>
      <c r="E722">
        <v>6242.4513690000003</v>
      </c>
      <c r="F722">
        <v>321</v>
      </c>
      <c r="G722">
        <v>17.487556418856698</v>
      </c>
      <c r="H722">
        <v>-8.3121988634385797</v>
      </c>
      <c r="I722">
        <v>7.9714999427114499</v>
      </c>
      <c r="J722">
        <v>-2.51343335838247</v>
      </c>
      <c r="K722">
        <v>331.263950704031</v>
      </c>
      <c r="L722">
        <v>294.18429172627202</v>
      </c>
      <c r="M722">
        <v>35.106860703430598</v>
      </c>
      <c r="N722">
        <v>0.29871131753887897</v>
      </c>
      <c r="O722">
        <v>16.261682242990599</v>
      </c>
      <c r="P722">
        <v>56.509019990248603</v>
      </c>
      <c r="Q722">
        <v>-1.7613674731606001E-2</v>
      </c>
    </row>
    <row r="723" spans="1:17" x14ac:dyDescent="0.3">
      <c r="A723" t="s">
        <v>1587</v>
      </c>
      <c r="B723" t="s">
        <v>1588</v>
      </c>
      <c r="C723" t="s">
        <v>10392</v>
      </c>
      <c r="D723" t="s">
        <v>684</v>
      </c>
      <c r="E723">
        <v>6235.8718599499998</v>
      </c>
      <c r="F723">
        <v>127.85</v>
      </c>
      <c r="G723">
        <v>-52.316061696246202</v>
      </c>
      <c r="H723">
        <v>-12.150838934623501</v>
      </c>
      <c r="I723">
        <v>-4.3030870727440602</v>
      </c>
      <c r="J723">
        <v>-2.90425519570976</v>
      </c>
      <c r="K723">
        <v>133.38109325676299</v>
      </c>
      <c r="L723">
        <v>137.67272234433599</v>
      </c>
      <c r="M723">
        <v>39.530098977605597</v>
      </c>
      <c r="N723">
        <v>0.49339391161781398</v>
      </c>
      <c r="O723">
        <v>32.929213922565502</v>
      </c>
      <c r="P723">
        <v>16.757990867579899</v>
      </c>
      <c r="Q723">
        <v>-0.107523833159959</v>
      </c>
    </row>
    <row r="724" spans="1:17" x14ac:dyDescent="0.3">
      <c r="A724" t="s">
        <v>1589</v>
      </c>
      <c r="B724" t="s">
        <v>1590</v>
      </c>
      <c r="C724" t="s">
        <v>10404</v>
      </c>
      <c r="D724" t="s">
        <v>273</v>
      </c>
      <c r="E724">
        <v>6223.1035421400002</v>
      </c>
      <c r="F724">
        <v>649.9</v>
      </c>
      <c r="G724">
        <v>-26.662155503963199</v>
      </c>
      <c r="H724">
        <v>-13.579332321627501</v>
      </c>
      <c r="I724">
        <v>29.5252203563116</v>
      </c>
      <c r="J724">
        <v>-10.260575371656</v>
      </c>
      <c r="K724">
        <v>634.55171327252594</v>
      </c>
      <c r="L724">
        <v>571.31633455735903</v>
      </c>
      <c r="M724">
        <v>43.532432913038299</v>
      </c>
      <c r="N724">
        <v>0.37375684014951699</v>
      </c>
      <c r="O724">
        <v>11.8325896291737</v>
      </c>
      <c r="P724">
        <v>49.4194735027014</v>
      </c>
      <c r="Q724">
        <v>3.3136264597361999E-2</v>
      </c>
    </row>
    <row r="725" spans="1:17" hidden="1" x14ac:dyDescent="0.3">
      <c r="A725" t="s">
        <v>1591</v>
      </c>
      <c r="B725" t="s">
        <v>1592</v>
      </c>
      <c r="C725" t="s">
        <v>10405</v>
      </c>
      <c r="D725" t="s">
        <v>225</v>
      </c>
      <c r="E725">
        <v>6198.7991625000004</v>
      </c>
      <c r="F725">
        <v>5598.5</v>
      </c>
      <c r="G725">
        <v>123.358597200774</v>
      </c>
      <c r="H725">
        <v>-6.2234601195427297</v>
      </c>
      <c r="I725">
        <v>55.140300498635398</v>
      </c>
      <c r="J725">
        <v>-0.115411814507663</v>
      </c>
      <c r="K725">
        <v>5178.7740722375602</v>
      </c>
      <c r="L725">
        <v>4142.1664514429403</v>
      </c>
      <c r="M725">
        <v>66.135047316535307</v>
      </c>
      <c r="N725">
        <v>0.33022864650754202</v>
      </c>
      <c r="O725">
        <v>2.2595338036974102</v>
      </c>
      <c r="P725">
        <v>175.46928432602601</v>
      </c>
      <c r="Q725">
        <v>0.12933175982044801</v>
      </c>
    </row>
    <row r="726" spans="1:17" hidden="1" x14ac:dyDescent="0.3">
      <c r="A726" t="s">
        <v>1593</v>
      </c>
      <c r="B726" t="s">
        <v>1594</v>
      </c>
      <c r="C726" t="s">
        <v>10405</v>
      </c>
      <c r="D726" t="s">
        <v>24</v>
      </c>
      <c r="E726">
        <v>6180.7623011249998</v>
      </c>
      <c r="F726">
        <v>590.95000000000005</v>
      </c>
      <c r="G726">
        <v>28.669311557310898</v>
      </c>
      <c r="H726">
        <v>-6.2070952076245103</v>
      </c>
      <c r="I726">
        <v>31.609394808295601</v>
      </c>
      <c r="J726">
        <v>-1.6085837574002699</v>
      </c>
      <c r="K726">
        <v>598.33740261873402</v>
      </c>
      <c r="M726">
        <v>60.4512910706258</v>
      </c>
      <c r="N726">
        <v>1.02349586374221</v>
      </c>
      <c r="O726">
        <v>28.758778238429599</v>
      </c>
      <c r="P726">
        <v>61.904109589041099</v>
      </c>
    </row>
    <row r="727" spans="1:17" x14ac:dyDescent="0.3">
      <c r="A727" t="s">
        <v>1595</v>
      </c>
      <c r="B727" t="s">
        <v>1596</v>
      </c>
      <c r="C727" t="s">
        <v>10407</v>
      </c>
      <c r="D727" t="s">
        <v>1597</v>
      </c>
      <c r="E727">
        <v>6162.4676482799996</v>
      </c>
      <c r="F727">
        <v>345.9</v>
      </c>
      <c r="G727">
        <v>16.414539009431099</v>
      </c>
      <c r="H727">
        <v>-6.5805364331691996</v>
      </c>
      <c r="I727">
        <v>18.465533336928001</v>
      </c>
      <c r="J727">
        <v>-5.34231289015269</v>
      </c>
      <c r="K727">
        <v>334.42985021002301</v>
      </c>
      <c r="L727">
        <v>301.81468852885803</v>
      </c>
      <c r="M727">
        <v>60.935680393161498</v>
      </c>
      <c r="N727">
        <v>0.80551663181237698</v>
      </c>
      <c r="O727">
        <v>16.767851980341099</v>
      </c>
      <c r="P727">
        <v>49.030590262817697</v>
      </c>
      <c r="Q727">
        <v>0.12664439882731099</v>
      </c>
    </row>
    <row r="728" spans="1:17" hidden="1" x14ac:dyDescent="0.3">
      <c r="A728" t="s">
        <v>1598</v>
      </c>
      <c r="B728" t="s">
        <v>1599</v>
      </c>
      <c r="C728" t="s">
        <v>10405</v>
      </c>
      <c r="D728" t="s">
        <v>512</v>
      </c>
      <c r="E728">
        <v>6105.6432206150002</v>
      </c>
      <c r="F728">
        <v>423.55</v>
      </c>
      <c r="G728">
        <v>-35.653723102702699</v>
      </c>
      <c r="H728">
        <v>-7.2203325461579304</v>
      </c>
      <c r="I728">
        <v>-21.111393290865401</v>
      </c>
      <c r="J728">
        <v>-2.4490915719839501</v>
      </c>
      <c r="K728">
        <v>420.47589260397399</v>
      </c>
      <c r="L728">
        <v>433.41370771676497</v>
      </c>
      <c r="M728">
        <v>65.783697547089403</v>
      </c>
      <c r="N728">
        <v>0.59104540772269298</v>
      </c>
      <c r="O728">
        <v>33.290048400424901</v>
      </c>
      <c r="P728">
        <v>7.7735368956743001</v>
      </c>
      <c r="Q728">
        <v>-6.5513085981117006E-2</v>
      </c>
    </row>
    <row r="729" spans="1:17" hidden="1" x14ac:dyDescent="0.3">
      <c r="A729" t="s">
        <v>1600</v>
      </c>
      <c r="B729" t="s">
        <v>1601</v>
      </c>
      <c r="C729" t="s">
        <v>10405</v>
      </c>
      <c r="D729" t="s">
        <v>46</v>
      </c>
      <c r="E729">
        <v>6062.4122520000001</v>
      </c>
      <c r="F729">
        <v>598.70000000000005</v>
      </c>
      <c r="G729">
        <v>3859.4838346230899</v>
      </c>
      <c r="H729">
        <v>167.73597176005299</v>
      </c>
      <c r="I729">
        <v>284.41744105372999</v>
      </c>
      <c r="J729">
        <v>19.485925224564699</v>
      </c>
      <c r="K729">
        <v>314.27516283321899</v>
      </c>
      <c r="L729">
        <v>176.44028104760201</v>
      </c>
      <c r="M729">
        <v>99.786934473823095</v>
      </c>
      <c r="N729">
        <v>1.08365827258382</v>
      </c>
      <c r="O729">
        <v>0</v>
      </c>
      <c r="P729">
        <v>3891.3333333333298</v>
      </c>
    </row>
    <row r="730" spans="1:17" hidden="1" x14ac:dyDescent="0.3">
      <c r="A730" t="s">
        <v>1602</v>
      </c>
      <c r="B730" t="s">
        <v>1603</v>
      </c>
      <c r="C730" t="s">
        <v>10405</v>
      </c>
      <c r="D730" t="s">
        <v>276</v>
      </c>
      <c r="E730">
        <v>6055.2836568699904</v>
      </c>
      <c r="F730">
        <v>5533.85</v>
      </c>
      <c r="G730">
        <v>81.424206399921303</v>
      </c>
      <c r="H730">
        <v>-7.4330491938351297</v>
      </c>
      <c r="I730">
        <v>33.786925373117903</v>
      </c>
      <c r="J730">
        <v>-1.81282293552623</v>
      </c>
      <c r="K730">
        <v>5146.25447808845</v>
      </c>
      <c r="L730">
        <v>4214.4173024587599</v>
      </c>
      <c r="M730">
        <v>53.613351081216798</v>
      </c>
      <c r="N730">
        <v>0.87731439943990897</v>
      </c>
      <c r="O730">
        <v>4.2673726248452599</v>
      </c>
      <c r="P730">
        <v>132.788574793875</v>
      </c>
      <c r="Q730">
        <v>0.14124596836344999</v>
      </c>
    </row>
    <row r="731" spans="1:17" x14ac:dyDescent="0.3">
      <c r="A731" t="s">
        <v>1604</v>
      </c>
      <c r="B731" t="s">
        <v>1605</v>
      </c>
      <c r="C731" t="s">
        <v>10404</v>
      </c>
      <c r="D731" t="s">
        <v>273</v>
      </c>
      <c r="E731">
        <v>6008.4792096559904</v>
      </c>
      <c r="F731">
        <v>178.64</v>
      </c>
      <c r="G731">
        <v>-24.332195068955102</v>
      </c>
      <c r="H731">
        <v>2.0333375182521101</v>
      </c>
      <c r="I731">
        <v>-2.9918216797877601</v>
      </c>
      <c r="J731">
        <v>-6.4003841010552698</v>
      </c>
      <c r="K731">
        <v>170.13727528356401</v>
      </c>
      <c r="L731">
        <v>166.96857415537201</v>
      </c>
      <c r="M731">
        <v>56.896321282223496</v>
      </c>
      <c r="N731">
        <v>1.5523548040550801</v>
      </c>
      <c r="O731">
        <v>22.928795342588401</v>
      </c>
      <c r="P731">
        <v>37.362552864282897</v>
      </c>
      <c r="Q731">
        <v>-6.3281462308907993E-2</v>
      </c>
    </row>
    <row r="732" spans="1:17" hidden="1" x14ac:dyDescent="0.3">
      <c r="A732" t="s">
        <v>1606</v>
      </c>
      <c r="B732" t="s">
        <v>1607</v>
      </c>
      <c r="C732" t="s">
        <v>10405</v>
      </c>
      <c r="D732" t="s">
        <v>465</v>
      </c>
      <c r="E732">
        <v>5965.2922165099999</v>
      </c>
      <c r="F732">
        <v>2261.15</v>
      </c>
      <c r="G732">
        <v>4.5971876276592299E-2</v>
      </c>
      <c r="H732">
        <v>41.663246647013402</v>
      </c>
      <c r="I732">
        <v>66.670646039224295</v>
      </c>
      <c r="J732">
        <v>34.785877573231197</v>
      </c>
      <c r="K732">
        <v>1680.3744936222599</v>
      </c>
      <c r="L732">
        <v>1553.70272307914</v>
      </c>
      <c r="M732">
        <v>81.935540266258002</v>
      </c>
      <c r="N732">
        <v>3.07674934937556</v>
      </c>
      <c r="O732">
        <v>5.6984277911682</v>
      </c>
      <c r="P732">
        <v>92.274659863945502</v>
      </c>
      <c r="Q732">
        <v>4.8670847554497E-2</v>
      </c>
    </row>
    <row r="733" spans="1:17" x14ac:dyDescent="0.3">
      <c r="A733" t="s">
        <v>1608</v>
      </c>
      <c r="B733" t="s">
        <v>1609</v>
      </c>
      <c r="C733" t="s">
        <v>10404</v>
      </c>
      <c r="D733" t="s">
        <v>273</v>
      </c>
      <c r="E733">
        <v>5955.36767616</v>
      </c>
      <c r="F733">
        <v>810.95</v>
      </c>
      <c r="G733">
        <v>-16.288401453385202</v>
      </c>
      <c r="H733">
        <v>0.51794101616004995</v>
      </c>
      <c r="I733">
        <v>0.493134902629979</v>
      </c>
      <c r="J733">
        <v>-6.4170076793466402</v>
      </c>
      <c r="K733">
        <v>791.05875248212101</v>
      </c>
      <c r="L733">
        <v>769.60626621480799</v>
      </c>
      <c r="M733">
        <v>54.405585950355402</v>
      </c>
      <c r="N733">
        <v>1.9591667672344899</v>
      </c>
      <c r="O733">
        <v>7.1952648128737797</v>
      </c>
      <c r="P733">
        <v>25.728682170542601</v>
      </c>
      <c r="Q733">
        <v>-6.9037013903489996E-3</v>
      </c>
    </row>
    <row r="734" spans="1:17" x14ac:dyDescent="0.3">
      <c r="A734" t="s">
        <v>1610</v>
      </c>
      <c r="B734" t="s">
        <v>1611</v>
      </c>
      <c r="C734" t="s">
        <v>10393</v>
      </c>
      <c r="D734" t="s">
        <v>233</v>
      </c>
      <c r="E734">
        <v>5944.98588294</v>
      </c>
      <c r="F734">
        <v>308.10000000000002</v>
      </c>
      <c r="G734">
        <v>22.046605185860798</v>
      </c>
      <c r="H734">
        <v>20.770136577219098</v>
      </c>
      <c r="I734">
        <v>38.763495336889001</v>
      </c>
      <c r="J734">
        <v>-4.3389214224490802</v>
      </c>
      <c r="K734">
        <v>276.89799020511703</v>
      </c>
      <c r="L734">
        <v>242.38102375540601</v>
      </c>
      <c r="M734">
        <v>53.233153117438398</v>
      </c>
      <c r="N734">
        <v>1.3627484583274001</v>
      </c>
      <c r="O734">
        <v>7.0756247971437602</v>
      </c>
      <c r="P734">
        <v>74.067796610169495</v>
      </c>
      <c r="Q734">
        <v>0.1988144151631</v>
      </c>
    </row>
    <row r="735" spans="1:17" hidden="1" x14ac:dyDescent="0.3">
      <c r="A735" t="s">
        <v>1612</v>
      </c>
      <c r="B735" t="s">
        <v>1613</v>
      </c>
      <c r="C735" t="s">
        <v>10405</v>
      </c>
      <c r="D735" t="s">
        <v>1614</v>
      </c>
      <c r="E735">
        <v>5940.8313200699904</v>
      </c>
      <c r="F735">
        <v>46.7</v>
      </c>
      <c r="G735">
        <v>4.6602937481024203</v>
      </c>
      <c r="H735">
        <v>1.60603129438409</v>
      </c>
      <c r="I735">
        <v>46.063533425463497</v>
      </c>
      <c r="J735">
        <v>4.0032426612930898</v>
      </c>
      <c r="K735">
        <v>39.747644250261402</v>
      </c>
      <c r="L735">
        <v>35.442177048963799</v>
      </c>
      <c r="M735">
        <v>81.908088731179404</v>
      </c>
      <c r="N735">
        <v>0.97246431306572201</v>
      </c>
      <c r="O735">
        <v>2.24839400428265</v>
      </c>
      <c r="P735">
        <v>71.062271062270995</v>
      </c>
      <c r="Q735">
        <v>0.180480184754504</v>
      </c>
    </row>
    <row r="736" spans="1:17" hidden="1" x14ac:dyDescent="0.3">
      <c r="A736" t="s">
        <v>1615</v>
      </c>
      <c r="B736" t="s">
        <v>1616</v>
      </c>
      <c r="C736" t="s">
        <v>10405</v>
      </c>
      <c r="D736" t="s">
        <v>860</v>
      </c>
      <c r="E736">
        <v>5940.3886439999997</v>
      </c>
      <c r="F736">
        <v>692.6</v>
      </c>
      <c r="G736">
        <v>52.499716088798699</v>
      </c>
      <c r="H736">
        <v>-12.720196306523199</v>
      </c>
      <c r="I736">
        <v>-4.5381949663169996</v>
      </c>
      <c r="J736">
        <v>-1.2117857514564501</v>
      </c>
      <c r="K736">
        <v>729.21468712491696</v>
      </c>
      <c r="L736">
        <v>668.00503274241305</v>
      </c>
      <c r="M736">
        <v>47.549362475517299</v>
      </c>
      <c r="N736">
        <v>0.213417877562253</v>
      </c>
      <c r="O736">
        <v>34.392145538550302</v>
      </c>
      <c r="P736">
        <v>87.417128940603405</v>
      </c>
      <c r="Q736">
        <v>4.1960544221681002E-2</v>
      </c>
    </row>
    <row r="737" spans="1:17" x14ac:dyDescent="0.3">
      <c r="A737" t="s">
        <v>1617</v>
      </c>
      <c r="B737" t="s">
        <v>1618</v>
      </c>
      <c r="C737" t="s">
        <v>10402</v>
      </c>
      <c r="D737" t="s">
        <v>1429</v>
      </c>
      <c r="E737">
        <v>5928.5445079350002</v>
      </c>
      <c r="F737">
        <v>916.35</v>
      </c>
      <c r="G737">
        <v>-29.5897062763629</v>
      </c>
      <c r="H737">
        <v>-4.6871709344043104</v>
      </c>
      <c r="I737">
        <v>9.0158999015608003</v>
      </c>
      <c r="J737">
        <v>1.8727920549313</v>
      </c>
      <c r="K737">
        <v>865.47597452426999</v>
      </c>
      <c r="L737">
        <v>798.07630100517804</v>
      </c>
      <c r="M737">
        <v>59.589697252073599</v>
      </c>
      <c r="N737">
        <v>0.60014146678445301</v>
      </c>
      <c r="O737">
        <v>18.841054182353901</v>
      </c>
      <c r="P737">
        <v>50.122870249016998</v>
      </c>
      <c r="Q737">
        <v>0.12100936588219501</v>
      </c>
    </row>
    <row r="738" spans="1:17" x14ac:dyDescent="0.3">
      <c r="A738" t="s">
        <v>1619</v>
      </c>
      <c r="B738" t="s">
        <v>1620</v>
      </c>
      <c r="C738" t="s">
        <v>10394</v>
      </c>
      <c r="D738" t="s">
        <v>46</v>
      </c>
      <c r="E738">
        <v>5905.3144157699999</v>
      </c>
      <c r="F738">
        <v>780.45</v>
      </c>
      <c r="G738">
        <v>50.349637510137399</v>
      </c>
      <c r="H738">
        <v>-15.393250245080401</v>
      </c>
      <c r="I738">
        <v>8.6063291961852109</v>
      </c>
      <c r="J738">
        <v>-0.45090969803803399</v>
      </c>
      <c r="K738">
        <v>800.24604666568302</v>
      </c>
      <c r="L738">
        <v>696.68401953398802</v>
      </c>
      <c r="M738">
        <v>53.0735470898817</v>
      </c>
      <c r="N738">
        <v>0.72274376473984103</v>
      </c>
      <c r="O738">
        <v>20.033314113652299</v>
      </c>
      <c r="P738">
        <v>98.310252826832595</v>
      </c>
      <c r="Q738">
        <v>0.15890975503367</v>
      </c>
    </row>
    <row r="739" spans="1:17" x14ac:dyDescent="0.3">
      <c r="A739" t="s">
        <v>1621</v>
      </c>
      <c r="B739" t="s">
        <v>1622</v>
      </c>
      <c r="C739" t="s">
        <v>10397</v>
      </c>
      <c r="D739" t="s">
        <v>190</v>
      </c>
      <c r="E739">
        <v>5875.2976110899999</v>
      </c>
      <c r="F739">
        <v>482.05</v>
      </c>
      <c r="G739">
        <v>18.626543119006101</v>
      </c>
      <c r="H739">
        <v>-10.263387197171699</v>
      </c>
      <c r="I739">
        <v>11.8586116228644</v>
      </c>
      <c r="J739">
        <v>-2.03253849792095</v>
      </c>
      <c r="K739">
        <v>491.64542430466702</v>
      </c>
      <c r="L739">
        <v>435.73551338274001</v>
      </c>
      <c r="M739">
        <v>39.569322056360498</v>
      </c>
      <c r="N739">
        <v>0.55959624221838</v>
      </c>
      <c r="O739">
        <v>12.540192926045</v>
      </c>
      <c r="P739">
        <v>55.049855258925703</v>
      </c>
      <c r="Q739">
        <v>0.17687759139721099</v>
      </c>
    </row>
    <row r="740" spans="1:17" hidden="1" x14ac:dyDescent="0.3">
      <c r="A740" t="s">
        <v>1623</v>
      </c>
      <c r="B740" t="s">
        <v>1624</v>
      </c>
      <c r="C740" t="s">
        <v>10405</v>
      </c>
      <c r="D740" t="s">
        <v>276</v>
      </c>
      <c r="E740">
        <v>5868.1814592999999</v>
      </c>
      <c r="F740">
        <v>421</v>
      </c>
      <c r="G740">
        <v>-7.3301257436651603</v>
      </c>
      <c r="H740">
        <v>1.79512287675564</v>
      </c>
      <c r="I740">
        <v>4.0710269911400498</v>
      </c>
      <c r="J740">
        <v>-3.58284773094715</v>
      </c>
      <c r="K740">
        <v>389.62172994652298</v>
      </c>
      <c r="L740">
        <v>367.04374071865197</v>
      </c>
      <c r="M740">
        <v>65.698303877277198</v>
      </c>
      <c r="N740">
        <v>1.2155346219882801</v>
      </c>
      <c r="O740">
        <v>1.66270783847981</v>
      </c>
      <c r="P740">
        <v>34.0764331210191</v>
      </c>
      <c r="Q740">
        <v>4.3564138911535003E-2</v>
      </c>
    </row>
    <row r="741" spans="1:17" hidden="1" x14ac:dyDescent="0.3">
      <c r="A741" t="s">
        <v>1625</v>
      </c>
      <c r="B741" t="s">
        <v>1626</v>
      </c>
      <c r="C741" t="s">
        <v>10405</v>
      </c>
      <c r="D741" t="s">
        <v>54</v>
      </c>
      <c r="E741">
        <v>5859.2628214050001</v>
      </c>
      <c r="F741">
        <v>1347.15</v>
      </c>
      <c r="G741">
        <v>-14.6601637530859</v>
      </c>
      <c r="H741">
        <v>6.6274993730628102</v>
      </c>
      <c r="I741">
        <v>19.1639008107866</v>
      </c>
      <c r="J741">
        <v>-0.34668884961513402</v>
      </c>
      <c r="K741">
        <v>1300.3048508321399</v>
      </c>
      <c r="M741">
        <v>42.291465973423399</v>
      </c>
      <c r="N741">
        <v>0.902025936486193</v>
      </c>
      <c r="O741">
        <v>12.155290799094301</v>
      </c>
      <c r="P741">
        <v>38.881443298969003</v>
      </c>
    </row>
    <row r="742" spans="1:17" hidden="1" x14ac:dyDescent="0.3">
      <c r="A742" t="s">
        <v>1627</v>
      </c>
      <c r="B742" t="s">
        <v>1628</v>
      </c>
      <c r="C742" t="s">
        <v>10405</v>
      </c>
      <c r="D742" t="s">
        <v>465</v>
      </c>
      <c r="E742">
        <v>5859.0152729399997</v>
      </c>
      <c r="F742">
        <v>1499.9</v>
      </c>
      <c r="G742">
        <v>-9.5085525438482996</v>
      </c>
      <c r="H742">
        <v>-8.1395653803675092</v>
      </c>
      <c r="I742">
        <v>32.385668086220903</v>
      </c>
      <c r="J742">
        <v>-0.53331297731021898</v>
      </c>
      <c r="K742">
        <v>1468.5092987293399</v>
      </c>
      <c r="L742">
        <v>1330.4505317532901</v>
      </c>
      <c r="M742">
        <v>59.289166132961</v>
      </c>
      <c r="N742">
        <v>0.450603805805112</v>
      </c>
      <c r="O742">
        <v>14.6743116207747</v>
      </c>
      <c r="P742">
        <v>53.835897435897401</v>
      </c>
      <c r="Q742">
        <v>-4.3130144020377001E-2</v>
      </c>
    </row>
    <row r="743" spans="1:17" hidden="1" x14ac:dyDescent="0.3">
      <c r="A743" t="s">
        <v>1629</v>
      </c>
      <c r="B743" t="s">
        <v>1630</v>
      </c>
      <c r="C743" t="s">
        <v>10405</v>
      </c>
      <c r="D743" t="s">
        <v>21</v>
      </c>
      <c r="E743">
        <v>5857.795079175</v>
      </c>
      <c r="F743">
        <v>495.15</v>
      </c>
      <c r="G743">
        <v>-32.779870859102601</v>
      </c>
      <c r="H743">
        <v>-3.6742239739132398</v>
      </c>
      <c r="I743">
        <v>-7.7147192262320896</v>
      </c>
      <c r="J743">
        <v>-7.8141880644925701</v>
      </c>
      <c r="K743">
        <v>493.60314935432399</v>
      </c>
      <c r="L743">
        <v>474.62698977276801</v>
      </c>
      <c r="M743">
        <v>42.9972053903263</v>
      </c>
      <c r="N743">
        <v>1.1396680050457799</v>
      </c>
      <c r="O743">
        <v>20.973442391194499</v>
      </c>
      <c r="P743">
        <v>26.928992566008599</v>
      </c>
      <c r="Q743">
        <v>7.4491857015284005E-2</v>
      </c>
    </row>
    <row r="744" spans="1:17" x14ac:dyDescent="0.3">
      <c r="A744" t="s">
        <v>1631</v>
      </c>
      <c r="B744" t="s">
        <v>1632</v>
      </c>
      <c r="C744" t="s">
        <v>5630</v>
      </c>
      <c r="D744" t="s">
        <v>83</v>
      </c>
      <c r="E744">
        <v>5828.5162220000002</v>
      </c>
      <c r="F744">
        <v>284.5</v>
      </c>
      <c r="G744">
        <v>37.950560973433397</v>
      </c>
      <c r="H744">
        <v>-17.114131985983001</v>
      </c>
      <c r="I744">
        <v>25.642062377049299</v>
      </c>
      <c r="J744">
        <v>-4.0686108576712696</v>
      </c>
      <c r="K744">
        <v>300.988220925777</v>
      </c>
      <c r="L744">
        <v>260.43325045929703</v>
      </c>
      <c r="M744">
        <v>35.722143789978098</v>
      </c>
      <c r="N744">
        <v>0.41355820667799797</v>
      </c>
      <c r="O744">
        <v>29.9121265377855</v>
      </c>
      <c r="P744">
        <v>76.762969866418103</v>
      </c>
      <c r="Q744">
        <v>5.4871735628277997E-2</v>
      </c>
    </row>
    <row r="745" spans="1:17" x14ac:dyDescent="0.3">
      <c r="A745" t="s">
        <v>1633</v>
      </c>
      <c r="B745" t="s">
        <v>1634</v>
      </c>
      <c r="C745" t="s">
        <v>10393</v>
      </c>
      <c r="D745" t="s">
        <v>998</v>
      </c>
      <c r="E745">
        <v>5825.5760526599997</v>
      </c>
      <c r="F745">
        <v>127.01</v>
      </c>
      <c r="G745">
        <v>-56.784486889912102</v>
      </c>
      <c r="H745">
        <v>-11.8111636761409</v>
      </c>
      <c r="I745">
        <v>-35.716182891541997</v>
      </c>
      <c r="J745">
        <v>-9.9534767621109594</v>
      </c>
      <c r="K745">
        <v>137.48201150297899</v>
      </c>
      <c r="L745">
        <v>149.72724437574601</v>
      </c>
      <c r="M745">
        <v>25.437747615101099</v>
      </c>
      <c r="N745">
        <v>1.451428520558</v>
      </c>
      <c r="O745">
        <v>65.813715455475901</v>
      </c>
      <c r="P745">
        <v>3.0089213300891999</v>
      </c>
      <c r="Q745">
        <v>3.1688851766310998E-2</v>
      </c>
    </row>
    <row r="746" spans="1:17" x14ac:dyDescent="0.3">
      <c r="A746" t="s">
        <v>1635</v>
      </c>
      <c r="B746" t="s">
        <v>1636</v>
      </c>
      <c r="C746" t="s">
        <v>10395</v>
      </c>
      <c r="D746" t="s">
        <v>465</v>
      </c>
      <c r="E746">
        <v>5772.3587514999999</v>
      </c>
      <c r="F746">
        <v>516.20000000000005</v>
      </c>
      <c r="G746">
        <v>28.286998885537798</v>
      </c>
      <c r="H746">
        <v>9.8491336380588592</v>
      </c>
      <c r="I746">
        <v>28.301098591895698</v>
      </c>
      <c r="J746">
        <v>-7.9571538676387199</v>
      </c>
      <c r="K746">
        <v>459.68725299744602</v>
      </c>
      <c r="L746">
        <v>397.07544899354798</v>
      </c>
      <c r="M746">
        <v>54.106983563857398</v>
      </c>
      <c r="N746">
        <v>2.44598630954098</v>
      </c>
      <c r="O746">
        <v>10.6160402944595</v>
      </c>
      <c r="P746">
        <v>77.327378907591793</v>
      </c>
      <c r="Q746">
        <v>6.6949050040170004E-3</v>
      </c>
    </row>
    <row r="747" spans="1:17" x14ac:dyDescent="0.3">
      <c r="A747" t="s">
        <v>1637</v>
      </c>
      <c r="B747" t="s">
        <v>1638</v>
      </c>
      <c r="C747" t="s">
        <v>10395</v>
      </c>
      <c r="D747" t="s">
        <v>195</v>
      </c>
      <c r="E747">
        <v>5771.0641894399996</v>
      </c>
      <c r="F747">
        <v>636.79999999999995</v>
      </c>
      <c r="G747">
        <v>13.9046784470011</v>
      </c>
      <c r="H747">
        <v>-10.27789345049</v>
      </c>
      <c r="I747">
        <v>25.674333781253001</v>
      </c>
      <c r="J747">
        <v>-8.34303040886304</v>
      </c>
      <c r="K747">
        <v>640.03590736260003</v>
      </c>
      <c r="L747">
        <v>557.49570780261502</v>
      </c>
      <c r="M747">
        <v>32.436229486515302</v>
      </c>
      <c r="N747">
        <v>0.72611927951489397</v>
      </c>
      <c r="O747">
        <v>13.332286432160799</v>
      </c>
      <c r="P747">
        <v>71.597952034491996</v>
      </c>
    </row>
    <row r="748" spans="1:17" hidden="1" x14ac:dyDescent="0.3">
      <c r="A748" t="s">
        <v>1639</v>
      </c>
      <c r="B748" t="s">
        <v>1640</v>
      </c>
      <c r="C748" t="s">
        <v>10405</v>
      </c>
      <c r="D748" t="s">
        <v>273</v>
      </c>
      <c r="E748">
        <v>5709.6149274999998</v>
      </c>
      <c r="F748">
        <v>473</v>
      </c>
      <c r="G748">
        <v>224.70108172093401</v>
      </c>
      <c r="H748">
        <v>52.5947066855122</v>
      </c>
      <c r="I748">
        <v>219.86026247760199</v>
      </c>
      <c r="J748">
        <v>-4.0569534161820799</v>
      </c>
      <c r="K748">
        <v>338.51627340655398</v>
      </c>
      <c r="L748">
        <v>215.84554489749701</v>
      </c>
      <c r="M748">
        <v>66.289364111746593</v>
      </c>
      <c r="N748">
        <v>0.88789757363145805</v>
      </c>
      <c r="O748">
        <v>6.7653276955602601</v>
      </c>
      <c r="P748">
        <v>361.82386252685001</v>
      </c>
      <c r="Q748">
        <v>0.22496628070605099</v>
      </c>
    </row>
    <row r="749" spans="1:17" x14ac:dyDescent="0.3">
      <c r="A749" t="s">
        <v>1641</v>
      </c>
      <c r="B749" t="s">
        <v>1642</v>
      </c>
      <c r="C749" t="s">
        <v>10393</v>
      </c>
      <c r="D749" t="s">
        <v>116</v>
      </c>
      <c r="E749">
        <v>5687.46684</v>
      </c>
      <c r="F749">
        <v>612.9</v>
      </c>
      <c r="G749">
        <v>130.18555900672899</v>
      </c>
      <c r="H749">
        <v>6.7918262796103201</v>
      </c>
      <c r="I749">
        <v>63.215350202982698</v>
      </c>
      <c r="J749">
        <v>5.3777464213589097</v>
      </c>
      <c r="K749">
        <v>557.620878163621</v>
      </c>
      <c r="L749">
        <v>442.05894174505198</v>
      </c>
      <c r="M749">
        <v>76.936877746384397</v>
      </c>
      <c r="N749">
        <v>0.88073252626354404</v>
      </c>
      <c r="O749">
        <v>18.6735193343122</v>
      </c>
      <c r="P749">
        <v>192.83325370281801</v>
      </c>
      <c r="Q749">
        <v>8.4437350135509001E-2</v>
      </c>
    </row>
    <row r="750" spans="1:17" hidden="1" x14ac:dyDescent="0.3">
      <c r="A750" t="s">
        <v>1643</v>
      </c>
      <c r="B750" t="s">
        <v>1644</v>
      </c>
      <c r="C750" t="s">
        <v>10405</v>
      </c>
      <c r="D750" t="s">
        <v>119</v>
      </c>
      <c r="E750">
        <v>5644.9976002419999</v>
      </c>
      <c r="F750">
        <v>145.38999999999999</v>
      </c>
      <c r="G750">
        <v>-44.117179135055999</v>
      </c>
      <c r="H750">
        <v>-22.282414935095002</v>
      </c>
      <c r="I750">
        <v>-29.662319907994799</v>
      </c>
      <c r="J750">
        <v>-12.1747987063225</v>
      </c>
      <c r="K750">
        <v>159.86777924888901</v>
      </c>
      <c r="M750">
        <v>36.872806945955702</v>
      </c>
      <c r="N750">
        <v>0.55511911720290996</v>
      </c>
      <c r="O750">
        <v>35.841529678794899</v>
      </c>
      <c r="P750">
        <v>7.69629629629629</v>
      </c>
    </row>
    <row r="751" spans="1:17" x14ac:dyDescent="0.3">
      <c r="A751" t="s">
        <v>1645</v>
      </c>
      <c r="B751" t="s">
        <v>1646</v>
      </c>
      <c r="C751" t="s">
        <v>10393</v>
      </c>
      <c r="D751" t="s">
        <v>1647</v>
      </c>
      <c r="E751">
        <v>5610.0060871799997</v>
      </c>
      <c r="F751">
        <v>1097.05</v>
      </c>
      <c r="G751">
        <v>40.534222219989402</v>
      </c>
      <c r="H751">
        <v>-6.9681894701199303</v>
      </c>
      <c r="I751">
        <v>55.969772653354099</v>
      </c>
      <c r="J751">
        <v>-4.7446422685714902</v>
      </c>
      <c r="K751">
        <v>1062.4040934468601</v>
      </c>
      <c r="L751">
        <v>877.75853232753605</v>
      </c>
      <c r="M751">
        <v>52.786061770313097</v>
      </c>
      <c r="N751">
        <v>0.470239413945305</v>
      </c>
      <c r="O751">
        <v>9.4754113303860308</v>
      </c>
      <c r="P751">
        <v>89.801038062283695</v>
      </c>
      <c r="Q751">
        <v>5.8305076939686E-2</v>
      </c>
    </row>
    <row r="752" spans="1:17" x14ac:dyDescent="0.3">
      <c r="A752" t="s">
        <v>1648</v>
      </c>
      <c r="B752" t="s">
        <v>1649</v>
      </c>
      <c r="C752" t="s">
        <v>10399</v>
      </c>
      <c r="D752" t="s">
        <v>480</v>
      </c>
      <c r="E752">
        <v>5590.3056336259997</v>
      </c>
      <c r="F752">
        <v>112.21</v>
      </c>
      <c r="G752">
        <v>-39.495589245222497</v>
      </c>
      <c r="H752">
        <v>-4.6964466522371104</v>
      </c>
      <c r="I752">
        <v>-7.4387355145390996</v>
      </c>
      <c r="J752">
        <v>4.0935439021741802</v>
      </c>
      <c r="K752">
        <v>108.03613305633699</v>
      </c>
      <c r="L752">
        <v>108.60298667654</v>
      </c>
      <c r="M752">
        <v>66.543742990100398</v>
      </c>
      <c r="N752">
        <v>0.76719333562369996</v>
      </c>
      <c r="O752">
        <v>19.151590767311198</v>
      </c>
      <c r="P752">
        <v>22.633879781420699</v>
      </c>
      <c r="Q752">
        <v>-9.2708699545621998E-2</v>
      </c>
    </row>
    <row r="753" spans="1:17" x14ac:dyDescent="0.3">
      <c r="A753" t="s">
        <v>1650</v>
      </c>
      <c r="B753" t="s">
        <v>1651</v>
      </c>
      <c r="C753" t="s">
        <v>10401</v>
      </c>
      <c r="D753" t="s">
        <v>130</v>
      </c>
      <c r="E753">
        <v>5578.3050000000003</v>
      </c>
      <c r="F753">
        <v>195.73</v>
      </c>
      <c r="G753">
        <v>30.5146655369572</v>
      </c>
      <c r="H753">
        <v>-4.1281681271701096</v>
      </c>
      <c r="I753">
        <v>-19.651818010023302</v>
      </c>
      <c r="J753">
        <v>2.7078887154875</v>
      </c>
      <c r="K753">
        <v>199.36329014277899</v>
      </c>
      <c r="L753">
        <v>188.72239365082001</v>
      </c>
      <c r="M753">
        <v>52.572548610664299</v>
      </c>
      <c r="N753">
        <v>0.527707998354079</v>
      </c>
      <c r="O753">
        <v>35.365043682623998</v>
      </c>
      <c r="P753">
        <v>78.585766423357597</v>
      </c>
      <c r="Q753">
        <v>2.1213912816671999E-2</v>
      </c>
    </row>
    <row r="754" spans="1:17" x14ac:dyDescent="0.3">
      <c r="A754" t="s">
        <v>1652</v>
      </c>
      <c r="B754" t="s">
        <v>1653</v>
      </c>
      <c r="C754" t="s">
        <v>10400</v>
      </c>
      <c r="D754" t="s">
        <v>324</v>
      </c>
      <c r="E754">
        <v>5526.8190818399999</v>
      </c>
      <c r="F754">
        <v>2032.6</v>
      </c>
      <c r="G754">
        <v>34.784375695397102</v>
      </c>
      <c r="H754">
        <v>4.2050188714377104</v>
      </c>
      <c r="I754">
        <v>88.313284815977994</v>
      </c>
      <c r="J754">
        <v>-5.2038786526301202</v>
      </c>
      <c r="K754">
        <v>2002.38629101063</v>
      </c>
      <c r="L754">
        <v>1629.0098591574299</v>
      </c>
      <c r="M754">
        <v>40.292949995471702</v>
      </c>
      <c r="N754">
        <v>0.67280562674994404</v>
      </c>
      <c r="O754">
        <v>11.6328839909475</v>
      </c>
      <c r="P754">
        <v>113.654280758921</v>
      </c>
      <c r="Q754">
        <v>-2.4233377505543999E-2</v>
      </c>
    </row>
    <row r="755" spans="1:17" x14ac:dyDescent="0.3">
      <c r="A755" t="s">
        <v>1654</v>
      </c>
      <c r="B755" t="s">
        <v>1655</v>
      </c>
      <c r="C755" t="s">
        <v>10391</v>
      </c>
      <c r="D755" t="s">
        <v>51</v>
      </c>
      <c r="E755">
        <v>5521.1743890400003</v>
      </c>
      <c r="F755">
        <v>61.48</v>
      </c>
      <c r="G755">
        <v>69.724271781560105</v>
      </c>
      <c r="H755">
        <v>-8.1616947190926208</v>
      </c>
      <c r="I755">
        <v>-19.884726715537099</v>
      </c>
      <c r="J755">
        <v>-6.0789202132119504</v>
      </c>
      <c r="K755">
        <v>64.140369659391297</v>
      </c>
      <c r="L755">
        <v>62.118258776045998</v>
      </c>
      <c r="M755">
        <v>50.484836639604602</v>
      </c>
      <c r="N755">
        <v>1.6562455717469999</v>
      </c>
      <c r="O755">
        <v>62.052700065061799</v>
      </c>
      <c r="P755">
        <v>106.308724832214</v>
      </c>
      <c r="Q755">
        <v>3.1969767749865E-2</v>
      </c>
    </row>
    <row r="756" spans="1:17" x14ac:dyDescent="0.3">
      <c r="A756" t="s">
        <v>1656</v>
      </c>
      <c r="B756" t="s">
        <v>1657</v>
      </c>
      <c r="C756" t="s">
        <v>10391</v>
      </c>
      <c r="D756" t="s">
        <v>400</v>
      </c>
      <c r="E756">
        <v>5450.8594450800001</v>
      </c>
      <c r="F756">
        <v>300.39999999999998</v>
      </c>
      <c r="G756">
        <v>-31.173634329971598</v>
      </c>
      <c r="H756">
        <v>2.4240227466186699</v>
      </c>
      <c r="I756">
        <v>-11.377346382776</v>
      </c>
      <c r="J756">
        <v>2.2834399277268398</v>
      </c>
      <c r="K756">
        <v>288.78643734655498</v>
      </c>
      <c r="L756">
        <v>291.62451372745102</v>
      </c>
      <c r="M756">
        <v>74.771245883960901</v>
      </c>
      <c r="N756">
        <v>1.1307293493844499</v>
      </c>
      <c r="O756">
        <v>29.144474034620501</v>
      </c>
      <c r="P756">
        <v>11.486361105956499</v>
      </c>
      <c r="Q756">
        <v>-2.7243571936629999E-3</v>
      </c>
    </row>
    <row r="757" spans="1:17" x14ac:dyDescent="0.3">
      <c r="A757" t="s">
        <v>1658</v>
      </c>
      <c r="B757" t="s">
        <v>1659</v>
      </c>
      <c r="C757" t="s">
        <v>10391</v>
      </c>
      <c r="D757" t="s">
        <v>24</v>
      </c>
      <c r="E757">
        <v>5447.9072618999999</v>
      </c>
      <c r="F757">
        <v>322.2</v>
      </c>
      <c r="G757">
        <v>-34.005587383185699</v>
      </c>
      <c r="H757">
        <v>-6.6976490459687001</v>
      </c>
      <c r="I757">
        <v>-24.994295347822</v>
      </c>
      <c r="J757">
        <v>-0.98010019686882899</v>
      </c>
      <c r="K757">
        <v>330.45267584603602</v>
      </c>
      <c r="L757">
        <v>343.78163149518798</v>
      </c>
      <c r="M757">
        <v>49.763400159015497</v>
      </c>
      <c r="N757">
        <v>0.69673167488426602</v>
      </c>
      <c r="O757">
        <v>31.052141527001801</v>
      </c>
      <c r="P757">
        <v>4.7294002925402303</v>
      </c>
      <c r="Q757">
        <v>-3.6178104117591002E-2</v>
      </c>
    </row>
    <row r="758" spans="1:17" hidden="1" x14ac:dyDescent="0.3">
      <c r="A758" t="s">
        <v>1660</v>
      </c>
      <c r="B758" t="s">
        <v>1661</v>
      </c>
      <c r="C758" t="s">
        <v>10405</v>
      </c>
      <c r="D758" t="s">
        <v>284</v>
      </c>
      <c r="E758">
        <v>5433.3202976849998</v>
      </c>
      <c r="F758">
        <v>443.15</v>
      </c>
      <c r="G758">
        <v>128.92220546982099</v>
      </c>
      <c r="H758">
        <v>15.4182985316837</v>
      </c>
      <c r="I758">
        <v>42.097892458513201</v>
      </c>
      <c r="J758">
        <v>-1.8841663308551899</v>
      </c>
      <c r="K758">
        <v>372.650778942898</v>
      </c>
      <c r="L758">
        <v>303.03601708868098</v>
      </c>
      <c r="M758">
        <v>65.249749117777796</v>
      </c>
      <c r="N758">
        <v>1.5401333711099201</v>
      </c>
      <c r="O758">
        <v>11.305427056301401</v>
      </c>
      <c r="P758">
        <v>176.45040548970599</v>
      </c>
    </row>
    <row r="759" spans="1:17" x14ac:dyDescent="0.3">
      <c r="A759" t="s">
        <v>1662</v>
      </c>
      <c r="B759" t="s">
        <v>1663</v>
      </c>
      <c r="C759" t="s">
        <v>10402</v>
      </c>
      <c r="D759" t="s">
        <v>261</v>
      </c>
      <c r="E759">
        <v>5411.0568405199901</v>
      </c>
      <c r="F759">
        <v>682.3</v>
      </c>
      <c r="G759">
        <v>-30.715577417721001</v>
      </c>
      <c r="H759">
        <v>-18.949413903644501</v>
      </c>
      <c r="I759">
        <v>-17.540988085552701</v>
      </c>
      <c r="J759">
        <v>-3.3751178180814101</v>
      </c>
      <c r="K759">
        <v>732.96635486180401</v>
      </c>
      <c r="L759">
        <v>704.30080100301495</v>
      </c>
      <c r="M759">
        <v>25.9258067209575</v>
      </c>
      <c r="N759">
        <v>0.74998576896778801</v>
      </c>
      <c r="O759">
        <v>29.5324637256338</v>
      </c>
      <c r="P759">
        <v>17.516362383740901</v>
      </c>
    </row>
    <row r="760" spans="1:17" hidden="1" x14ac:dyDescent="0.3">
      <c r="A760" t="s">
        <v>1664</v>
      </c>
      <c r="B760" t="s">
        <v>1665</v>
      </c>
      <c r="C760" t="s">
        <v>10405</v>
      </c>
      <c r="D760" t="s">
        <v>284</v>
      </c>
      <c r="E760">
        <v>5385.40962984</v>
      </c>
      <c r="F760">
        <v>3189.6</v>
      </c>
      <c r="G760">
        <v>811.54003101469004</v>
      </c>
      <c r="H760">
        <v>14.626612045768599</v>
      </c>
      <c r="I760">
        <v>252.73590881969</v>
      </c>
      <c r="J760">
        <v>10.497916592523501</v>
      </c>
      <c r="K760">
        <v>2333.7346108734801</v>
      </c>
      <c r="L760">
        <v>1505.2191794865</v>
      </c>
      <c r="M760">
        <v>85.000889402962699</v>
      </c>
      <c r="N760">
        <v>0.62778767414062797</v>
      </c>
      <c r="O760">
        <v>0</v>
      </c>
      <c r="P760">
        <v>893.02615193026099</v>
      </c>
      <c r="Q760">
        <v>0.29664302958874</v>
      </c>
    </row>
    <row r="761" spans="1:17" hidden="1" x14ac:dyDescent="0.3">
      <c r="A761" t="s">
        <v>1666</v>
      </c>
      <c r="B761" t="s">
        <v>1667</v>
      </c>
      <c r="C761" t="s">
        <v>10405</v>
      </c>
      <c r="D761" t="s">
        <v>549</v>
      </c>
      <c r="E761">
        <v>5370.34575872</v>
      </c>
      <c r="F761">
        <v>5404.45</v>
      </c>
      <c r="G761">
        <v>37.071236427595203</v>
      </c>
      <c r="H761">
        <v>-12.0138720087197</v>
      </c>
      <c r="I761">
        <v>17.473847240714999</v>
      </c>
      <c r="J761">
        <v>-1.30921885535431</v>
      </c>
      <c r="K761">
        <v>5632.2338088301203</v>
      </c>
      <c r="L761">
        <v>5021.5693488452298</v>
      </c>
      <c r="M761">
        <v>42.100244800410998</v>
      </c>
      <c r="N761">
        <v>0.55297419619385102</v>
      </c>
      <c r="O761">
        <v>23.951558437953899</v>
      </c>
      <c r="P761">
        <v>89.125489921612498</v>
      </c>
      <c r="Q761">
        <v>0.13156045258059301</v>
      </c>
    </row>
    <row r="762" spans="1:17" x14ac:dyDescent="0.3">
      <c r="A762" t="s">
        <v>1668</v>
      </c>
      <c r="B762" t="s">
        <v>1669</v>
      </c>
      <c r="C762" t="s">
        <v>10402</v>
      </c>
      <c r="D762" t="s">
        <v>261</v>
      </c>
      <c r="E762">
        <v>5363.5498826699904</v>
      </c>
      <c r="F762">
        <v>1743.7</v>
      </c>
      <c r="G762">
        <v>-59.096812781380997</v>
      </c>
      <c r="H762">
        <v>-8.3221979448558798</v>
      </c>
      <c r="I762">
        <v>-13.701727970337</v>
      </c>
      <c r="J762">
        <v>-2.6794276803175499</v>
      </c>
      <c r="K762">
        <v>1802.43349426952</v>
      </c>
      <c r="L762">
        <v>1906.49787911148</v>
      </c>
      <c r="M762">
        <v>41.2873933786165</v>
      </c>
      <c r="N762">
        <v>0.38784248469659499</v>
      </c>
      <c r="O762">
        <v>59.651889659918503</v>
      </c>
      <c r="P762">
        <v>8.9812499999999993</v>
      </c>
      <c r="Q762">
        <v>6.52284012293E-4</v>
      </c>
    </row>
    <row r="763" spans="1:17" x14ac:dyDescent="0.3">
      <c r="A763" t="s">
        <v>1670</v>
      </c>
      <c r="B763" t="s">
        <v>1671</v>
      </c>
      <c r="C763" t="s">
        <v>10398</v>
      </c>
      <c r="D763" t="s">
        <v>135</v>
      </c>
      <c r="E763">
        <v>5331.06</v>
      </c>
      <c r="F763">
        <v>8885.1</v>
      </c>
      <c r="G763">
        <v>59.879386534243501</v>
      </c>
      <c r="H763">
        <v>11.4879478278022</v>
      </c>
      <c r="I763">
        <v>35.716224631378502</v>
      </c>
      <c r="J763">
        <v>5.4285809935575697</v>
      </c>
      <c r="K763">
        <v>7934.0439693595999</v>
      </c>
      <c r="L763">
        <v>6890.8309898708803</v>
      </c>
      <c r="M763">
        <v>58.181513872144201</v>
      </c>
      <c r="N763">
        <v>1.6799233702183001</v>
      </c>
      <c r="O763">
        <v>7.4833147629176802</v>
      </c>
      <c r="P763">
        <v>93.2993223178253</v>
      </c>
      <c r="Q763">
        <v>0.114495243537103</v>
      </c>
    </row>
    <row r="764" spans="1:17" x14ac:dyDescent="0.3">
      <c r="A764" t="s">
        <v>1672</v>
      </c>
      <c r="B764" t="s">
        <v>1673</v>
      </c>
      <c r="C764" t="s">
        <v>10400</v>
      </c>
      <c r="D764" t="s">
        <v>324</v>
      </c>
      <c r="E764">
        <v>5276.5386822699902</v>
      </c>
      <c r="F764">
        <v>247.3</v>
      </c>
      <c r="G764">
        <v>-18.5650277986535</v>
      </c>
      <c r="H764">
        <v>-11.1748802325586</v>
      </c>
      <c r="I764">
        <v>9.5886724552006193</v>
      </c>
      <c r="J764">
        <v>-2.2305079888689798</v>
      </c>
      <c r="K764">
        <v>259.64863791032298</v>
      </c>
      <c r="L764">
        <v>243.74907675096799</v>
      </c>
      <c r="M764">
        <v>33.952129198058003</v>
      </c>
      <c r="N764">
        <v>0.52451029890645595</v>
      </c>
      <c r="O764">
        <v>20.137484836231302</v>
      </c>
      <c r="P764">
        <v>30.846560846560799</v>
      </c>
      <c r="Q764">
        <v>-0.10226762193139</v>
      </c>
    </row>
    <row r="765" spans="1:17" hidden="1" x14ac:dyDescent="0.3">
      <c r="A765" t="s">
        <v>1674</v>
      </c>
      <c r="B765" t="s">
        <v>1675</v>
      </c>
      <c r="C765" t="s">
        <v>10405</v>
      </c>
      <c r="D765" t="s">
        <v>161</v>
      </c>
      <c r="E765">
        <v>5272.7924487999999</v>
      </c>
      <c r="F765">
        <v>4664.8999999999996</v>
      </c>
      <c r="G765">
        <v>117.47373320809</v>
      </c>
      <c r="H765">
        <v>-8.3192083876678993</v>
      </c>
      <c r="I765">
        <v>41.236040654062897</v>
      </c>
      <c r="J765">
        <v>-6.5582896340608796</v>
      </c>
      <c r="K765">
        <v>4839.6134444280897</v>
      </c>
      <c r="L765">
        <v>3870.8296399340902</v>
      </c>
      <c r="M765">
        <v>34.803319873546201</v>
      </c>
      <c r="N765">
        <v>0.40156930921419598</v>
      </c>
      <c r="O765">
        <v>21.9672447426525</v>
      </c>
      <c r="P765">
        <v>172.402919708029</v>
      </c>
      <c r="Q765">
        <v>0.20278967013771301</v>
      </c>
    </row>
    <row r="766" spans="1:17" hidden="1" x14ac:dyDescent="0.3">
      <c r="A766" t="s">
        <v>1676</v>
      </c>
      <c r="B766" t="s">
        <v>1677</v>
      </c>
      <c r="C766" t="s">
        <v>10405</v>
      </c>
      <c r="D766" t="s">
        <v>284</v>
      </c>
      <c r="E766">
        <v>5269.79331</v>
      </c>
      <c r="F766">
        <v>2718.35</v>
      </c>
      <c r="G766">
        <v>469.00148673827402</v>
      </c>
      <c r="H766">
        <v>-27.2890466857754</v>
      </c>
      <c r="I766">
        <v>131.36765747403601</v>
      </c>
      <c r="J766">
        <v>-14.588501174817701</v>
      </c>
      <c r="K766">
        <v>2767.5190941270598</v>
      </c>
      <c r="L766">
        <v>1828.3159053234499</v>
      </c>
      <c r="M766">
        <v>39.324655431586201</v>
      </c>
      <c r="N766">
        <v>1.8984895681688501</v>
      </c>
      <c r="O766">
        <v>31.5871760442915</v>
      </c>
      <c r="P766">
        <v>527.31153846153802</v>
      </c>
      <c r="Q766">
        <v>0.30960763634086103</v>
      </c>
    </row>
    <row r="767" spans="1:17" x14ac:dyDescent="0.3">
      <c r="A767" t="s">
        <v>1678</v>
      </c>
      <c r="B767" t="s">
        <v>1679</v>
      </c>
      <c r="C767" t="s">
        <v>10402</v>
      </c>
      <c r="D767" t="s">
        <v>1429</v>
      </c>
      <c r="E767">
        <v>5242.5538835999996</v>
      </c>
      <c r="F767">
        <v>726</v>
      </c>
      <c r="G767">
        <v>31.608792407622499</v>
      </c>
      <c r="H767">
        <v>-15.9355360938159</v>
      </c>
      <c r="I767">
        <v>56.206508293001697</v>
      </c>
      <c r="J767">
        <v>-4.6914988054849003</v>
      </c>
      <c r="K767">
        <v>685.54844601229104</v>
      </c>
      <c r="L767">
        <v>549.60696357960603</v>
      </c>
      <c r="M767">
        <v>34.751353931065502</v>
      </c>
      <c r="N767">
        <v>0.197868985774838</v>
      </c>
      <c r="O767">
        <v>18.4297520661157</v>
      </c>
      <c r="P767">
        <v>93.6</v>
      </c>
      <c r="Q767">
        <v>1.8307920078922998E-2</v>
      </c>
    </row>
    <row r="768" spans="1:17" hidden="1" x14ac:dyDescent="0.3">
      <c r="A768" t="s">
        <v>1680</v>
      </c>
      <c r="B768" t="s">
        <v>1681</v>
      </c>
      <c r="C768" t="s">
        <v>10405</v>
      </c>
      <c r="E768">
        <v>5219.00772624</v>
      </c>
      <c r="F768">
        <v>323.39999999999998</v>
      </c>
      <c r="G768">
        <v>-31.849498710243001</v>
      </c>
      <c r="I768">
        <v>-17.394639483181901</v>
      </c>
      <c r="O768">
        <v>8.2251082251082206</v>
      </c>
      <c r="P768">
        <v>4.9318624269954503</v>
      </c>
    </row>
    <row r="769" spans="1:17" x14ac:dyDescent="0.3">
      <c r="A769" t="s">
        <v>1682</v>
      </c>
      <c r="B769" t="s">
        <v>1683</v>
      </c>
      <c r="C769" t="s">
        <v>10404</v>
      </c>
      <c r="D769" t="s">
        <v>465</v>
      </c>
      <c r="E769">
        <v>5210.4604278400002</v>
      </c>
      <c r="F769">
        <v>942.4</v>
      </c>
      <c r="G769">
        <v>-17.139499318848699</v>
      </c>
      <c r="H769">
        <v>-3.04835513332762</v>
      </c>
      <c r="I769">
        <v>21.890019103870902</v>
      </c>
      <c r="J769">
        <v>-0.76461849834067597</v>
      </c>
      <c r="K769">
        <v>880.90712223724495</v>
      </c>
      <c r="L769">
        <v>810.59879362292804</v>
      </c>
      <c r="M769">
        <v>72.490061684821697</v>
      </c>
      <c r="N769">
        <v>0.78288170848232796</v>
      </c>
      <c r="O769">
        <v>3.21519524617996</v>
      </c>
      <c r="P769">
        <v>43.450795342111199</v>
      </c>
      <c r="Q769">
        <v>-0.127869285795009</v>
      </c>
    </row>
    <row r="770" spans="1:17" hidden="1" x14ac:dyDescent="0.3">
      <c r="A770" t="s">
        <v>1684</v>
      </c>
      <c r="B770" t="s">
        <v>1685</v>
      </c>
      <c r="C770" t="s">
        <v>10405</v>
      </c>
      <c r="D770" t="s">
        <v>190</v>
      </c>
      <c r="E770">
        <v>5210.0215402349904</v>
      </c>
      <c r="F770">
        <v>7671.45</v>
      </c>
      <c r="G770">
        <v>54.6699095004086</v>
      </c>
      <c r="H770">
        <v>-2.3308111924126802</v>
      </c>
      <c r="I770">
        <v>-4.2555873413940102</v>
      </c>
      <c r="J770">
        <v>-3.85664312300867</v>
      </c>
      <c r="K770">
        <v>7524.1882993397103</v>
      </c>
      <c r="L770">
        <v>6831.6959883634599</v>
      </c>
      <c r="M770">
        <v>48.413485221119302</v>
      </c>
      <c r="N770">
        <v>0.45758967318944599</v>
      </c>
      <c r="O770">
        <v>18.398738178571101</v>
      </c>
      <c r="P770">
        <v>103.214526959907</v>
      </c>
      <c r="Q770">
        <v>8.6504178154534997E-2</v>
      </c>
    </row>
    <row r="771" spans="1:17" x14ac:dyDescent="0.3">
      <c r="A771" t="s">
        <v>1686</v>
      </c>
      <c r="B771" t="s">
        <v>1687</v>
      </c>
      <c r="C771" t="s">
        <v>10393</v>
      </c>
      <c r="D771" t="s">
        <v>1015</v>
      </c>
      <c r="E771">
        <v>5181.4057244039996</v>
      </c>
      <c r="F771">
        <v>40.619999999999997</v>
      </c>
      <c r="G771">
        <v>19.435417490874201</v>
      </c>
      <c r="H771">
        <v>-10.544004402249399</v>
      </c>
      <c r="I771">
        <v>21.953559487658499</v>
      </c>
      <c r="J771">
        <v>-2.4090811011326201</v>
      </c>
      <c r="K771">
        <v>39.770472040092599</v>
      </c>
      <c r="L771">
        <v>35.125900722244197</v>
      </c>
      <c r="M771">
        <v>62.865819937532699</v>
      </c>
      <c r="N771">
        <v>0.51539566863541797</v>
      </c>
      <c r="O771">
        <v>13.4908911866076</v>
      </c>
      <c r="P771">
        <v>80.533333333333303</v>
      </c>
      <c r="Q771">
        <v>8.3518199763668005E-2</v>
      </c>
    </row>
    <row r="772" spans="1:17" x14ac:dyDescent="0.3">
      <c r="A772" t="s">
        <v>1688</v>
      </c>
      <c r="B772" t="s">
        <v>1689</v>
      </c>
      <c r="C772" t="s">
        <v>10401</v>
      </c>
      <c r="D772" t="s">
        <v>1097</v>
      </c>
      <c r="E772">
        <v>5172.5964387499998</v>
      </c>
      <c r="F772">
        <v>3085.75</v>
      </c>
      <c r="G772">
        <v>-9.4622381700455804</v>
      </c>
      <c r="H772">
        <v>-8.7789301536807596</v>
      </c>
      <c r="I772">
        <v>-8.8102915346985693</v>
      </c>
      <c r="J772">
        <v>-0.28937410561585503</v>
      </c>
      <c r="K772">
        <v>3120.71626584145</v>
      </c>
      <c r="L772">
        <v>3002.2714784426498</v>
      </c>
      <c r="M772">
        <v>41.755436205380001</v>
      </c>
      <c r="N772">
        <v>0.58607995167142701</v>
      </c>
      <c r="O772">
        <v>19.9060196062545</v>
      </c>
      <c r="P772">
        <v>34.163043478260803</v>
      </c>
      <c r="Q772">
        <v>-7.4612466702383001E-2</v>
      </c>
    </row>
    <row r="773" spans="1:17" hidden="1" x14ac:dyDescent="0.3">
      <c r="A773" t="s">
        <v>1690</v>
      </c>
      <c r="B773" t="s">
        <v>1691</v>
      </c>
      <c r="C773" t="s">
        <v>10405</v>
      </c>
      <c r="D773" t="s">
        <v>388</v>
      </c>
      <c r="E773">
        <v>5169.5481765000004</v>
      </c>
      <c r="F773">
        <v>12167.25</v>
      </c>
      <c r="G773">
        <v>0.41256328326731001</v>
      </c>
      <c r="H773">
        <v>-9.7111462392125798</v>
      </c>
      <c r="I773">
        <v>24.594355924763999</v>
      </c>
      <c r="J773">
        <v>-13.180746389524201</v>
      </c>
      <c r="K773">
        <v>12292.547413647901</v>
      </c>
      <c r="L773">
        <v>10748.124357832099</v>
      </c>
      <c r="M773">
        <v>34.472436033341197</v>
      </c>
      <c r="N773">
        <v>0.73616342403201696</v>
      </c>
      <c r="O773">
        <v>17.4012204894285</v>
      </c>
      <c r="P773">
        <v>46.017221205484297</v>
      </c>
      <c r="Q773">
        <v>-3.2617182186051003E-2</v>
      </c>
    </row>
    <row r="774" spans="1:17" hidden="1" x14ac:dyDescent="0.3">
      <c r="A774" t="s">
        <v>1692</v>
      </c>
      <c r="B774" t="s">
        <v>1693</v>
      </c>
      <c r="C774" t="s">
        <v>10405</v>
      </c>
      <c r="D774" t="s">
        <v>1694</v>
      </c>
      <c r="E774">
        <v>5168.879891351</v>
      </c>
      <c r="F774">
        <v>62.99</v>
      </c>
      <c r="G774">
        <v>-6.4213824219117397</v>
      </c>
      <c r="H774">
        <v>-0.43740979686336701</v>
      </c>
      <c r="I774">
        <v>-5.5118686128444301</v>
      </c>
      <c r="J774">
        <v>-0.40733604308382798</v>
      </c>
      <c r="K774">
        <v>60.785624920059199</v>
      </c>
      <c r="L774">
        <v>58.134073814717397</v>
      </c>
      <c r="M774">
        <v>56.425916595309197</v>
      </c>
      <c r="N774">
        <v>0.83382455771243502</v>
      </c>
      <c r="O774">
        <v>2.8734719796792998</v>
      </c>
      <c r="P774">
        <v>31.778242677824199</v>
      </c>
      <c r="Q774">
        <v>-3.0196124243903E-2</v>
      </c>
    </row>
    <row r="775" spans="1:17" x14ac:dyDescent="0.3">
      <c r="A775" t="s">
        <v>1695</v>
      </c>
      <c r="B775" t="s">
        <v>1696</v>
      </c>
      <c r="C775" t="s">
        <v>10391</v>
      </c>
      <c r="D775" t="s">
        <v>400</v>
      </c>
      <c r="E775">
        <v>5167.6259520599997</v>
      </c>
      <c r="F775">
        <v>46.92</v>
      </c>
      <c r="G775">
        <v>-38.103244963989297</v>
      </c>
      <c r="H775">
        <v>-11.753803361500999</v>
      </c>
      <c r="I775">
        <v>-21.3455094934173</v>
      </c>
      <c r="J775">
        <v>-4.7887794971815101</v>
      </c>
      <c r="K775">
        <v>48.912617832140398</v>
      </c>
      <c r="L775">
        <v>51.0309122248146</v>
      </c>
      <c r="M775">
        <v>40.964376949590701</v>
      </c>
      <c r="N775">
        <v>0.93286395592431604</v>
      </c>
      <c r="O775">
        <v>45.566922421142301</v>
      </c>
      <c r="P775">
        <v>4.6153846153846203</v>
      </c>
    </row>
    <row r="776" spans="1:17" hidden="1" x14ac:dyDescent="0.3">
      <c r="A776" t="s">
        <v>1697</v>
      </c>
      <c r="B776" t="s">
        <v>1698</v>
      </c>
      <c r="C776" t="s">
        <v>10405</v>
      </c>
      <c r="D776" t="s">
        <v>218</v>
      </c>
      <c r="E776">
        <v>5161.3855565849999</v>
      </c>
      <c r="F776">
        <v>472.85</v>
      </c>
      <c r="G776">
        <v>91.061119462928303</v>
      </c>
      <c r="H776">
        <v>-1.23087695743721</v>
      </c>
      <c r="I776">
        <v>31.981446443212</v>
      </c>
      <c r="J776">
        <v>7.0107625278477901</v>
      </c>
      <c r="K776">
        <v>409.09444609761698</v>
      </c>
      <c r="L776">
        <v>335.15267126069199</v>
      </c>
      <c r="M776">
        <v>73.528361137359795</v>
      </c>
      <c r="N776">
        <v>1.19963535681469</v>
      </c>
      <c r="O776">
        <v>2.7810087765676101</v>
      </c>
      <c r="P776">
        <v>140.61659735838501</v>
      </c>
      <c r="Q776">
        <v>0.16395134030082401</v>
      </c>
    </row>
    <row r="777" spans="1:17" x14ac:dyDescent="0.3">
      <c r="A777" t="s">
        <v>1699</v>
      </c>
      <c r="B777" t="s">
        <v>1700</v>
      </c>
      <c r="C777" t="s">
        <v>10400</v>
      </c>
      <c r="D777" t="s">
        <v>473</v>
      </c>
      <c r="E777">
        <v>5147.6226781199903</v>
      </c>
      <c r="F777">
        <v>310.3</v>
      </c>
      <c r="G777">
        <v>-62.446680548757897</v>
      </c>
      <c r="H777">
        <v>-12.2895587197622</v>
      </c>
      <c r="I777">
        <v>-33.039603463064999</v>
      </c>
      <c r="J777">
        <v>-4.3764042094312599</v>
      </c>
      <c r="K777">
        <v>318.46378050795499</v>
      </c>
      <c r="L777">
        <v>354.32711417082101</v>
      </c>
      <c r="M777">
        <v>48.229418109216397</v>
      </c>
      <c r="N777">
        <v>0.64593409486225295</v>
      </c>
      <c r="O777">
        <v>74.798582017402495</v>
      </c>
      <c r="P777">
        <v>18.142014087188201</v>
      </c>
      <c r="Q777">
        <v>-0.1088874187469</v>
      </c>
    </row>
    <row r="778" spans="1:17" hidden="1" x14ac:dyDescent="0.3">
      <c r="A778" t="s">
        <v>1701</v>
      </c>
      <c r="B778" t="s">
        <v>1702</v>
      </c>
      <c r="C778" t="s">
        <v>10405</v>
      </c>
      <c r="D778" t="s">
        <v>89</v>
      </c>
      <c r="E778">
        <v>5118.0763200000001</v>
      </c>
      <c r="F778">
        <v>480</v>
      </c>
      <c r="G778">
        <v>23397.562265995599</v>
      </c>
      <c r="H778">
        <v>17.0304553736608</v>
      </c>
      <c r="I778">
        <v>2096.6275007382201</v>
      </c>
      <c r="J778">
        <v>-2.0530282018447199</v>
      </c>
      <c r="K778">
        <v>206.86543855216499</v>
      </c>
      <c r="L778">
        <v>71.054172692089494</v>
      </c>
      <c r="M778">
        <v>99.999543569318305</v>
      </c>
      <c r="N778">
        <v>0.55168773204439203</v>
      </c>
      <c r="O778">
        <v>0</v>
      </c>
      <c r="P778">
        <v>29168.2926829268</v>
      </c>
      <c r="Q778">
        <v>0.13347713574290401</v>
      </c>
    </row>
    <row r="779" spans="1:17" hidden="1" x14ac:dyDescent="0.3">
      <c r="A779" t="s">
        <v>1703</v>
      </c>
      <c r="B779" t="s">
        <v>1704</v>
      </c>
      <c r="C779" t="s">
        <v>10405</v>
      </c>
      <c r="D779" t="s">
        <v>190</v>
      </c>
      <c r="E779">
        <v>5112.85190625</v>
      </c>
      <c r="F779">
        <v>783.75</v>
      </c>
      <c r="G779">
        <v>65.543776695877</v>
      </c>
      <c r="H779">
        <v>-3.1472459414578302</v>
      </c>
      <c r="I779">
        <v>32.921816213020598</v>
      </c>
      <c r="J779">
        <v>-3.3836915956823201</v>
      </c>
      <c r="K779">
        <v>735.42794368547504</v>
      </c>
      <c r="L779">
        <v>630.05482180291403</v>
      </c>
      <c r="M779">
        <v>59.012974113501201</v>
      </c>
      <c r="N779">
        <v>0.43688810485079699</v>
      </c>
      <c r="O779">
        <v>5.5693779904306204</v>
      </c>
      <c r="P779">
        <v>123.51347497504599</v>
      </c>
      <c r="Q779">
        <v>8.2344630358325996E-2</v>
      </c>
    </row>
    <row r="780" spans="1:17" x14ac:dyDescent="0.3">
      <c r="A780" t="s">
        <v>1705</v>
      </c>
      <c r="B780" t="s">
        <v>1706</v>
      </c>
      <c r="C780" t="s">
        <v>10401</v>
      </c>
      <c r="D780" t="s">
        <v>433</v>
      </c>
      <c r="E780">
        <v>5097.2265461249999</v>
      </c>
      <c r="F780">
        <v>582.75</v>
      </c>
      <c r="G780">
        <v>-48.528080351649997</v>
      </c>
      <c r="H780">
        <v>8.7587241675418799</v>
      </c>
      <c r="I780">
        <v>-12.129104801101001</v>
      </c>
      <c r="J780">
        <v>-4.9641411301299501</v>
      </c>
      <c r="K780">
        <v>571.07237083818995</v>
      </c>
      <c r="L780">
        <v>592.94679120644503</v>
      </c>
      <c r="M780">
        <v>45.493707305485302</v>
      </c>
      <c r="N780">
        <v>0.75155149516054698</v>
      </c>
      <c r="O780">
        <v>37.108537108537099</v>
      </c>
      <c r="P780">
        <v>13.9853300733496</v>
      </c>
      <c r="Q780">
        <v>3.6087540190175002E-2</v>
      </c>
    </row>
    <row r="781" spans="1:17" x14ac:dyDescent="0.3">
      <c r="A781" t="s">
        <v>1707</v>
      </c>
      <c r="B781" t="s">
        <v>1708</v>
      </c>
      <c r="C781" t="s">
        <v>5630</v>
      </c>
      <c r="D781" t="s">
        <v>83</v>
      </c>
      <c r="E781">
        <v>5041.0087654199997</v>
      </c>
      <c r="F781">
        <v>222.45</v>
      </c>
      <c r="G781">
        <v>-7.5410326582732603</v>
      </c>
      <c r="H781">
        <v>-8.4614901653464898</v>
      </c>
      <c r="I781">
        <v>-1.7160123380961301</v>
      </c>
      <c r="J781">
        <v>-7.3199773543870998</v>
      </c>
      <c r="K781">
        <v>226.56783503014299</v>
      </c>
      <c r="L781">
        <v>214.521314513932</v>
      </c>
      <c r="M781">
        <v>32.4269694550403</v>
      </c>
      <c r="N781">
        <v>1.1333798310257599</v>
      </c>
      <c r="O781">
        <v>11.036187907394901</v>
      </c>
      <c r="P781">
        <v>26.2844166903207</v>
      </c>
      <c r="Q781">
        <v>-9.1268773808172998E-2</v>
      </c>
    </row>
    <row r="782" spans="1:17" x14ac:dyDescent="0.3">
      <c r="A782" t="s">
        <v>1709</v>
      </c>
      <c r="B782" t="s">
        <v>1710</v>
      </c>
      <c r="C782" t="s">
        <v>10399</v>
      </c>
      <c r="D782" t="s">
        <v>1434</v>
      </c>
      <c r="E782">
        <v>5037.2883237599999</v>
      </c>
      <c r="F782">
        <v>890.4</v>
      </c>
      <c r="G782">
        <v>-1.0221030435279499</v>
      </c>
      <c r="H782">
        <v>0.65210224184705601</v>
      </c>
      <c r="I782">
        <v>-20.9109205689488</v>
      </c>
      <c r="J782">
        <v>2.0406071559844201</v>
      </c>
      <c r="K782">
        <v>860.15749276373106</v>
      </c>
      <c r="L782">
        <v>851.95675088512598</v>
      </c>
      <c r="M782">
        <v>69.657508919621193</v>
      </c>
      <c r="N782">
        <v>0.78087913178382296</v>
      </c>
      <c r="O782">
        <v>24.2026055705301</v>
      </c>
      <c r="P782">
        <v>41.400666984278203</v>
      </c>
      <c r="Q782">
        <v>0.146484829534616</v>
      </c>
    </row>
    <row r="783" spans="1:17" hidden="1" x14ac:dyDescent="0.3">
      <c r="A783" t="s">
        <v>1711</v>
      </c>
      <c r="B783" t="s">
        <v>1712</v>
      </c>
      <c r="C783" t="s">
        <v>10405</v>
      </c>
      <c r="D783" t="s">
        <v>388</v>
      </c>
      <c r="E783">
        <v>5007.2374725</v>
      </c>
      <c r="F783">
        <v>555</v>
      </c>
      <c r="G783">
        <v>-3.28799766785253</v>
      </c>
      <c r="H783">
        <v>-12.019249621384899</v>
      </c>
      <c r="I783">
        <v>50.456562694347198</v>
      </c>
      <c r="J783">
        <v>-9.2456036078772108</v>
      </c>
      <c r="K783">
        <v>543.24734249395397</v>
      </c>
      <c r="L783">
        <v>471.89087803206002</v>
      </c>
      <c r="M783">
        <v>48.234858758868903</v>
      </c>
      <c r="N783">
        <v>0.53355536443804097</v>
      </c>
      <c r="O783">
        <v>14.747747747747701</v>
      </c>
      <c r="P783">
        <v>74.500864643923904</v>
      </c>
      <c r="Q783">
        <v>4.6390144025821999E-2</v>
      </c>
    </row>
    <row r="784" spans="1:17" hidden="1" x14ac:dyDescent="0.3">
      <c r="A784" t="s">
        <v>1713</v>
      </c>
      <c r="B784" t="s">
        <v>1714</v>
      </c>
      <c r="C784" t="s">
        <v>10405</v>
      </c>
      <c r="D784" t="s">
        <v>512</v>
      </c>
      <c r="E784">
        <v>5003.6483454299996</v>
      </c>
      <c r="F784">
        <v>712.65</v>
      </c>
      <c r="G784">
        <v>37.125012255969096</v>
      </c>
      <c r="H784">
        <v>-22.437704774533302</v>
      </c>
      <c r="I784">
        <v>51.579871483030203</v>
      </c>
      <c r="J784">
        <v>-9.1969229999928098E-2</v>
      </c>
      <c r="K784">
        <v>695.48308640790003</v>
      </c>
      <c r="M784">
        <v>40.000534017082501</v>
      </c>
      <c r="N784">
        <v>0.63116317581262704</v>
      </c>
      <c r="O784">
        <v>32.743983722724998</v>
      </c>
      <c r="P784">
        <v>91.882067851373094</v>
      </c>
    </row>
    <row r="785" spans="1:17" hidden="1" x14ac:dyDescent="0.3">
      <c r="A785" t="s">
        <v>1715</v>
      </c>
      <c r="B785" t="s">
        <v>1716</v>
      </c>
      <c r="C785" t="s">
        <v>10405</v>
      </c>
      <c r="D785" t="s">
        <v>190</v>
      </c>
      <c r="E785">
        <v>4991.1333961800001</v>
      </c>
      <c r="F785">
        <v>650.6</v>
      </c>
      <c r="G785">
        <v>8.9425376455240499</v>
      </c>
      <c r="H785">
        <v>-4.7281854757082904</v>
      </c>
      <c r="I785">
        <v>0.78883008993342996</v>
      </c>
      <c r="J785">
        <v>-1.1994497382859699</v>
      </c>
      <c r="K785">
        <v>608.50065225851904</v>
      </c>
      <c r="L785">
        <v>563.64874136654203</v>
      </c>
      <c r="M785">
        <v>72.089808381866206</v>
      </c>
      <c r="N785">
        <v>0.41292916947279801</v>
      </c>
      <c r="O785">
        <v>8.0541039040885298</v>
      </c>
      <c r="P785">
        <v>62.143302180685303</v>
      </c>
      <c r="Q785">
        <v>0.15699230439557499</v>
      </c>
    </row>
    <row r="786" spans="1:17" x14ac:dyDescent="0.3">
      <c r="A786" t="s">
        <v>1717</v>
      </c>
      <c r="B786" t="s">
        <v>1718</v>
      </c>
      <c r="C786" t="s">
        <v>10401</v>
      </c>
      <c r="D786" t="s">
        <v>74</v>
      </c>
      <c r="E786">
        <v>4948.4160000000002</v>
      </c>
      <c r="F786">
        <v>702.9</v>
      </c>
      <c r="G786">
        <v>44.736357337991997</v>
      </c>
      <c r="H786">
        <v>-17.9312400946041</v>
      </c>
      <c r="I786">
        <v>-33.506347324213003</v>
      </c>
      <c r="J786">
        <v>-2.9178407104928401</v>
      </c>
      <c r="K786">
        <v>797.29627868880596</v>
      </c>
      <c r="L786">
        <v>780.583365738417</v>
      </c>
      <c r="M786">
        <v>21.5248112836749</v>
      </c>
      <c r="N786">
        <v>0.52310147087552294</v>
      </c>
      <c r="O786">
        <v>65.741926305306507</v>
      </c>
      <c r="P786">
        <v>77.276166456494295</v>
      </c>
      <c r="Q786">
        <v>7.5894445225148002E-2</v>
      </c>
    </row>
    <row r="787" spans="1:17" hidden="1" x14ac:dyDescent="0.3">
      <c r="A787" t="s">
        <v>1719</v>
      </c>
      <c r="B787" t="s">
        <v>1720</v>
      </c>
      <c r="C787" t="s">
        <v>10405</v>
      </c>
      <c r="D787" t="s">
        <v>1721</v>
      </c>
      <c r="E787">
        <v>4944.9871499999999</v>
      </c>
      <c r="F787">
        <v>441.3</v>
      </c>
      <c r="G787">
        <v>30.7638110399227</v>
      </c>
      <c r="H787">
        <v>5.2261020493955899</v>
      </c>
      <c r="I787">
        <v>-28.198075562009599</v>
      </c>
      <c r="J787">
        <v>-1.1271022759187901</v>
      </c>
      <c r="K787">
        <v>419.941372275839</v>
      </c>
      <c r="L787">
        <v>409.95088329325301</v>
      </c>
      <c r="M787">
        <v>60.299072695217802</v>
      </c>
      <c r="N787">
        <v>0.69097478534922696</v>
      </c>
      <c r="O787">
        <v>44.686154543394501</v>
      </c>
      <c r="P787">
        <v>62.613309750165698</v>
      </c>
      <c r="Q787">
        <v>0.23109206231802801</v>
      </c>
    </row>
    <row r="788" spans="1:17" x14ac:dyDescent="0.3">
      <c r="A788" t="s">
        <v>1722</v>
      </c>
      <c r="B788" t="s">
        <v>1723</v>
      </c>
      <c r="C788" t="s">
        <v>10395</v>
      </c>
      <c r="D788" t="s">
        <v>276</v>
      </c>
      <c r="E788">
        <v>4944.9734208</v>
      </c>
      <c r="F788">
        <v>576</v>
      </c>
      <c r="G788">
        <v>27.170762183456599</v>
      </c>
      <c r="H788">
        <v>3.53723117468668</v>
      </c>
      <c r="I788">
        <v>26.049514420441501</v>
      </c>
      <c r="J788">
        <v>1.04948978376678</v>
      </c>
      <c r="K788">
        <v>503.27993367934499</v>
      </c>
      <c r="L788">
        <v>442.17027666492402</v>
      </c>
      <c r="M788">
        <v>68.088772200265296</v>
      </c>
      <c r="N788">
        <v>1.85847657708448</v>
      </c>
      <c r="O788">
        <v>3.6458333333333202</v>
      </c>
      <c r="P788">
        <v>67.393199651264098</v>
      </c>
    </row>
    <row r="789" spans="1:17" hidden="1" x14ac:dyDescent="0.3">
      <c r="A789" t="s">
        <v>1724</v>
      </c>
      <c r="B789" t="s">
        <v>1725</v>
      </c>
      <c r="C789" t="s">
        <v>10405</v>
      </c>
      <c r="D789" t="s">
        <v>125</v>
      </c>
      <c r="E789">
        <v>4930.7290830319998</v>
      </c>
      <c r="F789">
        <v>50.78</v>
      </c>
      <c r="G789">
        <v>5.9524008827012702</v>
      </c>
      <c r="H789">
        <v>1.1021604405066601</v>
      </c>
      <c r="I789">
        <v>-18.792697735609099</v>
      </c>
      <c r="J789">
        <v>-3.7209878604948301</v>
      </c>
      <c r="K789">
        <v>48.738807447425202</v>
      </c>
      <c r="L789">
        <v>46.787810806872798</v>
      </c>
      <c r="M789">
        <v>56.011294027759298</v>
      </c>
      <c r="N789">
        <v>1.55842912233218</v>
      </c>
      <c r="O789">
        <v>28.790862544308698</v>
      </c>
      <c r="P789">
        <v>58.935837245696398</v>
      </c>
      <c r="Q789">
        <v>6.8750818899132995E-2</v>
      </c>
    </row>
    <row r="790" spans="1:17" x14ac:dyDescent="0.3">
      <c r="A790" t="s">
        <v>1726</v>
      </c>
      <c r="B790" t="s">
        <v>1727</v>
      </c>
      <c r="C790" t="s">
        <v>10397</v>
      </c>
      <c r="D790" t="s">
        <v>190</v>
      </c>
      <c r="E790">
        <v>4921.4149413599998</v>
      </c>
      <c r="F790">
        <v>123.36</v>
      </c>
      <c r="G790">
        <v>-26.683258301035899</v>
      </c>
      <c r="H790">
        <v>-7.8884358338483302</v>
      </c>
      <c r="I790">
        <v>-19.48987757842</v>
      </c>
      <c r="J790">
        <v>-5.1476553692500699</v>
      </c>
      <c r="K790">
        <v>126.764875970603</v>
      </c>
      <c r="L790">
        <v>124.19613290849701</v>
      </c>
      <c r="M790">
        <v>44.795189023050803</v>
      </c>
      <c r="N790">
        <v>1.26758225527201</v>
      </c>
      <c r="O790">
        <v>21.3197146562905</v>
      </c>
      <c r="P790">
        <v>20.5276013678554</v>
      </c>
      <c r="Q790">
        <v>1.0816261830434E-2</v>
      </c>
    </row>
    <row r="791" spans="1:17" x14ac:dyDescent="0.3">
      <c r="A791" t="s">
        <v>1728</v>
      </c>
      <c r="B791" t="s">
        <v>1729</v>
      </c>
      <c r="C791" t="s">
        <v>10395</v>
      </c>
      <c r="D791" t="s">
        <v>54</v>
      </c>
      <c r="E791">
        <v>4911.8652840000004</v>
      </c>
      <c r="F791">
        <v>610.29999999999995</v>
      </c>
      <c r="G791">
        <v>87.092205325631298</v>
      </c>
      <c r="H791">
        <v>8.3242731729997903</v>
      </c>
      <c r="I791">
        <v>65.494182812293005</v>
      </c>
      <c r="J791">
        <v>-4.8350992992172097</v>
      </c>
      <c r="K791">
        <v>533.15487581249499</v>
      </c>
      <c r="L791">
        <v>412.24559291861402</v>
      </c>
      <c r="M791">
        <v>50.287735003955298</v>
      </c>
      <c r="N791">
        <v>0.71354613899455399</v>
      </c>
      <c r="O791">
        <v>10.6013436015074</v>
      </c>
      <c r="P791">
        <v>159.81268624946699</v>
      </c>
      <c r="Q791">
        <v>7.9613965300869994E-3</v>
      </c>
    </row>
    <row r="792" spans="1:17" hidden="1" x14ac:dyDescent="0.3">
      <c r="A792" t="s">
        <v>1730</v>
      </c>
      <c r="B792" t="s">
        <v>1731</v>
      </c>
      <c r="C792" t="s">
        <v>10405</v>
      </c>
      <c r="D792" t="s">
        <v>46</v>
      </c>
      <c r="E792">
        <v>4903.637088896</v>
      </c>
      <c r="F792">
        <v>31.36</v>
      </c>
      <c r="G792">
        <v>114.238410151141</v>
      </c>
      <c r="H792">
        <v>14.819512344490599</v>
      </c>
      <c r="I792">
        <v>71.164897153386306</v>
      </c>
      <c r="J792">
        <v>0.64168096673891095</v>
      </c>
      <c r="K792">
        <v>25.503445583592999</v>
      </c>
      <c r="L792">
        <v>20.7079361817928</v>
      </c>
      <c r="M792">
        <v>60.146824187485997</v>
      </c>
      <c r="N792">
        <v>1.10025943269217</v>
      </c>
      <c r="O792">
        <v>6.6645408163265403</v>
      </c>
      <c r="P792">
        <v>153.68907979146601</v>
      </c>
      <c r="Q792">
        <v>0.12703559454650501</v>
      </c>
    </row>
    <row r="793" spans="1:17" hidden="1" x14ac:dyDescent="0.3">
      <c r="A793" t="s">
        <v>1732</v>
      </c>
      <c r="B793" t="s">
        <v>1733</v>
      </c>
      <c r="C793" t="s">
        <v>10405</v>
      </c>
      <c r="D793" t="s">
        <v>465</v>
      </c>
      <c r="E793">
        <v>4896.8441999999995</v>
      </c>
      <c r="F793">
        <v>108</v>
      </c>
      <c r="G793">
        <v>38.2292414472372</v>
      </c>
      <c r="H793">
        <v>-3.8387725414866298</v>
      </c>
      <c r="I793">
        <v>3.3702045288945501</v>
      </c>
      <c r="J793">
        <v>4.0403378915213697</v>
      </c>
      <c r="K793">
        <v>98.3407561736079</v>
      </c>
      <c r="L793">
        <v>86.883570620674107</v>
      </c>
      <c r="M793">
        <v>68.835127625116698</v>
      </c>
      <c r="N793">
        <v>0.88470777707335901</v>
      </c>
      <c r="O793">
        <v>4.07407407407407</v>
      </c>
      <c r="P793">
        <v>92.685102586975901</v>
      </c>
      <c r="Q793">
        <v>0.133694184041633</v>
      </c>
    </row>
    <row r="794" spans="1:17" hidden="1" x14ac:dyDescent="0.3">
      <c r="A794" t="s">
        <v>1734</v>
      </c>
      <c r="B794" t="s">
        <v>1735</v>
      </c>
      <c r="C794" t="s">
        <v>10405</v>
      </c>
      <c r="D794" t="s">
        <v>393</v>
      </c>
      <c r="E794">
        <v>4889.5060620000004</v>
      </c>
      <c r="F794">
        <v>820.4</v>
      </c>
      <c r="G794">
        <v>85.141614281716201</v>
      </c>
      <c r="H794">
        <v>-12.7845917950354</v>
      </c>
      <c r="I794">
        <v>121.858787171819</v>
      </c>
      <c r="J794">
        <v>-2.5865931602762799</v>
      </c>
      <c r="K794">
        <v>771.55598075243802</v>
      </c>
      <c r="L794">
        <v>601.96252951436395</v>
      </c>
      <c r="M794">
        <v>55.688112891354002</v>
      </c>
      <c r="N794">
        <v>0.90806613356696597</v>
      </c>
      <c r="O794">
        <v>11.012920526572399</v>
      </c>
      <c r="P794">
        <v>172.06101807328699</v>
      </c>
      <c r="Q794">
        <v>0.15191215686432799</v>
      </c>
    </row>
    <row r="795" spans="1:17" x14ac:dyDescent="0.3">
      <c r="A795" t="s">
        <v>1736</v>
      </c>
      <c r="B795" t="s">
        <v>1737</v>
      </c>
      <c r="C795" t="s">
        <v>10395</v>
      </c>
      <c r="D795" t="s">
        <v>54</v>
      </c>
      <c r="E795">
        <v>4871.6356500000002</v>
      </c>
      <c r="F795">
        <v>529.9</v>
      </c>
      <c r="G795">
        <v>-35.748664470126997</v>
      </c>
      <c r="H795">
        <v>-12.8297747305777</v>
      </c>
      <c r="I795">
        <v>2.1676348850491198</v>
      </c>
      <c r="J795">
        <v>-4.18448360090576</v>
      </c>
      <c r="K795">
        <v>534.76743827660596</v>
      </c>
      <c r="L795">
        <v>514.08646757005795</v>
      </c>
      <c r="M795">
        <v>43.1028362742152</v>
      </c>
      <c r="N795">
        <v>0.54098588994566299</v>
      </c>
      <c r="O795">
        <v>19.8339309303642</v>
      </c>
      <c r="P795">
        <v>22.932374434520298</v>
      </c>
      <c r="Q795">
        <v>-4.4232449070773998E-2</v>
      </c>
    </row>
    <row r="796" spans="1:17" hidden="1" x14ac:dyDescent="0.3">
      <c r="A796" t="s">
        <v>1738</v>
      </c>
      <c r="B796" t="s">
        <v>1739</v>
      </c>
      <c r="C796" t="s">
        <v>10405</v>
      </c>
      <c r="D796" t="s">
        <v>1564</v>
      </c>
      <c r="E796">
        <v>4859.0229612599996</v>
      </c>
      <c r="F796">
        <v>406.9</v>
      </c>
      <c r="G796">
        <v>-6.06057334087828</v>
      </c>
      <c r="H796">
        <v>-8.7487899908396098</v>
      </c>
      <c r="I796">
        <v>-5.1463636211129602</v>
      </c>
      <c r="J796">
        <v>-2.9253991387472</v>
      </c>
      <c r="K796">
        <v>401.12186475667801</v>
      </c>
      <c r="L796">
        <v>369.757019534905</v>
      </c>
      <c r="M796">
        <v>39.703981681148797</v>
      </c>
      <c r="N796">
        <v>0.44184063421194197</v>
      </c>
      <c r="O796">
        <v>10.5308429589579</v>
      </c>
      <c r="P796">
        <v>42.646801051708998</v>
      </c>
      <c r="Q796">
        <v>7.3340738368624994E-2</v>
      </c>
    </row>
    <row r="797" spans="1:17" hidden="1" x14ac:dyDescent="0.3">
      <c r="A797" t="s">
        <v>1740</v>
      </c>
      <c r="B797" t="s">
        <v>1741</v>
      </c>
      <c r="C797" t="s">
        <v>10405</v>
      </c>
      <c r="D797" t="s">
        <v>54</v>
      </c>
      <c r="E797">
        <v>4845.0066065580004</v>
      </c>
      <c r="F797">
        <v>88.42</v>
      </c>
      <c r="G797">
        <v>111.396718621256</v>
      </c>
      <c r="H797">
        <v>1.18981654000923</v>
      </c>
      <c r="I797">
        <v>93.380092340417505</v>
      </c>
      <c r="J797">
        <v>-8.99792549561713</v>
      </c>
      <c r="K797">
        <v>76.038663933370202</v>
      </c>
      <c r="L797">
        <v>57.459447560252599</v>
      </c>
      <c r="M797">
        <v>53.508190308681002</v>
      </c>
      <c r="N797">
        <v>0.73937079194709898</v>
      </c>
      <c r="O797">
        <v>14.114453743496901</v>
      </c>
      <c r="P797">
        <v>182.492012779552</v>
      </c>
      <c r="Q797">
        <v>4.0291504688790003E-2</v>
      </c>
    </row>
    <row r="798" spans="1:17" x14ac:dyDescent="0.3">
      <c r="A798" t="s">
        <v>1742</v>
      </c>
      <c r="B798" t="s">
        <v>1743</v>
      </c>
      <c r="C798" t="s">
        <v>10397</v>
      </c>
      <c r="D798" t="s">
        <v>190</v>
      </c>
      <c r="E798">
        <v>4824.2905357500003</v>
      </c>
      <c r="F798">
        <v>674.55</v>
      </c>
      <c r="G798">
        <v>13.215017418789101</v>
      </c>
      <c r="H798">
        <v>-4.1455202581856003</v>
      </c>
      <c r="I798">
        <v>-1.76080045001145</v>
      </c>
      <c r="J798">
        <v>-1.54146236554578</v>
      </c>
      <c r="K798">
        <v>675.30071210180802</v>
      </c>
      <c r="L798">
        <v>621.58553132617396</v>
      </c>
      <c r="M798">
        <v>48.5380643480066</v>
      </c>
      <c r="N798">
        <v>0.30830344869724902</v>
      </c>
      <c r="O798">
        <v>18.471573641687002</v>
      </c>
      <c r="P798">
        <v>64.223980523432701</v>
      </c>
      <c r="Q798">
        <v>0.129186039005703</v>
      </c>
    </row>
    <row r="799" spans="1:17" x14ac:dyDescent="0.3">
      <c r="A799" t="s">
        <v>1744</v>
      </c>
      <c r="B799" t="s">
        <v>1745</v>
      </c>
      <c r="C799" t="s">
        <v>10394</v>
      </c>
      <c r="D799" t="s">
        <v>46</v>
      </c>
      <c r="E799">
        <v>4809.2464744999997</v>
      </c>
      <c r="F799">
        <v>695</v>
      </c>
      <c r="G799">
        <v>-18.2038442257365</v>
      </c>
      <c r="H799">
        <v>-9.1209203457497008</v>
      </c>
      <c r="I799">
        <v>33.692317038557199</v>
      </c>
      <c r="J799">
        <v>-1.7820061634736899</v>
      </c>
      <c r="K799">
        <v>683.72777125163805</v>
      </c>
      <c r="L799">
        <v>624.32466931723695</v>
      </c>
      <c r="M799">
        <v>49.632381640170898</v>
      </c>
      <c r="N799">
        <v>0.34855110006276702</v>
      </c>
      <c r="O799">
        <v>45.187050359712202</v>
      </c>
      <c r="P799">
        <v>62.858816637375497</v>
      </c>
      <c r="Q799">
        <v>0.142122761034224</v>
      </c>
    </row>
    <row r="800" spans="1:17" hidden="1" x14ac:dyDescent="0.3">
      <c r="A800" t="s">
        <v>1746</v>
      </c>
      <c r="B800" t="s">
        <v>1747</v>
      </c>
      <c r="C800" t="s">
        <v>10405</v>
      </c>
      <c r="D800" t="s">
        <v>284</v>
      </c>
      <c r="E800">
        <v>4801.1695307</v>
      </c>
      <c r="F800">
        <v>253.3</v>
      </c>
      <c r="G800">
        <v>153.462508498587</v>
      </c>
      <c r="H800">
        <v>1.6329900616589901</v>
      </c>
      <c r="I800">
        <v>159.61760898575901</v>
      </c>
      <c r="J800">
        <v>-5.3280140855262497</v>
      </c>
      <c r="K800">
        <v>246.69017571043699</v>
      </c>
      <c r="L800">
        <v>185.06194056804799</v>
      </c>
      <c r="M800">
        <v>49.873530432030201</v>
      </c>
      <c r="N800">
        <v>0.59636158014706397</v>
      </c>
      <c r="O800">
        <v>29.016975917883901</v>
      </c>
      <c r="P800">
        <v>228.96103896103801</v>
      </c>
      <c r="Q800">
        <v>0.14394441037389599</v>
      </c>
    </row>
    <row r="801" spans="1:17" hidden="1" x14ac:dyDescent="0.3">
      <c r="A801" t="s">
        <v>1748</v>
      </c>
      <c r="B801" t="s">
        <v>1749</v>
      </c>
      <c r="C801" t="s">
        <v>10405</v>
      </c>
      <c r="D801" t="s">
        <v>592</v>
      </c>
      <c r="E801">
        <v>4784.4376995000002</v>
      </c>
      <c r="F801">
        <v>1890.5</v>
      </c>
      <c r="G801">
        <v>64.831733083348198</v>
      </c>
      <c r="H801">
        <v>-9.0287115171036092</v>
      </c>
      <c r="I801">
        <v>78.026075836230902</v>
      </c>
      <c r="J801">
        <v>-3.9850942660391699</v>
      </c>
      <c r="K801">
        <v>1743.1800448343299</v>
      </c>
      <c r="L801">
        <v>1357.98660723382</v>
      </c>
      <c r="M801">
        <v>52.175585013904403</v>
      </c>
      <c r="N801">
        <v>0.644446194793723</v>
      </c>
      <c r="O801">
        <v>8.41047341973022</v>
      </c>
      <c r="P801">
        <v>133.06416815632099</v>
      </c>
      <c r="Q801">
        <v>0.15017344692869899</v>
      </c>
    </row>
    <row r="802" spans="1:17" x14ac:dyDescent="0.3">
      <c r="A802" t="s">
        <v>1750</v>
      </c>
      <c r="B802" t="s">
        <v>1751</v>
      </c>
      <c r="C802" t="s">
        <v>10394</v>
      </c>
      <c r="D802" t="s">
        <v>46</v>
      </c>
      <c r="E802">
        <v>4777.4941480859998</v>
      </c>
      <c r="F802">
        <v>59.18</v>
      </c>
      <c r="G802">
        <v>-18.910567412533101</v>
      </c>
      <c r="H802">
        <v>5.4753646165388297</v>
      </c>
      <c r="I802">
        <v>-11.9983794653724</v>
      </c>
      <c r="J802">
        <v>-4.8990825356092804</v>
      </c>
      <c r="K802">
        <v>58.4399876889753</v>
      </c>
      <c r="L802">
        <v>57.661210551617401</v>
      </c>
      <c r="M802">
        <v>52.399527708796903</v>
      </c>
      <c r="N802">
        <v>1.0224358352965199</v>
      </c>
      <c r="O802">
        <v>33.491044271713399</v>
      </c>
      <c r="P802">
        <v>40.737217598097502</v>
      </c>
      <c r="Q802">
        <v>0.10882844891127499</v>
      </c>
    </row>
    <row r="803" spans="1:17" x14ac:dyDescent="0.3">
      <c r="A803" t="s">
        <v>1752</v>
      </c>
      <c r="B803" t="s">
        <v>1753</v>
      </c>
      <c r="C803" t="s">
        <v>10395</v>
      </c>
      <c r="D803" t="s">
        <v>54</v>
      </c>
      <c r="E803">
        <v>4767.8630705750002</v>
      </c>
      <c r="F803">
        <v>191.35</v>
      </c>
      <c r="G803">
        <v>74.680452719870203</v>
      </c>
      <c r="H803">
        <v>1.5601258478565001</v>
      </c>
      <c r="I803">
        <v>51.269970477153002</v>
      </c>
      <c r="J803">
        <v>-1.8124822184032301</v>
      </c>
      <c r="K803">
        <v>159.685154656126</v>
      </c>
      <c r="L803">
        <v>133.709510880121</v>
      </c>
      <c r="M803">
        <v>77.263525791714997</v>
      </c>
      <c r="N803">
        <v>1.0695502317116901</v>
      </c>
      <c r="O803">
        <v>1.53122550300497</v>
      </c>
      <c r="P803">
        <v>116.459276018099</v>
      </c>
      <c r="Q803">
        <v>-1.4627471447829001E-2</v>
      </c>
    </row>
    <row r="804" spans="1:17" x14ac:dyDescent="0.3">
      <c r="A804" t="s">
        <v>1754</v>
      </c>
      <c r="B804" t="s">
        <v>1755</v>
      </c>
      <c r="C804" t="s">
        <v>10400</v>
      </c>
      <c r="D804" t="s">
        <v>835</v>
      </c>
      <c r="E804">
        <v>4720.9440442499999</v>
      </c>
      <c r="F804">
        <v>381.5</v>
      </c>
      <c r="G804">
        <v>94.224575363830894</v>
      </c>
      <c r="H804">
        <v>-7.7230335103886398</v>
      </c>
      <c r="I804">
        <v>47.329022002137599</v>
      </c>
      <c r="J804">
        <v>-3.5846737714649799</v>
      </c>
      <c r="K804">
        <v>367.19462373008201</v>
      </c>
      <c r="L804">
        <v>294.62919269537201</v>
      </c>
      <c r="M804">
        <v>43.5683020966326</v>
      </c>
      <c r="N804">
        <v>0.71460391037478899</v>
      </c>
      <c r="O804">
        <v>7.9816513761467904</v>
      </c>
      <c r="P804">
        <v>156.29828686597199</v>
      </c>
      <c r="Q804">
        <v>7.4602372676382006E-2</v>
      </c>
    </row>
    <row r="805" spans="1:17" x14ac:dyDescent="0.3">
      <c r="A805" t="s">
        <v>1756</v>
      </c>
      <c r="B805" t="s">
        <v>1757</v>
      </c>
      <c r="C805" t="s">
        <v>10395</v>
      </c>
      <c r="D805" t="s">
        <v>54</v>
      </c>
      <c r="E805">
        <v>4720.56921375</v>
      </c>
      <c r="F805">
        <v>382.85</v>
      </c>
      <c r="G805">
        <v>-2.3332605505678501</v>
      </c>
      <c r="H805">
        <v>10.916524604984099</v>
      </c>
      <c r="I805">
        <v>24.664729719044399</v>
      </c>
      <c r="J805">
        <v>-3.6475317019743501</v>
      </c>
      <c r="K805">
        <v>350.87639156830801</v>
      </c>
      <c r="L805">
        <v>320.18058958218199</v>
      </c>
      <c r="M805">
        <v>56.722374970260603</v>
      </c>
      <c r="N805">
        <v>1.47202178489572</v>
      </c>
      <c r="O805">
        <v>7.3266292281572296</v>
      </c>
      <c r="P805">
        <v>53.078768492602897</v>
      </c>
      <c r="Q805">
        <v>-5.8420590938952001E-2</v>
      </c>
    </row>
    <row r="806" spans="1:17" hidden="1" x14ac:dyDescent="0.3">
      <c r="A806" t="s">
        <v>1758</v>
      </c>
      <c r="B806" t="s">
        <v>1759</v>
      </c>
      <c r="C806" t="s">
        <v>10405</v>
      </c>
      <c r="D806" t="s">
        <v>116</v>
      </c>
      <c r="E806">
        <v>4702.5689238000004</v>
      </c>
      <c r="F806">
        <v>377.4</v>
      </c>
      <c r="G806">
        <v>-27.796562399242202</v>
      </c>
      <c r="H806">
        <v>7.5726904771411796</v>
      </c>
      <c r="I806">
        <v>-13.313006830120701</v>
      </c>
      <c r="J806">
        <v>10.218627661443399</v>
      </c>
      <c r="K806">
        <v>343.50521660935902</v>
      </c>
      <c r="M806">
        <v>72.352053585649898</v>
      </c>
      <c r="N806">
        <v>2.87431603349882</v>
      </c>
      <c r="O806">
        <v>4.45151033386328</v>
      </c>
      <c r="P806">
        <v>25.361235675136999</v>
      </c>
    </row>
    <row r="807" spans="1:17" x14ac:dyDescent="0.3">
      <c r="A807" t="s">
        <v>1760</v>
      </c>
      <c r="B807" t="s">
        <v>1761</v>
      </c>
      <c r="C807" t="s">
        <v>10402</v>
      </c>
      <c r="D807" t="s">
        <v>125</v>
      </c>
      <c r="E807">
        <v>4700.0770499099999</v>
      </c>
      <c r="F807">
        <v>239.14</v>
      </c>
      <c r="G807">
        <v>-29.412145958047699</v>
      </c>
      <c r="H807">
        <v>-12.077607959990599</v>
      </c>
      <c r="I807">
        <v>4.9276111562042502</v>
      </c>
      <c r="J807">
        <v>-6.8943014524138899</v>
      </c>
      <c r="K807">
        <v>225.053977613028</v>
      </c>
      <c r="L807">
        <v>219.71235081367101</v>
      </c>
      <c r="M807">
        <v>64.315611154045897</v>
      </c>
      <c r="N807">
        <v>1.0223742330949901</v>
      </c>
      <c r="O807">
        <v>16.249895458727099</v>
      </c>
      <c r="P807">
        <v>43.283403235470303</v>
      </c>
      <c r="Q807">
        <v>6.9645506478708E-2</v>
      </c>
    </row>
    <row r="808" spans="1:17" hidden="1" x14ac:dyDescent="0.3">
      <c r="A808" t="s">
        <v>1762</v>
      </c>
      <c r="B808" t="s">
        <v>1763</v>
      </c>
      <c r="C808" t="s">
        <v>10405</v>
      </c>
      <c r="D808" t="s">
        <v>261</v>
      </c>
      <c r="E808">
        <v>4685.1368089500002</v>
      </c>
      <c r="F808">
        <v>1021.45</v>
      </c>
      <c r="G808">
        <v>166.697879555963</v>
      </c>
      <c r="H808">
        <v>1.8253689119149099</v>
      </c>
      <c r="I808">
        <v>86.467250547753096</v>
      </c>
      <c r="J808">
        <v>5.8363956217303503</v>
      </c>
      <c r="K808">
        <v>934.59689705282597</v>
      </c>
      <c r="L808">
        <v>698.76352249008801</v>
      </c>
      <c r="M808">
        <v>58.485179717719298</v>
      </c>
      <c r="N808">
        <v>1.9692723020139999</v>
      </c>
      <c r="O808">
        <v>6.8089480640266302</v>
      </c>
      <c r="P808">
        <v>229.81917985146899</v>
      </c>
      <c r="Q808">
        <v>9.4937438349059003E-2</v>
      </c>
    </row>
    <row r="809" spans="1:17" hidden="1" x14ac:dyDescent="0.3">
      <c r="A809" t="s">
        <v>1764</v>
      </c>
      <c r="B809" t="s">
        <v>1765</v>
      </c>
      <c r="C809" t="s">
        <v>10405</v>
      </c>
      <c r="D809" t="s">
        <v>1564</v>
      </c>
      <c r="E809">
        <v>4675.3273885500003</v>
      </c>
      <c r="F809">
        <v>8841.7000000000007</v>
      </c>
      <c r="G809">
        <v>-2.4041473790716301</v>
      </c>
      <c r="H809">
        <v>-2.3568509096371901</v>
      </c>
      <c r="I809">
        <v>28.0591582038235</v>
      </c>
      <c r="J809">
        <v>-0.45011902763786599</v>
      </c>
      <c r="K809">
        <v>8522.0184964223299</v>
      </c>
      <c r="L809">
        <v>7651.5671934991597</v>
      </c>
      <c r="M809">
        <v>54.664318014937102</v>
      </c>
      <c r="N809">
        <v>0.43627968342392298</v>
      </c>
      <c r="O809">
        <v>2.9100738545754599</v>
      </c>
      <c r="P809">
        <v>52.179413258061402</v>
      </c>
      <c r="Q809">
        <v>7.1818750125849998E-3</v>
      </c>
    </row>
    <row r="810" spans="1:17" x14ac:dyDescent="0.3">
      <c r="A810" t="s">
        <v>1766</v>
      </c>
      <c r="B810" t="s">
        <v>1767</v>
      </c>
      <c r="C810" t="s">
        <v>10401</v>
      </c>
      <c r="D810" t="s">
        <v>433</v>
      </c>
      <c r="E810">
        <v>4663.1759213879996</v>
      </c>
      <c r="F810">
        <v>93.33</v>
      </c>
      <c r="G810">
        <v>-23.452286166688999</v>
      </c>
      <c r="H810">
        <v>-11.582320416105</v>
      </c>
      <c r="I810">
        <v>-23.217041097712599</v>
      </c>
      <c r="J810">
        <v>-5.9451520142872596</v>
      </c>
      <c r="K810">
        <v>100.20806622384001</v>
      </c>
      <c r="L810">
        <v>100.496530238597</v>
      </c>
      <c r="M810">
        <v>13.9467041676394</v>
      </c>
      <c r="N810">
        <v>0.69295507627719899</v>
      </c>
      <c r="O810">
        <v>30.236794171220399</v>
      </c>
      <c r="P810">
        <v>9.8000000000000007</v>
      </c>
      <c r="Q810">
        <v>-4.3883179512420002E-3</v>
      </c>
    </row>
    <row r="811" spans="1:17" x14ac:dyDescent="0.3">
      <c r="A811" t="s">
        <v>1768</v>
      </c>
      <c r="B811" t="s">
        <v>1769</v>
      </c>
      <c r="C811" t="s">
        <v>10400</v>
      </c>
      <c r="D811" t="s">
        <v>835</v>
      </c>
      <c r="E811">
        <v>4635.3155310000002</v>
      </c>
      <c r="F811">
        <v>378</v>
      </c>
      <c r="G811">
        <v>-31.849498710243001</v>
      </c>
      <c r="H811">
        <v>-3.4487542483006202</v>
      </c>
      <c r="I811">
        <v>4.5801911073311503</v>
      </c>
      <c r="J811">
        <v>-3.0582451505659298</v>
      </c>
      <c r="K811">
        <v>370.493896797226</v>
      </c>
      <c r="L811">
        <v>349.35898325196098</v>
      </c>
      <c r="M811">
        <v>39.863903534653097</v>
      </c>
      <c r="N811">
        <v>0.81326515180336001</v>
      </c>
      <c r="O811">
        <v>19.021164021164001</v>
      </c>
      <c r="P811">
        <v>41.071095353610701</v>
      </c>
      <c r="Q811">
        <v>-5.4106312621190001E-3</v>
      </c>
    </row>
    <row r="812" spans="1:17" hidden="1" x14ac:dyDescent="0.3">
      <c r="A812" t="s">
        <v>1770</v>
      </c>
      <c r="B812" t="s">
        <v>1771</v>
      </c>
      <c r="C812" t="s">
        <v>10405</v>
      </c>
      <c r="D812" t="s">
        <v>40</v>
      </c>
      <c r="E812">
        <v>4619.2564194799997</v>
      </c>
      <c r="F812">
        <v>656.45</v>
      </c>
      <c r="G812">
        <v>9.5963103826248304</v>
      </c>
      <c r="H812">
        <v>14.4261096847403</v>
      </c>
      <c r="I812">
        <v>17.5940506258043</v>
      </c>
      <c r="J812">
        <v>-3.7148779128273799</v>
      </c>
      <c r="K812">
        <v>608.10352405786603</v>
      </c>
      <c r="M812">
        <v>49.017715715912601</v>
      </c>
      <c r="N812">
        <v>1.8214321013375101</v>
      </c>
      <c r="O812">
        <v>9.0943712392413705</v>
      </c>
      <c r="P812">
        <v>52.467773777726102</v>
      </c>
    </row>
    <row r="813" spans="1:17" x14ac:dyDescent="0.3">
      <c r="A813" t="s">
        <v>1772</v>
      </c>
      <c r="B813" t="s">
        <v>1773</v>
      </c>
      <c r="C813" t="s">
        <v>10399</v>
      </c>
      <c r="D813" t="s">
        <v>119</v>
      </c>
      <c r="E813">
        <v>4617.4342976999997</v>
      </c>
      <c r="F813">
        <v>976.2</v>
      </c>
      <c r="G813">
        <v>48.244588551079602</v>
      </c>
      <c r="H813">
        <v>5.5882152869974799</v>
      </c>
      <c r="I813">
        <v>36.835552475108599</v>
      </c>
      <c r="J813">
        <v>-2.8806494255055499</v>
      </c>
      <c r="K813">
        <v>901.63866038796903</v>
      </c>
      <c r="L813">
        <v>800.30073515798904</v>
      </c>
      <c r="M813">
        <v>57.821653094237902</v>
      </c>
      <c r="N813">
        <v>2.0079423987635301</v>
      </c>
      <c r="O813">
        <v>4.3843474697807796</v>
      </c>
      <c r="P813">
        <v>81.096373249234802</v>
      </c>
      <c r="Q813">
        <v>-3.2177650827414001E-2</v>
      </c>
    </row>
    <row r="814" spans="1:17" hidden="1" x14ac:dyDescent="0.3">
      <c r="A814" t="s">
        <v>1774</v>
      </c>
      <c r="B814" t="s">
        <v>1775</v>
      </c>
      <c r="C814" t="s">
        <v>10402</v>
      </c>
      <c r="D814" t="s">
        <v>190</v>
      </c>
      <c r="E814">
        <v>4609.3790938000002</v>
      </c>
      <c r="F814">
        <v>2278.25</v>
      </c>
      <c r="G814">
        <v>18.853329138276798</v>
      </c>
      <c r="H814">
        <v>31.0238208048759</v>
      </c>
      <c r="I814">
        <v>51.489719301102703</v>
      </c>
      <c r="J814">
        <v>-3.9576488666611498</v>
      </c>
      <c r="K814">
        <v>1921.06101278695</v>
      </c>
      <c r="M814">
        <v>59.2054710943342</v>
      </c>
      <c r="N814">
        <v>2.0828709136913002</v>
      </c>
      <c r="O814">
        <v>14.1226818830242</v>
      </c>
      <c r="P814">
        <v>89.239139463410496</v>
      </c>
    </row>
    <row r="815" spans="1:17" x14ac:dyDescent="0.3">
      <c r="A815" t="s">
        <v>1776</v>
      </c>
      <c r="B815" t="s">
        <v>1777</v>
      </c>
      <c r="C815" t="s">
        <v>10404</v>
      </c>
      <c r="D815" t="s">
        <v>465</v>
      </c>
      <c r="E815">
        <v>4608.9207789299999</v>
      </c>
      <c r="F815">
        <v>402.35</v>
      </c>
      <c r="G815">
        <v>-4.5638296181836102</v>
      </c>
      <c r="H815">
        <v>-1.94051721880582</v>
      </c>
      <c r="I815">
        <v>-9.5404644396220704</v>
      </c>
      <c r="J815">
        <v>-8.8958383808292503</v>
      </c>
      <c r="K815">
        <v>378.47854882358001</v>
      </c>
      <c r="L815">
        <v>363.02514635433403</v>
      </c>
      <c r="M815">
        <v>62.3170219161305</v>
      </c>
      <c r="N815">
        <v>2.6786547259349298</v>
      </c>
      <c r="O815">
        <v>14.042500310674701</v>
      </c>
      <c r="P815">
        <v>42.905345409341102</v>
      </c>
      <c r="Q815">
        <v>0.113256835565786</v>
      </c>
    </row>
    <row r="816" spans="1:17" x14ac:dyDescent="0.3">
      <c r="A816" t="s">
        <v>1778</v>
      </c>
      <c r="B816" t="s">
        <v>1779</v>
      </c>
      <c r="C816" t="s">
        <v>10399</v>
      </c>
      <c r="D816" t="s">
        <v>279</v>
      </c>
      <c r="E816">
        <v>4596.8995660399996</v>
      </c>
      <c r="F816">
        <v>208.9</v>
      </c>
      <c r="G816">
        <v>6.6783527486428396</v>
      </c>
      <c r="H816">
        <v>-5.0365108948036603</v>
      </c>
      <c r="I816">
        <v>-17.010208920952198</v>
      </c>
      <c r="J816">
        <v>-3.5459859483236</v>
      </c>
      <c r="K816">
        <v>201.80310552293801</v>
      </c>
      <c r="L816">
        <v>189.63331543126</v>
      </c>
      <c r="M816">
        <v>49.368008910645997</v>
      </c>
      <c r="N816">
        <v>0.54151373416918203</v>
      </c>
      <c r="O816">
        <v>13.8583054092867</v>
      </c>
      <c r="P816">
        <v>52.481751824817501</v>
      </c>
    </row>
    <row r="817" spans="1:17" hidden="1" x14ac:dyDescent="0.3">
      <c r="A817" t="s">
        <v>1780</v>
      </c>
      <c r="B817" t="s">
        <v>1781</v>
      </c>
      <c r="C817" t="s">
        <v>10405</v>
      </c>
      <c r="D817" t="s">
        <v>261</v>
      </c>
      <c r="E817">
        <v>4585.4363483249999</v>
      </c>
      <c r="F817">
        <v>503.65</v>
      </c>
      <c r="G817">
        <v>-10.7652337745537</v>
      </c>
      <c r="H817">
        <v>-13.7879605538246</v>
      </c>
      <c r="I817">
        <v>17.831565376530701</v>
      </c>
      <c r="J817">
        <v>-7.2122042318072701</v>
      </c>
      <c r="K817">
        <v>522.88304387770495</v>
      </c>
      <c r="L817">
        <v>480.42141752270101</v>
      </c>
      <c r="M817">
        <v>37.797396777128597</v>
      </c>
      <c r="N817">
        <v>0.380174571457632</v>
      </c>
      <c r="O817">
        <v>21.8802739998014</v>
      </c>
      <c r="P817">
        <v>39.863926687031302</v>
      </c>
      <c r="Q817">
        <v>-5.1850852590301998E-2</v>
      </c>
    </row>
    <row r="818" spans="1:17" hidden="1" x14ac:dyDescent="0.3">
      <c r="A818" t="s">
        <v>1782</v>
      </c>
      <c r="B818" t="s">
        <v>1783</v>
      </c>
      <c r="C818" t="s">
        <v>10405</v>
      </c>
      <c r="D818" t="s">
        <v>261</v>
      </c>
      <c r="E818">
        <v>4578.4004885599998</v>
      </c>
      <c r="F818">
        <v>372.2</v>
      </c>
      <c r="G818">
        <v>760.18165767082303</v>
      </c>
      <c r="H818">
        <v>42.699952361123202</v>
      </c>
      <c r="I818">
        <v>258.84999028684501</v>
      </c>
      <c r="J818">
        <v>-11.1539321842537</v>
      </c>
      <c r="K818">
        <v>285.44758681244599</v>
      </c>
      <c r="L818">
        <v>175.22073111301299</v>
      </c>
      <c r="M818">
        <v>63.136592874416102</v>
      </c>
      <c r="N818">
        <v>1.80556403487215</v>
      </c>
      <c r="O818">
        <v>12.667920472863999</v>
      </c>
      <c r="P818">
        <v>833.76818866031101</v>
      </c>
      <c r="Q818">
        <v>0.29726046371652098</v>
      </c>
    </row>
    <row r="819" spans="1:17" hidden="1" x14ac:dyDescent="0.3">
      <c r="A819" t="s">
        <v>1784</v>
      </c>
      <c r="B819" t="s">
        <v>1785</v>
      </c>
      <c r="C819" t="s">
        <v>10405</v>
      </c>
      <c r="D819" t="s">
        <v>1434</v>
      </c>
      <c r="E819">
        <v>4563.0753558739998</v>
      </c>
      <c r="F819">
        <v>84.14</v>
      </c>
      <c r="G819">
        <v>28.569948382225899</v>
      </c>
      <c r="H819">
        <v>-17.215934246318501</v>
      </c>
      <c r="I819">
        <v>-4.7574239544001298</v>
      </c>
      <c r="J819">
        <v>-8.0352701552298509</v>
      </c>
      <c r="K819">
        <v>87.168198755593707</v>
      </c>
      <c r="L819">
        <v>77.272353553355103</v>
      </c>
      <c r="M819">
        <v>38.415956569206699</v>
      </c>
      <c r="N819">
        <v>0.71545845369403305</v>
      </c>
      <c r="O819">
        <v>22.712146422628901</v>
      </c>
      <c r="P819">
        <v>96.1305361305361</v>
      </c>
      <c r="Q819">
        <v>0.161821782962176</v>
      </c>
    </row>
    <row r="820" spans="1:17" hidden="1" x14ac:dyDescent="0.3">
      <c r="A820" t="s">
        <v>1786</v>
      </c>
      <c r="B820" t="s">
        <v>1787</v>
      </c>
      <c r="C820" t="s">
        <v>10405</v>
      </c>
      <c r="D820" t="s">
        <v>261</v>
      </c>
      <c r="E820">
        <v>4561.4846339199903</v>
      </c>
      <c r="F820">
        <v>1286.2</v>
      </c>
      <c r="G820">
        <v>85.726412648972001</v>
      </c>
      <c r="H820">
        <v>-14.798193838708199</v>
      </c>
      <c r="I820">
        <v>54.522756760886701</v>
      </c>
      <c r="J820">
        <v>-2.3985116846287799</v>
      </c>
      <c r="K820">
        <v>1252.69454676231</v>
      </c>
      <c r="L820">
        <v>978.50066092152201</v>
      </c>
      <c r="M820">
        <v>40.372273043378001</v>
      </c>
      <c r="N820">
        <v>0.43346968457363899</v>
      </c>
      <c r="O820">
        <v>12.501943710153901</v>
      </c>
      <c r="P820">
        <v>120.145485665382</v>
      </c>
      <c r="Q820">
        <v>0.22330471588101999</v>
      </c>
    </row>
    <row r="821" spans="1:17" x14ac:dyDescent="0.3">
      <c r="A821" t="s">
        <v>1788</v>
      </c>
      <c r="B821" t="s">
        <v>1789</v>
      </c>
      <c r="C821" t="s">
        <v>10397</v>
      </c>
      <c r="D821" t="s">
        <v>261</v>
      </c>
      <c r="E821">
        <v>4555.1937772800002</v>
      </c>
      <c r="F821">
        <v>1428.3</v>
      </c>
      <c r="G821">
        <v>7.6942460994877404</v>
      </c>
      <c r="H821">
        <v>-0.315146392766601</v>
      </c>
      <c r="I821">
        <v>-3.3268361049924202</v>
      </c>
      <c r="J821">
        <v>-3.5638195687511902</v>
      </c>
      <c r="K821">
        <v>1368.8472606432799</v>
      </c>
      <c r="L821">
        <v>1274.7828492886599</v>
      </c>
      <c r="M821">
        <v>65.2961730049675</v>
      </c>
      <c r="N821">
        <v>0.54161215074015601</v>
      </c>
      <c r="O821">
        <v>10.256948820275801</v>
      </c>
      <c r="P821">
        <v>48.179271708683402</v>
      </c>
      <c r="Q821">
        <v>0.13237848725738599</v>
      </c>
    </row>
    <row r="822" spans="1:17" hidden="1" x14ac:dyDescent="0.3">
      <c r="A822" t="s">
        <v>1790</v>
      </c>
      <c r="B822" t="s">
        <v>1791</v>
      </c>
      <c r="C822" t="s">
        <v>10405</v>
      </c>
      <c r="D822" t="s">
        <v>388</v>
      </c>
      <c r="E822">
        <v>4524.4558728000002</v>
      </c>
      <c r="F822">
        <v>363.6</v>
      </c>
      <c r="G822">
        <v>168.373439114874</v>
      </c>
      <c r="H822">
        <v>-17.312268855511402</v>
      </c>
      <c r="I822">
        <v>112.702816535043</v>
      </c>
      <c r="J822">
        <v>-6.8738583126980304</v>
      </c>
      <c r="K822">
        <v>356.24861984984398</v>
      </c>
      <c r="L822">
        <v>256.32234866532701</v>
      </c>
      <c r="M822">
        <v>33.534433879637199</v>
      </c>
      <c r="N822">
        <v>0.241294378587847</v>
      </c>
      <c r="O822">
        <v>23.129812981298102</v>
      </c>
      <c r="P822">
        <v>205.32812696813201</v>
      </c>
      <c r="Q822">
        <v>0.16958043238761999</v>
      </c>
    </row>
    <row r="823" spans="1:17" hidden="1" x14ac:dyDescent="0.3">
      <c r="A823" t="s">
        <v>1792</v>
      </c>
      <c r="B823" t="s">
        <v>1793</v>
      </c>
      <c r="C823" t="s">
        <v>10405</v>
      </c>
      <c r="D823" t="s">
        <v>276</v>
      </c>
      <c r="E823">
        <v>4509.6836514799998</v>
      </c>
      <c r="F823">
        <v>851.65</v>
      </c>
      <c r="G823">
        <v>21.8501944859308</v>
      </c>
      <c r="H823">
        <v>-12.119091577917899</v>
      </c>
      <c r="I823">
        <v>28.485799023155799</v>
      </c>
      <c r="J823">
        <v>-4.9313994649348798</v>
      </c>
      <c r="K823">
        <v>813.81083360410298</v>
      </c>
      <c r="L823">
        <v>697.94423159005396</v>
      </c>
      <c r="M823">
        <v>51.720867958291997</v>
      </c>
      <c r="N823">
        <v>0.23678259504585</v>
      </c>
      <c r="O823">
        <v>9.3583044677978098</v>
      </c>
      <c r="P823">
        <v>68.044593528018893</v>
      </c>
      <c r="Q823">
        <v>-7.3914319588266997E-2</v>
      </c>
    </row>
    <row r="824" spans="1:17" x14ac:dyDescent="0.3">
      <c r="A824" t="s">
        <v>1794</v>
      </c>
      <c r="B824" t="s">
        <v>1795</v>
      </c>
      <c r="C824" t="s">
        <v>10406</v>
      </c>
      <c r="D824" t="s">
        <v>122</v>
      </c>
      <c r="E824">
        <v>4507.66138056</v>
      </c>
      <c r="F824">
        <v>263.60000000000002</v>
      </c>
      <c r="G824">
        <v>36.962540995168297</v>
      </c>
      <c r="H824">
        <v>-10.2391299607229</v>
      </c>
      <c r="I824">
        <v>-0.98925198042191498</v>
      </c>
      <c r="J824">
        <v>-10.1889167035868</v>
      </c>
      <c r="K824">
        <v>275.95175486544798</v>
      </c>
      <c r="L824">
        <v>251.13249744383899</v>
      </c>
      <c r="M824">
        <v>27.446237899667999</v>
      </c>
      <c r="N824">
        <v>0.87530031932493801</v>
      </c>
      <c r="O824">
        <v>21.566767830045499</v>
      </c>
      <c r="P824">
        <v>103.70942812983</v>
      </c>
      <c r="Q824">
        <v>7.1579438301699994E-2</v>
      </c>
    </row>
    <row r="825" spans="1:17" hidden="1" x14ac:dyDescent="0.3">
      <c r="A825" t="s">
        <v>1796</v>
      </c>
      <c r="B825" t="s">
        <v>1797</v>
      </c>
      <c r="C825" t="s">
        <v>10405</v>
      </c>
      <c r="D825" t="s">
        <v>54</v>
      </c>
      <c r="E825">
        <v>4507.376115</v>
      </c>
      <c r="F825">
        <v>640.20000000000005</v>
      </c>
      <c r="G825">
        <v>22.6389182781739</v>
      </c>
      <c r="H825">
        <v>2.5686779817205201</v>
      </c>
      <c r="I825">
        <v>14.117275060778599</v>
      </c>
      <c r="J825">
        <v>-5.9654149087933597</v>
      </c>
      <c r="K825">
        <v>589.01325890762701</v>
      </c>
      <c r="L825">
        <v>528.71942958986597</v>
      </c>
      <c r="M825">
        <v>59.913895824507101</v>
      </c>
      <c r="N825">
        <v>2.7306105379216898</v>
      </c>
      <c r="O825">
        <v>8.5129646985317091</v>
      </c>
      <c r="P825">
        <v>60.451127819548802</v>
      </c>
      <c r="Q825">
        <v>7.9078568939368002E-2</v>
      </c>
    </row>
    <row r="826" spans="1:17" hidden="1" x14ac:dyDescent="0.3">
      <c r="A826" t="s">
        <v>1798</v>
      </c>
      <c r="B826" t="s">
        <v>1799</v>
      </c>
      <c r="C826" t="s">
        <v>10405</v>
      </c>
      <c r="D826" t="s">
        <v>125</v>
      </c>
      <c r="E826">
        <v>4505.9418158999997</v>
      </c>
      <c r="F826">
        <v>430.5</v>
      </c>
      <c r="G826">
        <v>-23.1648231232701</v>
      </c>
      <c r="K826">
        <v>425.76520424318301</v>
      </c>
      <c r="L826">
        <v>384.46648021701702</v>
      </c>
      <c r="M826">
        <v>38.331602171758398</v>
      </c>
      <c r="N826">
        <v>1</v>
      </c>
      <c r="O826">
        <v>7.2938443670151001</v>
      </c>
      <c r="P826">
        <v>18.939079983423099</v>
      </c>
      <c r="Q826">
        <v>9.3594908740256E-2</v>
      </c>
    </row>
    <row r="827" spans="1:17" x14ac:dyDescent="0.3">
      <c r="A827" t="s">
        <v>1800</v>
      </c>
      <c r="B827" t="s">
        <v>1801</v>
      </c>
      <c r="C827" t="s">
        <v>10404</v>
      </c>
      <c r="D827" t="s">
        <v>273</v>
      </c>
      <c r="E827">
        <v>4504.4109276250001</v>
      </c>
      <c r="F827">
        <v>270.25</v>
      </c>
      <c r="G827">
        <v>-15.3121981496566</v>
      </c>
      <c r="H827">
        <v>-11.0132639560459</v>
      </c>
      <c r="I827">
        <v>-7.6929954807463599</v>
      </c>
      <c r="J827">
        <v>-6.6858953347118497</v>
      </c>
      <c r="K827">
        <v>286.482568259164</v>
      </c>
      <c r="L827">
        <v>272.21867659744203</v>
      </c>
      <c r="M827">
        <v>25.3113268674322</v>
      </c>
      <c r="N827">
        <v>0.35291586234142802</v>
      </c>
      <c r="O827">
        <v>24.329324699352401</v>
      </c>
      <c r="P827">
        <v>28.5068949120304</v>
      </c>
      <c r="Q827">
        <v>-4.7084516048919001E-2</v>
      </c>
    </row>
    <row r="828" spans="1:17" x14ac:dyDescent="0.3">
      <c r="A828" t="s">
        <v>1802</v>
      </c>
      <c r="B828" t="s">
        <v>1803</v>
      </c>
      <c r="C828" t="s">
        <v>10397</v>
      </c>
      <c r="D828" t="s">
        <v>190</v>
      </c>
      <c r="E828">
        <v>4501.7816710320003</v>
      </c>
      <c r="F828">
        <v>177.04</v>
      </c>
      <c r="G828">
        <v>-9.8791232365951398</v>
      </c>
      <c r="H828">
        <v>-5.0294978105277997</v>
      </c>
      <c r="I828">
        <v>-5.1664302914228104</v>
      </c>
      <c r="J828">
        <v>2.0590342362704801</v>
      </c>
      <c r="K828">
        <v>177.89237071063599</v>
      </c>
      <c r="L828">
        <v>171.27768990612799</v>
      </c>
      <c r="M828">
        <v>68.1396723394341</v>
      </c>
      <c r="N828">
        <v>1.0970607869572799</v>
      </c>
      <c r="O828">
        <v>27.485314053321201</v>
      </c>
      <c r="P828">
        <v>40.452201507338302</v>
      </c>
      <c r="Q828">
        <v>4.4474174327127997E-2</v>
      </c>
    </row>
    <row r="829" spans="1:17" x14ac:dyDescent="0.3">
      <c r="A829" t="s">
        <v>1804</v>
      </c>
      <c r="B829" t="s">
        <v>1805</v>
      </c>
      <c r="C829" t="s">
        <v>10402</v>
      </c>
      <c r="D829" t="s">
        <v>1806</v>
      </c>
      <c r="E829">
        <v>4495.2181076400002</v>
      </c>
      <c r="F829">
        <v>66.5</v>
      </c>
      <c r="G829">
        <v>-24.244320716715499</v>
      </c>
      <c r="H829">
        <v>-14.7744440848381</v>
      </c>
      <c r="I829">
        <v>17.493798650692298</v>
      </c>
      <c r="J829">
        <v>-6.4269561606783201</v>
      </c>
      <c r="K829">
        <v>69.369360674440102</v>
      </c>
      <c r="L829">
        <v>64.985447840549298</v>
      </c>
      <c r="M829">
        <v>37.001552081142599</v>
      </c>
      <c r="N829">
        <v>0.50612478304891695</v>
      </c>
      <c r="O829">
        <v>26.601503759398401</v>
      </c>
      <c r="P829">
        <v>52.5229357798165</v>
      </c>
      <c r="Q829">
        <v>5.6769847885862999E-2</v>
      </c>
    </row>
    <row r="830" spans="1:17" hidden="1" x14ac:dyDescent="0.3">
      <c r="A830" t="s">
        <v>1807</v>
      </c>
      <c r="B830" t="s">
        <v>1808</v>
      </c>
      <c r="C830" t="s">
        <v>10405</v>
      </c>
      <c r="D830" t="s">
        <v>125</v>
      </c>
      <c r="E830">
        <v>4454.8979703000005</v>
      </c>
      <c r="F830">
        <v>2187.3000000000002</v>
      </c>
      <c r="G830">
        <v>41.752628358291297</v>
      </c>
      <c r="H830">
        <v>-8.3269258911452599</v>
      </c>
      <c r="I830">
        <v>1.73285901907831</v>
      </c>
      <c r="J830">
        <v>-7.0664474181624897</v>
      </c>
      <c r="K830">
        <v>2213.25137535359</v>
      </c>
      <c r="L830">
        <v>1921.95261906563</v>
      </c>
      <c r="M830">
        <v>37.585839563117901</v>
      </c>
      <c r="N830">
        <v>0.54640509959874095</v>
      </c>
      <c r="O830">
        <v>12.026242399305</v>
      </c>
      <c r="P830">
        <v>81.820448877805504</v>
      </c>
      <c r="Q830">
        <v>0.27611065481911201</v>
      </c>
    </row>
    <row r="831" spans="1:17" hidden="1" x14ac:dyDescent="0.3">
      <c r="A831" t="s">
        <v>1809</v>
      </c>
      <c r="B831" t="s">
        <v>1810</v>
      </c>
      <c r="C831" t="s">
        <v>10405</v>
      </c>
      <c r="D831" t="s">
        <v>753</v>
      </c>
      <c r="E831">
        <v>4449.3999170859997</v>
      </c>
      <c r="F831">
        <v>289.3</v>
      </c>
      <c r="G831">
        <v>1.5914606993510001</v>
      </c>
      <c r="H831">
        <v>-0.228875273352383</v>
      </c>
      <c r="I831">
        <v>1.2730663291975901</v>
      </c>
      <c r="J831">
        <v>4.3689059009492902E-2</v>
      </c>
      <c r="K831">
        <v>276.98722222977</v>
      </c>
      <c r="L831">
        <v>256.06998591405699</v>
      </c>
      <c r="M831">
        <v>58.987597709054498</v>
      </c>
      <c r="N831">
        <v>1.0798924571345501</v>
      </c>
      <c r="O831">
        <v>0.27652955409609398</v>
      </c>
      <c r="P831">
        <v>38.846227682856501</v>
      </c>
      <c r="Q831">
        <v>3.7892634135868998E-2</v>
      </c>
    </row>
    <row r="832" spans="1:17" x14ac:dyDescent="0.3">
      <c r="A832" t="s">
        <v>1811</v>
      </c>
      <c r="B832" t="s">
        <v>1812</v>
      </c>
      <c r="C832" t="s">
        <v>10391</v>
      </c>
      <c r="D832" t="s">
        <v>400</v>
      </c>
      <c r="E832">
        <v>4447.0379102710003</v>
      </c>
      <c r="F832">
        <v>119.57</v>
      </c>
      <c r="G832">
        <v>-46.594596749458702</v>
      </c>
      <c r="H832">
        <v>-5.5668495947301198</v>
      </c>
      <c r="I832">
        <v>-13.330235653765</v>
      </c>
      <c r="J832">
        <v>-3.7798344248633602</v>
      </c>
      <c r="K832">
        <v>121.047286608695</v>
      </c>
      <c r="L832">
        <v>126.110995360264</v>
      </c>
      <c r="M832">
        <v>47.307993364046702</v>
      </c>
      <c r="N832">
        <v>0.70458490608701896</v>
      </c>
      <c r="O832">
        <v>28.460316132809201</v>
      </c>
      <c r="P832">
        <v>9.9494252873563092</v>
      </c>
    </row>
    <row r="833" spans="1:17" hidden="1" x14ac:dyDescent="0.3">
      <c r="A833" t="s">
        <v>1813</v>
      </c>
      <c r="B833" t="s">
        <v>1814</v>
      </c>
      <c r="C833" t="s">
        <v>10405</v>
      </c>
      <c r="D833" t="s">
        <v>111</v>
      </c>
      <c r="E833">
        <v>4444.2114783850002</v>
      </c>
      <c r="F833">
        <v>1284.8499999999999</v>
      </c>
      <c r="G833">
        <v>647.55602145960802</v>
      </c>
      <c r="H833">
        <v>3.5998677791573899</v>
      </c>
      <c r="I833">
        <v>184.92300757564101</v>
      </c>
      <c r="J833">
        <v>4.5410484532075399</v>
      </c>
      <c r="K833">
        <v>1013.2629851696601</v>
      </c>
      <c r="L833">
        <v>659.29301463310503</v>
      </c>
      <c r="M833">
        <v>82.987183610389707</v>
      </c>
      <c r="N833">
        <v>1.2809939106007699</v>
      </c>
      <c r="O833">
        <v>0</v>
      </c>
      <c r="P833">
        <v>693.11728395061698</v>
      </c>
      <c r="Q833">
        <v>0.18522878270573001</v>
      </c>
    </row>
    <row r="834" spans="1:17" x14ac:dyDescent="0.3">
      <c r="A834" t="s">
        <v>1815</v>
      </c>
      <c r="B834" t="s">
        <v>1816</v>
      </c>
      <c r="C834" t="s">
        <v>10397</v>
      </c>
      <c r="D834" t="s">
        <v>190</v>
      </c>
      <c r="E834">
        <v>4429.7303763</v>
      </c>
      <c r="F834">
        <v>1683.05</v>
      </c>
      <c r="G834">
        <v>56.064306905789898</v>
      </c>
      <c r="H834">
        <v>3.5753515415669499</v>
      </c>
      <c r="I834">
        <v>36.084295406476997</v>
      </c>
      <c r="J834">
        <v>-3.53183011184327</v>
      </c>
      <c r="K834">
        <v>1518.6969690569399</v>
      </c>
      <c r="L834">
        <v>1275.49868938192</v>
      </c>
      <c r="M834">
        <v>55.892568590648303</v>
      </c>
      <c r="N834">
        <v>0.46410319824723401</v>
      </c>
      <c r="O834">
        <v>3.8115326342057698</v>
      </c>
      <c r="P834">
        <v>104.750608272506</v>
      </c>
      <c r="Q834">
        <v>0.120173036288722</v>
      </c>
    </row>
    <row r="835" spans="1:17" hidden="1" x14ac:dyDescent="0.3">
      <c r="A835" t="s">
        <v>1817</v>
      </c>
      <c r="B835" t="s">
        <v>1818</v>
      </c>
      <c r="C835" t="s">
        <v>10405</v>
      </c>
      <c r="D835" t="s">
        <v>273</v>
      </c>
      <c r="E835">
        <v>4420.0589156249998</v>
      </c>
      <c r="F835">
        <v>2513.4499999999998</v>
      </c>
      <c r="G835">
        <v>109.12169154909201</v>
      </c>
      <c r="H835">
        <v>-15.3365442543555</v>
      </c>
      <c r="I835">
        <v>53.361840016800997</v>
      </c>
      <c r="J835">
        <v>1.98179171646872</v>
      </c>
      <c r="K835">
        <v>2481.1238092467802</v>
      </c>
      <c r="L835">
        <v>1986.0272202738799</v>
      </c>
      <c r="M835">
        <v>53.622276217687599</v>
      </c>
      <c r="N835">
        <v>0.454296468991641</v>
      </c>
      <c r="O835">
        <v>14.583540551831099</v>
      </c>
      <c r="P835">
        <v>144.02427184466001</v>
      </c>
      <c r="Q835">
        <v>6.6003469758043998E-2</v>
      </c>
    </row>
    <row r="836" spans="1:17" hidden="1" x14ac:dyDescent="0.3">
      <c r="A836" t="s">
        <v>1819</v>
      </c>
      <c r="B836" t="s">
        <v>1820</v>
      </c>
      <c r="C836" t="s">
        <v>10405</v>
      </c>
      <c r="D836" t="s">
        <v>592</v>
      </c>
      <c r="E836">
        <v>4410.1437036799998</v>
      </c>
      <c r="F836">
        <v>2204.8000000000002</v>
      </c>
      <c r="G836">
        <v>90.475801279673206</v>
      </c>
      <c r="H836">
        <v>5.9979264974752304</v>
      </c>
      <c r="I836">
        <v>20.621009969087201</v>
      </c>
      <c r="J836">
        <v>-0.64585410653758302</v>
      </c>
      <c r="K836">
        <v>2063.8186971925202</v>
      </c>
      <c r="L836">
        <v>1712.1878313770001</v>
      </c>
      <c r="M836">
        <v>47.978478830333302</v>
      </c>
      <c r="N836">
        <v>0.503612160984791</v>
      </c>
      <c r="O836">
        <v>9.2207910014513601</v>
      </c>
      <c r="P836">
        <v>128.773022049286</v>
      </c>
      <c r="Q836">
        <v>0.18503023168036301</v>
      </c>
    </row>
    <row r="837" spans="1:17" x14ac:dyDescent="0.3">
      <c r="A837" t="s">
        <v>1821</v>
      </c>
      <c r="B837" t="s">
        <v>1822</v>
      </c>
      <c r="C837" t="s">
        <v>592</v>
      </c>
      <c r="D837" t="s">
        <v>592</v>
      </c>
      <c r="E837">
        <v>4397.3345558999999</v>
      </c>
      <c r="F837">
        <v>212.91</v>
      </c>
      <c r="G837">
        <v>17.771021317866499</v>
      </c>
      <c r="H837">
        <v>-8.4042685375116104</v>
      </c>
      <c r="I837">
        <v>23.979862508849902</v>
      </c>
      <c r="J837">
        <v>-1.62860000094872</v>
      </c>
      <c r="K837">
        <v>210.99979169332099</v>
      </c>
      <c r="L837">
        <v>184.95425441908</v>
      </c>
      <c r="M837">
        <v>55.236975167188596</v>
      </c>
      <c r="N837">
        <v>0.38984509618133401</v>
      </c>
      <c r="O837">
        <v>14.2266685453947</v>
      </c>
      <c r="P837">
        <v>58.7695749440716</v>
      </c>
      <c r="Q837">
        <v>8.3363449540659995E-2</v>
      </c>
    </row>
    <row r="838" spans="1:17" hidden="1" x14ac:dyDescent="0.3">
      <c r="A838" t="s">
        <v>1823</v>
      </c>
      <c r="B838" t="s">
        <v>1824</v>
      </c>
      <c r="C838" t="s">
        <v>10405</v>
      </c>
      <c r="D838" t="s">
        <v>1015</v>
      </c>
      <c r="E838">
        <v>4388.4561105000002</v>
      </c>
      <c r="F838">
        <v>3499.65</v>
      </c>
      <c r="G838">
        <v>0.43740357665919999</v>
      </c>
      <c r="H838">
        <v>5.7432618331758203</v>
      </c>
      <c r="I838">
        <v>30.835945662627999</v>
      </c>
      <c r="J838">
        <v>1.62344238639056</v>
      </c>
      <c r="K838">
        <v>3222.2900550325598</v>
      </c>
      <c r="L838">
        <v>2890.9655994116702</v>
      </c>
      <c r="M838">
        <v>68.062057712843995</v>
      </c>
      <c r="N838">
        <v>1.0904969866685399</v>
      </c>
      <c r="O838">
        <v>3.5474976069035602</v>
      </c>
      <c r="P838">
        <v>59.859766124611703</v>
      </c>
      <c r="Q838">
        <v>3.1788324820915002E-2</v>
      </c>
    </row>
    <row r="839" spans="1:17" hidden="1" x14ac:dyDescent="0.3">
      <c r="A839" t="s">
        <v>1825</v>
      </c>
      <c r="B839" t="s">
        <v>1826</v>
      </c>
      <c r="C839" t="s">
        <v>10405</v>
      </c>
      <c r="D839" t="s">
        <v>46</v>
      </c>
      <c r="E839">
        <v>4383.879558615</v>
      </c>
      <c r="F839">
        <v>789.45</v>
      </c>
      <c r="G839">
        <v>180.618342176358</v>
      </c>
      <c r="H839">
        <v>-8.3810784555815996</v>
      </c>
      <c r="I839">
        <v>88.432501697889606</v>
      </c>
      <c r="J839">
        <v>-1.6087506222189101</v>
      </c>
      <c r="K839">
        <v>779.11876103649297</v>
      </c>
      <c r="L839">
        <v>591.54304367681596</v>
      </c>
      <c r="M839">
        <v>43.885600316864199</v>
      </c>
      <c r="N839">
        <v>0.39946096546590898</v>
      </c>
      <c r="O839">
        <v>18.4368864399265</v>
      </c>
      <c r="P839">
        <v>220.26369168356999</v>
      </c>
    </row>
    <row r="840" spans="1:17" hidden="1" x14ac:dyDescent="0.3">
      <c r="A840" t="s">
        <v>1827</v>
      </c>
      <c r="B840" t="s">
        <v>1828</v>
      </c>
      <c r="C840" t="s">
        <v>10405</v>
      </c>
      <c r="D840" t="s">
        <v>54</v>
      </c>
      <c r="E840">
        <v>4359.3950912199998</v>
      </c>
      <c r="F840">
        <v>761.8</v>
      </c>
      <c r="G840">
        <v>8.8597735468680892</v>
      </c>
      <c r="H840">
        <v>6.4518831284137201</v>
      </c>
      <c r="I840">
        <v>45.070704939936</v>
      </c>
      <c r="J840">
        <v>-2.1819855814307698</v>
      </c>
      <c r="K840">
        <v>681.22061074243004</v>
      </c>
      <c r="M840">
        <v>50.186468114365198</v>
      </c>
      <c r="N840">
        <v>0.72940694824880603</v>
      </c>
      <c r="O840">
        <v>10.4686269362037</v>
      </c>
      <c r="P840">
        <v>80.799810134092695</v>
      </c>
    </row>
    <row r="841" spans="1:17" x14ac:dyDescent="0.3">
      <c r="A841" t="s">
        <v>1829</v>
      </c>
      <c r="B841" t="s">
        <v>1830</v>
      </c>
      <c r="C841" t="s">
        <v>10402</v>
      </c>
      <c r="D841" t="s">
        <v>106</v>
      </c>
      <c r="E841">
        <v>4315.5517499549997</v>
      </c>
      <c r="F841">
        <v>1106.55</v>
      </c>
      <c r="G841">
        <v>22.599520760759699</v>
      </c>
      <c r="H841">
        <v>-16.931995504253699</v>
      </c>
      <c r="I841">
        <v>54.643606785474702</v>
      </c>
      <c r="J841">
        <v>-4.5924327552597797</v>
      </c>
      <c r="K841">
        <v>1195.99143899667</v>
      </c>
      <c r="L841">
        <v>1003.65020783454</v>
      </c>
      <c r="M841">
        <v>35.635406691306798</v>
      </c>
      <c r="N841">
        <v>0.14379960136806799</v>
      </c>
      <c r="O841">
        <v>43.933848447878503</v>
      </c>
      <c r="P841">
        <v>81.401639344262193</v>
      </c>
      <c r="Q841">
        <v>6.5931895147851E-2</v>
      </c>
    </row>
    <row r="842" spans="1:17" hidden="1" x14ac:dyDescent="0.3">
      <c r="A842" t="s">
        <v>1831</v>
      </c>
      <c r="B842" t="s">
        <v>1832</v>
      </c>
      <c r="C842" t="s">
        <v>10405</v>
      </c>
      <c r="D842" t="s">
        <v>215</v>
      </c>
      <c r="E842">
        <v>4279.5394637099998</v>
      </c>
      <c r="F842">
        <v>191.99</v>
      </c>
      <c r="G842">
        <v>116.039461909511</v>
      </c>
      <c r="H842">
        <v>29.367774204062599</v>
      </c>
      <c r="I842">
        <v>118.03147946225</v>
      </c>
      <c r="J842">
        <v>5.0481163905402298</v>
      </c>
      <c r="K842">
        <v>141.76421419573299</v>
      </c>
      <c r="L842">
        <v>105.35850905558</v>
      </c>
      <c r="M842">
        <v>87.373735784403195</v>
      </c>
      <c r="N842">
        <v>1.23643817584</v>
      </c>
      <c r="O842">
        <v>0</v>
      </c>
      <c r="P842">
        <v>176.244604316546</v>
      </c>
      <c r="Q842">
        <v>0.289521130777048</v>
      </c>
    </row>
    <row r="843" spans="1:17" hidden="1" x14ac:dyDescent="0.3">
      <c r="A843" t="s">
        <v>1833</v>
      </c>
      <c r="B843" t="s">
        <v>1834</v>
      </c>
      <c r="C843" t="s">
        <v>10405</v>
      </c>
      <c r="D843" t="s">
        <v>138</v>
      </c>
      <c r="E843">
        <v>4276.2323580000002</v>
      </c>
      <c r="F843">
        <v>5606.85</v>
      </c>
      <c r="G843">
        <v>245.059844674006</v>
      </c>
      <c r="H843">
        <v>-15.4998952215123</v>
      </c>
      <c r="I843">
        <v>26.4352842005223</v>
      </c>
      <c r="J843">
        <v>-7.7437061679464101</v>
      </c>
      <c r="K843">
        <v>5921.58420488713</v>
      </c>
      <c r="L843">
        <v>4836.3426532945896</v>
      </c>
      <c r="M843">
        <v>36.7568032314296</v>
      </c>
      <c r="N843">
        <v>0.98859118678004598</v>
      </c>
      <c r="O843">
        <v>25.774721991849201</v>
      </c>
      <c r="P843">
        <v>286.99958586416301</v>
      </c>
      <c r="Q843">
        <v>0.304547047100382</v>
      </c>
    </row>
    <row r="844" spans="1:17" x14ac:dyDescent="0.3">
      <c r="A844" t="s">
        <v>1835</v>
      </c>
      <c r="B844" t="s">
        <v>1836</v>
      </c>
      <c r="C844" t="s">
        <v>10391</v>
      </c>
      <c r="D844" t="s">
        <v>51</v>
      </c>
      <c r="E844">
        <v>4230.5341935199904</v>
      </c>
      <c r="F844">
        <v>593.29999999999995</v>
      </c>
      <c r="G844">
        <v>-53.819644038052601</v>
      </c>
      <c r="H844">
        <v>-8.4611551146525503</v>
      </c>
      <c r="I844">
        <v>-43.120728616882403</v>
      </c>
      <c r="J844">
        <v>-3.6155282018447101</v>
      </c>
      <c r="K844">
        <v>637.89735684971902</v>
      </c>
      <c r="L844">
        <v>754.44550715053401</v>
      </c>
      <c r="M844">
        <v>35.976414756508397</v>
      </c>
      <c r="N844">
        <v>0.94519654763863703</v>
      </c>
      <c r="O844">
        <v>109.539861789988</v>
      </c>
      <c r="P844">
        <v>1.18529888291973</v>
      </c>
      <c r="Q844">
        <v>-5.6239476142090003E-3</v>
      </c>
    </row>
    <row r="845" spans="1:17" hidden="1" x14ac:dyDescent="0.3">
      <c r="A845" t="s">
        <v>1837</v>
      </c>
      <c r="B845" t="s">
        <v>1838</v>
      </c>
      <c r="C845" t="s">
        <v>10405</v>
      </c>
      <c r="D845" t="s">
        <v>51</v>
      </c>
      <c r="E845">
        <v>4221.860127375</v>
      </c>
      <c r="F845">
        <v>310.25</v>
      </c>
      <c r="G845">
        <v>47.8493139164583</v>
      </c>
      <c r="H845">
        <v>8.0534302404850298</v>
      </c>
      <c r="I845">
        <v>42.941277829479503</v>
      </c>
      <c r="J845">
        <v>6.0804441652042902</v>
      </c>
      <c r="K845">
        <v>271.11145427249699</v>
      </c>
      <c r="L845">
        <v>233.197031355604</v>
      </c>
      <c r="M845">
        <v>71.148134219244398</v>
      </c>
      <c r="N845">
        <v>2.0715017011899501</v>
      </c>
      <c r="O845">
        <v>10.556003223207</v>
      </c>
      <c r="P845">
        <v>96.984126984126902</v>
      </c>
      <c r="Q845">
        <v>6.9751336027560002E-3</v>
      </c>
    </row>
    <row r="846" spans="1:17" hidden="1" x14ac:dyDescent="0.3">
      <c r="A846" t="s">
        <v>1839</v>
      </c>
      <c r="B846" t="s">
        <v>1840</v>
      </c>
      <c r="C846" t="s">
        <v>10405</v>
      </c>
      <c r="D846" t="s">
        <v>242</v>
      </c>
      <c r="E846">
        <v>4216.6250970350002</v>
      </c>
      <c r="F846">
        <v>999.05</v>
      </c>
      <c r="G846">
        <v>539.55507118222999</v>
      </c>
      <c r="H846">
        <v>-0.42134102667373602</v>
      </c>
      <c r="I846">
        <v>109.559017945259</v>
      </c>
      <c r="J846">
        <v>-5.8247883565835998</v>
      </c>
      <c r="K846">
        <v>879.65446037603999</v>
      </c>
      <c r="L846">
        <v>598.03637659537196</v>
      </c>
      <c r="M846">
        <v>47.951710992428701</v>
      </c>
      <c r="N846">
        <v>0.88542038624532704</v>
      </c>
      <c r="O846">
        <v>18.012111505930601</v>
      </c>
      <c r="P846">
        <v>610.56187766714004</v>
      </c>
      <c r="Q846">
        <v>0.20679780841604101</v>
      </c>
    </row>
    <row r="847" spans="1:17" hidden="1" x14ac:dyDescent="0.3">
      <c r="A847" t="s">
        <v>1841</v>
      </c>
      <c r="B847" t="s">
        <v>1842</v>
      </c>
      <c r="C847" t="s">
        <v>10405</v>
      </c>
      <c r="D847" t="s">
        <v>393</v>
      </c>
      <c r="E847">
        <v>4207.93657016</v>
      </c>
      <c r="F847">
        <v>285.2</v>
      </c>
      <c r="G847">
        <v>123.02092130763</v>
      </c>
      <c r="H847">
        <v>7.6280303010050297</v>
      </c>
      <c r="I847">
        <v>145.09960810080301</v>
      </c>
      <c r="J847">
        <v>-12.118895453998</v>
      </c>
      <c r="K847">
        <v>238.343966885702</v>
      </c>
      <c r="L847">
        <v>173.01928202889499</v>
      </c>
      <c r="M847">
        <v>58.7691612093275</v>
      </c>
      <c r="N847">
        <v>1.7503148211789099</v>
      </c>
      <c r="O847">
        <v>18.408134642356199</v>
      </c>
      <c r="P847">
        <v>200.210526315789</v>
      </c>
      <c r="Q847">
        <v>0.153598830962276</v>
      </c>
    </row>
    <row r="848" spans="1:17" hidden="1" x14ac:dyDescent="0.3">
      <c r="A848" t="s">
        <v>1843</v>
      </c>
      <c r="B848" t="s">
        <v>1844</v>
      </c>
      <c r="C848" t="s">
        <v>10405</v>
      </c>
      <c r="D848" t="s">
        <v>1001</v>
      </c>
      <c r="E848">
        <v>4191.77813298</v>
      </c>
      <c r="F848">
        <v>172.03</v>
      </c>
      <c r="G848">
        <v>104.780487534598</v>
      </c>
      <c r="H848">
        <v>-12.9636048920703</v>
      </c>
      <c r="I848">
        <v>55.066513399023499</v>
      </c>
      <c r="J848">
        <v>0.38149560767908702</v>
      </c>
      <c r="K848">
        <v>175.67314700982999</v>
      </c>
      <c r="L848">
        <v>143.468011846103</v>
      </c>
      <c r="M848">
        <v>49.6430473452602</v>
      </c>
      <c r="N848">
        <v>0.55448029360436202</v>
      </c>
      <c r="O848">
        <v>30.093588327617201</v>
      </c>
      <c r="P848">
        <v>142.06848030018699</v>
      </c>
    </row>
    <row r="849" spans="1:17" hidden="1" x14ac:dyDescent="0.3">
      <c r="A849" t="s">
        <v>1845</v>
      </c>
      <c r="B849" t="s">
        <v>1846</v>
      </c>
      <c r="C849" t="s">
        <v>10405</v>
      </c>
      <c r="D849" t="s">
        <v>433</v>
      </c>
      <c r="E849">
        <v>4179.9679782000003</v>
      </c>
      <c r="F849">
        <v>1089.0999999999999</v>
      </c>
      <c r="G849">
        <v>-57.783736528597998</v>
      </c>
      <c r="H849">
        <v>-1.6153733042423599</v>
      </c>
      <c r="I849">
        <v>-8.51730268422161</v>
      </c>
      <c r="J849">
        <v>-2.8384155099858202</v>
      </c>
      <c r="K849">
        <v>1126.3528105400301</v>
      </c>
      <c r="L849">
        <v>1192.5061782646501</v>
      </c>
      <c r="M849">
        <v>38.735226894680501</v>
      </c>
      <c r="N849">
        <v>1.07360415396896</v>
      </c>
      <c r="O849">
        <v>37.581489303094301</v>
      </c>
      <c r="P849">
        <v>9.1446610211955495</v>
      </c>
      <c r="Q849">
        <v>-8.0803309731711001E-2</v>
      </c>
    </row>
    <row r="850" spans="1:17" hidden="1" x14ac:dyDescent="0.3">
      <c r="A850" t="s">
        <v>1847</v>
      </c>
      <c r="B850" t="s">
        <v>1848</v>
      </c>
      <c r="C850" t="s">
        <v>10405</v>
      </c>
      <c r="D850" t="s">
        <v>161</v>
      </c>
      <c r="E850">
        <v>4177.7275</v>
      </c>
      <c r="F850">
        <v>242.75</v>
      </c>
      <c r="G850">
        <v>3968.6572580465099</v>
      </c>
      <c r="H850">
        <v>121.83298387497</v>
      </c>
      <c r="I850">
        <v>556.91091607237297</v>
      </c>
      <c r="J850">
        <v>-0.202807937527548</v>
      </c>
      <c r="K850">
        <v>136.42449924378801</v>
      </c>
      <c r="L850">
        <v>70.332467171655793</v>
      </c>
      <c r="M850">
        <v>81.123112187063001</v>
      </c>
      <c r="N850">
        <v>1.79256306292506</v>
      </c>
      <c r="O850">
        <v>0.51493305870235995</v>
      </c>
      <c r="P850">
        <v>4462.9699248120296</v>
      </c>
      <c r="Q850">
        <v>0.26901068353220797</v>
      </c>
    </row>
    <row r="851" spans="1:17" hidden="1" x14ac:dyDescent="0.3">
      <c r="A851" t="s">
        <v>1849</v>
      </c>
      <c r="B851" t="s">
        <v>1850</v>
      </c>
      <c r="C851" t="s">
        <v>10405</v>
      </c>
      <c r="D851" t="s">
        <v>465</v>
      </c>
      <c r="E851">
        <v>4158.4377036420001</v>
      </c>
      <c r="F851">
        <v>300.42</v>
      </c>
      <c r="G851">
        <v>55.269778773406799</v>
      </c>
      <c r="H851">
        <v>2.6831778897718501</v>
      </c>
      <c r="I851">
        <v>27.8761535535685</v>
      </c>
      <c r="J851">
        <v>-7.0381139587425503</v>
      </c>
      <c r="K851">
        <v>234.54631194438801</v>
      </c>
      <c r="L851">
        <v>199.73710754442001</v>
      </c>
      <c r="M851">
        <v>81.494703779579098</v>
      </c>
      <c r="N851">
        <v>2.2823549688550999</v>
      </c>
      <c r="O851">
        <v>1.5245323214166699</v>
      </c>
      <c r="P851">
        <v>133.608087091757</v>
      </c>
      <c r="Q851">
        <v>5.9136789850817002E-2</v>
      </c>
    </row>
    <row r="852" spans="1:17" hidden="1" x14ac:dyDescent="0.3">
      <c r="A852" t="s">
        <v>1851</v>
      </c>
      <c r="B852" t="s">
        <v>1852</v>
      </c>
      <c r="C852" t="s">
        <v>10405</v>
      </c>
      <c r="D852" t="s">
        <v>261</v>
      </c>
      <c r="E852">
        <v>4156.869248</v>
      </c>
      <c r="F852">
        <v>425.6</v>
      </c>
      <c r="G852">
        <v>11.871164511990299</v>
      </c>
      <c r="H852">
        <v>-11.5367670783361</v>
      </c>
      <c r="I852">
        <v>12.476282978750801</v>
      </c>
      <c r="J852">
        <v>-1.1711530567994599</v>
      </c>
      <c r="K852">
        <v>445.66434494326199</v>
      </c>
      <c r="L852">
        <v>399.49433299745402</v>
      </c>
      <c r="M852">
        <v>39.527028669542702</v>
      </c>
      <c r="N852">
        <v>0.517332342058898</v>
      </c>
      <c r="O852">
        <v>27.584586466165401</v>
      </c>
      <c r="P852">
        <v>54.314720812182699</v>
      </c>
      <c r="Q852">
        <v>0.14243239265591401</v>
      </c>
    </row>
    <row r="853" spans="1:17" hidden="1" x14ac:dyDescent="0.3">
      <c r="A853" t="s">
        <v>1853</v>
      </c>
      <c r="B853" t="s">
        <v>1854</v>
      </c>
      <c r="C853" t="s">
        <v>10405</v>
      </c>
      <c r="D853" t="s">
        <v>473</v>
      </c>
      <c r="E853">
        <v>4155.3862245500004</v>
      </c>
      <c r="F853">
        <v>674.3</v>
      </c>
      <c r="G853">
        <v>-37.237459984271403</v>
      </c>
      <c r="H853">
        <v>3.5299205389772301</v>
      </c>
      <c r="I853">
        <v>-17.527933322044401</v>
      </c>
      <c r="J853">
        <v>2.4565200763974602</v>
      </c>
      <c r="K853">
        <v>649.96821579852997</v>
      </c>
      <c r="L853">
        <v>674.78698634336399</v>
      </c>
      <c r="M853">
        <v>74.421206526950797</v>
      </c>
      <c r="N853">
        <v>1.11899409479404</v>
      </c>
      <c r="O853">
        <v>22.712442532997201</v>
      </c>
      <c r="P853">
        <v>13.1091168330118</v>
      </c>
      <c r="Q853">
        <v>0.13566141937961401</v>
      </c>
    </row>
    <row r="854" spans="1:17" x14ac:dyDescent="0.3">
      <c r="A854" t="s">
        <v>1855</v>
      </c>
      <c r="B854" t="s">
        <v>1856</v>
      </c>
      <c r="C854" t="s">
        <v>10402</v>
      </c>
      <c r="D854" t="s">
        <v>138</v>
      </c>
      <c r="E854">
        <v>4145.8109803950001</v>
      </c>
      <c r="F854">
        <v>629.65</v>
      </c>
      <c r="G854">
        <v>-19.6624163048978</v>
      </c>
      <c r="H854">
        <v>4.3378830856557702</v>
      </c>
      <c r="I854">
        <v>13.251693123934899</v>
      </c>
      <c r="J854">
        <v>5.4895048794407098</v>
      </c>
      <c r="K854">
        <v>531.11725216453999</v>
      </c>
      <c r="L854">
        <v>517.15807380914805</v>
      </c>
      <c r="M854">
        <v>76.924344140469302</v>
      </c>
      <c r="N854">
        <v>3.0194083077723</v>
      </c>
      <c r="O854">
        <v>5.9318669101882104</v>
      </c>
      <c r="P854">
        <v>48.152941176470499</v>
      </c>
    </row>
    <row r="855" spans="1:17" x14ac:dyDescent="0.3">
      <c r="A855" t="s">
        <v>1857</v>
      </c>
      <c r="B855" t="s">
        <v>1858</v>
      </c>
      <c r="C855" t="s">
        <v>10402</v>
      </c>
      <c r="D855" t="s">
        <v>261</v>
      </c>
      <c r="E855">
        <v>4137.2423044560001</v>
      </c>
      <c r="F855">
        <v>177.96</v>
      </c>
      <c r="G855">
        <v>-3.9127625492078502</v>
      </c>
      <c r="H855">
        <v>-1.8774256765135</v>
      </c>
      <c r="I855">
        <v>25.832724701928701</v>
      </c>
      <c r="J855">
        <v>-5.6055202485043099</v>
      </c>
      <c r="K855">
        <v>168.43227310397799</v>
      </c>
      <c r="L855">
        <v>152.10162883361099</v>
      </c>
      <c r="M855">
        <v>50.746455030309498</v>
      </c>
      <c r="N855">
        <v>1.1990951922420801</v>
      </c>
      <c r="O855">
        <v>8.2827601708248899</v>
      </c>
      <c r="P855">
        <v>58.821954484605101</v>
      </c>
      <c r="Q855">
        <v>1.7844178370193E-2</v>
      </c>
    </row>
    <row r="856" spans="1:17" x14ac:dyDescent="0.3">
      <c r="A856" t="s">
        <v>1859</v>
      </c>
      <c r="B856" t="s">
        <v>1860</v>
      </c>
      <c r="C856" t="s">
        <v>10393</v>
      </c>
      <c r="D856" t="s">
        <v>1015</v>
      </c>
      <c r="E856">
        <v>4129.1185425449903</v>
      </c>
      <c r="F856">
        <v>510.15</v>
      </c>
      <c r="G856">
        <v>-20.681488250447899</v>
      </c>
      <c r="H856">
        <v>14.682691302831101</v>
      </c>
      <c r="I856">
        <v>26.471688774009198</v>
      </c>
      <c r="J856">
        <v>4.0050544462243796</v>
      </c>
      <c r="K856">
        <v>443.79343724054002</v>
      </c>
      <c r="L856">
        <v>411.61378407764499</v>
      </c>
      <c r="M856">
        <v>73.230654130848094</v>
      </c>
      <c r="N856">
        <v>1.55964317530493</v>
      </c>
      <c r="O856">
        <v>5.60619425659121</v>
      </c>
      <c r="P856">
        <v>50.909628753142997</v>
      </c>
      <c r="Q856">
        <v>-2.520143655952E-3</v>
      </c>
    </row>
    <row r="857" spans="1:17" hidden="1" x14ac:dyDescent="0.3">
      <c r="A857" t="s">
        <v>1861</v>
      </c>
      <c r="B857" t="s">
        <v>1862</v>
      </c>
      <c r="C857" t="s">
        <v>10405</v>
      </c>
      <c r="D857" t="s">
        <v>1863</v>
      </c>
      <c r="E857">
        <v>4127.9196176639998</v>
      </c>
      <c r="F857">
        <v>137.63999999999999</v>
      </c>
      <c r="G857">
        <v>15.5956003792052</v>
      </c>
      <c r="H857">
        <v>-17.171009263250099</v>
      </c>
      <c r="I857">
        <v>21.846635175391601</v>
      </c>
      <c r="J857">
        <v>-7.90325688639658</v>
      </c>
      <c r="K857">
        <v>137.70294941620301</v>
      </c>
      <c r="L857">
        <v>120.650155628359</v>
      </c>
      <c r="M857">
        <v>45.179901750407303</v>
      </c>
      <c r="N857">
        <v>0.18383060508608701</v>
      </c>
      <c r="O857">
        <v>19.1514094739901</v>
      </c>
      <c r="P857">
        <v>66.031363088057802</v>
      </c>
      <c r="Q857">
        <v>5.7717279721363E-2</v>
      </c>
    </row>
    <row r="858" spans="1:17" x14ac:dyDescent="0.3">
      <c r="A858" t="s">
        <v>1864</v>
      </c>
      <c r="B858" t="s">
        <v>1865</v>
      </c>
      <c r="C858" t="s">
        <v>10398</v>
      </c>
      <c r="D858" t="s">
        <v>125</v>
      </c>
      <c r="E858">
        <v>4108.10231716</v>
      </c>
      <c r="F858">
        <v>227.95</v>
      </c>
      <c r="G858">
        <v>-17.301760016775699</v>
      </c>
      <c r="H858">
        <v>-10.966356176002799</v>
      </c>
      <c r="I858">
        <v>1.6393030755647999</v>
      </c>
      <c r="J858">
        <v>-4.1906668777714797</v>
      </c>
      <c r="K858">
        <v>221.904307003724</v>
      </c>
      <c r="L858">
        <v>214.152598075854</v>
      </c>
      <c r="M858">
        <v>69.918522062421104</v>
      </c>
      <c r="N858">
        <v>0.68668490229485402</v>
      </c>
      <c r="O858">
        <v>20.618556701030901</v>
      </c>
      <c r="P858">
        <v>43.319710782772702</v>
      </c>
      <c r="Q858">
        <v>8.9848912933055997E-2</v>
      </c>
    </row>
    <row r="859" spans="1:17" x14ac:dyDescent="0.3">
      <c r="A859" t="s">
        <v>1866</v>
      </c>
      <c r="B859" t="s">
        <v>1867</v>
      </c>
      <c r="C859" t="s">
        <v>10393</v>
      </c>
      <c r="D859" t="s">
        <v>233</v>
      </c>
      <c r="E859">
        <v>4100.5559749650001</v>
      </c>
      <c r="F859">
        <v>485.85</v>
      </c>
      <c r="G859">
        <v>-27.578654199029401</v>
      </c>
      <c r="H859">
        <v>-4.60359273651419</v>
      </c>
      <c r="I859">
        <v>-27.255492915463901</v>
      </c>
      <c r="J859">
        <v>-3.01064841374366</v>
      </c>
      <c r="K859">
        <v>489.44608691583397</v>
      </c>
      <c r="L859">
        <v>501.52310451400302</v>
      </c>
      <c r="M859">
        <v>50.111626171655303</v>
      </c>
      <c r="N859">
        <v>0.92542750706941801</v>
      </c>
      <c r="O859">
        <v>43.871565297931397</v>
      </c>
      <c r="P859">
        <v>8.6912751677852498</v>
      </c>
    </row>
    <row r="860" spans="1:17" hidden="1" x14ac:dyDescent="0.3">
      <c r="A860" t="s">
        <v>1868</v>
      </c>
      <c r="B860" t="s">
        <v>1869</v>
      </c>
      <c r="C860" t="s">
        <v>10405</v>
      </c>
      <c r="D860" t="s">
        <v>54</v>
      </c>
      <c r="E860">
        <v>4090.0112217750002</v>
      </c>
      <c r="F860">
        <v>375.35</v>
      </c>
      <c r="G860">
        <v>186.938654127197</v>
      </c>
      <c r="H860">
        <v>-1.9141575917506499</v>
      </c>
      <c r="I860">
        <v>35.000813216777502</v>
      </c>
      <c r="J860">
        <v>5.9266966352298596</v>
      </c>
      <c r="K860">
        <v>342.61456500207498</v>
      </c>
      <c r="L860">
        <v>274.996898374149</v>
      </c>
      <c r="M860">
        <v>72.430116148005794</v>
      </c>
      <c r="N860">
        <v>1.1029695870421401</v>
      </c>
      <c r="O860">
        <v>3.8763820434261298</v>
      </c>
      <c r="P860">
        <v>246.903881700554</v>
      </c>
      <c r="Q860">
        <v>0.14043750265844401</v>
      </c>
    </row>
    <row r="861" spans="1:17" hidden="1" x14ac:dyDescent="0.3">
      <c r="A861" t="s">
        <v>1870</v>
      </c>
      <c r="B861" t="s">
        <v>1871</v>
      </c>
      <c r="C861" t="s">
        <v>10405</v>
      </c>
      <c r="D861" t="s">
        <v>46</v>
      </c>
      <c r="E861">
        <v>4071.698676</v>
      </c>
      <c r="F861">
        <v>2122.6</v>
      </c>
      <c r="G861">
        <v>525.40394609545399</v>
      </c>
      <c r="H861">
        <v>-10.9839468115311</v>
      </c>
      <c r="I861">
        <v>166.47028863450399</v>
      </c>
      <c r="J861">
        <v>-4.9061763807115097</v>
      </c>
      <c r="K861">
        <v>2135.3798743295602</v>
      </c>
      <c r="L861">
        <v>1557.6600533850401</v>
      </c>
      <c r="M861">
        <v>55.1566528515893</v>
      </c>
      <c r="N861">
        <v>0.58481751884560895</v>
      </c>
      <c r="O861">
        <v>40.582304720625601</v>
      </c>
      <c r="P861">
        <v>655.37366548042701</v>
      </c>
    </row>
    <row r="862" spans="1:17" x14ac:dyDescent="0.3">
      <c r="A862" t="s">
        <v>1872</v>
      </c>
      <c r="B862" t="s">
        <v>1873</v>
      </c>
      <c r="C862" t="s">
        <v>10408</v>
      </c>
      <c r="D862" t="s">
        <v>642</v>
      </c>
      <c r="E862">
        <v>4071.5849336599999</v>
      </c>
      <c r="F862">
        <v>616.45000000000005</v>
      </c>
      <c r="G862">
        <v>-43.243886974023098</v>
      </c>
      <c r="H862">
        <v>-7.2399217331835501</v>
      </c>
      <c r="I862">
        <v>-12.3686577130141</v>
      </c>
      <c r="J862">
        <v>-0.81483986688219201</v>
      </c>
      <c r="K862">
        <v>619.78556540359898</v>
      </c>
      <c r="L862">
        <v>632.98967707534302</v>
      </c>
      <c r="M862">
        <v>52.907061955774701</v>
      </c>
      <c r="N862">
        <v>0.72661121851548205</v>
      </c>
      <c r="O862">
        <v>32.208613837294102</v>
      </c>
      <c r="P862">
        <v>11.756707759245799</v>
      </c>
      <c r="Q862">
        <v>8.7428749746639001E-2</v>
      </c>
    </row>
    <row r="863" spans="1:17" hidden="1" x14ac:dyDescent="0.3">
      <c r="A863" t="s">
        <v>1874</v>
      </c>
      <c r="B863" t="s">
        <v>1875</v>
      </c>
      <c r="C863" t="s">
        <v>10405</v>
      </c>
      <c r="D863" t="s">
        <v>276</v>
      </c>
      <c r="E863">
        <v>4068.4477400000001</v>
      </c>
      <c r="F863">
        <v>443.8</v>
      </c>
      <c r="G863">
        <v>130.67638120694099</v>
      </c>
      <c r="H863">
        <v>6.69263771474637</v>
      </c>
      <c r="I863">
        <v>143.58742461561201</v>
      </c>
      <c r="J863">
        <v>-4.2482031638095101</v>
      </c>
      <c r="K863">
        <v>379.00992729371501</v>
      </c>
      <c r="L863">
        <v>269.07867227578203</v>
      </c>
      <c r="M863">
        <v>47.309504874028001</v>
      </c>
      <c r="N863">
        <v>0.51230233612797604</v>
      </c>
      <c r="O863">
        <v>9.0581342947273402</v>
      </c>
      <c r="P863">
        <v>197.85234899328799</v>
      </c>
      <c r="Q863">
        <v>0.16221159046876099</v>
      </c>
    </row>
    <row r="864" spans="1:17" hidden="1" x14ac:dyDescent="0.3">
      <c r="A864" t="s">
        <v>1876</v>
      </c>
      <c r="B864" t="s">
        <v>1877</v>
      </c>
      <c r="C864" t="s">
        <v>10405</v>
      </c>
      <c r="D864" t="s">
        <v>1066</v>
      </c>
      <c r="E864">
        <v>4060.8879999999999</v>
      </c>
      <c r="F864">
        <v>118</v>
      </c>
      <c r="G864">
        <v>-30.125360779208599</v>
      </c>
      <c r="I864">
        <v>-13.885867553357301</v>
      </c>
      <c r="K864">
        <v>104.378999999999</v>
      </c>
      <c r="M864">
        <v>99.990560428137201</v>
      </c>
      <c r="N864">
        <v>1</v>
      </c>
      <c r="O864">
        <v>0</v>
      </c>
      <c r="P864">
        <v>5.3571428571428603</v>
      </c>
    </row>
    <row r="865" spans="1:17" hidden="1" x14ac:dyDescent="0.3">
      <c r="A865" t="s">
        <v>1878</v>
      </c>
      <c r="B865" t="s">
        <v>1879</v>
      </c>
      <c r="C865" t="s">
        <v>10405</v>
      </c>
      <c r="D865" t="s">
        <v>473</v>
      </c>
      <c r="E865">
        <v>4042.9662027199902</v>
      </c>
      <c r="F865">
        <v>881.6</v>
      </c>
      <c r="G865">
        <v>47.328388592231398</v>
      </c>
      <c r="H865">
        <v>-22.334156608211799</v>
      </c>
      <c r="I865">
        <v>45.277193711762202</v>
      </c>
      <c r="J865">
        <v>-9.9858597015551993</v>
      </c>
      <c r="K865">
        <v>914.92747363024898</v>
      </c>
      <c r="L865">
        <v>731.18522009938295</v>
      </c>
      <c r="M865">
        <v>28.851490819178299</v>
      </c>
      <c r="N865">
        <v>0.22468845040438301</v>
      </c>
      <c r="O865">
        <v>24.205989110707701</v>
      </c>
      <c r="P865">
        <v>94.667402704940599</v>
      </c>
      <c r="Q865">
        <v>0.156650157528609</v>
      </c>
    </row>
    <row r="866" spans="1:17" x14ac:dyDescent="0.3">
      <c r="A866" t="s">
        <v>1880</v>
      </c>
      <c r="B866" t="s">
        <v>1881</v>
      </c>
      <c r="C866" t="s">
        <v>10389</v>
      </c>
      <c r="D866" t="s">
        <v>273</v>
      </c>
      <c r="E866">
        <v>4036.7890957999998</v>
      </c>
      <c r="F866">
        <v>2375.3000000000002</v>
      </c>
      <c r="G866">
        <v>66.480564329877097</v>
      </c>
      <c r="H866">
        <v>-17.140244139084398</v>
      </c>
      <c r="I866">
        <v>51.078301860175699</v>
      </c>
      <c r="J866">
        <v>-4.2504645261330598</v>
      </c>
      <c r="K866">
        <v>2394.5537821470898</v>
      </c>
      <c r="L866">
        <v>1961.2641181009101</v>
      </c>
      <c r="M866">
        <v>46.978562785726503</v>
      </c>
      <c r="N866">
        <v>0.30830427951627798</v>
      </c>
      <c r="O866">
        <v>17.8798467561992</v>
      </c>
      <c r="P866">
        <v>114.328896909542</v>
      </c>
      <c r="Q866">
        <v>1.1843242480899E-2</v>
      </c>
    </row>
    <row r="867" spans="1:17" x14ac:dyDescent="0.3">
      <c r="A867" t="s">
        <v>1882</v>
      </c>
      <c r="B867" t="s">
        <v>1883</v>
      </c>
      <c r="C867" t="s">
        <v>10400</v>
      </c>
      <c r="D867" t="s">
        <v>1564</v>
      </c>
      <c r="E867">
        <v>4024.86</v>
      </c>
      <c r="F867">
        <v>362.6</v>
      </c>
      <c r="G867">
        <v>-48.550624370707098</v>
      </c>
      <c r="H867">
        <v>11.7807720550736</v>
      </c>
      <c r="I867">
        <v>0.81236948177325896</v>
      </c>
      <c r="J867">
        <v>-3.52128217009869</v>
      </c>
      <c r="K867">
        <v>341.517163604205</v>
      </c>
      <c r="L867">
        <v>343.87098181073401</v>
      </c>
      <c r="M867">
        <v>51.985582262098703</v>
      </c>
      <c r="N867">
        <v>1.7015697993291401</v>
      </c>
      <c r="O867">
        <v>28.7093215664644</v>
      </c>
      <c r="P867">
        <v>24.862258953167998</v>
      </c>
      <c r="Q867">
        <v>-6.487124569213E-3</v>
      </c>
    </row>
    <row r="868" spans="1:17" hidden="1" x14ac:dyDescent="0.3">
      <c r="A868" t="s">
        <v>1884</v>
      </c>
      <c r="B868" t="s">
        <v>1885</v>
      </c>
      <c r="C868" t="s">
        <v>10405</v>
      </c>
      <c r="D868" t="s">
        <v>273</v>
      </c>
      <c r="E868">
        <v>4021.2180227449999</v>
      </c>
      <c r="F868">
        <v>3320.45</v>
      </c>
      <c r="G868">
        <v>10.9102931982654</v>
      </c>
      <c r="H868">
        <v>-7.9126036405058802</v>
      </c>
      <c r="I868">
        <v>69.367833096828093</v>
      </c>
      <c r="J868">
        <v>-8.8370191186769702</v>
      </c>
      <c r="K868">
        <v>3091.2840909423498</v>
      </c>
      <c r="L868">
        <v>2469.0377281657702</v>
      </c>
      <c r="M868">
        <v>44.468382798523997</v>
      </c>
      <c r="N868">
        <v>0.42973134478630998</v>
      </c>
      <c r="O868">
        <v>12.4681895526208</v>
      </c>
      <c r="P868">
        <v>120.09412388559301</v>
      </c>
      <c r="Q868">
        <v>0.11321578756754901</v>
      </c>
    </row>
    <row r="869" spans="1:17" hidden="1" x14ac:dyDescent="0.3">
      <c r="A869" t="s">
        <v>1886</v>
      </c>
      <c r="B869" t="s">
        <v>1887</v>
      </c>
      <c r="C869" t="s">
        <v>10405</v>
      </c>
      <c r="D869" t="s">
        <v>470</v>
      </c>
      <c r="E869">
        <v>3996.6898400999999</v>
      </c>
      <c r="F869">
        <v>3290.2</v>
      </c>
      <c r="G869">
        <v>34.5196768263786</v>
      </c>
      <c r="H869">
        <v>-1.7049148262248199</v>
      </c>
      <c r="I869">
        <v>30.210842672893499</v>
      </c>
      <c r="J869">
        <v>0.29343265676078301</v>
      </c>
      <c r="K869">
        <v>3142.2158983986601</v>
      </c>
      <c r="L869">
        <v>2696.7491117985501</v>
      </c>
      <c r="M869">
        <v>52.442388000956797</v>
      </c>
      <c r="N869">
        <v>0.354437327273459</v>
      </c>
      <c r="O869">
        <v>5.4647133912832002</v>
      </c>
      <c r="P869">
        <v>71.5164468539853</v>
      </c>
      <c r="Q869">
        <v>7.5117909962646001E-2</v>
      </c>
    </row>
    <row r="870" spans="1:17" hidden="1" x14ac:dyDescent="0.3">
      <c r="A870" t="s">
        <v>1888</v>
      </c>
      <c r="B870" t="s">
        <v>1889</v>
      </c>
      <c r="C870" t="s">
        <v>10405</v>
      </c>
      <c r="E870">
        <v>3991.4283995999999</v>
      </c>
      <c r="F870">
        <v>2171.1</v>
      </c>
      <c r="G870">
        <v>6730.0341928194603</v>
      </c>
      <c r="H870">
        <v>153.066425639367</v>
      </c>
      <c r="I870">
        <v>467.177250662213</v>
      </c>
      <c r="J870">
        <v>19.4935271708333</v>
      </c>
      <c r="K870">
        <v>1180.0069538474299</v>
      </c>
      <c r="L870">
        <v>680.97285899252199</v>
      </c>
      <c r="M870">
        <v>99.967148002447999</v>
      </c>
      <c r="N870">
        <v>0.51859547359306601</v>
      </c>
      <c r="O870">
        <v>0</v>
      </c>
      <c r="P870">
        <v>6761.8836915297097</v>
      </c>
    </row>
    <row r="871" spans="1:17" hidden="1" x14ac:dyDescent="0.3">
      <c r="A871" t="s">
        <v>1890</v>
      </c>
      <c r="B871" t="s">
        <v>1891</v>
      </c>
      <c r="C871" t="s">
        <v>10405</v>
      </c>
      <c r="D871" t="s">
        <v>512</v>
      </c>
      <c r="E871">
        <v>3986.3371824999999</v>
      </c>
      <c r="F871">
        <v>289.7</v>
      </c>
      <c r="G871">
        <v>50.868886657148799</v>
      </c>
      <c r="H871">
        <v>-0.37823631766708299</v>
      </c>
      <c r="I871">
        <v>50.304347492216003</v>
      </c>
      <c r="J871">
        <v>-3.39474015836646</v>
      </c>
      <c r="K871">
        <v>259.83707146009198</v>
      </c>
      <c r="L871">
        <v>205.07593799560499</v>
      </c>
      <c r="M871">
        <v>59.6592457488291</v>
      </c>
      <c r="N871">
        <v>0.68917877573835795</v>
      </c>
      <c r="O871">
        <v>5.1777701070072402</v>
      </c>
      <c r="P871">
        <v>112.85819250551</v>
      </c>
      <c r="Q871">
        <v>0.23665692290218801</v>
      </c>
    </row>
    <row r="872" spans="1:17" hidden="1" x14ac:dyDescent="0.3">
      <c r="A872" t="s">
        <v>1892</v>
      </c>
      <c r="B872" t="s">
        <v>1893</v>
      </c>
      <c r="C872" t="s">
        <v>10405</v>
      </c>
      <c r="D872" t="s">
        <v>86</v>
      </c>
      <c r="E872">
        <v>3960.4970993699999</v>
      </c>
      <c r="F872">
        <v>370.85</v>
      </c>
      <c r="G872">
        <v>159.35584090499</v>
      </c>
      <c r="H872">
        <v>26.954885806106901</v>
      </c>
      <c r="I872">
        <v>93.675366208337707</v>
      </c>
      <c r="J872">
        <v>-0.66190995679389797</v>
      </c>
      <c r="K872">
        <v>286.29525676774898</v>
      </c>
      <c r="L872">
        <v>208.953320802424</v>
      </c>
      <c r="M872">
        <v>61.635189055957603</v>
      </c>
      <c r="N872">
        <v>0.77233848818832296</v>
      </c>
      <c r="O872">
        <v>7.8603208844546302</v>
      </c>
      <c r="P872">
        <v>208.39916839916799</v>
      </c>
      <c r="Q872">
        <v>6.5819845684365996E-2</v>
      </c>
    </row>
    <row r="873" spans="1:17" x14ac:dyDescent="0.3">
      <c r="A873" t="s">
        <v>1894</v>
      </c>
      <c r="B873" t="s">
        <v>1895</v>
      </c>
      <c r="C873" t="s">
        <v>10404</v>
      </c>
      <c r="D873" t="s">
        <v>273</v>
      </c>
      <c r="E873">
        <v>3952.1212032599901</v>
      </c>
      <c r="F873">
        <v>158.81</v>
      </c>
      <c r="G873">
        <v>47.495504113020601</v>
      </c>
      <c r="H873">
        <v>-9.7333970741584093</v>
      </c>
      <c r="I873">
        <v>60.046701298940903</v>
      </c>
      <c r="J873">
        <v>-1.7391627332005</v>
      </c>
      <c r="K873">
        <v>152.025089070962</v>
      </c>
      <c r="L873">
        <v>123.17176733712201</v>
      </c>
      <c r="M873">
        <v>49.149940293790202</v>
      </c>
      <c r="N873">
        <v>0.55809545672546901</v>
      </c>
      <c r="O873">
        <v>11.453938668849499</v>
      </c>
      <c r="P873">
        <v>94.620098039215605</v>
      </c>
      <c r="Q873">
        <v>2.4084834559588E-2</v>
      </c>
    </row>
    <row r="874" spans="1:17" hidden="1" x14ac:dyDescent="0.3">
      <c r="A874" t="s">
        <v>1896</v>
      </c>
      <c r="B874" t="s">
        <v>1897</v>
      </c>
      <c r="C874" t="s">
        <v>10405</v>
      </c>
      <c r="D874" t="s">
        <v>130</v>
      </c>
      <c r="E874">
        <v>3945.0178814000001</v>
      </c>
      <c r="F874">
        <v>866</v>
      </c>
      <c r="G874">
        <v>113.719762597002</v>
      </c>
      <c r="H874">
        <v>2.0190534623749201</v>
      </c>
      <c r="I874">
        <v>20.349912767494001</v>
      </c>
      <c r="J874">
        <v>0.72702644296402097</v>
      </c>
      <c r="K874">
        <v>728.01849306634995</v>
      </c>
      <c r="L874">
        <v>632.52331939554301</v>
      </c>
      <c r="M874">
        <v>81.296687948384204</v>
      </c>
      <c r="N874">
        <v>1.9257310448677001</v>
      </c>
      <c r="O874">
        <v>4.1570438799076204</v>
      </c>
      <c r="P874">
        <v>180.25889967637499</v>
      </c>
      <c r="Q874">
        <v>0.16389551244582101</v>
      </c>
    </row>
    <row r="875" spans="1:17" x14ac:dyDescent="0.3">
      <c r="A875" t="s">
        <v>1898</v>
      </c>
      <c r="B875" t="s">
        <v>1899</v>
      </c>
      <c r="C875" t="s">
        <v>10402</v>
      </c>
      <c r="D875" t="s">
        <v>470</v>
      </c>
      <c r="E875">
        <v>3929.3437296799998</v>
      </c>
      <c r="F875">
        <v>4548.1000000000004</v>
      </c>
      <c r="G875">
        <v>-11.098138030566901</v>
      </c>
      <c r="H875">
        <v>13.945676822145201</v>
      </c>
      <c r="I875">
        <v>21.782495330227501</v>
      </c>
      <c r="J875">
        <v>3.3407272285837202</v>
      </c>
      <c r="K875">
        <v>4177.51930614497</v>
      </c>
      <c r="L875">
        <v>3750.2805885733501</v>
      </c>
      <c r="M875">
        <v>66.410667746151404</v>
      </c>
      <c r="N875">
        <v>1.1341113382202599</v>
      </c>
      <c r="O875">
        <v>5.4066533277632196</v>
      </c>
      <c r="P875">
        <v>51.785475904418597</v>
      </c>
      <c r="Q875">
        <v>2.6509626943689999E-2</v>
      </c>
    </row>
    <row r="876" spans="1:17" hidden="1" x14ac:dyDescent="0.3">
      <c r="A876" t="s">
        <v>1900</v>
      </c>
      <c r="B876" t="s">
        <v>1901</v>
      </c>
      <c r="C876" t="s">
        <v>10405</v>
      </c>
      <c r="D876" t="s">
        <v>138</v>
      </c>
      <c r="E876">
        <v>3920.7550574500001</v>
      </c>
      <c r="F876">
        <v>324.5</v>
      </c>
      <c r="G876">
        <v>12.4047800183632</v>
      </c>
      <c r="H876">
        <v>-21.4831387242014</v>
      </c>
      <c r="I876">
        <v>41.518191075094201</v>
      </c>
      <c r="J876">
        <v>-2.54264244516816</v>
      </c>
      <c r="K876">
        <v>371.16172384816099</v>
      </c>
      <c r="M876">
        <v>31.845527873702899</v>
      </c>
      <c r="N876">
        <v>0.34857557713828802</v>
      </c>
      <c r="O876">
        <v>63.328197226502297</v>
      </c>
      <c r="P876">
        <v>91.558441558441501</v>
      </c>
    </row>
    <row r="877" spans="1:17" x14ac:dyDescent="0.3">
      <c r="A877" t="s">
        <v>1902</v>
      </c>
      <c r="B877" t="s">
        <v>1903</v>
      </c>
      <c r="C877" t="s">
        <v>10404</v>
      </c>
      <c r="D877" t="s">
        <v>273</v>
      </c>
      <c r="E877">
        <v>3916.9393650000002</v>
      </c>
      <c r="F877">
        <v>1265.0999999999999</v>
      </c>
      <c r="G877">
        <v>48.146232953696497</v>
      </c>
      <c r="H877">
        <v>-1.0751025981925899</v>
      </c>
      <c r="I877">
        <v>48.378799552394298</v>
      </c>
      <c r="J877">
        <v>4.81490246785987</v>
      </c>
      <c r="K877">
        <v>1199.71632846276</v>
      </c>
      <c r="L877">
        <v>975.84145376805304</v>
      </c>
      <c r="M877">
        <v>51.459636521580499</v>
      </c>
      <c r="N877">
        <v>0.30495365952744702</v>
      </c>
      <c r="O877">
        <v>10.6552841672595</v>
      </c>
      <c r="P877">
        <v>103.57229061066801</v>
      </c>
      <c r="Q877">
        <v>3.2587572486733003E-2</v>
      </c>
    </row>
    <row r="878" spans="1:17" hidden="1" x14ac:dyDescent="0.3">
      <c r="A878" t="s">
        <v>1904</v>
      </c>
      <c r="B878" t="s">
        <v>1905</v>
      </c>
      <c r="C878" t="s">
        <v>10405</v>
      </c>
      <c r="D878" t="s">
        <v>190</v>
      </c>
      <c r="E878">
        <v>3911.5706899500001</v>
      </c>
      <c r="F878">
        <v>573.9</v>
      </c>
      <c r="G878">
        <v>29.200031246260298</v>
      </c>
      <c r="H878">
        <v>1.72680483314682</v>
      </c>
      <c r="I878">
        <v>5.6938323666840196</v>
      </c>
      <c r="J878">
        <v>-1.4537056968503601</v>
      </c>
      <c r="K878">
        <v>541.944106007306</v>
      </c>
      <c r="L878">
        <v>486.67956809712899</v>
      </c>
      <c r="M878">
        <v>65.792418794305703</v>
      </c>
      <c r="N878">
        <v>1.73256778914743</v>
      </c>
      <c r="O878">
        <v>6.2815821571702504</v>
      </c>
      <c r="P878">
        <v>72.679404242515403</v>
      </c>
      <c r="Q878">
        <v>0.15290547036623001</v>
      </c>
    </row>
    <row r="879" spans="1:17" hidden="1" x14ac:dyDescent="0.3">
      <c r="A879" t="s">
        <v>1906</v>
      </c>
      <c r="B879" t="s">
        <v>1907</v>
      </c>
      <c r="C879" t="s">
        <v>10405</v>
      </c>
      <c r="D879" t="s">
        <v>756</v>
      </c>
      <c r="E879">
        <v>3909.5647514000002</v>
      </c>
      <c r="F879">
        <v>840.4</v>
      </c>
      <c r="G879">
        <v>-48.031616099162399</v>
      </c>
      <c r="H879">
        <v>-12.1032419930615</v>
      </c>
      <c r="I879">
        <v>-8.0672035523896799</v>
      </c>
      <c r="J879">
        <v>-8.0641393129558292</v>
      </c>
      <c r="K879">
        <v>859.98621600832303</v>
      </c>
      <c r="L879">
        <v>886.81663655212697</v>
      </c>
      <c r="M879">
        <v>34.386053902090801</v>
      </c>
      <c r="N879">
        <v>0.82544453409725405</v>
      </c>
      <c r="O879">
        <v>23.750594954783399</v>
      </c>
      <c r="P879">
        <v>16.917084028937101</v>
      </c>
      <c r="Q879">
        <v>-8.8109476537700002E-2</v>
      </c>
    </row>
    <row r="880" spans="1:17" x14ac:dyDescent="0.3">
      <c r="A880" t="s">
        <v>1908</v>
      </c>
      <c r="B880" t="s">
        <v>1909</v>
      </c>
      <c r="C880" t="s">
        <v>10395</v>
      </c>
      <c r="D880" t="s">
        <v>54</v>
      </c>
      <c r="E880">
        <v>3905.8088587000002</v>
      </c>
      <c r="F880">
        <v>389.5</v>
      </c>
      <c r="G880">
        <v>6.2221071032981996</v>
      </c>
      <c r="H880">
        <v>-2.92643568424262</v>
      </c>
      <c r="I880">
        <v>16.2933646355755</v>
      </c>
      <c r="J880">
        <v>-2.9695503717728799</v>
      </c>
      <c r="K880">
        <v>380.71264320837599</v>
      </c>
      <c r="L880">
        <v>338.94420246475801</v>
      </c>
      <c r="M880">
        <v>38.082617447855199</v>
      </c>
      <c r="N880">
        <v>1.1204096922439899</v>
      </c>
      <c r="O880">
        <v>11.4249037227214</v>
      </c>
      <c r="P880">
        <v>64.103644406993894</v>
      </c>
      <c r="Q880">
        <v>6.7881520228940007E-2</v>
      </c>
    </row>
    <row r="881" spans="1:17" hidden="1" x14ac:dyDescent="0.3">
      <c r="A881" t="s">
        <v>1910</v>
      </c>
      <c r="B881" t="s">
        <v>1911</v>
      </c>
      <c r="C881" t="s">
        <v>10405</v>
      </c>
      <c r="D881" t="s">
        <v>273</v>
      </c>
      <c r="E881">
        <v>3899.0308010499998</v>
      </c>
      <c r="F881">
        <v>568.70000000000005</v>
      </c>
      <c r="G881">
        <v>41.5082211495343</v>
      </c>
      <c r="H881">
        <v>-11.640183196918599</v>
      </c>
      <c r="I881">
        <v>14.1118930639333</v>
      </c>
      <c r="J881">
        <v>-5.0996691945704304</v>
      </c>
      <c r="K881">
        <v>581.81666157832797</v>
      </c>
      <c r="L881">
        <v>506.00817661170498</v>
      </c>
      <c r="M881">
        <v>38.520812833346902</v>
      </c>
      <c r="N881">
        <v>0.29710407215234402</v>
      </c>
      <c r="O881">
        <v>15.1749604360822</v>
      </c>
      <c r="P881">
        <v>81.693290734824302</v>
      </c>
      <c r="Q881">
        <v>5.5439487750279001E-2</v>
      </c>
    </row>
    <row r="882" spans="1:17" hidden="1" x14ac:dyDescent="0.3">
      <c r="A882" t="s">
        <v>1912</v>
      </c>
      <c r="B882" t="s">
        <v>1913</v>
      </c>
      <c r="C882" t="s">
        <v>10405</v>
      </c>
      <c r="D882" t="s">
        <v>125</v>
      </c>
      <c r="E882">
        <v>3878.694853775</v>
      </c>
      <c r="F882">
        <v>1184.75</v>
      </c>
      <c r="G882">
        <v>70.5853581885181</v>
      </c>
      <c r="H882">
        <v>33.289858739795001</v>
      </c>
      <c r="I882">
        <v>23.045142403968299</v>
      </c>
      <c r="J882">
        <v>-5.5958011775414596</v>
      </c>
      <c r="K882">
        <v>1079.4791664936499</v>
      </c>
      <c r="L882">
        <v>932.88425741041499</v>
      </c>
      <c r="M882">
        <v>44.077589869297</v>
      </c>
      <c r="N882">
        <v>1.02427644015276</v>
      </c>
      <c r="O882">
        <v>12.259970457902501</v>
      </c>
      <c r="P882">
        <v>104.796888504753</v>
      </c>
      <c r="Q882">
        <v>0.13131790075920799</v>
      </c>
    </row>
    <row r="883" spans="1:17" hidden="1" x14ac:dyDescent="0.3">
      <c r="A883" t="s">
        <v>1914</v>
      </c>
      <c r="B883" t="s">
        <v>1915</v>
      </c>
      <c r="C883" t="s">
        <v>10405</v>
      </c>
      <c r="D883" t="s">
        <v>261</v>
      </c>
      <c r="E883">
        <v>3874.7545527099901</v>
      </c>
      <c r="F883">
        <v>3820.1</v>
      </c>
      <c r="G883">
        <v>9.1162017639354005</v>
      </c>
      <c r="H883">
        <v>0.18628388274631999</v>
      </c>
      <c r="I883">
        <v>56.740973052430597</v>
      </c>
      <c r="J883">
        <v>1.9187881515963201</v>
      </c>
      <c r="K883">
        <v>3714.1764481237601</v>
      </c>
      <c r="L883">
        <v>3139.7873040941899</v>
      </c>
      <c r="M883">
        <v>57.392200459049398</v>
      </c>
      <c r="N883">
        <v>0.36681387535256699</v>
      </c>
      <c r="O883">
        <v>11.122745477866999</v>
      </c>
      <c r="P883">
        <v>77.184601113172505</v>
      </c>
      <c r="Q883">
        <v>0.108861946314786</v>
      </c>
    </row>
    <row r="884" spans="1:17" hidden="1" x14ac:dyDescent="0.3">
      <c r="A884" t="s">
        <v>1916</v>
      </c>
      <c r="B884" t="s">
        <v>1917</v>
      </c>
      <c r="C884" t="s">
        <v>10405</v>
      </c>
      <c r="D884" t="s">
        <v>86</v>
      </c>
      <c r="E884">
        <v>3871.7808862000002</v>
      </c>
      <c r="F884">
        <v>1712.35</v>
      </c>
      <c r="G884">
        <v>192.52064715071501</v>
      </c>
      <c r="H884">
        <v>18.662204543637301</v>
      </c>
      <c r="I884">
        <v>86.069001201228701</v>
      </c>
      <c r="J884">
        <v>6.17844990474649E-2</v>
      </c>
      <c r="K884">
        <v>1445.96952721092</v>
      </c>
      <c r="L884">
        <v>1113.5664320894</v>
      </c>
      <c r="M884">
        <v>66.253380808365705</v>
      </c>
      <c r="N884">
        <v>1.91156229781248</v>
      </c>
      <c r="O884">
        <v>3.2528396647881501</v>
      </c>
      <c r="P884">
        <v>232.14043254776399</v>
      </c>
      <c r="Q884">
        <v>0.19061817033967399</v>
      </c>
    </row>
    <row r="885" spans="1:17" x14ac:dyDescent="0.3">
      <c r="A885" t="s">
        <v>1918</v>
      </c>
      <c r="B885" t="s">
        <v>1919</v>
      </c>
      <c r="C885" t="s">
        <v>10391</v>
      </c>
      <c r="D885" t="s">
        <v>24</v>
      </c>
      <c r="E885">
        <v>3863.3311107899999</v>
      </c>
      <c r="F885">
        <v>123.23</v>
      </c>
      <c r="G885">
        <v>-33.579961230179201</v>
      </c>
      <c r="H885">
        <v>-6.9424183060981397</v>
      </c>
      <c r="I885">
        <v>-13.5345467735316</v>
      </c>
      <c r="J885">
        <v>-2.7013131189627302</v>
      </c>
      <c r="K885">
        <v>123.783715963253</v>
      </c>
      <c r="L885">
        <v>126.60036369582799</v>
      </c>
      <c r="M885">
        <v>63.075883108909203</v>
      </c>
      <c r="N885">
        <v>0.83205162886540496</v>
      </c>
      <c r="O885">
        <v>32.638156293110399</v>
      </c>
      <c r="P885">
        <v>12.1292083712465</v>
      </c>
      <c r="Q885">
        <v>1.8112524037142998E-2</v>
      </c>
    </row>
    <row r="886" spans="1:17" x14ac:dyDescent="0.3">
      <c r="A886" t="s">
        <v>1920</v>
      </c>
      <c r="B886" t="s">
        <v>1921</v>
      </c>
      <c r="C886" t="s">
        <v>10402</v>
      </c>
      <c r="D886" t="s">
        <v>554</v>
      </c>
      <c r="E886">
        <v>3847.8441207149999</v>
      </c>
      <c r="F886">
        <v>345.45</v>
      </c>
      <c r="G886">
        <v>-19.306739303173501</v>
      </c>
      <c r="H886">
        <v>-3.9160436129860998</v>
      </c>
      <c r="I886">
        <v>6.4003793306507104</v>
      </c>
      <c r="J886">
        <v>2.3317389048158699</v>
      </c>
      <c r="K886">
        <v>347.68431069840801</v>
      </c>
      <c r="L886">
        <v>333.56914471145097</v>
      </c>
      <c r="M886">
        <v>57.854510148936399</v>
      </c>
      <c r="N886">
        <v>0.22740293391448901</v>
      </c>
      <c r="O886">
        <v>30.814879143146602</v>
      </c>
      <c r="P886">
        <v>46.812579685507799</v>
      </c>
    </row>
    <row r="887" spans="1:17" hidden="1" x14ac:dyDescent="0.3">
      <c r="A887" t="s">
        <v>1922</v>
      </c>
      <c r="B887" t="s">
        <v>1923</v>
      </c>
      <c r="C887" t="s">
        <v>10391</v>
      </c>
      <c r="D887" t="s">
        <v>1924</v>
      </c>
      <c r="E887">
        <v>3827.2199488400001</v>
      </c>
      <c r="F887">
        <v>228.46</v>
      </c>
      <c r="G887">
        <v>-46.0106860106375</v>
      </c>
      <c r="H887">
        <v>-7.82645459448461</v>
      </c>
      <c r="I887">
        <v>-2.8496407366288898</v>
      </c>
      <c r="J887">
        <v>-2.8735853169386498</v>
      </c>
      <c r="K887">
        <v>230.016209248389</v>
      </c>
      <c r="M887">
        <v>47.613811807933999</v>
      </c>
      <c r="N887">
        <v>0.75441544939185501</v>
      </c>
      <c r="O887">
        <v>22.997461262365299</v>
      </c>
      <c r="P887">
        <v>16.205493387589001</v>
      </c>
    </row>
    <row r="888" spans="1:17" x14ac:dyDescent="0.3">
      <c r="A888" t="s">
        <v>1925</v>
      </c>
      <c r="B888" t="s">
        <v>1926</v>
      </c>
      <c r="C888" t="s">
        <v>10402</v>
      </c>
      <c r="D888" t="s">
        <v>125</v>
      </c>
      <c r="E888">
        <v>3812.3171855999999</v>
      </c>
      <c r="F888">
        <v>871.2</v>
      </c>
      <c r="G888">
        <v>38.074433413805998</v>
      </c>
      <c r="H888">
        <v>3.3186343195093402</v>
      </c>
      <c r="I888">
        <v>-17.646528651947602</v>
      </c>
      <c r="J888">
        <v>-0.200406623553646</v>
      </c>
      <c r="K888">
        <v>826.90493147855204</v>
      </c>
      <c r="L888">
        <v>772.62730464288495</v>
      </c>
      <c r="M888">
        <v>75.704366261627499</v>
      </c>
      <c r="N888">
        <v>0.71939807113111698</v>
      </c>
      <c r="O888">
        <v>24.311294765840199</v>
      </c>
      <c r="P888">
        <v>105.714285714285</v>
      </c>
      <c r="Q888">
        <v>8.3823373173543006E-2</v>
      </c>
    </row>
    <row r="889" spans="1:17" hidden="1" x14ac:dyDescent="0.3">
      <c r="A889" t="s">
        <v>1927</v>
      </c>
      <c r="B889" t="s">
        <v>1928</v>
      </c>
      <c r="C889" t="s">
        <v>10405</v>
      </c>
      <c r="D889" t="s">
        <v>54</v>
      </c>
      <c r="E889">
        <v>3801.36492486</v>
      </c>
      <c r="F889">
        <v>1529.1</v>
      </c>
      <c r="G889">
        <v>137.991677760345</v>
      </c>
      <c r="H889">
        <v>-0.112349725990433</v>
      </c>
      <c r="I889">
        <v>78.996318646794904</v>
      </c>
      <c r="J889">
        <v>2.7501498407699301</v>
      </c>
      <c r="K889">
        <v>1315.73896387477</v>
      </c>
      <c r="L889">
        <v>1027.1442441940501</v>
      </c>
      <c r="M889">
        <v>72.023627758562199</v>
      </c>
      <c r="N889">
        <v>0.81140656178940995</v>
      </c>
      <c r="O889">
        <v>5.8858151854046498E-2</v>
      </c>
      <c r="P889">
        <v>208.217245240761</v>
      </c>
      <c r="Q889">
        <v>0.23263547689279401</v>
      </c>
    </row>
    <row r="890" spans="1:17" hidden="1" x14ac:dyDescent="0.3">
      <c r="A890" t="s">
        <v>1929</v>
      </c>
      <c r="B890" t="s">
        <v>1930</v>
      </c>
      <c r="C890" t="s">
        <v>10405</v>
      </c>
      <c r="D890" t="s">
        <v>130</v>
      </c>
      <c r="E890">
        <v>3793.9694840000002</v>
      </c>
      <c r="F890">
        <v>421</v>
      </c>
      <c r="G890">
        <v>-29.652630158234299</v>
      </c>
      <c r="H890">
        <v>-9.4177522057366598</v>
      </c>
      <c r="I890">
        <v>-18.125599162502802</v>
      </c>
      <c r="J890">
        <v>-4.2080996471480701</v>
      </c>
      <c r="K890">
        <v>428.57263113145598</v>
      </c>
      <c r="L890">
        <v>424.36196167342501</v>
      </c>
      <c r="M890">
        <v>39.249995917367599</v>
      </c>
      <c r="N890">
        <v>0.14464682028821099</v>
      </c>
      <c r="O890">
        <v>13.776722090261201</v>
      </c>
      <c r="P890">
        <v>10.498687664042</v>
      </c>
      <c r="Q890">
        <v>-2.5634234203890001E-2</v>
      </c>
    </row>
    <row r="891" spans="1:17" x14ac:dyDescent="0.3">
      <c r="A891" t="s">
        <v>1931</v>
      </c>
      <c r="B891" t="s">
        <v>1932</v>
      </c>
      <c r="C891" t="s">
        <v>10390</v>
      </c>
      <c r="D891" t="s">
        <v>284</v>
      </c>
      <c r="E891">
        <v>3788.9786583599998</v>
      </c>
      <c r="F891">
        <v>1387.9</v>
      </c>
      <c r="G891">
        <v>45.449939204933202</v>
      </c>
      <c r="H891">
        <v>-2.6296609346967599</v>
      </c>
      <c r="I891">
        <v>-7.4401930581472504</v>
      </c>
      <c r="J891">
        <v>-1.8368898733144601</v>
      </c>
      <c r="K891">
        <v>1368.1154908660999</v>
      </c>
      <c r="L891">
        <v>1241.2821850938899</v>
      </c>
      <c r="M891">
        <v>57.009241959387097</v>
      </c>
      <c r="N891">
        <v>0.62979290968011803</v>
      </c>
      <c r="O891">
        <v>1.9525902442538901</v>
      </c>
      <c r="P891">
        <v>77.935897435897402</v>
      </c>
      <c r="Q891">
        <v>8.8071943861751004E-2</v>
      </c>
    </row>
    <row r="892" spans="1:17" x14ac:dyDescent="0.3">
      <c r="A892" t="s">
        <v>1933</v>
      </c>
      <c r="B892" t="s">
        <v>1934</v>
      </c>
      <c r="C892" t="s">
        <v>10390</v>
      </c>
      <c r="D892" t="s">
        <v>21</v>
      </c>
      <c r="E892">
        <v>3770.3447791499998</v>
      </c>
      <c r="F892">
        <v>638.70000000000005</v>
      </c>
      <c r="G892">
        <v>-21.576708654994398</v>
      </c>
      <c r="H892">
        <v>6.7647708430755298</v>
      </c>
      <c r="I892">
        <v>1.6547547386260899</v>
      </c>
      <c r="J892">
        <v>-5.7110036619674203</v>
      </c>
      <c r="K892">
        <v>624.71035235931402</v>
      </c>
      <c r="L892">
        <v>603.800130492368</v>
      </c>
      <c r="M892">
        <v>51.955780288399602</v>
      </c>
      <c r="N892">
        <v>0.38501116766382898</v>
      </c>
      <c r="O892">
        <v>23.923594801941402</v>
      </c>
      <c r="P892">
        <v>41.933333333333302</v>
      </c>
      <c r="Q892">
        <v>7.2502343042738004E-2</v>
      </c>
    </row>
    <row r="893" spans="1:17" x14ac:dyDescent="0.3">
      <c r="A893" t="s">
        <v>1935</v>
      </c>
      <c r="B893" t="s">
        <v>1936</v>
      </c>
      <c r="C893" t="s">
        <v>10393</v>
      </c>
      <c r="D893" t="s">
        <v>233</v>
      </c>
      <c r="E893">
        <v>3757.6331276249998</v>
      </c>
      <c r="F893">
        <v>1300.6500000000001</v>
      </c>
      <c r="G893">
        <v>15.716872971172799</v>
      </c>
      <c r="H893">
        <v>39.3263896620225</v>
      </c>
      <c r="I893">
        <v>69.440094410375494</v>
      </c>
      <c r="J893">
        <v>-6.1541022050814398</v>
      </c>
      <c r="K893">
        <v>1052.09643701916</v>
      </c>
      <c r="L893">
        <v>901.73083845587803</v>
      </c>
      <c r="M893">
        <v>68.463503133612704</v>
      </c>
      <c r="N893">
        <v>1.53645130062166</v>
      </c>
      <c r="O893">
        <v>5.3127282512589602</v>
      </c>
      <c r="P893">
        <v>96.680780281264205</v>
      </c>
      <c r="Q893">
        <v>-9.1832424189019993E-3</v>
      </c>
    </row>
    <row r="894" spans="1:17" hidden="1" x14ac:dyDescent="0.3">
      <c r="A894" t="s">
        <v>1937</v>
      </c>
      <c r="B894" t="s">
        <v>1938</v>
      </c>
      <c r="C894" t="s">
        <v>10405</v>
      </c>
      <c r="D894" t="s">
        <v>46</v>
      </c>
      <c r="E894">
        <v>3756.6365990999998</v>
      </c>
      <c r="F894">
        <v>675.4</v>
      </c>
      <c r="G894">
        <v>-34.606679618744899</v>
      </c>
      <c r="H894">
        <v>-14.7680864799775</v>
      </c>
      <c r="I894">
        <v>-20.151820391683799</v>
      </c>
      <c r="J894">
        <v>-3.6222150777362998</v>
      </c>
      <c r="K894">
        <v>719.62030301506195</v>
      </c>
      <c r="M894">
        <v>33.0660589636935</v>
      </c>
      <c r="N894">
        <v>0.32974951832775701</v>
      </c>
      <c r="O894">
        <v>32.847201658276497</v>
      </c>
      <c r="P894">
        <v>22.799999999999901</v>
      </c>
    </row>
    <row r="895" spans="1:17" hidden="1" x14ac:dyDescent="0.3">
      <c r="A895" t="s">
        <v>1939</v>
      </c>
      <c r="B895" t="s">
        <v>1940</v>
      </c>
      <c r="C895" t="s">
        <v>10405</v>
      </c>
      <c r="D895" t="s">
        <v>324</v>
      </c>
      <c r="E895">
        <v>3743.2212696449901</v>
      </c>
      <c r="F895">
        <v>390.05</v>
      </c>
      <c r="G895">
        <v>56.035857744477497</v>
      </c>
      <c r="H895">
        <v>46.1458339800906</v>
      </c>
      <c r="I895">
        <v>131.99794363702199</v>
      </c>
      <c r="J895">
        <v>7.2790354629627796</v>
      </c>
      <c r="K895">
        <v>290.020845533672</v>
      </c>
      <c r="M895">
        <v>78.281932188664996</v>
      </c>
      <c r="N895">
        <v>2.6195599843071902</v>
      </c>
      <c r="O895">
        <v>5.0378156646583703</v>
      </c>
      <c r="P895">
        <v>158.99734395750301</v>
      </c>
    </row>
    <row r="896" spans="1:17" hidden="1" x14ac:dyDescent="0.3">
      <c r="A896" t="s">
        <v>1941</v>
      </c>
      <c r="B896" t="s">
        <v>1942</v>
      </c>
      <c r="C896" t="s">
        <v>10405</v>
      </c>
      <c r="D896" t="s">
        <v>1066</v>
      </c>
      <c r="E896">
        <v>3730.8735000000001</v>
      </c>
      <c r="F896">
        <v>61.78</v>
      </c>
      <c r="G896">
        <v>-45.672905043064901</v>
      </c>
      <c r="H896">
        <v>-5.3525739503963896</v>
      </c>
      <c r="I896">
        <v>-25.473794370847401</v>
      </c>
      <c r="J896">
        <v>-1.31584871466523</v>
      </c>
      <c r="K896">
        <v>63.805001783038001</v>
      </c>
      <c r="L896">
        <v>66.125630402751796</v>
      </c>
      <c r="M896">
        <v>80.428401478298795</v>
      </c>
      <c r="N896">
        <v>1.08388564913438</v>
      </c>
      <c r="O896">
        <v>17.821301392036201</v>
      </c>
      <c r="P896">
        <v>0.53702196908054201</v>
      </c>
      <c r="Q896">
        <v>-6.679688381315E-3</v>
      </c>
    </row>
    <row r="897" spans="1:17" hidden="1" x14ac:dyDescent="0.3">
      <c r="A897" t="s">
        <v>1943</v>
      </c>
      <c r="B897" t="s">
        <v>1944</v>
      </c>
      <c r="C897" t="s">
        <v>10405</v>
      </c>
      <c r="D897" t="s">
        <v>215</v>
      </c>
      <c r="E897">
        <v>3729.7496904300001</v>
      </c>
      <c r="F897">
        <v>580.04999999999995</v>
      </c>
      <c r="G897">
        <v>135.20851233948</v>
      </c>
      <c r="H897">
        <v>-16.0450668206804</v>
      </c>
      <c r="I897">
        <v>69.4169547197166</v>
      </c>
      <c r="J897">
        <v>-1.5333927984883899</v>
      </c>
      <c r="K897">
        <v>577.17564953507895</v>
      </c>
      <c r="L897">
        <v>437.08353812930898</v>
      </c>
      <c r="M897">
        <v>44.453571068488898</v>
      </c>
      <c r="N897">
        <v>0.30864590068586001</v>
      </c>
      <c r="O897">
        <v>19.644858201879099</v>
      </c>
      <c r="P897">
        <v>224.050279329608</v>
      </c>
      <c r="Q897">
        <v>0.18405344093399201</v>
      </c>
    </row>
    <row r="898" spans="1:17" hidden="1" x14ac:dyDescent="0.3">
      <c r="A898" t="s">
        <v>1945</v>
      </c>
      <c r="B898" t="s">
        <v>1946</v>
      </c>
      <c r="C898" t="s">
        <v>10405</v>
      </c>
      <c r="D898" t="s">
        <v>753</v>
      </c>
      <c r="E898">
        <v>3724.7253936799998</v>
      </c>
      <c r="F898">
        <v>161.63</v>
      </c>
      <c r="G898">
        <v>2.7636436233956201</v>
      </c>
      <c r="H898">
        <v>-4.4199981908886796</v>
      </c>
      <c r="I898">
        <v>-9.4325795005488402</v>
      </c>
      <c r="J898">
        <v>-0.26313508945462599</v>
      </c>
      <c r="K898">
        <v>157.85832386740501</v>
      </c>
      <c r="L898">
        <v>148.495626868822</v>
      </c>
      <c r="M898">
        <v>58.331342908403499</v>
      </c>
      <c r="N898">
        <v>0.73868592445483305</v>
      </c>
      <c r="O898">
        <v>8.2719792117799997</v>
      </c>
      <c r="P898">
        <v>43.225520602569702</v>
      </c>
      <c r="Q898">
        <v>8.2626113561340003E-3</v>
      </c>
    </row>
    <row r="899" spans="1:17" hidden="1" x14ac:dyDescent="0.3">
      <c r="A899" t="s">
        <v>1947</v>
      </c>
      <c r="B899" t="s">
        <v>1948</v>
      </c>
      <c r="C899" t="s">
        <v>10405</v>
      </c>
      <c r="D899" t="s">
        <v>473</v>
      </c>
      <c r="E899">
        <v>3697.1991902699901</v>
      </c>
      <c r="F899">
        <v>583.95000000000005</v>
      </c>
      <c r="G899">
        <v>27.091709781863599</v>
      </c>
      <c r="H899">
        <v>-2.39382721928866</v>
      </c>
      <c r="I899">
        <v>52.853173927896798</v>
      </c>
      <c r="K899">
        <v>555.13151102030702</v>
      </c>
      <c r="L899">
        <v>481.76224515429197</v>
      </c>
      <c r="M899">
        <v>64.780785260819798</v>
      </c>
      <c r="N899">
        <v>2.9222247314495502</v>
      </c>
      <c r="O899">
        <v>5.9851014641664397</v>
      </c>
      <c r="P899">
        <v>77.492401215805501</v>
      </c>
      <c r="Q899">
        <v>-3.9150349227047E-2</v>
      </c>
    </row>
    <row r="900" spans="1:17" x14ac:dyDescent="0.3">
      <c r="A900" t="s">
        <v>1949</v>
      </c>
      <c r="B900" t="s">
        <v>1950</v>
      </c>
      <c r="C900" t="s">
        <v>10407</v>
      </c>
      <c r="D900" t="s">
        <v>1951</v>
      </c>
      <c r="E900">
        <v>3667.656524</v>
      </c>
      <c r="F900">
        <v>20.72</v>
      </c>
      <c r="G900">
        <v>-32.710742729381799</v>
      </c>
      <c r="H900">
        <v>-8.0822342834607301</v>
      </c>
      <c r="I900">
        <v>-13.011767946658001</v>
      </c>
      <c r="J900">
        <v>-7.0048851481996</v>
      </c>
      <c r="K900">
        <v>21.453860508265802</v>
      </c>
      <c r="L900">
        <v>21.282419548648399</v>
      </c>
      <c r="M900">
        <v>43.633243800975698</v>
      </c>
      <c r="N900">
        <v>0.71985401820832295</v>
      </c>
      <c r="O900">
        <v>34.893822393822298</v>
      </c>
      <c r="P900">
        <v>21.8823529411764</v>
      </c>
      <c r="Q900">
        <v>-6.2272610528357003E-2</v>
      </c>
    </row>
    <row r="901" spans="1:17" hidden="1" x14ac:dyDescent="0.3">
      <c r="A901" t="s">
        <v>1952</v>
      </c>
      <c r="B901" t="s">
        <v>1953</v>
      </c>
      <c r="C901" t="s">
        <v>10405</v>
      </c>
      <c r="D901" t="s">
        <v>86</v>
      </c>
      <c r="E901">
        <v>3664.5992990999998</v>
      </c>
      <c r="F901">
        <v>2923</v>
      </c>
      <c r="G901">
        <v>14.6080621676003</v>
      </c>
      <c r="H901">
        <v>-15.304491902660001</v>
      </c>
      <c r="I901">
        <v>4.15140288952324</v>
      </c>
      <c r="J901">
        <v>-10.4874032018447</v>
      </c>
      <c r="K901">
        <v>3152.17510352196</v>
      </c>
      <c r="L901">
        <v>2792.2379722631499</v>
      </c>
      <c r="M901">
        <v>35.548659558061601</v>
      </c>
      <c r="N901">
        <v>2.03076045111357</v>
      </c>
      <c r="O901">
        <v>30.525145398563101</v>
      </c>
      <c r="P901">
        <v>60.037230693421598</v>
      </c>
      <c r="Q901">
        <v>0.17570020478708601</v>
      </c>
    </row>
    <row r="902" spans="1:17" x14ac:dyDescent="0.3">
      <c r="A902" t="s">
        <v>1954</v>
      </c>
      <c r="B902" t="s">
        <v>1955</v>
      </c>
      <c r="C902" t="s">
        <v>10402</v>
      </c>
      <c r="D902" t="s">
        <v>273</v>
      </c>
      <c r="E902">
        <v>3648.7458582599902</v>
      </c>
      <c r="F902">
        <v>1162.3</v>
      </c>
      <c r="G902">
        <v>-30.5685645868551</v>
      </c>
      <c r="H902">
        <v>-19.243328988279</v>
      </c>
      <c r="I902">
        <v>28.056493040907601</v>
      </c>
      <c r="J902">
        <v>-6.7142526916406302</v>
      </c>
      <c r="K902">
        <v>1166.97759090353</v>
      </c>
      <c r="L902">
        <v>1075.22803779727</v>
      </c>
      <c r="M902">
        <v>31.663439019408798</v>
      </c>
      <c r="N902">
        <v>0.37317839915967499</v>
      </c>
      <c r="O902">
        <v>18.299922567323399</v>
      </c>
      <c r="P902">
        <v>54.633140424399599</v>
      </c>
      <c r="Q902">
        <v>-6.1338472570414998E-2</v>
      </c>
    </row>
    <row r="903" spans="1:17" hidden="1" x14ac:dyDescent="0.3">
      <c r="A903" t="s">
        <v>1956</v>
      </c>
      <c r="B903" t="s">
        <v>1957</v>
      </c>
      <c r="C903" t="s">
        <v>10405</v>
      </c>
      <c r="D903" t="s">
        <v>393</v>
      </c>
      <c r="E903">
        <v>3632.7222761550001</v>
      </c>
      <c r="F903">
        <v>1097.95</v>
      </c>
      <c r="G903">
        <v>57.713691897491699</v>
      </c>
      <c r="H903">
        <v>0.68784031065949203</v>
      </c>
      <c r="I903">
        <v>53.346360439063602</v>
      </c>
      <c r="J903">
        <v>-1.14805082627911</v>
      </c>
      <c r="K903">
        <v>981.29902375353095</v>
      </c>
      <c r="L903">
        <v>785.69517386274299</v>
      </c>
      <c r="M903">
        <v>52.530674928591999</v>
      </c>
      <c r="N903">
        <v>0.47477645385443601</v>
      </c>
      <c r="O903">
        <v>23.8672070677171</v>
      </c>
      <c r="P903">
        <v>114.56908344733201</v>
      </c>
      <c r="Q903">
        <v>1.2064323492490001E-3</v>
      </c>
    </row>
    <row r="904" spans="1:17" hidden="1" x14ac:dyDescent="0.3">
      <c r="A904" t="s">
        <v>1958</v>
      </c>
      <c r="B904" t="s">
        <v>1959</v>
      </c>
      <c r="C904" t="s">
        <v>10405</v>
      </c>
      <c r="D904" t="s">
        <v>54</v>
      </c>
      <c r="E904">
        <v>3631.1518297480002</v>
      </c>
      <c r="F904">
        <v>141.41</v>
      </c>
      <c r="G904">
        <v>50.497374274927701</v>
      </c>
      <c r="H904">
        <v>-17.871632240163901</v>
      </c>
      <c r="I904">
        <v>57.509503992390101</v>
      </c>
      <c r="J904">
        <v>-4.5752934816054198</v>
      </c>
      <c r="K904">
        <v>144.72792811820199</v>
      </c>
      <c r="L904">
        <v>116.685586999051</v>
      </c>
      <c r="M904">
        <v>30.573206074834498</v>
      </c>
      <c r="N904">
        <v>0.41399346455248198</v>
      </c>
      <c r="O904">
        <v>19.510642811682299</v>
      </c>
      <c r="P904">
        <v>90.708024275117893</v>
      </c>
      <c r="Q904">
        <v>1.778143762844E-3</v>
      </c>
    </row>
    <row r="905" spans="1:17" x14ac:dyDescent="0.3">
      <c r="A905" t="s">
        <v>1960</v>
      </c>
      <c r="B905" t="s">
        <v>1961</v>
      </c>
      <c r="C905" t="s">
        <v>10402</v>
      </c>
      <c r="D905" t="s">
        <v>512</v>
      </c>
      <c r="E905">
        <v>3624.93712</v>
      </c>
      <c r="F905">
        <v>837.4</v>
      </c>
      <c r="G905">
        <v>-5.9246866801679001</v>
      </c>
      <c r="H905">
        <v>-6.6913151250997096</v>
      </c>
      <c r="I905">
        <v>-50.228006236741102</v>
      </c>
      <c r="J905">
        <v>-0.95169306371637297</v>
      </c>
      <c r="K905">
        <v>902.949780343577</v>
      </c>
      <c r="L905">
        <v>958.42446518936504</v>
      </c>
      <c r="M905">
        <v>59.181762146144997</v>
      </c>
      <c r="N905">
        <v>0.64045549276422098</v>
      </c>
      <c r="O905">
        <v>78.5228086935753</v>
      </c>
      <c r="P905">
        <v>35.064516129032199</v>
      </c>
      <c r="Q905">
        <v>0.14834728462049199</v>
      </c>
    </row>
    <row r="906" spans="1:17" hidden="1" x14ac:dyDescent="0.3">
      <c r="A906" t="s">
        <v>1962</v>
      </c>
      <c r="B906" t="s">
        <v>1963</v>
      </c>
      <c r="C906" t="s">
        <v>10405</v>
      </c>
      <c r="D906" t="s">
        <v>130</v>
      </c>
      <c r="E906">
        <v>3605.5651373999999</v>
      </c>
      <c r="F906">
        <v>704.1</v>
      </c>
      <c r="G906">
        <v>26.286380009577201</v>
      </c>
      <c r="H906">
        <v>16.3659073544056</v>
      </c>
      <c r="I906">
        <v>25.2223343875898</v>
      </c>
      <c r="J906">
        <v>3.0196505285023401</v>
      </c>
      <c r="K906">
        <v>603.89893948343695</v>
      </c>
      <c r="L906">
        <v>510.815294616877</v>
      </c>
      <c r="M906">
        <v>76.725339601651598</v>
      </c>
      <c r="N906">
        <v>2.0095899340857102</v>
      </c>
      <c r="O906">
        <v>4.6584292003976699</v>
      </c>
      <c r="P906">
        <v>108.498667456322</v>
      </c>
      <c r="Q906">
        <v>0.184191503492147</v>
      </c>
    </row>
    <row r="907" spans="1:17" hidden="1" x14ac:dyDescent="0.3">
      <c r="A907" t="s">
        <v>1964</v>
      </c>
      <c r="B907" t="s">
        <v>1965</v>
      </c>
      <c r="C907" t="s">
        <v>10405</v>
      </c>
      <c r="D907" t="s">
        <v>1966</v>
      </c>
      <c r="E907">
        <v>3603.9937500000001</v>
      </c>
      <c r="F907">
        <v>1417.5</v>
      </c>
      <c r="G907">
        <v>85.325313607820306</v>
      </c>
      <c r="H907">
        <v>-12.929410363194901</v>
      </c>
      <c r="I907">
        <v>14.0196283516115</v>
      </c>
      <c r="J907">
        <v>-2.0140114246305201</v>
      </c>
      <c r="K907">
        <v>1442.01557490761</v>
      </c>
      <c r="L907">
        <v>1224.07864378509</v>
      </c>
      <c r="M907">
        <v>46.725291768797099</v>
      </c>
      <c r="N907">
        <v>0.32376417481266101</v>
      </c>
      <c r="O907">
        <v>17.8095238095238</v>
      </c>
      <c r="P907">
        <v>129.740680713128</v>
      </c>
      <c r="Q907">
        <v>1.6101370843125001E-2</v>
      </c>
    </row>
    <row r="908" spans="1:17" hidden="1" x14ac:dyDescent="0.3">
      <c r="A908" t="s">
        <v>1967</v>
      </c>
      <c r="B908" t="s">
        <v>1968</v>
      </c>
      <c r="C908" t="s">
        <v>10405</v>
      </c>
      <c r="D908" t="s">
        <v>89</v>
      </c>
      <c r="E908">
        <v>3600.0835461000001</v>
      </c>
      <c r="F908">
        <v>955.75</v>
      </c>
      <c r="G908">
        <v>13.555947813414299</v>
      </c>
      <c r="H908">
        <v>4.2443146132871004</v>
      </c>
      <c r="I908">
        <v>10.8509156996426</v>
      </c>
      <c r="J908">
        <v>9.1209997332250996</v>
      </c>
      <c r="K908">
        <v>804.35311926315705</v>
      </c>
      <c r="L908">
        <v>765.29314721109699</v>
      </c>
      <c r="M908">
        <v>84.726613424504393</v>
      </c>
      <c r="N908">
        <v>2.1568243332821799</v>
      </c>
      <c r="O908">
        <v>6.3039497776615301</v>
      </c>
      <c r="P908">
        <v>77.929814763101504</v>
      </c>
      <c r="Q908">
        <v>7.4942960871162007E-2</v>
      </c>
    </row>
    <row r="909" spans="1:17" hidden="1" x14ac:dyDescent="0.3">
      <c r="A909" t="s">
        <v>1969</v>
      </c>
      <c r="B909" t="s">
        <v>1970</v>
      </c>
      <c r="C909" t="s">
        <v>10405</v>
      </c>
      <c r="D909" t="s">
        <v>86</v>
      </c>
      <c r="E909">
        <v>3599.9374990800002</v>
      </c>
      <c r="F909">
        <v>2636.4</v>
      </c>
      <c r="G909">
        <v>734.32113621039105</v>
      </c>
      <c r="H909">
        <v>-3.7566081653927599</v>
      </c>
      <c r="I909">
        <v>152.024398889921</v>
      </c>
      <c r="J909">
        <v>-2.75435693547248</v>
      </c>
      <c r="K909">
        <v>2398.7061175065401</v>
      </c>
      <c r="L909">
        <v>1625.2158351297701</v>
      </c>
      <c r="M909">
        <v>52.481523196602303</v>
      </c>
      <c r="N909">
        <v>0.82013089345072399</v>
      </c>
      <c r="O909">
        <v>11.8950083447124</v>
      </c>
      <c r="P909">
        <v>809.10344827586198</v>
      </c>
    </row>
    <row r="910" spans="1:17" x14ac:dyDescent="0.3">
      <c r="A910" t="s">
        <v>1971</v>
      </c>
      <c r="B910" t="s">
        <v>1972</v>
      </c>
      <c r="C910" t="s">
        <v>10401</v>
      </c>
      <c r="D910" t="s">
        <v>433</v>
      </c>
      <c r="E910">
        <v>3597.1132744249999</v>
      </c>
      <c r="F910">
        <v>499.25</v>
      </c>
      <c r="G910">
        <v>-4.5871994494732702</v>
      </c>
      <c r="H910">
        <v>-6.6367612647206098</v>
      </c>
      <c r="I910">
        <v>4.4776905546552603</v>
      </c>
      <c r="J910">
        <v>2.87046508430078</v>
      </c>
      <c r="K910">
        <v>488.09596793805702</v>
      </c>
      <c r="L910">
        <v>458.84131693288498</v>
      </c>
      <c r="M910">
        <v>62.985879829780998</v>
      </c>
      <c r="N910">
        <v>0.56396383182694398</v>
      </c>
      <c r="O910">
        <v>11.1066599899849</v>
      </c>
      <c r="P910">
        <v>43.4420341904898</v>
      </c>
      <c r="Q910">
        <v>-8.7216976051233006E-2</v>
      </c>
    </row>
    <row r="911" spans="1:17" hidden="1" x14ac:dyDescent="0.3">
      <c r="A911" t="s">
        <v>1973</v>
      </c>
      <c r="B911" t="s">
        <v>1974</v>
      </c>
      <c r="C911" t="s">
        <v>10405</v>
      </c>
      <c r="D911" t="s">
        <v>54</v>
      </c>
      <c r="E911">
        <v>3597.0703723500001</v>
      </c>
      <c r="F911">
        <v>2174.9</v>
      </c>
      <c r="G911">
        <v>36.025149122723597</v>
      </c>
      <c r="H911">
        <v>-1.0165428045057301</v>
      </c>
      <c r="I911">
        <v>28.059297985468799</v>
      </c>
      <c r="J911">
        <v>-5.8922499342718098</v>
      </c>
      <c r="K911">
        <v>2072.6588292197298</v>
      </c>
      <c r="L911">
        <v>1695.0833593801201</v>
      </c>
      <c r="M911">
        <v>44.606060744360299</v>
      </c>
      <c r="N911">
        <v>0.60326044909695997</v>
      </c>
      <c r="O911">
        <v>11.3614419053749</v>
      </c>
      <c r="P911">
        <v>77.535610791396195</v>
      </c>
      <c r="Q911">
        <v>0.12767641040050901</v>
      </c>
    </row>
    <row r="912" spans="1:17" hidden="1" x14ac:dyDescent="0.3">
      <c r="A912" t="s">
        <v>1975</v>
      </c>
      <c r="B912" t="s">
        <v>1976</v>
      </c>
      <c r="C912" t="s">
        <v>10405</v>
      </c>
      <c r="D912" t="s">
        <v>1597</v>
      </c>
      <c r="E912">
        <v>3593.2958087400002</v>
      </c>
      <c r="F912">
        <v>2118.6</v>
      </c>
      <c r="G912">
        <v>1.85829554662026</v>
      </c>
      <c r="H912">
        <v>-15.855632001478799</v>
      </c>
      <c r="I912">
        <v>15.779449840135801</v>
      </c>
      <c r="J912">
        <v>-1.0190197590234999</v>
      </c>
      <c r="K912">
        <v>2166.3810513518902</v>
      </c>
      <c r="L912">
        <v>1866.8141261051701</v>
      </c>
      <c r="M912">
        <v>40.875223548853</v>
      </c>
      <c r="N912">
        <v>0.89950891633806995</v>
      </c>
      <c r="O912">
        <v>16.539224015859499</v>
      </c>
      <c r="P912">
        <v>49.613361110130199</v>
      </c>
      <c r="Q912">
        <v>0.10765278104003601</v>
      </c>
    </row>
    <row r="913" spans="1:17" x14ac:dyDescent="0.3">
      <c r="A913" t="s">
        <v>1977</v>
      </c>
      <c r="B913" t="s">
        <v>1978</v>
      </c>
      <c r="C913" t="s">
        <v>10398</v>
      </c>
      <c r="D913" t="s">
        <v>125</v>
      </c>
      <c r="E913">
        <v>3590.3759837699899</v>
      </c>
      <c r="F913">
        <v>665.45</v>
      </c>
      <c r="G913">
        <v>23.829528076515601</v>
      </c>
      <c r="H913">
        <v>-9.7561580835596899</v>
      </c>
      <c r="I913">
        <v>-12.4175137535715</v>
      </c>
      <c r="J913">
        <v>-2.2099788744904498</v>
      </c>
      <c r="K913">
        <v>678.35265168437195</v>
      </c>
      <c r="L913">
        <v>636.61264491085296</v>
      </c>
      <c r="M913">
        <v>55.446121123642101</v>
      </c>
      <c r="N913">
        <v>0.99838690083700998</v>
      </c>
      <c r="O913">
        <v>32.241340446314503</v>
      </c>
      <c r="P913">
        <v>71.950904392764798</v>
      </c>
      <c r="Q913">
        <v>5.0743123741090003E-2</v>
      </c>
    </row>
    <row r="914" spans="1:17" x14ac:dyDescent="0.3">
      <c r="A914" t="s">
        <v>1979</v>
      </c>
      <c r="B914" t="s">
        <v>1980</v>
      </c>
      <c r="C914" t="s">
        <v>10393</v>
      </c>
      <c r="D914" t="s">
        <v>182</v>
      </c>
      <c r="E914">
        <v>3589.8362074199899</v>
      </c>
      <c r="F914">
        <v>251.4</v>
      </c>
      <c r="G914">
        <v>-19.592298442326101</v>
      </c>
      <c r="H914">
        <v>-11.482697098449799</v>
      </c>
      <c r="I914">
        <v>-8.2460295127795194E-2</v>
      </c>
      <c r="J914">
        <v>-4.9047028429930402</v>
      </c>
      <c r="K914">
        <v>264.81631934290198</v>
      </c>
      <c r="L914">
        <v>246.76377656605601</v>
      </c>
      <c r="M914">
        <v>31.840332813744102</v>
      </c>
      <c r="N914">
        <v>0.44558004379368799</v>
      </c>
      <c r="O914">
        <v>14.9363564041368</v>
      </c>
      <c r="P914">
        <v>25.857321652065</v>
      </c>
      <c r="Q914">
        <v>-4.7181007502927003E-2</v>
      </c>
    </row>
    <row r="915" spans="1:17" hidden="1" x14ac:dyDescent="0.3">
      <c r="A915" t="s">
        <v>1981</v>
      </c>
      <c r="B915" t="s">
        <v>1982</v>
      </c>
      <c r="C915" t="s">
        <v>10405</v>
      </c>
      <c r="D915" t="s">
        <v>549</v>
      </c>
      <c r="E915">
        <v>3589.3195303379998</v>
      </c>
      <c r="F915">
        <v>150.09</v>
      </c>
      <c r="G915">
        <v>156.507849992926</v>
      </c>
      <c r="H915">
        <v>26.830596046824301</v>
      </c>
      <c r="I915">
        <v>116.208473357285</v>
      </c>
      <c r="J915">
        <v>-13.0992000311842</v>
      </c>
      <c r="K915">
        <v>133.25973682703901</v>
      </c>
      <c r="L915">
        <v>101.168568118362</v>
      </c>
      <c r="M915">
        <v>45.210605289040302</v>
      </c>
      <c r="N915">
        <v>0.70561718515485405</v>
      </c>
      <c r="O915">
        <v>17.929242454527198</v>
      </c>
      <c r="P915">
        <v>193.14453124999901</v>
      </c>
      <c r="Q915">
        <v>5.6501196227889003E-2</v>
      </c>
    </row>
    <row r="916" spans="1:17" hidden="1" x14ac:dyDescent="0.3">
      <c r="A916" t="s">
        <v>1983</v>
      </c>
      <c r="B916" t="s">
        <v>1984</v>
      </c>
      <c r="C916" t="s">
        <v>10405</v>
      </c>
      <c r="D916" t="s">
        <v>125</v>
      </c>
      <c r="E916">
        <v>3564.0538785599902</v>
      </c>
      <c r="F916">
        <v>20.64</v>
      </c>
      <c r="G916">
        <v>69.910032081545694</v>
      </c>
      <c r="H916">
        <v>10.5904607431423</v>
      </c>
      <c r="I916">
        <v>-19.3423829511154</v>
      </c>
      <c r="J916">
        <v>-9.6026399360983898</v>
      </c>
      <c r="K916">
        <v>19.5706892905093</v>
      </c>
      <c r="L916">
        <v>18.319713291108599</v>
      </c>
      <c r="M916">
        <v>47.530954851617302</v>
      </c>
      <c r="N916">
        <v>2.8384746449347098</v>
      </c>
      <c r="O916">
        <v>64.486434108527106</v>
      </c>
      <c r="P916">
        <v>136.42611683848699</v>
      </c>
      <c r="Q916">
        <v>0.11079133639204999</v>
      </c>
    </row>
    <row r="917" spans="1:17" hidden="1" x14ac:dyDescent="0.3">
      <c r="A917" t="s">
        <v>1985</v>
      </c>
      <c r="B917" t="s">
        <v>1986</v>
      </c>
      <c r="C917" t="s">
        <v>10405</v>
      </c>
      <c r="D917" t="s">
        <v>279</v>
      </c>
      <c r="E917">
        <v>3561.0766530019901</v>
      </c>
      <c r="F917">
        <v>166.87</v>
      </c>
      <c r="G917">
        <v>-49.869641181380402</v>
      </c>
      <c r="H917">
        <v>-8.4956986954906508</v>
      </c>
      <c r="I917">
        <v>-32.300299860540399</v>
      </c>
      <c r="J917">
        <v>-3.69584445828432</v>
      </c>
      <c r="K917">
        <v>177.41439898949699</v>
      </c>
      <c r="M917">
        <v>34.737912938278399</v>
      </c>
      <c r="N917">
        <v>0.35289870615159802</v>
      </c>
      <c r="O917">
        <v>40.828189608677398</v>
      </c>
      <c r="P917">
        <v>13.9044368600682</v>
      </c>
    </row>
    <row r="918" spans="1:17" hidden="1" x14ac:dyDescent="0.3">
      <c r="A918" t="s">
        <v>1987</v>
      </c>
      <c r="B918" t="s">
        <v>1988</v>
      </c>
      <c r="C918" t="s">
        <v>10405</v>
      </c>
      <c r="D918" t="s">
        <v>215</v>
      </c>
      <c r="E918">
        <v>3547.9687255250001</v>
      </c>
      <c r="F918">
        <v>198.59</v>
      </c>
      <c r="G918">
        <v>33.987662041322601</v>
      </c>
      <c r="H918">
        <v>5.12357421091638</v>
      </c>
      <c r="I918">
        <v>49.909488570735498</v>
      </c>
      <c r="J918">
        <v>-6.2827128980764497</v>
      </c>
      <c r="K918">
        <v>174.906288291263</v>
      </c>
      <c r="L918">
        <v>146.337580025346</v>
      </c>
      <c r="M918">
        <v>61.107164684566399</v>
      </c>
      <c r="N918">
        <v>1.4457271160423699</v>
      </c>
      <c r="O918">
        <v>3.7061282038370398</v>
      </c>
      <c r="P918">
        <v>91.781747947851201</v>
      </c>
      <c r="Q918">
        <v>0.16437234787427599</v>
      </c>
    </row>
    <row r="919" spans="1:17" x14ac:dyDescent="0.3">
      <c r="A919" t="s">
        <v>1989</v>
      </c>
      <c r="B919" t="s">
        <v>1990</v>
      </c>
      <c r="C919" t="s">
        <v>10406</v>
      </c>
      <c r="D919" t="s">
        <v>433</v>
      </c>
      <c r="E919">
        <v>3540.2684788800002</v>
      </c>
      <c r="F919">
        <v>22.96</v>
      </c>
      <c r="G919">
        <v>-49.259570652689099</v>
      </c>
      <c r="H919">
        <v>7.1641660504213398</v>
      </c>
      <c r="I919">
        <v>-40.605341824318998</v>
      </c>
      <c r="J919">
        <v>-10.061241754206099</v>
      </c>
      <c r="K919">
        <v>22.318854055472301</v>
      </c>
      <c r="L919">
        <v>23.812451110836999</v>
      </c>
      <c r="M919">
        <v>41.9828379730872</v>
      </c>
      <c r="N919">
        <v>1.0550089799728899</v>
      </c>
      <c r="O919">
        <v>96.646341463414601</v>
      </c>
      <c r="P919">
        <v>37.485029940119702</v>
      </c>
    </row>
    <row r="920" spans="1:17" x14ac:dyDescent="0.3">
      <c r="A920" t="s">
        <v>1991</v>
      </c>
      <c r="B920" t="s">
        <v>1992</v>
      </c>
      <c r="C920" t="s">
        <v>10398</v>
      </c>
      <c r="D920" t="s">
        <v>125</v>
      </c>
      <c r="E920">
        <v>3507.0684285000002</v>
      </c>
      <c r="F920">
        <v>1204.7</v>
      </c>
      <c r="G920">
        <v>-17.768059316303599</v>
      </c>
      <c r="H920">
        <v>3.76567156181759</v>
      </c>
      <c r="I920">
        <v>5.78531961702258</v>
      </c>
      <c r="J920">
        <v>2.2659230960109902</v>
      </c>
      <c r="K920">
        <v>1129.1652994258</v>
      </c>
      <c r="L920">
        <v>1126.06152694051</v>
      </c>
      <c r="M920">
        <v>73.867263910728497</v>
      </c>
      <c r="N920">
        <v>1.4844578444810099</v>
      </c>
      <c r="O920">
        <v>12.8081680086328</v>
      </c>
      <c r="P920">
        <v>26.146596858638699</v>
      </c>
      <c r="Q920">
        <v>-1.8512568032257998E-2</v>
      </c>
    </row>
    <row r="921" spans="1:17" hidden="1" x14ac:dyDescent="0.3">
      <c r="A921" t="s">
        <v>1993</v>
      </c>
      <c r="B921" t="s">
        <v>1994</v>
      </c>
      <c r="C921" t="s">
        <v>10405</v>
      </c>
      <c r="D921" t="s">
        <v>1995</v>
      </c>
      <c r="E921">
        <v>3501.4224912300001</v>
      </c>
      <c r="F921">
        <v>789.3</v>
      </c>
      <c r="G921">
        <v>104.114626850295</v>
      </c>
      <c r="H921">
        <v>-5.7461219534914401</v>
      </c>
      <c r="I921">
        <v>181.41285625787401</v>
      </c>
      <c r="J921">
        <v>1.7961781473616201</v>
      </c>
      <c r="K921">
        <v>719.59531636742997</v>
      </c>
      <c r="M921">
        <v>57.377095525771402</v>
      </c>
      <c r="N921">
        <v>0.84174322231150001</v>
      </c>
      <c r="O921">
        <v>7.3102749271506298</v>
      </c>
      <c r="P921">
        <v>208.56137607505801</v>
      </c>
    </row>
    <row r="922" spans="1:17" hidden="1" x14ac:dyDescent="0.3">
      <c r="A922" t="s">
        <v>1996</v>
      </c>
      <c r="B922" t="s">
        <v>1997</v>
      </c>
      <c r="C922" t="s">
        <v>10405</v>
      </c>
      <c r="D922" t="s">
        <v>46</v>
      </c>
      <c r="E922">
        <v>3498.69408621</v>
      </c>
      <c r="F922">
        <v>853.65</v>
      </c>
      <c r="G922">
        <v>-2.9188235856395401</v>
      </c>
      <c r="H922">
        <v>-12.5449777479931</v>
      </c>
      <c r="I922">
        <v>-28.403239952298399</v>
      </c>
      <c r="J922">
        <v>-7.3404602558720597</v>
      </c>
      <c r="K922">
        <v>935.38742499106399</v>
      </c>
      <c r="L922">
        <v>902.50130780516201</v>
      </c>
      <c r="M922">
        <v>41.723385030154503</v>
      </c>
      <c r="N922">
        <v>0.64732498456565302</v>
      </c>
      <c r="O922">
        <v>61.1901833304047</v>
      </c>
      <c r="P922">
        <v>33.313378448724599</v>
      </c>
    </row>
    <row r="923" spans="1:17" hidden="1" x14ac:dyDescent="0.3">
      <c r="A923" t="s">
        <v>1998</v>
      </c>
      <c r="B923" t="s">
        <v>1999</v>
      </c>
      <c r="C923" t="s">
        <v>10405</v>
      </c>
      <c r="D923" t="s">
        <v>21</v>
      </c>
      <c r="E923">
        <v>3498.0282404099999</v>
      </c>
      <c r="F923">
        <v>650.1</v>
      </c>
      <c r="G923">
        <v>141.76161240086799</v>
      </c>
      <c r="H923">
        <v>-0.54284849650141698</v>
      </c>
      <c r="I923">
        <v>18.609544617236399</v>
      </c>
      <c r="J923">
        <v>-6.0761830498910196</v>
      </c>
      <c r="K923">
        <v>632.68582982826501</v>
      </c>
      <c r="L923">
        <v>507.92873872204501</v>
      </c>
      <c r="M923">
        <v>36.3739974537366</v>
      </c>
      <c r="N923">
        <v>0.40449973431869302</v>
      </c>
      <c r="O923">
        <v>16.7512690355329</v>
      </c>
      <c r="P923">
        <v>179.01287553648001</v>
      </c>
      <c r="Q923">
        <v>0.100746290218242</v>
      </c>
    </row>
    <row r="924" spans="1:17" hidden="1" x14ac:dyDescent="0.3">
      <c r="A924" t="s">
        <v>2000</v>
      </c>
      <c r="B924" t="s">
        <v>2001</v>
      </c>
      <c r="C924" t="s">
        <v>10405</v>
      </c>
      <c r="D924" t="s">
        <v>284</v>
      </c>
      <c r="E924">
        <v>3494.615616</v>
      </c>
      <c r="F924">
        <v>160.19999999999999</v>
      </c>
      <c r="G924">
        <v>111.061797726451</v>
      </c>
      <c r="H924">
        <v>-36.269227041039798</v>
      </c>
      <c r="I924">
        <v>158.431806797809</v>
      </c>
      <c r="J924">
        <v>-11.9969644662294</v>
      </c>
      <c r="K924">
        <v>192.750323731099</v>
      </c>
      <c r="L924">
        <v>139.18097577773599</v>
      </c>
      <c r="M924">
        <v>36.071851262516503</v>
      </c>
      <c r="N924">
        <v>2.4464493706382799</v>
      </c>
      <c r="O924">
        <v>62.921348314606703</v>
      </c>
      <c r="P924">
        <v>247.65625</v>
      </c>
      <c r="Q924">
        <v>0.205643348116894</v>
      </c>
    </row>
    <row r="925" spans="1:17" hidden="1" x14ac:dyDescent="0.3">
      <c r="A925" t="s">
        <v>2002</v>
      </c>
      <c r="B925" t="s">
        <v>2003</v>
      </c>
      <c r="C925" t="s">
        <v>10405</v>
      </c>
      <c r="D925" t="s">
        <v>57</v>
      </c>
      <c r="E925">
        <v>3492.3899309199901</v>
      </c>
      <c r="F925">
        <v>230.9</v>
      </c>
      <c r="G925">
        <v>36.567715002375401</v>
      </c>
      <c r="H925">
        <v>-2.1499367925917099</v>
      </c>
      <c r="I925">
        <v>23.183747122601901</v>
      </c>
      <c r="J925">
        <v>-0.46509648290864097</v>
      </c>
      <c r="K925">
        <v>228.69262613159199</v>
      </c>
      <c r="L925">
        <v>202.34658351204999</v>
      </c>
      <c r="M925">
        <v>54.488767423307102</v>
      </c>
      <c r="N925">
        <v>0.588261156124672</v>
      </c>
      <c r="O925">
        <v>16.890428757037601</v>
      </c>
      <c r="P925">
        <v>69.779411764705799</v>
      </c>
      <c r="Q925">
        <v>0.109932858502353</v>
      </c>
    </row>
    <row r="926" spans="1:17" hidden="1" x14ac:dyDescent="0.3">
      <c r="A926" t="s">
        <v>2004</v>
      </c>
      <c r="B926" t="s">
        <v>2005</v>
      </c>
      <c r="C926" t="s">
        <v>10405</v>
      </c>
      <c r="D926" t="s">
        <v>190</v>
      </c>
      <c r="E926">
        <v>3488.0515286</v>
      </c>
      <c r="F926">
        <v>579.5</v>
      </c>
      <c r="G926">
        <v>16.152033661101498</v>
      </c>
      <c r="H926">
        <v>-13.837979146059499</v>
      </c>
      <c r="I926">
        <v>-1.0525395032582101</v>
      </c>
      <c r="J926">
        <v>-5.3773102721154196</v>
      </c>
      <c r="K926">
        <v>605.44113859687502</v>
      </c>
      <c r="L926">
        <v>537.88432604408001</v>
      </c>
      <c r="M926">
        <v>30.401248190030699</v>
      </c>
      <c r="N926">
        <v>0.35393301536208699</v>
      </c>
      <c r="O926">
        <v>20.362381363244101</v>
      </c>
      <c r="P926">
        <v>67.8250796408919</v>
      </c>
      <c r="Q926">
        <v>7.3949871516386004E-2</v>
      </c>
    </row>
    <row r="927" spans="1:17" hidden="1" x14ac:dyDescent="0.3">
      <c r="A927" t="s">
        <v>2006</v>
      </c>
      <c r="B927" t="s">
        <v>2007</v>
      </c>
      <c r="C927" t="s">
        <v>10405</v>
      </c>
      <c r="D927" t="s">
        <v>21</v>
      </c>
      <c r="E927">
        <v>3484.5793267499998</v>
      </c>
      <c r="F927">
        <v>272.95</v>
      </c>
      <c r="G927">
        <v>-28.709383837208001</v>
      </c>
      <c r="H927">
        <v>14.724586560340001</v>
      </c>
      <c r="I927">
        <v>17.143018245524601</v>
      </c>
      <c r="J927">
        <v>-10.016562187633699</v>
      </c>
      <c r="K927">
        <v>248.99084179791501</v>
      </c>
      <c r="L927">
        <v>233.05372076194399</v>
      </c>
      <c r="M927">
        <v>51.334444309084901</v>
      </c>
      <c r="N927">
        <v>2.2613151667179499</v>
      </c>
      <c r="O927">
        <v>17.882396043231299</v>
      </c>
      <c r="P927">
        <v>62.508930697785097</v>
      </c>
      <c r="Q927">
        <v>0.11461416464202499</v>
      </c>
    </row>
    <row r="928" spans="1:17" x14ac:dyDescent="0.3">
      <c r="A928" t="s">
        <v>2008</v>
      </c>
      <c r="B928" t="s">
        <v>2009</v>
      </c>
      <c r="C928" t="s">
        <v>10390</v>
      </c>
      <c r="D928" t="s">
        <v>284</v>
      </c>
      <c r="E928">
        <v>3480.5321199999998</v>
      </c>
      <c r="F928">
        <v>1300</v>
      </c>
      <c r="G928">
        <v>1.5180314256892</v>
      </c>
      <c r="H928">
        <v>-13.917209041385</v>
      </c>
      <c r="I928">
        <v>-11.926523305995399</v>
      </c>
      <c r="J928">
        <v>-5.6363615351780503</v>
      </c>
      <c r="K928">
        <v>1343.2440477944999</v>
      </c>
      <c r="L928">
        <v>1318.05777904715</v>
      </c>
      <c r="M928">
        <v>42.7543927465072</v>
      </c>
      <c r="N928">
        <v>0.31310091837940002</v>
      </c>
      <c r="O928">
        <v>40.226923076923001</v>
      </c>
      <c r="P928">
        <v>34.478121444088103</v>
      </c>
      <c r="Q928">
        <v>7.1855234161625994E-2</v>
      </c>
    </row>
    <row r="929" spans="1:17" x14ac:dyDescent="0.3">
      <c r="A929" t="s">
        <v>2010</v>
      </c>
      <c r="B929" t="s">
        <v>2011</v>
      </c>
      <c r="C929" t="s">
        <v>10399</v>
      </c>
      <c r="D929" t="s">
        <v>1434</v>
      </c>
      <c r="E929">
        <v>3466.5646217620001</v>
      </c>
      <c r="F929">
        <v>129.46</v>
      </c>
      <c r="G929">
        <v>-41.191235404920903</v>
      </c>
      <c r="H929">
        <v>-3.3851968633763199</v>
      </c>
      <c r="I929">
        <v>-7.4031356599023903</v>
      </c>
      <c r="J929">
        <v>-2.3262107788670399</v>
      </c>
      <c r="K929">
        <v>131.10001657972199</v>
      </c>
      <c r="L929">
        <v>137.19707091197401</v>
      </c>
      <c r="M929">
        <v>43.355240971237002</v>
      </c>
      <c r="N929">
        <v>0.62467379205509599</v>
      </c>
      <c r="O929">
        <v>23.435810288892299</v>
      </c>
      <c r="P929">
        <v>23.944471038774498</v>
      </c>
      <c r="Q929">
        <v>-0.107712078935398</v>
      </c>
    </row>
    <row r="930" spans="1:17" hidden="1" x14ac:dyDescent="0.3">
      <c r="A930" t="s">
        <v>2012</v>
      </c>
      <c r="B930" t="s">
        <v>2013</v>
      </c>
      <c r="C930" t="s">
        <v>10405</v>
      </c>
      <c r="D930" t="s">
        <v>438</v>
      </c>
      <c r="E930">
        <v>3464.1033699999998</v>
      </c>
      <c r="F930">
        <v>196.7</v>
      </c>
      <c r="G930">
        <v>95.024780413170902</v>
      </c>
      <c r="H930">
        <v>9.6627752289906201</v>
      </c>
      <c r="I930">
        <v>36.037497802309503</v>
      </c>
      <c r="J930">
        <v>1.35537718725642</v>
      </c>
      <c r="K930">
        <v>176.540498313711</v>
      </c>
      <c r="L930">
        <v>143.040362796804</v>
      </c>
      <c r="M930">
        <v>52.3679917244975</v>
      </c>
      <c r="N930">
        <v>0.92709734780211905</v>
      </c>
      <c r="O930">
        <v>7.1936959837315797</v>
      </c>
      <c r="P930">
        <v>147.57709251101301</v>
      </c>
      <c r="Q930">
        <v>0.117571567483485</v>
      </c>
    </row>
    <row r="931" spans="1:17" x14ac:dyDescent="0.3">
      <c r="A931" t="s">
        <v>2014</v>
      </c>
      <c r="B931" t="s">
        <v>2015</v>
      </c>
      <c r="C931" t="s">
        <v>10404</v>
      </c>
      <c r="D931" t="s">
        <v>273</v>
      </c>
      <c r="E931">
        <v>3460.2065154000002</v>
      </c>
      <c r="F931">
        <v>337.95</v>
      </c>
      <c r="G931">
        <v>25.666231888684798</v>
      </c>
      <c r="H931">
        <v>-5.88972782351241</v>
      </c>
      <c r="I931">
        <v>22.225273757883901</v>
      </c>
      <c r="J931">
        <v>-7.1198825297827897</v>
      </c>
      <c r="K931">
        <v>327.04791322042303</v>
      </c>
      <c r="L931">
        <v>282.08295494417803</v>
      </c>
      <c r="M931">
        <v>52.325846051185202</v>
      </c>
      <c r="N931">
        <v>0.69135981836679195</v>
      </c>
      <c r="O931">
        <v>7.3679538393253496</v>
      </c>
      <c r="P931">
        <v>79.141266896368904</v>
      </c>
      <c r="Q931">
        <v>-8.0521441495170001E-3</v>
      </c>
    </row>
    <row r="932" spans="1:17" x14ac:dyDescent="0.3">
      <c r="A932" t="s">
        <v>2016</v>
      </c>
      <c r="B932" t="s">
        <v>2017</v>
      </c>
      <c r="C932" t="s">
        <v>10397</v>
      </c>
      <c r="D932" t="s">
        <v>190</v>
      </c>
      <c r="E932">
        <v>3435.9675708750001</v>
      </c>
      <c r="F932">
        <v>218.95</v>
      </c>
      <c r="G932">
        <v>-53.764619965592502</v>
      </c>
      <c r="H932">
        <v>-12.6058717573806</v>
      </c>
      <c r="I932">
        <v>-20.018611019761799</v>
      </c>
      <c r="J932">
        <v>-6.4946410169898998</v>
      </c>
      <c r="K932">
        <v>222.01159729406501</v>
      </c>
      <c r="L932">
        <v>229.30291808944699</v>
      </c>
      <c r="M932">
        <v>54.1145646958228</v>
      </c>
      <c r="N932">
        <v>0.889929615959973</v>
      </c>
      <c r="O932">
        <v>36.560858643525897</v>
      </c>
      <c r="P932">
        <v>14.9042246129624</v>
      </c>
      <c r="Q932">
        <v>-5.0305797916100001E-4</v>
      </c>
    </row>
    <row r="933" spans="1:17" x14ac:dyDescent="0.3">
      <c r="A933" t="s">
        <v>2018</v>
      </c>
      <c r="B933" t="s">
        <v>2019</v>
      </c>
      <c r="C933" t="s">
        <v>10395</v>
      </c>
      <c r="D933" t="s">
        <v>54</v>
      </c>
      <c r="E933">
        <v>3435.6307803499999</v>
      </c>
      <c r="F933">
        <v>372.7</v>
      </c>
      <c r="G933">
        <v>-21.615840029379399</v>
      </c>
      <c r="H933">
        <v>-1.9847716571723999</v>
      </c>
      <c r="I933">
        <v>-5.0001883372229399</v>
      </c>
      <c r="J933">
        <v>-0.57766274434606502</v>
      </c>
      <c r="K933">
        <v>354.71729736053902</v>
      </c>
      <c r="L933">
        <v>344.37481318241402</v>
      </c>
      <c r="M933">
        <v>53.066773650448702</v>
      </c>
      <c r="N933">
        <v>0.54390844854502995</v>
      </c>
      <c r="O933">
        <v>11.3496109471424</v>
      </c>
      <c r="P933">
        <v>30.0418702023726</v>
      </c>
      <c r="Q933">
        <v>-7.2136936987884995E-2</v>
      </c>
    </row>
    <row r="934" spans="1:17" hidden="1" x14ac:dyDescent="0.3">
      <c r="A934" t="s">
        <v>2020</v>
      </c>
      <c r="B934" t="s">
        <v>2021</v>
      </c>
      <c r="C934" t="s">
        <v>10405</v>
      </c>
      <c r="D934" t="s">
        <v>130</v>
      </c>
      <c r="E934">
        <v>3429.21231162</v>
      </c>
      <c r="F934">
        <v>73.62</v>
      </c>
      <c r="G934">
        <v>33.961312100567703</v>
      </c>
      <c r="H934">
        <v>-21.055272155723401</v>
      </c>
      <c r="I934">
        <v>85.975526262674407</v>
      </c>
      <c r="J934">
        <v>-5.4569518084446997</v>
      </c>
      <c r="K934">
        <v>82.5147740041118</v>
      </c>
      <c r="M934">
        <v>35.503719598882697</v>
      </c>
      <c r="N934">
        <v>0.33943790655724299</v>
      </c>
      <c r="O934">
        <v>47.446346101602799</v>
      </c>
      <c r="P934">
        <v>104.5</v>
      </c>
    </row>
    <row r="935" spans="1:17" hidden="1" x14ac:dyDescent="0.3">
      <c r="A935" t="s">
        <v>2022</v>
      </c>
      <c r="B935" t="s">
        <v>2023</v>
      </c>
      <c r="C935" t="s">
        <v>10405</v>
      </c>
      <c r="D935" t="s">
        <v>83</v>
      </c>
      <c r="E935">
        <v>3412.1452199999999</v>
      </c>
      <c r="F935">
        <v>1100.55</v>
      </c>
      <c r="G935">
        <v>103.612632226855</v>
      </c>
      <c r="H935">
        <v>15.6494041055885</v>
      </c>
      <c r="I935">
        <v>140.46618525908599</v>
      </c>
      <c r="J935">
        <v>3.1561616409605802</v>
      </c>
      <c r="K935">
        <v>911.46741042645397</v>
      </c>
      <c r="L935">
        <v>677.88705640268597</v>
      </c>
      <c r="M935">
        <v>76.689456743195805</v>
      </c>
      <c r="N935">
        <v>0.51667782151776398</v>
      </c>
      <c r="O935">
        <v>1.76729816909726</v>
      </c>
      <c r="P935">
        <v>161.320194704974</v>
      </c>
      <c r="Q935">
        <v>7.2950492722277993E-2</v>
      </c>
    </row>
    <row r="936" spans="1:17" x14ac:dyDescent="0.3">
      <c r="A936" t="s">
        <v>2024</v>
      </c>
      <c r="B936" t="s">
        <v>2025</v>
      </c>
      <c r="C936" t="s">
        <v>10407</v>
      </c>
      <c r="D936" t="s">
        <v>1597</v>
      </c>
      <c r="E936">
        <v>3411.7471958419901</v>
      </c>
      <c r="F936">
        <v>150.82</v>
      </c>
      <c r="G936">
        <v>-33.977986705051599</v>
      </c>
      <c r="H936">
        <v>-9.5287718955173695</v>
      </c>
      <c r="I936">
        <v>-7.74723853807106</v>
      </c>
      <c r="J936">
        <v>-2.0399545974519802</v>
      </c>
      <c r="K936">
        <v>154.97093123214199</v>
      </c>
      <c r="L936">
        <v>151.09808888003801</v>
      </c>
      <c r="M936">
        <v>42.521792095460697</v>
      </c>
      <c r="N936">
        <v>0.32859011040335501</v>
      </c>
      <c r="O936">
        <v>18.744198382177402</v>
      </c>
      <c r="P936">
        <v>16.914728682170502</v>
      </c>
      <c r="Q936">
        <v>1.0850681681543E-2</v>
      </c>
    </row>
    <row r="937" spans="1:17" hidden="1" x14ac:dyDescent="0.3">
      <c r="A937" t="s">
        <v>2026</v>
      </c>
      <c r="B937" t="s">
        <v>2027</v>
      </c>
      <c r="C937" t="s">
        <v>10405</v>
      </c>
      <c r="D937" t="s">
        <v>273</v>
      </c>
      <c r="E937">
        <v>3411.6256120799999</v>
      </c>
      <c r="F937">
        <v>329.7</v>
      </c>
      <c r="G937">
        <v>30.024887943338801</v>
      </c>
      <c r="H937">
        <v>-10.4549278872777</v>
      </c>
      <c r="I937">
        <v>72.360756200271297</v>
      </c>
      <c r="J937">
        <v>-0.89562079443731601</v>
      </c>
      <c r="K937">
        <v>347.46549839571901</v>
      </c>
      <c r="L937">
        <v>292.07484507064697</v>
      </c>
      <c r="M937">
        <v>44.961777705444803</v>
      </c>
      <c r="N937">
        <v>0.714712453429871</v>
      </c>
      <c r="O937">
        <v>39.065817409766403</v>
      </c>
      <c r="P937">
        <v>106.0625</v>
      </c>
      <c r="Q937">
        <v>0.21314122823553699</v>
      </c>
    </row>
    <row r="938" spans="1:17" hidden="1" x14ac:dyDescent="0.3">
      <c r="A938" t="s">
        <v>2028</v>
      </c>
      <c r="B938" t="s">
        <v>2029</v>
      </c>
      <c r="C938" t="s">
        <v>10405</v>
      </c>
      <c r="D938" t="s">
        <v>549</v>
      </c>
      <c r="E938">
        <v>3401.6739669899998</v>
      </c>
      <c r="F938">
        <v>433.55</v>
      </c>
      <c r="G938">
        <v>127.33447976831</v>
      </c>
      <c r="H938">
        <v>0.88931712780144001</v>
      </c>
      <c r="I938">
        <v>45.105360516818003</v>
      </c>
      <c r="J938">
        <v>-0.54996426381720598</v>
      </c>
      <c r="K938">
        <v>382.74704973204098</v>
      </c>
      <c r="L938">
        <v>302.10240383129297</v>
      </c>
      <c r="M938">
        <v>54.116494826857597</v>
      </c>
      <c r="N938">
        <v>1.1457245786572601</v>
      </c>
      <c r="O938">
        <v>15.0962980048437</v>
      </c>
      <c r="P938">
        <v>167.58216324641199</v>
      </c>
      <c r="Q938">
        <v>0.15360609323337199</v>
      </c>
    </row>
    <row r="939" spans="1:17" hidden="1" x14ac:dyDescent="0.3">
      <c r="A939" t="s">
        <v>2030</v>
      </c>
      <c r="B939" t="s">
        <v>2031</v>
      </c>
      <c r="C939" t="s">
        <v>10405</v>
      </c>
      <c r="D939" t="s">
        <v>130</v>
      </c>
      <c r="E939">
        <v>3398.242790885</v>
      </c>
      <c r="F939">
        <v>338.05</v>
      </c>
      <c r="G939">
        <v>32.771879424648503</v>
      </c>
      <c r="H939">
        <v>-8.6352785352422803</v>
      </c>
      <c r="I939">
        <v>5.15384701310228</v>
      </c>
      <c r="J939">
        <v>-4.5558886137440302</v>
      </c>
      <c r="K939">
        <v>354.40282424359299</v>
      </c>
      <c r="L939">
        <v>333.95813904918401</v>
      </c>
      <c r="M939">
        <v>50.192181109532498</v>
      </c>
      <c r="N939">
        <v>1.0341462891665101</v>
      </c>
      <c r="O939">
        <v>38.736873243603</v>
      </c>
      <c r="P939">
        <v>73.137003841229202</v>
      </c>
      <c r="Q939">
        <v>4.866610433561E-2</v>
      </c>
    </row>
    <row r="940" spans="1:17" hidden="1" x14ac:dyDescent="0.3">
      <c r="A940" t="s">
        <v>2032</v>
      </c>
      <c r="B940" t="s">
        <v>2033</v>
      </c>
      <c r="C940" t="s">
        <v>10405</v>
      </c>
      <c r="D940" t="s">
        <v>27</v>
      </c>
      <c r="E940">
        <v>3398.22</v>
      </c>
      <c r="F940">
        <v>53.94</v>
      </c>
      <c r="G940">
        <v>41.035116674372297</v>
      </c>
      <c r="H940">
        <v>-15.619153359258799</v>
      </c>
      <c r="I940">
        <v>49.344154952675801</v>
      </c>
      <c r="J940">
        <v>-6.1956606087665804</v>
      </c>
      <c r="K940">
        <v>58.062928649046903</v>
      </c>
      <c r="L940">
        <v>46.782736311951197</v>
      </c>
      <c r="M940">
        <v>38.480282427407701</v>
      </c>
      <c r="N940">
        <v>0.20324026965572001</v>
      </c>
      <c r="O940">
        <v>88.969225064886899</v>
      </c>
      <c r="P940">
        <v>113.623762376237</v>
      </c>
      <c r="Q940">
        <v>9.0109342036236995E-2</v>
      </c>
    </row>
    <row r="941" spans="1:17" hidden="1" x14ac:dyDescent="0.3">
      <c r="A941" t="s">
        <v>2034</v>
      </c>
      <c r="B941" t="s">
        <v>2035</v>
      </c>
      <c r="C941" t="s">
        <v>10405</v>
      </c>
      <c r="D941" t="s">
        <v>46</v>
      </c>
      <c r="E941">
        <v>3383.7386997849999</v>
      </c>
      <c r="F941">
        <v>399.95</v>
      </c>
      <c r="G941">
        <v>59.468367828862299</v>
      </c>
      <c r="H941">
        <v>-2.2058415132723201</v>
      </c>
      <c r="I941">
        <v>25.1392165396263</v>
      </c>
      <c r="J941">
        <v>-0.85404861000799204</v>
      </c>
      <c r="K941">
        <v>360.66535714695198</v>
      </c>
      <c r="L941">
        <v>303.46493867944702</v>
      </c>
      <c r="M941">
        <v>62.3032503334598</v>
      </c>
      <c r="N941">
        <v>1.1440292079846399</v>
      </c>
      <c r="O941">
        <v>2.9628703587948499</v>
      </c>
      <c r="P941">
        <v>113.534436732514</v>
      </c>
      <c r="Q941">
        <v>8.4437493245917997E-2</v>
      </c>
    </row>
    <row r="942" spans="1:17" hidden="1" x14ac:dyDescent="0.3">
      <c r="A942" t="s">
        <v>2036</v>
      </c>
      <c r="B942" t="s">
        <v>2037</v>
      </c>
      <c r="C942" t="s">
        <v>10405</v>
      </c>
      <c r="D942" t="s">
        <v>51</v>
      </c>
      <c r="E942">
        <v>3378.0007411900001</v>
      </c>
      <c r="F942">
        <v>539.95000000000005</v>
      </c>
      <c r="G942">
        <v>11.051123229680099</v>
      </c>
      <c r="H942">
        <v>3.56975396642743</v>
      </c>
      <c r="I942">
        <v>14.913618296773899</v>
      </c>
      <c r="J942">
        <v>-3.1150233003288799</v>
      </c>
      <c r="K942">
        <v>524.74066629032802</v>
      </c>
      <c r="L942">
        <v>475.98912857358999</v>
      </c>
      <c r="M942">
        <v>51.301537775558302</v>
      </c>
      <c r="N942">
        <v>1.2207869297208001</v>
      </c>
      <c r="O942">
        <v>10.1953884618946</v>
      </c>
      <c r="P942">
        <v>53.8099985757014</v>
      </c>
      <c r="Q942">
        <v>5.1023846375810998E-2</v>
      </c>
    </row>
    <row r="943" spans="1:17" hidden="1" x14ac:dyDescent="0.3">
      <c r="A943" t="s">
        <v>2038</v>
      </c>
      <c r="B943" t="s">
        <v>2039</v>
      </c>
      <c r="C943" t="s">
        <v>10405</v>
      </c>
      <c r="D943" t="s">
        <v>24</v>
      </c>
      <c r="E943">
        <v>3377.6685181799999</v>
      </c>
      <c r="F943">
        <v>405.9</v>
      </c>
      <c r="G943">
        <v>-5.9109321573420699</v>
      </c>
      <c r="H943">
        <v>-5.4428679201307597</v>
      </c>
      <c r="I943">
        <v>24.8268041047648</v>
      </c>
      <c r="J943">
        <v>3.75192535852679</v>
      </c>
      <c r="K943">
        <v>373.18456306533602</v>
      </c>
      <c r="L943">
        <v>323.27716741230398</v>
      </c>
      <c r="M943">
        <v>55.441248624110798</v>
      </c>
      <c r="N943">
        <v>0.58645363748701396</v>
      </c>
      <c r="O943">
        <v>15.0529687115052</v>
      </c>
      <c r="P943">
        <v>62.750601443464198</v>
      </c>
      <c r="Q943">
        <v>-3.8339183182604E-2</v>
      </c>
    </row>
    <row r="944" spans="1:17" x14ac:dyDescent="0.3">
      <c r="A944" t="s">
        <v>2040</v>
      </c>
      <c r="B944" t="s">
        <v>2041</v>
      </c>
      <c r="C944" t="s">
        <v>10393</v>
      </c>
      <c r="D944" t="s">
        <v>535</v>
      </c>
      <c r="E944">
        <v>3374.8694817999999</v>
      </c>
      <c r="F944">
        <v>464.3</v>
      </c>
      <c r="G944">
        <v>-11.2050917984592</v>
      </c>
      <c r="H944">
        <v>-12.915871614362</v>
      </c>
      <c r="I944">
        <v>21.972012175230201</v>
      </c>
      <c r="J944">
        <v>-5.7678660803072503</v>
      </c>
      <c r="K944">
        <v>437.73660168784102</v>
      </c>
      <c r="L944">
        <v>385.36937951717601</v>
      </c>
      <c r="M944">
        <v>57.323773387900602</v>
      </c>
      <c r="N944">
        <v>0.53968666376821695</v>
      </c>
      <c r="O944">
        <v>8.7658841266422503</v>
      </c>
      <c r="P944">
        <v>57.363158786646302</v>
      </c>
      <c r="Q944">
        <v>-1.1133840042232E-2</v>
      </c>
    </row>
    <row r="945" spans="1:17" hidden="1" x14ac:dyDescent="0.3">
      <c r="A945" t="s">
        <v>2042</v>
      </c>
      <c r="B945" t="s">
        <v>2043</v>
      </c>
      <c r="C945" t="s">
        <v>10405</v>
      </c>
      <c r="D945" t="s">
        <v>393</v>
      </c>
      <c r="E945">
        <v>3369.0425300000002</v>
      </c>
      <c r="F945">
        <v>13129.55</v>
      </c>
      <c r="G945">
        <v>-49.546245018850101</v>
      </c>
      <c r="H945">
        <v>-13.523298333895699</v>
      </c>
      <c r="I945">
        <v>-12.210561037043499</v>
      </c>
      <c r="J945">
        <v>-2.1506946448477802</v>
      </c>
      <c r="K945">
        <v>12388.186897277699</v>
      </c>
      <c r="L945">
        <v>12251.613554645201</v>
      </c>
      <c r="M945">
        <v>47.127755591695802</v>
      </c>
      <c r="N945">
        <v>0.38574296658358098</v>
      </c>
      <c r="O945">
        <v>33.864831620276398</v>
      </c>
      <c r="P945">
        <v>44.280769230769202</v>
      </c>
      <c r="Q945">
        <v>-5.0717582798667997E-2</v>
      </c>
    </row>
    <row r="946" spans="1:17" hidden="1" x14ac:dyDescent="0.3">
      <c r="A946" t="s">
        <v>2044</v>
      </c>
      <c r="B946" t="s">
        <v>2045</v>
      </c>
      <c r="C946" t="s">
        <v>10405</v>
      </c>
      <c r="D946" t="s">
        <v>54</v>
      </c>
      <c r="E946">
        <v>3364.1992339499998</v>
      </c>
      <c r="F946">
        <v>786.75</v>
      </c>
      <c r="G946">
        <v>110.286584831026</v>
      </c>
      <c r="H946">
        <v>0.19085007341936799</v>
      </c>
      <c r="I946">
        <v>112.797296850131</v>
      </c>
      <c r="J946">
        <v>0.77101234848113198</v>
      </c>
      <c r="K946">
        <v>683.17798176511496</v>
      </c>
      <c r="L946">
        <v>524.42787374530894</v>
      </c>
      <c r="M946">
        <v>68.207906425401404</v>
      </c>
      <c r="N946">
        <v>0.43667510858110498</v>
      </c>
      <c r="O946">
        <v>3.46361614235779</v>
      </c>
      <c r="P946">
        <v>198.521619079201</v>
      </c>
      <c r="Q946">
        <v>-4.4426943873254E-2</v>
      </c>
    </row>
    <row r="947" spans="1:17" x14ac:dyDescent="0.3">
      <c r="A947" t="s">
        <v>2046</v>
      </c>
      <c r="B947" t="s">
        <v>2047</v>
      </c>
      <c r="C947" t="s">
        <v>10402</v>
      </c>
      <c r="D947" t="s">
        <v>125</v>
      </c>
      <c r="E947">
        <v>3364.0852799999998</v>
      </c>
      <c r="F947">
        <v>584</v>
      </c>
      <c r="G947">
        <v>-22.6089450252449</v>
      </c>
      <c r="H947">
        <v>-4.1394032785757799</v>
      </c>
      <c r="I947">
        <v>-6.7781038263962499</v>
      </c>
      <c r="J947">
        <v>-1.5141262146436301</v>
      </c>
      <c r="K947">
        <v>585.51247150938696</v>
      </c>
      <c r="L947">
        <v>567.98837210767101</v>
      </c>
      <c r="M947">
        <v>49.345734961574898</v>
      </c>
      <c r="N947">
        <v>0.626984759170508</v>
      </c>
      <c r="O947">
        <v>18.484589041095798</v>
      </c>
      <c r="P947">
        <v>26.956521739130402</v>
      </c>
      <c r="Q947">
        <v>0.11581274211776101</v>
      </c>
    </row>
    <row r="948" spans="1:17" hidden="1" x14ac:dyDescent="0.3">
      <c r="A948" t="s">
        <v>2048</v>
      </c>
      <c r="B948" t="s">
        <v>2049</v>
      </c>
      <c r="C948" t="s">
        <v>10405</v>
      </c>
      <c r="E948">
        <v>3362.7424999999998</v>
      </c>
      <c r="F948">
        <v>628.54999999999995</v>
      </c>
      <c r="G948">
        <v>706.32892507959502</v>
      </c>
      <c r="H948">
        <v>-5.0487629969788204</v>
      </c>
      <c r="I948">
        <v>-12.7148160174479</v>
      </c>
      <c r="J948">
        <v>-8.3089385822913595</v>
      </c>
      <c r="K948">
        <v>634.50970407027899</v>
      </c>
      <c r="L948">
        <v>507.78437073413102</v>
      </c>
      <c r="M948">
        <v>39.9542182741313</v>
      </c>
      <c r="N948">
        <v>2.89823315611098</v>
      </c>
      <c r="O948">
        <v>26.107708217325499</v>
      </c>
      <c r="P948">
        <v>840.94311377245504</v>
      </c>
      <c r="Q948">
        <v>0.160259259254696</v>
      </c>
    </row>
    <row r="949" spans="1:17" x14ac:dyDescent="0.3">
      <c r="A949" t="s">
        <v>2050</v>
      </c>
      <c r="B949" t="s">
        <v>2051</v>
      </c>
      <c r="C949" t="s">
        <v>10400</v>
      </c>
      <c r="D949" t="s">
        <v>46</v>
      </c>
      <c r="E949">
        <v>3345.6317843000002</v>
      </c>
      <c r="F949">
        <v>1974.05</v>
      </c>
      <c r="G949">
        <v>-17.6336280821874</v>
      </c>
      <c r="H949">
        <v>-3.7416634695657098</v>
      </c>
      <c r="I949">
        <v>11.145161916785501</v>
      </c>
      <c r="J949">
        <v>-8.7522833228875498</v>
      </c>
      <c r="K949">
        <v>1969.77994638824</v>
      </c>
      <c r="L949">
        <v>1780.5803783241399</v>
      </c>
      <c r="M949">
        <v>35.433516721612797</v>
      </c>
      <c r="N949">
        <v>0.349271064539738</v>
      </c>
      <c r="O949">
        <v>14.713406448671501</v>
      </c>
      <c r="P949">
        <v>39.607496463932101</v>
      </c>
      <c r="Q949">
        <v>5.0661934199639998E-2</v>
      </c>
    </row>
    <row r="950" spans="1:17" hidden="1" x14ac:dyDescent="0.3">
      <c r="A950" t="s">
        <v>2052</v>
      </c>
      <c r="B950" t="s">
        <v>2053</v>
      </c>
      <c r="C950" t="s">
        <v>10405</v>
      </c>
      <c r="D950" t="s">
        <v>1429</v>
      </c>
      <c r="E950">
        <v>3320.3236977900001</v>
      </c>
      <c r="F950">
        <v>758.3</v>
      </c>
      <c r="G950">
        <v>-20.490368083912202</v>
      </c>
      <c r="H950">
        <v>-21.6822244449355</v>
      </c>
      <c r="I950">
        <v>38.762691653556097</v>
      </c>
      <c r="J950">
        <v>-7.2527860710941203</v>
      </c>
      <c r="K950">
        <v>786.20719666536104</v>
      </c>
      <c r="L950">
        <v>691.05730456310505</v>
      </c>
      <c r="M950">
        <v>32.755061475437003</v>
      </c>
      <c r="N950">
        <v>0.47294325323223202</v>
      </c>
      <c r="O950">
        <v>29.6320717394171</v>
      </c>
      <c r="P950">
        <v>68.811219946571597</v>
      </c>
      <c r="Q950">
        <v>-4.7783628583615997E-2</v>
      </c>
    </row>
    <row r="951" spans="1:17" x14ac:dyDescent="0.3">
      <c r="A951" t="s">
        <v>2054</v>
      </c>
      <c r="B951" t="s">
        <v>2055</v>
      </c>
      <c r="C951" t="s">
        <v>10393</v>
      </c>
      <c r="D951" t="s">
        <v>546</v>
      </c>
      <c r="E951">
        <v>3315.2116149899998</v>
      </c>
      <c r="F951">
        <v>314.55</v>
      </c>
      <c r="G951">
        <v>-62.089019668326898</v>
      </c>
      <c r="H951">
        <v>-3.53558796937256</v>
      </c>
      <c r="I951">
        <v>3.2150230935051902</v>
      </c>
      <c r="J951">
        <v>-6.96211911093563</v>
      </c>
      <c r="K951">
        <v>309.566407531896</v>
      </c>
      <c r="L951">
        <v>309.612436242434</v>
      </c>
      <c r="M951">
        <v>49.491849698816999</v>
      </c>
      <c r="N951">
        <v>1.53240614157593</v>
      </c>
      <c r="O951">
        <v>63.535209028771199</v>
      </c>
      <c r="P951">
        <v>27.813896789922801</v>
      </c>
    </row>
    <row r="952" spans="1:17" hidden="1" x14ac:dyDescent="0.3">
      <c r="A952" t="s">
        <v>2056</v>
      </c>
      <c r="B952" t="s">
        <v>2057</v>
      </c>
      <c r="C952" t="s">
        <v>10405</v>
      </c>
      <c r="D952" t="s">
        <v>83</v>
      </c>
      <c r="E952">
        <v>3279.8832315599998</v>
      </c>
      <c r="F952">
        <v>254.41</v>
      </c>
      <c r="G952">
        <v>92.894317544173802</v>
      </c>
      <c r="H952">
        <v>-1.5324393423707201</v>
      </c>
      <c r="I952">
        <v>31.557351149136501</v>
      </c>
      <c r="J952">
        <v>-1.8427107415272601</v>
      </c>
      <c r="K952">
        <v>238.74506387181401</v>
      </c>
      <c r="L952">
        <v>204.33275693375799</v>
      </c>
      <c r="M952">
        <v>63.156216562625197</v>
      </c>
      <c r="N952">
        <v>0.661553366631072</v>
      </c>
      <c r="O952">
        <v>10.7621555756456</v>
      </c>
      <c r="P952">
        <v>125.540780141843</v>
      </c>
      <c r="Q952">
        <v>5.6827339892679997E-2</v>
      </c>
    </row>
    <row r="953" spans="1:17" hidden="1" x14ac:dyDescent="0.3">
      <c r="A953" t="s">
        <v>2058</v>
      </c>
      <c r="B953" t="s">
        <v>2059</v>
      </c>
      <c r="C953" t="s">
        <v>10405</v>
      </c>
      <c r="D953" t="s">
        <v>125</v>
      </c>
      <c r="E953">
        <v>3275.5859171490001</v>
      </c>
      <c r="F953">
        <v>182.91</v>
      </c>
      <c r="G953">
        <v>0.838205315872251</v>
      </c>
      <c r="H953">
        <v>-19.364299201088599</v>
      </c>
      <c r="I953">
        <v>-2.6815632837463501</v>
      </c>
      <c r="J953">
        <v>-8.6076849120708196</v>
      </c>
      <c r="K953">
        <v>195.22585584790099</v>
      </c>
      <c r="L953">
        <v>175.24132703872399</v>
      </c>
      <c r="M953">
        <v>34.019299233115802</v>
      </c>
      <c r="N953">
        <v>1.3606170408682301</v>
      </c>
      <c r="O953">
        <v>29.571920616696701</v>
      </c>
      <c r="P953">
        <v>42.7311744049941</v>
      </c>
      <c r="Q953">
        <v>8.9258334637705994E-2</v>
      </c>
    </row>
    <row r="954" spans="1:17" hidden="1" x14ac:dyDescent="0.3">
      <c r="A954" t="s">
        <v>2060</v>
      </c>
      <c r="B954" t="s">
        <v>2061</v>
      </c>
      <c r="C954" t="s">
        <v>10405</v>
      </c>
      <c r="D954" t="s">
        <v>403</v>
      </c>
      <c r="E954">
        <v>3263.740992</v>
      </c>
      <c r="F954">
        <v>4262.3999999999996</v>
      </c>
      <c r="G954">
        <v>9.2008338619796604</v>
      </c>
      <c r="H954">
        <v>-15.730813256011601</v>
      </c>
      <c r="I954">
        <v>-12.248850347062699</v>
      </c>
      <c r="J954">
        <v>-6.0974846331934698</v>
      </c>
      <c r="K954">
        <v>4409.7148944097498</v>
      </c>
      <c r="L954">
        <v>4204.9793580547903</v>
      </c>
      <c r="M954">
        <v>22.313263561541302</v>
      </c>
      <c r="N954">
        <v>0.31077584096606198</v>
      </c>
      <c r="O954">
        <v>19.580518018018001</v>
      </c>
      <c r="P954">
        <v>42.267318636204301</v>
      </c>
      <c r="Q954">
        <v>6.4756657300195003E-2</v>
      </c>
    </row>
    <row r="955" spans="1:17" hidden="1" x14ac:dyDescent="0.3">
      <c r="A955" t="s">
        <v>2062</v>
      </c>
      <c r="B955" t="s">
        <v>2063</v>
      </c>
      <c r="C955" t="s">
        <v>10405</v>
      </c>
      <c r="D955" t="s">
        <v>138</v>
      </c>
      <c r="E955">
        <v>3260.1294497200001</v>
      </c>
      <c r="F955">
        <v>106.37</v>
      </c>
      <c r="G955">
        <v>52.181643158268997</v>
      </c>
      <c r="H955">
        <v>-2.1730658689369702</v>
      </c>
      <c r="I955">
        <v>-9.6236161802437206</v>
      </c>
      <c r="J955">
        <v>-3.8705523902885299</v>
      </c>
      <c r="K955">
        <v>107.47425588545801</v>
      </c>
      <c r="L955">
        <v>103.834502780227</v>
      </c>
      <c r="M955">
        <v>49.788558945261499</v>
      </c>
      <c r="N955">
        <v>0.91709341969978397</v>
      </c>
      <c r="O955">
        <v>52.0165460186142</v>
      </c>
      <c r="P955">
        <v>89.946428571428498</v>
      </c>
      <c r="Q955">
        <v>0.18298623669710701</v>
      </c>
    </row>
    <row r="956" spans="1:17" hidden="1" x14ac:dyDescent="0.3">
      <c r="A956" t="s">
        <v>2064</v>
      </c>
      <c r="B956" t="s">
        <v>2065</v>
      </c>
      <c r="C956" t="s">
        <v>10405</v>
      </c>
      <c r="D956" t="s">
        <v>144</v>
      </c>
      <c r="E956">
        <v>3255.7342251149998</v>
      </c>
      <c r="F956">
        <v>50.69</v>
      </c>
      <c r="G956">
        <v>38.537055911605599</v>
      </c>
      <c r="H956">
        <v>-15.756250190034701</v>
      </c>
      <c r="I956">
        <v>13.9266040401341</v>
      </c>
      <c r="J956">
        <v>-7.0400508195681102</v>
      </c>
      <c r="K956">
        <v>53.3531342426691</v>
      </c>
      <c r="L956">
        <v>45.502844665976298</v>
      </c>
      <c r="M956">
        <v>27.9477010183662</v>
      </c>
      <c r="N956">
        <v>0.34956342345589497</v>
      </c>
      <c r="O956">
        <v>34.0501085026632</v>
      </c>
      <c r="P956">
        <v>105.222672064777</v>
      </c>
      <c r="Q956">
        <v>9.2392056479903006E-2</v>
      </c>
    </row>
    <row r="957" spans="1:17" hidden="1" x14ac:dyDescent="0.3">
      <c r="A957" t="s">
        <v>2066</v>
      </c>
      <c r="B957" t="s">
        <v>2067</v>
      </c>
      <c r="C957" t="s">
        <v>10405</v>
      </c>
      <c r="D957" t="s">
        <v>138</v>
      </c>
      <c r="E957">
        <v>3255.6154861999999</v>
      </c>
      <c r="F957">
        <v>4425.05</v>
      </c>
      <c r="G957">
        <v>582.27137597707997</v>
      </c>
      <c r="H957">
        <v>64.736571715123503</v>
      </c>
      <c r="I957">
        <v>410.27647904770203</v>
      </c>
      <c r="J957">
        <v>25.5771959047573</v>
      </c>
      <c r="K957">
        <v>2622.6694191945198</v>
      </c>
      <c r="L957">
        <v>1741.52570448389</v>
      </c>
      <c r="M957">
        <v>97.047288946037696</v>
      </c>
      <c r="N957">
        <v>1.4709442031328801</v>
      </c>
      <c r="O957">
        <v>0</v>
      </c>
      <c r="P957">
        <v>680.77635641817301</v>
      </c>
      <c r="Q957">
        <v>0.260296223727705</v>
      </c>
    </row>
    <row r="958" spans="1:17" hidden="1" x14ac:dyDescent="0.3">
      <c r="A958" t="s">
        <v>2068</v>
      </c>
      <c r="B958" t="s">
        <v>2069</v>
      </c>
      <c r="C958" t="s">
        <v>10405</v>
      </c>
      <c r="D958" t="s">
        <v>54</v>
      </c>
      <c r="E958">
        <v>3205.4655661830002</v>
      </c>
      <c r="F958">
        <v>146.99</v>
      </c>
      <c r="G958">
        <v>74.163115165019704</v>
      </c>
      <c r="H958">
        <v>-4.5999469623737701</v>
      </c>
      <c r="I958">
        <v>32.671720904771099</v>
      </c>
      <c r="J958">
        <v>-10.138134584823399</v>
      </c>
      <c r="K958">
        <v>141.83764787464699</v>
      </c>
      <c r="L958">
        <v>115.577463868652</v>
      </c>
      <c r="M958">
        <v>42.469755673501098</v>
      </c>
      <c r="N958">
        <v>0.90903944492707001</v>
      </c>
      <c r="O958">
        <v>15.177903258724999</v>
      </c>
      <c r="P958">
        <v>141.95884773662499</v>
      </c>
      <c r="Q958">
        <v>4.8625472599319999E-2</v>
      </c>
    </row>
    <row r="959" spans="1:17" x14ac:dyDescent="0.3">
      <c r="A959" t="s">
        <v>2070</v>
      </c>
      <c r="B959" t="s">
        <v>2071</v>
      </c>
      <c r="C959" t="s">
        <v>10403</v>
      </c>
      <c r="D959" t="s">
        <v>130</v>
      </c>
      <c r="E959">
        <v>3194.4653102699999</v>
      </c>
      <c r="F959">
        <v>420.3</v>
      </c>
      <c r="G959">
        <v>-42.5759218198437</v>
      </c>
      <c r="H959">
        <v>0.63813574110223203</v>
      </c>
      <c r="I959">
        <v>-24.366751036966701</v>
      </c>
      <c r="J959">
        <v>-0.73159963041614995</v>
      </c>
      <c r="K959">
        <v>415.88685450065498</v>
      </c>
      <c r="L959">
        <v>441.13072635157499</v>
      </c>
      <c r="M959">
        <v>53.3963326191639</v>
      </c>
      <c r="N959">
        <v>1.0859382239844899</v>
      </c>
      <c r="O959">
        <v>39.186295503212001</v>
      </c>
      <c r="P959">
        <v>21.826086956521699</v>
      </c>
      <c r="Q959">
        <v>1.4070286996812001E-2</v>
      </c>
    </row>
    <row r="960" spans="1:17" hidden="1" x14ac:dyDescent="0.3">
      <c r="A960" t="s">
        <v>2072</v>
      </c>
      <c r="B960" t="s">
        <v>2073</v>
      </c>
      <c r="C960" t="s">
        <v>10405</v>
      </c>
      <c r="D960" t="s">
        <v>1429</v>
      </c>
      <c r="E960">
        <v>3181.04884128</v>
      </c>
      <c r="F960">
        <v>216.2</v>
      </c>
      <c r="K960">
        <v>198.53034696656701</v>
      </c>
      <c r="L960">
        <v>172.215069946667</v>
      </c>
      <c r="M960">
        <v>81.1750791682543</v>
      </c>
      <c r="N960">
        <v>1</v>
      </c>
      <c r="Q960">
        <v>0.14788253940821999</v>
      </c>
    </row>
    <row r="961" spans="1:17" hidden="1" x14ac:dyDescent="0.3">
      <c r="A961" t="s">
        <v>2074</v>
      </c>
      <c r="B961" t="s">
        <v>2075</v>
      </c>
      <c r="C961" t="s">
        <v>10405</v>
      </c>
      <c r="D961" t="s">
        <v>279</v>
      </c>
      <c r="E961">
        <v>3180.3155982599901</v>
      </c>
      <c r="F961">
        <v>178.07</v>
      </c>
      <c r="G961">
        <v>76.907828370647806</v>
      </c>
      <c r="H961">
        <v>17.1533907885091</v>
      </c>
      <c r="I961">
        <v>33.0658590381531</v>
      </c>
      <c r="J961">
        <v>4.50775371629822</v>
      </c>
      <c r="K961">
        <v>152.38435928044399</v>
      </c>
      <c r="L961">
        <v>133.900933613961</v>
      </c>
      <c r="M961">
        <v>74.894408648046394</v>
      </c>
      <c r="N961">
        <v>1.8149179898680801</v>
      </c>
      <c r="O961">
        <v>2.4877857022519199</v>
      </c>
      <c r="P961">
        <v>111.23368920521899</v>
      </c>
      <c r="Q961">
        <v>0.166372308744313</v>
      </c>
    </row>
    <row r="962" spans="1:17" hidden="1" x14ac:dyDescent="0.3">
      <c r="A962" t="s">
        <v>2076</v>
      </c>
      <c r="B962" t="s">
        <v>2077</v>
      </c>
      <c r="C962" t="s">
        <v>10405</v>
      </c>
      <c r="D962" t="s">
        <v>1429</v>
      </c>
      <c r="E962">
        <v>3171.679107205</v>
      </c>
      <c r="F962">
        <v>3493.55</v>
      </c>
      <c r="G962">
        <v>33.521735106707901</v>
      </c>
      <c r="H962">
        <v>3.46753089506017</v>
      </c>
      <c r="I962">
        <v>41.634402760081002</v>
      </c>
      <c r="J962">
        <v>5.2285178612247298</v>
      </c>
      <c r="K962">
        <v>3115.0728043141498</v>
      </c>
      <c r="L962">
        <v>2531.7901634344598</v>
      </c>
      <c r="M962">
        <v>60.201795295322803</v>
      </c>
      <c r="N962">
        <v>0.50596114792492397</v>
      </c>
      <c r="O962">
        <v>5.0922414163243603</v>
      </c>
      <c r="P962">
        <v>81.3841800576309</v>
      </c>
      <c r="Q962">
        <v>0.18896190417588099</v>
      </c>
    </row>
    <row r="963" spans="1:17" x14ac:dyDescent="0.3">
      <c r="A963" t="s">
        <v>2078</v>
      </c>
      <c r="B963" t="s">
        <v>2079</v>
      </c>
      <c r="C963" t="s">
        <v>10389</v>
      </c>
      <c r="D963" t="s">
        <v>67</v>
      </c>
      <c r="E963">
        <v>3166.5655551049999</v>
      </c>
      <c r="F963">
        <v>239.45</v>
      </c>
      <c r="G963">
        <v>20.9096719436643</v>
      </c>
      <c r="H963">
        <v>-15.3930322431737</v>
      </c>
      <c r="I963">
        <v>21.1759623686699</v>
      </c>
      <c r="J963">
        <v>-2.77781594257779</v>
      </c>
      <c r="K963">
        <v>244.08632072094301</v>
      </c>
      <c r="L963">
        <v>213.36851556447601</v>
      </c>
      <c r="M963">
        <v>42.048662578488198</v>
      </c>
      <c r="N963">
        <v>0.242129016138178</v>
      </c>
      <c r="O963">
        <v>22.5934433075798</v>
      </c>
      <c r="P963">
        <v>54.783451842275298</v>
      </c>
      <c r="Q963">
        <v>1.1832570897339001E-2</v>
      </c>
    </row>
    <row r="964" spans="1:17" hidden="1" x14ac:dyDescent="0.3">
      <c r="A964" t="s">
        <v>2080</v>
      </c>
      <c r="B964" t="s">
        <v>2081</v>
      </c>
      <c r="C964" t="s">
        <v>10405</v>
      </c>
      <c r="D964" t="s">
        <v>130</v>
      </c>
      <c r="E964">
        <v>3155.2590626820001</v>
      </c>
      <c r="F964">
        <v>12.06</v>
      </c>
      <c r="G964">
        <v>251.007644146899</v>
      </c>
      <c r="H964">
        <v>8.3675304170464209</v>
      </c>
      <c r="I964">
        <v>1.42309450696586</v>
      </c>
      <c r="J964">
        <v>13.0772323191973</v>
      </c>
      <c r="K964">
        <v>10.269845183539999</v>
      </c>
      <c r="L964">
        <v>9.6112657867453795</v>
      </c>
      <c r="M964">
        <v>82.977079014767099</v>
      </c>
      <c r="N964">
        <v>1.0032554486863801</v>
      </c>
      <c r="O964">
        <v>64.179104477611901</v>
      </c>
      <c r="P964">
        <v>448.18181818181802</v>
      </c>
      <c r="Q964">
        <v>0.15019366861414901</v>
      </c>
    </row>
    <row r="965" spans="1:17" hidden="1" x14ac:dyDescent="0.3">
      <c r="A965" t="s">
        <v>2082</v>
      </c>
      <c r="B965" t="s">
        <v>2083</v>
      </c>
      <c r="C965" t="s">
        <v>10405</v>
      </c>
      <c r="D965" t="s">
        <v>215</v>
      </c>
      <c r="E965">
        <v>3150.6503244</v>
      </c>
      <c r="F965">
        <v>228.4</v>
      </c>
      <c r="G965">
        <v>244.42727229469901</v>
      </c>
      <c r="H965">
        <v>-17.8430798202887</v>
      </c>
      <c r="I965">
        <v>141.85621182215201</v>
      </c>
      <c r="J965">
        <v>-8.9248230736395904</v>
      </c>
      <c r="K965">
        <v>237.20834531525301</v>
      </c>
      <c r="L965">
        <v>165.17305441602801</v>
      </c>
      <c r="M965">
        <v>32.192097769174403</v>
      </c>
      <c r="N965">
        <v>0.34329847108225198</v>
      </c>
      <c r="O965">
        <v>34.8511383537653</v>
      </c>
      <c r="P965">
        <v>314.519056261343</v>
      </c>
      <c r="Q965">
        <v>0.148269506208071</v>
      </c>
    </row>
    <row r="966" spans="1:17" hidden="1" x14ac:dyDescent="0.3">
      <c r="A966" t="s">
        <v>2084</v>
      </c>
      <c r="B966" t="s">
        <v>2085</v>
      </c>
      <c r="C966" t="s">
        <v>10405</v>
      </c>
      <c r="D966" t="s">
        <v>465</v>
      </c>
      <c r="E966">
        <v>3132.11108737</v>
      </c>
      <c r="F966">
        <v>4904.3</v>
      </c>
      <c r="G966">
        <v>13.093756993740801</v>
      </c>
      <c r="H966">
        <v>-7.5463175389148702</v>
      </c>
      <c r="I966">
        <v>49.010762254060197</v>
      </c>
      <c r="J966">
        <v>0.34425416146718002</v>
      </c>
      <c r="K966">
        <v>4640.7642145997297</v>
      </c>
      <c r="L966">
        <v>4004.22104645938</v>
      </c>
      <c r="M966">
        <v>66.844445000185303</v>
      </c>
      <c r="N966">
        <v>0.36955868356459398</v>
      </c>
      <c r="O966">
        <v>10.6376037354974</v>
      </c>
      <c r="P966">
        <v>71.957013376343298</v>
      </c>
      <c r="Q966">
        <v>0.132315638614911</v>
      </c>
    </row>
    <row r="967" spans="1:17" hidden="1" x14ac:dyDescent="0.3">
      <c r="A967" t="s">
        <v>2086</v>
      </c>
      <c r="B967" t="s">
        <v>2087</v>
      </c>
      <c r="C967" t="s">
        <v>10405</v>
      </c>
      <c r="D967" t="s">
        <v>21</v>
      </c>
      <c r="E967">
        <v>3117.02882778</v>
      </c>
      <c r="F967">
        <v>786.45</v>
      </c>
      <c r="G967">
        <v>87.400570985881799</v>
      </c>
      <c r="H967">
        <v>4.38080843416245</v>
      </c>
      <c r="I967">
        <v>27.2664476132956</v>
      </c>
      <c r="J967">
        <v>-4.3913366595561598</v>
      </c>
      <c r="K967">
        <v>734.61605256129405</v>
      </c>
      <c r="L967">
        <v>601.81822725402105</v>
      </c>
      <c r="M967">
        <v>52.338299579293803</v>
      </c>
      <c r="N967">
        <v>0.47347660274513498</v>
      </c>
      <c r="O967">
        <v>8.8244643651853103</v>
      </c>
      <c r="P967">
        <v>163.42321219226201</v>
      </c>
      <c r="Q967">
        <v>0.110630790780691</v>
      </c>
    </row>
    <row r="968" spans="1:17" x14ac:dyDescent="0.3">
      <c r="A968" t="s">
        <v>2088</v>
      </c>
      <c r="B968" t="s">
        <v>2089</v>
      </c>
      <c r="C968" t="s">
        <v>10391</v>
      </c>
      <c r="D968" t="s">
        <v>441</v>
      </c>
      <c r="E968">
        <v>3095.6243369099998</v>
      </c>
      <c r="F968">
        <v>1035.3</v>
      </c>
      <c r="G968">
        <v>-11.3536886543771</v>
      </c>
      <c r="H968">
        <v>-2.5633201602167999</v>
      </c>
      <c r="I968">
        <v>-24.629978401689101</v>
      </c>
      <c r="J968">
        <v>-1.80192037318889</v>
      </c>
      <c r="K968">
        <v>1007.14498802696</v>
      </c>
      <c r="L968">
        <v>1006.16780615704</v>
      </c>
      <c r="M968">
        <v>65.670578944777105</v>
      </c>
      <c r="N968">
        <v>0.913648937422052</v>
      </c>
      <c r="O968">
        <v>22.085385878489301</v>
      </c>
      <c r="P968">
        <v>24.5548604427333</v>
      </c>
      <c r="Q968">
        <v>3.0200849153755999E-2</v>
      </c>
    </row>
    <row r="969" spans="1:17" hidden="1" x14ac:dyDescent="0.3">
      <c r="A969" t="s">
        <v>2090</v>
      </c>
      <c r="B969" t="s">
        <v>2091</v>
      </c>
      <c r="C969" t="s">
        <v>10405</v>
      </c>
      <c r="D969" t="s">
        <v>54</v>
      </c>
      <c r="E969">
        <v>3091.4921356</v>
      </c>
      <c r="F969">
        <v>365.2</v>
      </c>
      <c r="G969">
        <v>165.66577623884001</v>
      </c>
      <c r="H969">
        <v>1.3231834117451899</v>
      </c>
      <c r="I969">
        <v>80.3849435116732</v>
      </c>
      <c r="J969">
        <v>1.9409328192916999</v>
      </c>
      <c r="K969">
        <v>318.36464720707698</v>
      </c>
      <c r="L969">
        <v>230.47509942063201</v>
      </c>
      <c r="M969">
        <v>57.261537694193699</v>
      </c>
      <c r="N969">
        <v>1.58533856524092</v>
      </c>
      <c r="O969">
        <v>8.9813800657174205</v>
      </c>
      <c r="P969">
        <v>226.508717031738</v>
      </c>
      <c r="Q969">
        <v>8.2564310739813004E-2</v>
      </c>
    </row>
    <row r="970" spans="1:17" hidden="1" x14ac:dyDescent="0.3">
      <c r="A970" t="s">
        <v>2092</v>
      </c>
      <c r="B970" t="s">
        <v>2093</v>
      </c>
      <c r="C970" t="s">
        <v>10405</v>
      </c>
      <c r="D970" t="s">
        <v>264</v>
      </c>
      <c r="E970">
        <v>3086.4920482269999</v>
      </c>
      <c r="F970">
        <v>2.41</v>
      </c>
      <c r="G970">
        <v>87.241410380665997</v>
      </c>
      <c r="H970">
        <v>-19.993796681102399</v>
      </c>
      <c r="I970">
        <v>33.230360516818003</v>
      </c>
      <c r="J970">
        <v>-6.8149329637494898</v>
      </c>
      <c r="K970">
        <v>2.6059417560171299</v>
      </c>
      <c r="L970">
        <v>2.1625071920912702</v>
      </c>
      <c r="M970">
        <v>38.184773818984297</v>
      </c>
      <c r="N970">
        <v>0.42062120012228399</v>
      </c>
      <c r="O970">
        <v>79.668049792531093</v>
      </c>
      <c r="P970">
        <v>183.529411764705</v>
      </c>
      <c r="Q970">
        <v>4.7089125298055E-2</v>
      </c>
    </row>
    <row r="971" spans="1:17" x14ac:dyDescent="0.3">
      <c r="A971" t="s">
        <v>2094</v>
      </c>
      <c r="B971" t="s">
        <v>2095</v>
      </c>
      <c r="C971" t="s">
        <v>5630</v>
      </c>
      <c r="D971" t="s">
        <v>83</v>
      </c>
      <c r="E971">
        <v>3070.1895949720001</v>
      </c>
      <c r="F971">
        <v>234.89</v>
      </c>
      <c r="G971">
        <v>-28.5557432133213</v>
      </c>
      <c r="H971">
        <v>-7.4647455163644896</v>
      </c>
      <c r="I971">
        <v>-2.4496920890052598</v>
      </c>
      <c r="J971">
        <v>-6.2937254864575198</v>
      </c>
      <c r="K971">
        <v>233.32480172998399</v>
      </c>
      <c r="L971">
        <v>235.09974418784401</v>
      </c>
      <c r="M971">
        <v>59.332879555656497</v>
      </c>
      <c r="N971">
        <v>0.30940448273507298</v>
      </c>
      <c r="O971">
        <v>29.848013963983099</v>
      </c>
      <c r="P971">
        <v>21.0773195876288</v>
      </c>
      <c r="Q971">
        <v>-6.8402795097561003E-2</v>
      </c>
    </row>
    <row r="972" spans="1:17" x14ac:dyDescent="0.3">
      <c r="A972" t="s">
        <v>2096</v>
      </c>
      <c r="B972" t="s">
        <v>2097</v>
      </c>
      <c r="C972" t="s">
        <v>10397</v>
      </c>
      <c r="D972" t="s">
        <v>261</v>
      </c>
      <c r="E972">
        <v>3037.0696710000002</v>
      </c>
      <c r="F972">
        <v>313.35000000000002</v>
      </c>
      <c r="G972">
        <v>-17.696493245762198</v>
      </c>
      <c r="H972">
        <v>-4.5960619151028199</v>
      </c>
      <c r="I972">
        <v>-1.0806083027810101</v>
      </c>
      <c r="J972">
        <v>-2.8254115561952799</v>
      </c>
      <c r="K972">
        <v>319.754024318387</v>
      </c>
      <c r="L972">
        <v>307.95232301177299</v>
      </c>
      <c r="M972">
        <v>40.629939793163402</v>
      </c>
      <c r="N972">
        <v>0.98790208822317305</v>
      </c>
      <c r="O972">
        <v>28.147438966012398</v>
      </c>
      <c r="P972">
        <v>27.819702223128701</v>
      </c>
      <c r="Q972">
        <v>7.6617793439320001E-2</v>
      </c>
    </row>
    <row r="973" spans="1:17" hidden="1" x14ac:dyDescent="0.3">
      <c r="A973" t="s">
        <v>2098</v>
      </c>
      <c r="B973" t="s">
        <v>2099</v>
      </c>
      <c r="C973" t="s">
        <v>10405</v>
      </c>
      <c r="D973" t="s">
        <v>473</v>
      </c>
      <c r="E973">
        <v>3035.7249999999999</v>
      </c>
      <c r="F973">
        <v>456.5</v>
      </c>
      <c r="G973">
        <v>96.400501289756903</v>
      </c>
      <c r="H973">
        <v>17.0767784879414</v>
      </c>
      <c r="I973">
        <v>132.94810798048599</v>
      </c>
      <c r="J973">
        <v>-13.495153439036301</v>
      </c>
      <c r="K973">
        <v>370.623213650384</v>
      </c>
      <c r="L973">
        <v>266.95643312493098</v>
      </c>
      <c r="M973">
        <v>47.125462819863102</v>
      </c>
      <c r="N973">
        <v>0.58202359202001597</v>
      </c>
      <c r="O973">
        <v>18.729463307776498</v>
      </c>
      <c r="P973">
        <v>157.90960451977401</v>
      </c>
      <c r="Q973">
        <v>9.3862275363005995E-2</v>
      </c>
    </row>
    <row r="974" spans="1:17" x14ac:dyDescent="0.3">
      <c r="A974" t="s">
        <v>2100</v>
      </c>
      <c r="B974" t="s">
        <v>2101</v>
      </c>
      <c r="C974" t="s">
        <v>10402</v>
      </c>
      <c r="D974" t="s">
        <v>106</v>
      </c>
      <c r="E974">
        <v>3025.5726033400001</v>
      </c>
      <c r="F974">
        <v>703.15</v>
      </c>
      <c r="G974">
        <v>-56.021826975098001</v>
      </c>
      <c r="H974">
        <v>-8.0170990972251595</v>
      </c>
      <c r="I974">
        <v>-16.793738131153798</v>
      </c>
      <c r="J974">
        <v>-3.64921393982151</v>
      </c>
      <c r="K974">
        <v>720.12937901189696</v>
      </c>
      <c r="L974">
        <v>773.44490000155497</v>
      </c>
      <c r="M974">
        <v>48.1366454367393</v>
      </c>
      <c r="N974">
        <v>0.31270509304308902</v>
      </c>
      <c r="O974">
        <v>34.6725449761786</v>
      </c>
      <c r="P974">
        <v>13.631221719457001</v>
      </c>
    </row>
    <row r="975" spans="1:17" x14ac:dyDescent="0.3">
      <c r="A975" t="s">
        <v>2102</v>
      </c>
      <c r="B975" t="s">
        <v>2103</v>
      </c>
      <c r="C975" t="s">
        <v>10393</v>
      </c>
      <c r="D975" t="s">
        <v>393</v>
      </c>
      <c r="E975">
        <v>3025.4667160399999</v>
      </c>
      <c r="F975">
        <v>2147.65</v>
      </c>
      <c r="G975">
        <v>-22.079501265826998</v>
      </c>
      <c r="H975">
        <v>-7.5985355192144599</v>
      </c>
      <c r="I975">
        <v>18.8559552828767</v>
      </c>
      <c r="J975">
        <v>-6.5124582649293403</v>
      </c>
      <c r="K975">
        <v>2191.62392067569</v>
      </c>
      <c r="L975">
        <v>1989.6666001533799</v>
      </c>
      <c r="M975">
        <v>25.319562667854299</v>
      </c>
      <c r="N975">
        <v>0.37932349884419098</v>
      </c>
      <c r="O975">
        <v>19.197727748934799</v>
      </c>
      <c r="P975">
        <v>40.277596342259898</v>
      </c>
      <c r="Q975">
        <v>-6.8543959859438994E-2</v>
      </c>
    </row>
    <row r="976" spans="1:17" hidden="1" x14ac:dyDescent="0.3">
      <c r="A976" t="s">
        <v>2104</v>
      </c>
      <c r="B976" t="s">
        <v>2105</v>
      </c>
      <c r="C976" t="s">
        <v>10405</v>
      </c>
      <c r="D976" t="s">
        <v>1429</v>
      </c>
      <c r="E976">
        <v>3023.14301802</v>
      </c>
      <c r="F976">
        <v>400.3</v>
      </c>
      <c r="G976">
        <v>28.4628761395767</v>
      </c>
      <c r="H976">
        <v>-13.786553220337799</v>
      </c>
      <c r="I976">
        <v>16.4178291780248</v>
      </c>
      <c r="J976">
        <v>1.13242446774517</v>
      </c>
      <c r="K976">
        <v>393.602508586662</v>
      </c>
      <c r="L976">
        <v>348.85434201030603</v>
      </c>
      <c r="M976">
        <v>56.921147235211599</v>
      </c>
      <c r="N976">
        <v>0.40036361632967798</v>
      </c>
      <c r="O976">
        <v>12.877841618785901</v>
      </c>
      <c r="P976">
        <v>61.378754283410601</v>
      </c>
      <c r="Q976">
        <v>2.5240315769474001E-2</v>
      </c>
    </row>
    <row r="977" spans="1:17" hidden="1" x14ac:dyDescent="0.3">
      <c r="A977" t="s">
        <v>2106</v>
      </c>
      <c r="B977" t="s">
        <v>2107</v>
      </c>
      <c r="C977" t="s">
        <v>10405</v>
      </c>
      <c r="D977" t="s">
        <v>276</v>
      </c>
      <c r="E977">
        <v>3019.22135325</v>
      </c>
      <c r="F977">
        <v>281.5</v>
      </c>
      <c r="G977">
        <v>-11.4474456734595</v>
      </c>
      <c r="H977">
        <v>-1.91808156830849</v>
      </c>
      <c r="I977">
        <v>-1.6938585542875499</v>
      </c>
      <c r="J977">
        <v>-3.79518848059036</v>
      </c>
      <c r="K977">
        <v>277.21885251852802</v>
      </c>
      <c r="L977">
        <v>268.65250317470498</v>
      </c>
      <c r="M977">
        <v>52.653155981653299</v>
      </c>
      <c r="N977">
        <v>0.61540975843693901</v>
      </c>
      <c r="O977">
        <v>20.6039076376554</v>
      </c>
      <c r="P977">
        <v>33.824578084145401</v>
      </c>
      <c r="Q977">
        <v>3.8171889187390999E-2</v>
      </c>
    </row>
    <row r="978" spans="1:17" x14ac:dyDescent="0.3">
      <c r="A978" t="s">
        <v>2108</v>
      </c>
      <c r="B978" t="s">
        <v>2109</v>
      </c>
      <c r="C978" t="s">
        <v>10391</v>
      </c>
      <c r="D978" t="s">
        <v>549</v>
      </c>
      <c r="E978">
        <v>3006.0247420259998</v>
      </c>
      <c r="F978">
        <v>52.41</v>
      </c>
      <c r="G978">
        <v>-9.2530074821729205</v>
      </c>
      <c r="H978">
        <v>-10.3385814390327</v>
      </c>
      <c r="I978">
        <v>17.682680104446899</v>
      </c>
      <c r="J978">
        <v>0.837702189367455</v>
      </c>
      <c r="K978">
        <v>53.311119334952302</v>
      </c>
      <c r="L978">
        <v>48.459606623838397</v>
      </c>
      <c r="M978">
        <v>49.597626790814601</v>
      </c>
      <c r="N978">
        <v>0.48251894807948598</v>
      </c>
      <c r="O978">
        <v>20.206067544361701</v>
      </c>
      <c r="P978">
        <v>57.624060150375897</v>
      </c>
      <c r="Q978">
        <v>-5.3784714086133001E-2</v>
      </c>
    </row>
    <row r="979" spans="1:17" hidden="1" x14ac:dyDescent="0.3">
      <c r="A979" t="s">
        <v>2110</v>
      </c>
      <c r="B979" t="s">
        <v>2111</v>
      </c>
      <c r="C979" t="s">
        <v>10405</v>
      </c>
      <c r="D979" t="s">
        <v>860</v>
      </c>
      <c r="E979">
        <v>2995.2</v>
      </c>
      <c r="F979">
        <v>499.2</v>
      </c>
      <c r="G979">
        <v>-19.2014111552391</v>
      </c>
      <c r="H979">
        <v>25.614545680761001</v>
      </c>
      <c r="I979">
        <v>-4.7465519281779702</v>
      </c>
      <c r="J979">
        <v>-2.9223386140345999</v>
      </c>
      <c r="M979">
        <v>49.384051261814001</v>
      </c>
      <c r="O979">
        <v>18.9302884615384</v>
      </c>
      <c r="P979">
        <v>31.368421052631501</v>
      </c>
    </row>
    <row r="980" spans="1:17" hidden="1" x14ac:dyDescent="0.3">
      <c r="A980" t="s">
        <v>2112</v>
      </c>
      <c r="B980" t="s">
        <v>2113</v>
      </c>
      <c r="C980" t="s">
        <v>10405</v>
      </c>
      <c r="D980" t="s">
        <v>273</v>
      </c>
      <c r="E980">
        <v>2986.7031882249998</v>
      </c>
      <c r="F980">
        <v>555.54999999999995</v>
      </c>
      <c r="G980">
        <v>138.89956313487599</v>
      </c>
      <c r="H980">
        <v>-5.0780523259742001</v>
      </c>
      <c r="I980">
        <v>70.895480835408094</v>
      </c>
      <c r="J980">
        <v>-3.3054536737092501</v>
      </c>
      <c r="K980">
        <v>586.32623022253301</v>
      </c>
      <c r="L980">
        <v>485.76912829448202</v>
      </c>
      <c r="M980">
        <v>48.775695971054802</v>
      </c>
      <c r="N980">
        <v>0.74213627917997604</v>
      </c>
      <c r="O980">
        <v>63.5856358563585</v>
      </c>
      <c r="P980">
        <v>184.897435897435</v>
      </c>
      <c r="Q980">
        <v>0.18148428922773999</v>
      </c>
    </row>
    <row r="981" spans="1:17" x14ac:dyDescent="0.3">
      <c r="A981" t="s">
        <v>2114</v>
      </c>
      <c r="B981" t="s">
        <v>2115</v>
      </c>
      <c r="C981" t="s">
        <v>10395</v>
      </c>
      <c r="D981" t="s">
        <v>273</v>
      </c>
      <c r="E981">
        <v>2980.4783365399999</v>
      </c>
      <c r="F981">
        <v>507.7</v>
      </c>
      <c r="G981">
        <v>-23.355001434893101</v>
      </c>
      <c r="H981">
        <v>5.2891413760305896</v>
      </c>
      <c r="I981">
        <v>17.024211456717399</v>
      </c>
      <c r="J981">
        <v>-3.7474454398466701</v>
      </c>
      <c r="K981">
        <v>451.73571085915802</v>
      </c>
      <c r="L981">
        <v>421.68590072118798</v>
      </c>
      <c r="M981">
        <v>62.731417357178103</v>
      </c>
      <c r="N981">
        <v>2.3878770012411898</v>
      </c>
      <c r="O981">
        <v>5.9090013787669902</v>
      </c>
      <c r="P981">
        <v>53.453226537705902</v>
      </c>
      <c r="Q981">
        <v>-2.9268217334524001E-2</v>
      </c>
    </row>
    <row r="982" spans="1:17" hidden="1" x14ac:dyDescent="0.3">
      <c r="A982" t="s">
        <v>2116</v>
      </c>
      <c r="B982" t="s">
        <v>2117</v>
      </c>
      <c r="C982" t="s">
        <v>10405</v>
      </c>
      <c r="D982" t="s">
        <v>190</v>
      </c>
      <c r="E982">
        <v>2974.0519612799999</v>
      </c>
      <c r="F982">
        <v>958.2</v>
      </c>
      <c r="G982">
        <v>14.081946893333599</v>
      </c>
      <c r="H982">
        <v>-6.3113610270052902</v>
      </c>
      <c r="I982">
        <v>38.676701831257297</v>
      </c>
      <c r="J982">
        <v>-4.3437902919779798</v>
      </c>
      <c r="K982">
        <v>939.22990587603897</v>
      </c>
      <c r="L982">
        <v>775.36733425740704</v>
      </c>
      <c r="M982">
        <v>39.919501782710199</v>
      </c>
      <c r="N982">
        <v>0.56246243583161704</v>
      </c>
      <c r="O982">
        <v>18.733041118764302</v>
      </c>
      <c r="P982">
        <v>73.571234489629504</v>
      </c>
      <c r="Q982">
        <v>7.3802343021854996E-2</v>
      </c>
    </row>
    <row r="983" spans="1:17" hidden="1" x14ac:dyDescent="0.3">
      <c r="A983" t="s">
        <v>2118</v>
      </c>
      <c r="B983" t="s">
        <v>2119</v>
      </c>
      <c r="C983" t="s">
        <v>10405</v>
      </c>
      <c r="D983" t="s">
        <v>324</v>
      </c>
      <c r="E983">
        <v>2968.874252175</v>
      </c>
      <c r="F983">
        <v>898.25</v>
      </c>
      <c r="G983">
        <v>38.823121468362203</v>
      </c>
      <c r="H983">
        <v>14.922237988453301</v>
      </c>
      <c r="I983">
        <v>95.941068864995202</v>
      </c>
      <c r="J983">
        <v>-3.4763839349522998</v>
      </c>
      <c r="K983">
        <v>771.07357623748203</v>
      </c>
      <c r="L983">
        <v>601.53627219941598</v>
      </c>
      <c r="M983">
        <v>53.987615149202</v>
      </c>
      <c r="N983">
        <v>0.68590619829197097</v>
      </c>
      <c r="O983">
        <v>7.7094350125243398</v>
      </c>
      <c r="P983">
        <v>119.35286935286901</v>
      </c>
      <c r="Q983">
        <v>-4.0431579808716998E-2</v>
      </c>
    </row>
    <row r="984" spans="1:17" hidden="1" x14ac:dyDescent="0.3">
      <c r="A984" t="s">
        <v>2120</v>
      </c>
      <c r="B984" t="s">
        <v>2121</v>
      </c>
      <c r="C984" t="s">
        <v>10405</v>
      </c>
      <c r="D984" t="s">
        <v>125</v>
      </c>
      <c r="E984">
        <v>2965.2802550000001</v>
      </c>
      <c r="F984">
        <v>584.04999999999995</v>
      </c>
      <c r="G984">
        <v>-54.147110630684701</v>
      </c>
      <c r="H984">
        <v>-10.850432430558399</v>
      </c>
      <c r="I984">
        <v>-19.8253110501715</v>
      </c>
      <c r="J984">
        <v>-4.4343841340481003</v>
      </c>
      <c r="K984">
        <v>588.93011296382099</v>
      </c>
      <c r="L984">
        <v>629.55913126700602</v>
      </c>
      <c r="M984">
        <v>49.081750195516101</v>
      </c>
      <c r="N984">
        <v>0.45165511108854001</v>
      </c>
      <c r="O984">
        <v>47.076448934166599</v>
      </c>
      <c r="P984">
        <v>16.5768463073852</v>
      </c>
      <c r="Q984">
        <v>3.1535628235124E-2</v>
      </c>
    </row>
    <row r="985" spans="1:17" hidden="1" x14ac:dyDescent="0.3">
      <c r="A985" t="s">
        <v>2122</v>
      </c>
      <c r="B985" t="s">
        <v>2123</v>
      </c>
      <c r="C985" t="s">
        <v>10405</v>
      </c>
      <c r="D985" t="s">
        <v>393</v>
      </c>
      <c r="E985">
        <v>2962.4718391749998</v>
      </c>
      <c r="F985">
        <v>269.64999999999998</v>
      </c>
      <c r="G985">
        <v>-11.6578339007935</v>
      </c>
      <c r="H985">
        <v>8.2124856469320999</v>
      </c>
      <c r="I985">
        <v>26.3803538519286</v>
      </c>
      <c r="J985">
        <v>-2.3433566358857298</v>
      </c>
      <c r="K985">
        <v>253.0352893637</v>
      </c>
      <c r="L985">
        <v>226.12976739706301</v>
      </c>
      <c r="M985">
        <v>48.415330386951098</v>
      </c>
      <c r="N985">
        <v>2.0709800066272699</v>
      </c>
      <c r="O985">
        <v>11.8486927498609</v>
      </c>
      <c r="P985">
        <v>50.642458100558599</v>
      </c>
      <c r="Q985">
        <v>3.1823941533918002E-2</v>
      </c>
    </row>
    <row r="986" spans="1:17" hidden="1" x14ac:dyDescent="0.3">
      <c r="A986" t="s">
        <v>2124</v>
      </c>
      <c r="B986" t="s">
        <v>2125</v>
      </c>
      <c r="C986" t="s">
        <v>10405</v>
      </c>
      <c r="D986" t="s">
        <v>225</v>
      </c>
      <c r="E986">
        <v>2956.4539893900001</v>
      </c>
      <c r="F986">
        <v>2711.9</v>
      </c>
      <c r="G986">
        <v>155.94632003113401</v>
      </c>
      <c r="H986">
        <v>16.2300884294696</v>
      </c>
      <c r="I986">
        <v>110.774137598135</v>
      </c>
      <c r="J986">
        <v>-4.0208676587877896</v>
      </c>
      <c r="K986">
        <v>2259.76063161199</v>
      </c>
      <c r="L986">
        <v>1683.4798403229199</v>
      </c>
      <c r="M986">
        <v>66.700248432255805</v>
      </c>
      <c r="N986">
        <v>1.5389673737654199</v>
      </c>
      <c r="O986">
        <v>3.2007079907076101</v>
      </c>
      <c r="P986">
        <v>194.755719797837</v>
      </c>
      <c r="Q986">
        <v>0.13597788162519001</v>
      </c>
    </row>
    <row r="987" spans="1:17" hidden="1" x14ac:dyDescent="0.3">
      <c r="A987" t="s">
        <v>2126</v>
      </c>
      <c r="B987" t="s">
        <v>2127</v>
      </c>
      <c r="C987" t="s">
        <v>10405</v>
      </c>
      <c r="D987" t="s">
        <v>792</v>
      </c>
      <c r="E987">
        <v>2955.7764000000002</v>
      </c>
      <c r="F987">
        <v>34.68</v>
      </c>
      <c r="G987">
        <v>114.895431919426</v>
      </c>
      <c r="H987">
        <v>-6.3433352199132598</v>
      </c>
      <c r="I987">
        <v>-19.032588855655799</v>
      </c>
      <c r="J987">
        <v>-5.0201257341596399</v>
      </c>
      <c r="K987">
        <v>34.245160530956802</v>
      </c>
      <c r="L987">
        <v>32.3535019069705</v>
      </c>
      <c r="M987">
        <v>58.737581188754397</v>
      </c>
      <c r="N987">
        <v>3.7222113687529501</v>
      </c>
      <c r="O987">
        <v>30.4786620530565</v>
      </c>
      <c r="P987">
        <v>156.888888888888</v>
      </c>
      <c r="Q987">
        <v>0.15148306187541</v>
      </c>
    </row>
    <row r="988" spans="1:17" hidden="1" x14ac:dyDescent="0.3">
      <c r="A988" t="s">
        <v>2128</v>
      </c>
      <c r="B988" t="s">
        <v>2129</v>
      </c>
      <c r="C988" t="s">
        <v>10405</v>
      </c>
      <c r="D988" t="s">
        <v>2130</v>
      </c>
      <c r="E988">
        <v>2953.2815540000001</v>
      </c>
      <c r="F988">
        <v>299.99</v>
      </c>
      <c r="G988">
        <v>157.85595759105999</v>
      </c>
      <c r="H988">
        <v>61.361594927810302</v>
      </c>
      <c r="I988">
        <v>80.032145643504506</v>
      </c>
      <c r="J988">
        <v>17.050315263200801</v>
      </c>
      <c r="K988">
        <v>209.682347403205</v>
      </c>
      <c r="M988">
        <v>74.499394997028901</v>
      </c>
      <c r="N988">
        <v>3.0078584947299398</v>
      </c>
      <c r="O988">
        <v>7.6702556751891704</v>
      </c>
      <c r="P988">
        <v>237.63646595385401</v>
      </c>
    </row>
    <row r="989" spans="1:17" hidden="1" x14ac:dyDescent="0.3">
      <c r="A989" t="s">
        <v>2131</v>
      </c>
      <c r="B989" t="s">
        <v>2132</v>
      </c>
      <c r="C989" t="s">
        <v>10405</v>
      </c>
      <c r="D989" t="s">
        <v>261</v>
      </c>
      <c r="E989">
        <v>2949.76</v>
      </c>
      <c r="F989">
        <v>14748.8</v>
      </c>
      <c r="G989">
        <v>-30.374377618213099</v>
      </c>
      <c r="H989">
        <v>-3.4787689811150302</v>
      </c>
      <c r="I989">
        <v>19.8009475756634</v>
      </c>
      <c r="J989">
        <v>-1.0967915602882701</v>
      </c>
      <c r="K989">
        <v>14831.39742144</v>
      </c>
      <c r="L989">
        <v>13947.018565259599</v>
      </c>
      <c r="M989">
        <v>49.741711610047503</v>
      </c>
      <c r="N989">
        <v>0.54819239624167704</v>
      </c>
      <c r="O989">
        <v>15.263953677587301</v>
      </c>
      <c r="P989">
        <v>41.801749831746903</v>
      </c>
      <c r="Q989">
        <v>0.13836478166610799</v>
      </c>
    </row>
    <row r="990" spans="1:17" x14ac:dyDescent="0.3">
      <c r="A990" t="s">
        <v>2133</v>
      </c>
      <c r="B990" t="s">
        <v>2134</v>
      </c>
      <c r="C990" t="s">
        <v>10389</v>
      </c>
      <c r="D990" t="s">
        <v>452</v>
      </c>
      <c r="E990">
        <v>2938.6720253349999</v>
      </c>
      <c r="F990">
        <v>88.45</v>
      </c>
      <c r="G990">
        <v>-28.700810663595799</v>
      </c>
      <c r="H990">
        <v>3.1209708101560398</v>
      </c>
      <c r="I990">
        <v>-14.3661013352494</v>
      </c>
      <c r="J990">
        <v>-0.76467794526650301</v>
      </c>
      <c r="K990">
        <v>87.600723633919898</v>
      </c>
      <c r="L990">
        <v>86.500500503606503</v>
      </c>
      <c r="M990">
        <v>41.934707293936597</v>
      </c>
      <c r="N990">
        <v>1.67158268748766</v>
      </c>
      <c r="O990">
        <v>35.669869983041202</v>
      </c>
      <c r="P990">
        <v>41.406874500399603</v>
      </c>
      <c r="Q990">
        <v>-1.8693099327579999E-2</v>
      </c>
    </row>
    <row r="991" spans="1:17" hidden="1" x14ac:dyDescent="0.3">
      <c r="A991" t="s">
        <v>2135</v>
      </c>
      <c r="B991" t="s">
        <v>2136</v>
      </c>
      <c r="C991" t="s">
        <v>10405</v>
      </c>
      <c r="D991" t="s">
        <v>727</v>
      </c>
      <c r="E991">
        <v>2926.0183231999999</v>
      </c>
      <c r="F991">
        <v>713.6</v>
      </c>
      <c r="G991">
        <v>-28.571403334311398</v>
      </c>
      <c r="H991">
        <v>-6.16070288020176</v>
      </c>
      <c r="I991">
        <v>-0.46853756609195302</v>
      </c>
      <c r="J991">
        <v>-2.3014411193164399</v>
      </c>
      <c r="K991">
        <v>726.55259293638198</v>
      </c>
      <c r="L991">
        <v>705.06357212576495</v>
      </c>
      <c r="M991">
        <v>46.885114760727099</v>
      </c>
      <c r="N991">
        <v>0.47718657539996301</v>
      </c>
      <c r="O991">
        <v>22.281390134529101</v>
      </c>
      <c r="P991">
        <v>27.156094084105401</v>
      </c>
      <c r="Q991">
        <v>-4.7820353933085001E-2</v>
      </c>
    </row>
    <row r="992" spans="1:17" hidden="1" x14ac:dyDescent="0.3">
      <c r="A992" t="s">
        <v>2137</v>
      </c>
      <c r="B992" t="s">
        <v>2138</v>
      </c>
      <c r="C992" t="s">
        <v>10405</v>
      </c>
      <c r="D992" t="s">
        <v>156</v>
      </c>
      <c r="E992">
        <v>2925.48675125</v>
      </c>
      <c r="F992">
        <v>306.25</v>
      </c>
      <c r="G992">
        <v>-31.258268623200799</v>
      </c>
      <c r="H992">
        <v>-10.8505275264509</v>
      </c>
      <c r="I992">
        <v>-33.788305876848298</v>
      </c>
      <c r="J992">
        <v>-6.3232145372484503</v>
      </c>
      <c r="K992">
        <v>335.20573779250202</v>
      </c>
      <c r="L992">
        <v>340.89154853426999</v>
      </c>
      <c r="M992">
        <v>38.309847824145301</v>
      </c>
      <c r="N992">
        <v>0.83960982834919695</v>
      </c>
      <c r="O992">
        <v>57.779591836734603</v>
      </c>
      <c r="P992">
        <v>12.179487179487101</v>
      </c>
      <c r="Q992">
        <v>8.2070669703975002E-2</v>
      </c>
    </row>
    <row r="993" spans="1:17" hidden="1" x14ac:dyDescent="0.3">
      <c r="A993" t="s">
        <v>2139</v>
      </c>
      <c r="B993" t="s">
        <v>2140</v>
      </c>
      <c r="C993" t="s">
        <v>10405</v>
      </c>
      <c r="D993" t="s">
        <v>125</v>
      </c>
      <c r="E993">
        <v>2918.1408037799902</v>
      </c>
      <c r="F993">
        <v>55.05</v>
      </c>
      <c r="G993">
        <v>25.886890974570601</v>
      </c>
      <c r="H993">
        <v>14.925579319510801</v>
      </c>
      <c r="I993">
        <v>48.819128632760098</v>
      </c>
      <c r="J993">
        <v>-1.7541533776534499</v>
      </c>
      <c r="K993">
        <v>49.581448535353097</v>
      </c>
      <c r="L993">
        <v>42.298042122105898</v>
      </c>
      <c r="M993">
        <v>55.398006835100603</v>
      </c>
      <c r="N993">
        <v>0.97461031741630599</v>
      </c>
      <c r="O993">
        <v>6.9936421435059</v>
      </c>
      <c r="P993">
        <v>79.432855280312793</v>
      </c>
      <c r="Q993">
        <v>0.120326431126943</v>
      </c>
    </row>
    <row r="994" spans="1:17" hidden="1" x14ac:dyDescent="0.3">
      <c r="A994" t="s">
        <v>2141</v>
      </c>
      <c r="B994" t="s">
        <v>2142</v>
      </c>
      <c r="C994" t="s">
        <v>10405</v>
      </c>
      <c r="D994" t="s">
        <v>190</v>
      </c>
      <c r="E994">
        <v>2915.9569320700002</v>
      </c>
      <c r="F994">
        <v>2042.3</v>
      </c>
      <c r="G994">
        <v>42.3041637780318</v>
      </c>
      <c r="H994">
        <v>2.8300851748240698</v>
      </c>
      <c r="I994">
        <v>73.216214966395697</v>
      </c>
      <c r="J994">
        <v>-9.4162898705536406</v>
      </c>
      <c r="K994">
        <v>1930.1259220094</v>
      </c>
      <c r="L994">
        <v>1508.1710945350901</v>
      </c>
      <c r="M994">
        <v>34.8878451081601</v>
      </c>
      <c r="N994">
        <v>0.55460011190891101</v>
      </c>
      <c r="O994">
        <v>20.3887773588601</v>
      </c>
      <c r="P994">
        <v>100.205862170375</v>
      </c>
      <c r="Q994">
        <v>0.130309220952917</v>
      </c>
    </row>
    <row r="995" spans="1:17" x14ac:dyDescent="0.3">
      <c r="A995" t="s">
        <v>2143</v>
      </c>
      <c r="B995" t="s">
        <v>2144</v>
      </c>
      <c r="C995" t="s">
        <v>10395</v>
      </c>
      <c r="D995" t="s">
        <v>195</v>
      </c>
      <c r="E995">
        <v>2908.1696291549902</v>
      </c>
      <c r="F995">
        <v>185.49</v>
      </c>
      <c r="G995">
        <v>-18.226221528007201</v>
      </c>
      <c r="H995">
        <v>-5.9316483341013297</v>
      </c>
      <c r="I995">
        <v>-33.272190503589997</v>
      </c>
      <c r="J995">
        <v>-8.6074836473892802</v>
      </c>
      <c r="K995">
        <v>190.511932576091</v>
      </c>
      <c r="L995">
        <v>186.66179412656501</v>
      </c>
      <c r="M995">
        <v>37.398425729571798</v>
      </c>
      <c r="N995">
        <v>0.67547873550154103</v>
      </c>
      <c r="O995">
        <v>52.568871637285</v>
      </c>
      <c r="P995">
        <v>39.466165413533801</v>
      </c>
      <c r="Q995">
        <v>-1.8125967900879E-2</v>
      </c>
    </row>
    <row r="996" spans="1:17" hidden="1" x14ac:dyDescent="0.3">
      <c r="A996" t="s">
        <v>2145</v>
      </c>
      <c r="B996" t="s">
        <v>2146</v>
      </c>
      <c r="C996" t="s">
        <v>10405</v>
      </c>
      <c r="D996" t="s">
        <v>225</v>
      </c>
      <c r="E996">
        <v>2901.0514084199999</v>
      </c>
      <c r="F996">
        <v>6645.7</v>
      </c>
      <c r="G996">
        <v>115.671824244056</v>
      </c>
      <c r="H996">
        <v>5.76338870765289</v>
      </c>
      <c r="I996">
        <v>71.529784493052205</v>
      </c>
      <c r="J996">
        <v>-3.4166645654810801</v>
      </c>
      <c r="K996">
        <v>5969.3057539093898</v>
      </c>
      <c r="L996">
        <v>4791.3325023808902</v>
      </c>
      <c r="M996">
        <v>74.357266539919706</v>
      </c>
      <c r="N996">
        <v>0.29951071997811801</v>
      </c>
      <c r="O996">
        <v>1.72216621273906</v>
      </c>
      <c r="P996">
        <v>169.706377711491</v>
      </c>
      <c r="Q996">
        <v>0.124684285682929</v>
      </c>
    </row>
    <row r="997" spans="1:17" hidden="1" x14ac:dyDescent="0.3">
      <c r="A997" t="s">
        <v>2147</v>
      </c>
      <c r="B997" t="s">
        <v>2148</v>
      </c>
      <c r="C997" t="s">
        <v>10405</v>
      </c>
      <c r="D997" t="s">
        <v>374</v>
      </c>
      <c r="E997">
        <v>2899.745058</v>
      </c>
      <c r="F997">
        <v>1943.2</v>
      </c>
      <c r="G997">
        <v>-47.435945278444599</v>
      </c>
      <c r="H997">
        <v>-1.1735294842142601</v>
      </c>
      <c r="I997">
        <v>-5.5718801679754701</v>
      </c>
      <c r="J997">
        <v>0.12025642748804299</v>
      </c>
      <c r="K997">
        <v>1891.4362507840301</v>
      </c>
      <c r="L997">
        <v>1965.35691096137</v>
      </c>
      <c r="M997">
        <v>69.175678860898103</v>
      </c>
      <c r="N997">
        <v>0.50451471164967598</v>
      </c>
      <c r="O997">
        <v>26.595306710580399</v>
      </c>
      <c r="P997">
        <v>14.98224852071</v>
      </c>
      <c r="Q997">
        <v>-9.8596504451570005E-2</v>
      </c>
    </row>
    <row r="998" spans="1:17" hidden="1" x14ac:dyDescent="0.3">
      <c r="A998" t="s">
        <v>2149</v>
      </c>
      <c r="B998" t="s">
        <v>2150</v>
      </c>
      <c r="C998" t="s">
        <v>10405</v>
      </c>
      <c r="D998" t="s">
        <v>1966</v>
      </c>
      <c r="E998">
        <v>2895.04</v>
      </c>
      <c r="F998">
        <v>452.35</v>
      </c>
      <c r="G998">
        <v>36.091841553354399</v>
      </c>
      <c r="H998">
        <v>11.5412209197846</v>
      </c>
      <c r="I998">
        <v>30.868225151364101</v>
      </c>
      <c r="J998">
        <v>-1.70329632961343</v>
      </c>
      <c r="K998">
        <v>376.71841707181801</v>
      </c>
      <c r="L998">
        <v>307.80203855854103</v>
      </c>
      <c r="M998">
        <v>65.590037101256399</v>
      </c>
      <c r="N998">
        <v>0.93849470688900405</v>
      </c>
      <c r="O998">
        <v>5.3608931137393503</v>
      </c>
      <c r="P998">
        <v>99.229244659766493</v>
      </c>
      <c r="Q998">
        <v>0.18031408441596899</v>
      </c>
    </row>
    <row r="999" spans="1:17" hidden="1" x14ac:dyDescent="0.3">
      <c r="A999" t="s">
        <v>2151</v>
      </c>
      <c r="B999" t="s">
        <v>2152</v>
      </c>
      <c r="C999" t="s">
        <v>10405</v>
      </c>
      <c r="D999" t="s">
        <v>46</v>
      </c>
      <c r="E999">
        <v>2891.3688621649999</v>
      </c>
      <c r="F999">
        <v>2666.65</v>
      </c>
      <c r="G999">
        <v>34.670421359695702</v>
      </c>
      <c r="H999">
        <v>-6.6742849386338401</v>
      </c>
      <c r="I999">
        <v>-9.4003092209565402</v>
      </c>
      <c r="J999">
        <v>-0.59734845138983095</v>
      </c>
      <c r="K999">
        <v>2800.91234509988</v>
      </c>
      <c r="L999">
        <v>2585.57090641069</v>
      </c>
      <c r="M999">
        <v>45.363869859806698</v>
      </c>
      <c r="N999">
        <v>0.485005454116616</v>
      </c>
      <c r="O999">
        <v>39.047119044494004</v>
      </c>
      <c r="P999">
        <v>69.688195991091305</v>
      </c>
      <c r="Q999">
        <v>8.5471695198735001E-2</v>
      </c>
    </row>
    <row r="1000" spans="1:17" hidden="1" x14ac:dyDescent="0.3">
      <c r="A1000" t="s">
        <v>2153</v>
      </c>
      <c r="B1000" t="s">
        <v>2154</v>
      </c>
      <c r="C1000" t="s">
        <v>10405</v>
      </c>
      <c r="D1000" t="s">
        <v>273</v>
      </c>
      <c r="E1000">
        <v>2881.5984309709902</v>
      </c>
      <c r="F1000">
        <v>97.63</v>
      </c>
      <c r="G1000">
        <v>33.625077560943303</v>
      </c>
      <c r="H1000">
        <v>9.0004903914659309</v>
      </c>
      <c r="I1000">
        <v>77.475619997855901</v>
      </c>
      <c r="J1000">
        <v>0.69916937036121496</v>
      </c>
      <c r="K1000">
        <v>81.733412243476394</v>
      </c>
      <c r="L1000">
        <v>64.760785251157799</v>
      </c>
      <c r="M1000">
        <v>57.985387303556699</v>
      </c>
      <c r="N1000">
        <v>1.0384103734722001</v>
      </c>
      <c r="O1000">
        <v>7.94837652360955</v>
      </c>
      <c r="P1000">
        <v>112.47007616974901</v>
      </c>
      <c r="Q1000">
        <v>6.6102176676220994E-2</v>
      </c>
    </row>
    <row r="1001" spans="1:17" hidden="1" x14ac:dyDescent="0.3">
      <c r="A1001" t="s">
        <v>2155</v>
      </c>
      <c r="B1001" t="s">
        <v>2156</v>
      </c>
      <c r="C1001" t="s">
        <v>10405</v>
      </c>
      <c r="D1001" t="s">
        <v>89</v>
      </c>
      <c r="E1001">
        <v>2879.3407499999998</v>
      </c>
      <c r="F1001">
        <v>431.75</v>
      </c>
      <c r="G1001">
        <v>131.787790115321</v>
      </c>
      <c r="H1001">
        <v>-1.6622744729504</v>
      </c>
      <c r="I1001">
        <v>9.2554045179914404</v>
      </c>
      <c r="J1001">
        <v>-7.30648442304288</v>
      </c>
      <c r="K1001">
        <v>404.13711071994697</v>
      </c>
      <c r="L1001">
        <v>359.83037331564702</v>
      </c>
      <c r="M1001">
        <v>69.323623433540604</v>
      </c>
      <c r="N1001">
        <v>1.06556587718477</v>
      </c>
      <c r="O1001">
        <v>19.027214823393098</v>
      </c>
      <c r="P1001">
        <v>171.569346891707</v>
      </c>
      <c r="Q1001">
        <v>0.23420505364504901</v>
      </c>
    </row>
    <row r="1002" spans="1:17" hidden="1" x14ac:dyDescent="0.3">
      <c r="A1002" t="s">
        <v>2157</v>
      </c>
      <c r="B1002" t="s">
        <v>2158</v>
      </c>
      <c r="C1002" t="s">
        <v>10405</v>
      </c>
      <c r="D1002" t="s">
        <v>190</v>
      </c>
      <c r="E1002">
        <v>2877.093360375</v>
      </c>
      <c r="F1002">
        <v>1903.85</v>
      </c>
      <c r="G1002">
        <v>-45.322661460777098</v>
      </c>
      <c r="H1002">
        <v>-8.9347047970964208</v>
      </c>
      <c r="I1002">
        <v>-12.455959587908399</v>
      </c>
      <c r="J1002">
        <v>-4.2342062931225604</v>
      </c>
      <c r="K1002">
        <v>1975.3104653062201</v>
      </c>
      <c r="L1002">
        <v>2016.86257466761</v>
      </c>
      <c r="M1002">
        <v>26.1814484071149</v>
      </c>
      <c r="N1002">
        <v>0.44544137848139198</v>
      </c>
      <c r="O1002">
        <v>29.211860178060199</v>
      </c>
      <c r="P1002">
        <v>9.2816347616450692</v>
      </c>
      <c r="Q1002">
        <v>3.0416983209389001E-2</v>
      </c>
    </row>
    <row r="1003" spans="1:17" hidden="1" x14ac:dyDescent="0.3">
      <c r="A1003" t="s">
        <v>2159</v>
      </c>
      <c r="B1003" t="s">
        <v>2160</v>
      </c>
      <c r="C1003" t="s">
        <v>10405</v>
      </c>
      <c r="D1003" t="s">
        <v>473</v>
      </c>
      <c r="E1003">
        <v>2870.1192526</v>
      </c>
      <c r="F1003">
        <v>506.05</v>
      </c>
      <c r="G1003">
        <v>-12.1734906695667</v>
      </c>
      <c r="H1003">
        <v>-7.2625358122927004</v>
      </c>
      <c r="I1003">
        <v>-20.3386364145206</v>
      </c>
      <c r="J1003">
        <v>-3.5906026781084099</v>
      </c>
      <c r="K1003">
        <v>516.46336284059498</v>
      </c>
      <c r="L1003">
        <v>507.53566626443597</v>
      </c>
      <c r="M1003">
        <v>39.841227324618202</v>
      </c>
      <c r="N1003">
        <v>0.66216774029554504</v>
      </c>
      <c r="O1003">
        <v>30.412014623060902</v>
      </c>
      <c r="P1003">
        <v>31.356262167423701</v>
      </c>
      <c r="Q1003">
        <v>1.7066838841447999E-2</v>
      </c>
    </row>
    <row r="1004" spans="1:17" hidden="1" x14ac:dyDescent="0.3">
      <c r="A1004" t="s">
        <v>2161</v>
      </c>
      <c r="B1004" t="s">
        <v>2162</v>
      </c>
      <c r="C1004" t="s">
        <v>10405</v>
      </c>
      <c r="D1004" t="s">
        <v>125</v>
      </c>
      <c r="E1004">
        <v>2867.4442239999998</v>
      </c>
      <c r="F1004">
        <v>593.9</v>
      </c>
      <c r="G1004">
        <v>3.0434659141394</v>
      </c>
      <c r="H1004">
        <v>-6.6346099645783898</v>
      </c>
      <c r="I1004">
        <v>18.961691592469499</v>
      </c>
      <c r="J1004">
        <v>-4.2670503420661197</v>
      </c>
      <c r="K1004">
        <v>590.96412018393505</v>
      </c>
      <c r="L1004">
        <v>548.10436874128402</v>
      </c>
      <c r="M1004">
        <v>55.696285141376102</v>
      </c>
      <c r="N1004">
        <v>0.47323082352335399</v>
      </c>
      <c r="O1004">
        <v>22.8826401751136</v>
      </c>
      <c r="P1004">
        <v>43.975757575757498</v>
      </c>
      <c r="Q1004">
        <v>2.7629962029396E-2</v>
      </c>
    </row>
    <row r="1005" spans="1:17" hidden="1" x14ac:dyDescent="0.3">
      <c r="A1005" t="s">
        <v>2163</v>
      </c>
      <c r="B1005" t="s">
        <v>2164</v>
      </c>
      <c r="C1005" t="s">
        <v>10405</v>
      </c>
      <c r="D1005" t="s">
        <v>215</v>
      </c>
      <c r="E1005">
        <v>2863.96</v>
      </c>
      <c r="F1005">
        <v>650.9</v>
      </c>
      <c r="G1005">
        <v>103.599949652932</v>
      </c>
      <c r="H1005">
        <v>23.207067860735702</v>
      </c>
      <c r="I1005">
        <v>139.16823004776001</v>
      </c>
      <c r="J1005">
        <v>0.98323389207489598</v>
      </c>
      <c r="K1005">
        <v>540.11760944631305</v>
      </c>
      <c r="L1005">
        <v>403.18840594316202</v>
      </c>
      <c r="M1005">
        <v>68.842892386347501</v>
      </c>
      <c r="N1005">
        <v>0.37848414143620801</v>
      </c>
      <c r="O1005">
        <v>10.155169764940799</v>
      </c>
      <c r="P1005">
        <v>186.17278522752201</v>
      </c>
      <c r="Q1005">
        <v>0.205101173970613</v>
      </c>
    </row>
    <row r="1006" spans="1:17" hidden="1" x14ac:dyDescent="0.3">
      <c r="A1006" t="s">
        <v>2165</v>
      </c>
      <c r="B1006" t="s">
        <v>2166</v>
      </c>
      <c r="C1006" t="s">
        <v>10405</v>
      </c>
      <c r="D1006" t="s">
        <v>684</v>
      </c>
      <c r="E1006">
        <v>2863.52402669</v>
      </c>
      <c r="F1006">
        <v>2416.3000000000002</v>
      </c>
      <c r="G1006">
        <v>-22.199599679090198</v>
      </c>
      <c r="H1006">
        <v>-9.0363913064171406</v>
      </c>
      <c r="I1006">
        <v>-8.8212851807779593</v>
      </c>
      <c r="J1006">
        <v>-0.91148993224208696</v>
      </c>
      <c r="K1006">
        <v>2480.9275793465799</v>
      </c>
      <c r="L1006">
        <v>2413.4873928806101</v>
      </c>
      <c r="M1006">
        <v>55.109258172728602</v>
      </c>
      <c r="N1006">
        <v>0.55644051497453295</v>
      </c>
      <c r="O1006">
        <v>33.675454206845103</v>
      </c>
      <c r="P1006">
        <v>24.100562389255501</v>
      </c>
      <c r="Q1006">
        <v>7.6466884593269002E-2</v>
      </c>
    </row>
    <row r="1007" spans="1:17" hidden="1" x14ac:dyDescent="0.3">
      <c r="A1007" t="s">
        <v>2167</v>
      </c>
      <c r="B1007" t="s">
        <v>2168</v>
      </c>
      <c r="C1007" t="s">
        <v>10405</v>
      </c>
      <c r="D1007" t="s">
        <v>1542</v>
      </c>
      <c r="E1007">
        <v>2857.0984463700001</v>
      </c>
      <c r="F1007">
        <v>382.9</v>
      </c>
      <c r="G1007">
        <v>-36.124498710243003</v>
      </c>
      <c r="H1007">
        <v>-11.878730965471799</v>
      </c>
      <c r="I1007">
        <v>-21.6696394831819</v>
      </c>
      <c r="J1007">
        <v>1.7947884864388901</v>
      </c>
      <c r="O1007">
        <v>12.601201358056899</v>
      </c>
      <c r="P1007">
        <v>12.4192601291837</v>
      </c>
    </row>
    <row r="1008" spans="1:17" hidden="1" x14ac:dyDescent="0.3">
      <c r="A1008" t="s">
        <v>2169</v>
      </c>
      <c r="B1008" t="s">
        <v>2170</v>
      </c>
      <c r="C1008" t="s">
        <v>10405</v>
      </c>
      <c r="D1008" t="s">
        <v>46</v>
      </c>
      <c r="E1008">
        <v>2855.469396</v>
      </c>
      <c r="F1008">
        <v>229.09</v>
      </c>
      <c r="G1008">
        <v>-2.3469549001808998</v>
      </c>
      <c r="H1008">
        <v>-15.7470045787953</v>
      </c>
      <c r="I1008">
        <v>31.606986533078199</v>
      </c>
      <c r="J1008">
        <v>-3.1342247830412999</v>
      </c>
      <c r="K1008">
        <v>234.18125578449499</v>
      </c>
      <c r="L1008">
        <v>209.20935077627499</v>
      </c>
      <c r="M1008">
        <v>33.269240081397903</v>
      </c>
      <c r="N1008">
        <v>0.26217087250136401</v>
      </c>
      <c r="O1008">
        <v>29.643371600680901</v>
      </c>
      <c r="P1008">
        <v>62.475177304964497</v>
      </c>
    </row>
    <row r="1009" spans="1:17" x14ac:dyDescent="0.3">
      <c r="A1009" t="s">
        <v>2171</v>
      </c>
      <c r="B1009" t="s">
        <v>2172</v>
      </c>
      <c r="C1009" t="s">
        <v>10402</v>
      </c>
      <c r="D1009" t="s">
        <v>261</v>
      </c>
      <c r="E1009">
        <v>2855.2037009999999</v>
      </c>
      <c r="F1009">
        <v>418.25</v>
      </c>
      <c r="G1009">
        <v>-60.040759762693902</v>
      </c>
      <c r="H1009">
        <v>-9.5829622385987694</v>
      </c>
      <c r="I1009">
        <v>-20.217594873516401</v>
      </c>
      <c r="J1009">
        <v>-3.3769579222109698</v>
      </c>
      <c r="K1009">
        <v>418.56657077604802</v>
      </c>
      <c r="L1009">
        <v>465.35370229357801</v>
      </c>
      <c r="M1009">
        <v>73.070136183500395</v>
      </c>
      <c r="N1009">
        <v>0.80776851624573698</v>
      </c>
      <c r="O1009">
        <v>41.063956963538502</v>
      </c>
      <c r="P1009">
        <v>5.40574596774192</v>
      </c>
      <c r="Q1009">
        <v>-0.189921358561154</v>
      </c>
    </row>
    <row r="1010" spans="1:17" hidden="1" x14ac:dyDescent="0.3">
      <c r="A1010" t="s">
        <v>2173</v>
      </c>
      <c r="B1010" t="s">
        <v>2174</v>
      </c>
      <c r="C1010" t="s">
        <v>10405</v>
      </c>
      <c r="D1010" t="s">
        <v>792</v>
      </c>
      <c r="E1010">
        <v>2853.3776496609999</v>
      </c>
      <c r="F1010">
        <v>25.19</v>
      </c>
      <c r="G1010">
        <v>-27.326677133479599</v>
      </c>
      <c r="H1010">
        <v>55.238615159669202</v>
      </c>
      <c r="I1010">
        <v>34.994955193164103</v>
      </c>
      <c r="J1010">
        <v>7.47483228305531</v>
      </c>
      <c r="K1010">
        <v>18.489737243608701</v>
      </c>
      <c r="L1010">
        <v>18.090144963622102</v>
      </c>
      <c r="M1010">
        <v>72.7388518530054</v>
      </c>
      <c r="N1010">
        <v>4.1365329781993303</v>
      </c>
      <c r="O1010">
        <v>9.1703056768558806</v>
      </c>
      <c r="P1010">
        <v>78.525868178596696</v>
      </c>
      <c r="Q1010">
        <v>0.101632204148493</v>
      </c>
    </row>
    <row r="1011" spans="1:17" hidden="1" x14ac:dyDescent="0.3">
      <c r="A1011" t="s">
        <v>2175</v>
      </c>
      <c r="B1011" t="s">
        <v>2176</v>
      </c>
      <c r="C1011" t="s">
        <v>10405</v>
      </c>
      <c r="D1011" t="s">
        <v>592</v>
      </c>
      <c r="E1011">
        <v>2847.0185515200001</v>
      </c>
      <c r="F1011">
        <v>1991.4</v>
      </c>
      <c r="G1011">
        <v>231.11413931035199</v>
      </c>
      <c r="H1011">
        <v>3.8064933586682099</v>
      </c>
      <c r="I1011">
        <v>37.385400933419902</v>
      </c>
      <c r="J1011">
        <v>-4.0544397767590103</v>
      </c>
      <c r="K1011">
        <v>1903.5472146275199</v>
      </c>
      <c r="L1011">
        <v>1520.3426088835299</v>
      </c>
      <c r="M1011">
        <v>51.575532232712099</v>
      </c>
      <c r="N1011">
        <v>1.0155562788382899</v>
      </c>
      <c r="O1011">
        <v>12.7548458370995</v>
      </c>
      <c r="P1011">
        <v>310.59793814432902</v>
      </c>
      <c r="Q1011">
        <v>0.253439430543487</v>
      </c>
    </row>
    <row r="1012" spans="1:17" hidden="1" x14ac:dyDescent="0.3">
      <c r="A1012" t="s">
        <v>2177</v>
      </c>
      <c r="B1012" t="s">
        <v>2178</v>
      </c>
      <c r="C1012" t="s">
        <v>10405</v>
      </c>
      <c r="D1012" t="s">
        <v>116</v>
      </c>
      <c r="E1012">
        <v>2827.2610522</v>
      </c>
      <c r="F1012">
        <v>3933.4</v>
      </c>
      <c r="G1012">
        <v>21.6670105396203</v>
      </c>
      <c r="H1012">
        <v>-2.3738702708794102</v>
      </c>
      <c r="I1012">
        <v>-23.763437017072999</v>
      </c>
      <c r="J1012">
        <v>-9.6366629215553896</v>
      </c>
      <c r="K1012">
        <v>4242.0818957561296</v>
      </c>
      <c r="L1012">
        <v>3881.17749038804</v>
      </c>
      <c r="M1012">
        <v>28.744051716932098</v>
      </c>
      <c r="N1012">
        <v>1.4360585701702699</v>
      </c>
      <c r="O1012">
        <v>30.752021152183801</v>
      </c>
      <c r="P1012">
        <v>84.389649353084593</v>
      </c>
      <c r="Q1012">
        <v>0.12971200306790301</v>
      </c>
    </row>
    <row r="1013" spans="1:17" hidden="1" x14ac:dyDescent="0.3">
      <c r="A1013" t="s">
        <v>2179</v>
      </c>
      <c r="B1013" t="s">
        <v>2180</v>
      </c>
      <c r="C1013" t="s">
        <v>10405</v>
      </c>
      <c r="D1013" t="s">
        <v>2181</v>
      </c>
      <c r="E1013">
        <v>2820.75</v>
      </c>
      <c r="F1013">
        <v>564.15</v>
      </c>
      <c r="G1013">
        <v>136.79335843261401</v>
      </c>
      <c r="H1013">
        <v>-5.7713135251317098</v>
      </c>
      <c r="I1013">
        <v>138.455700652872</v>
      </c>
      <c r="J1013">
        <v>-5.8980021255587998</v>
      </c>
      <c r="K1013">
        <v>503.85111817181502</v>
      </c>
      <c r="M1013">
        <v>75.005000056602697</v>
      </c>
      <c r="N1013">
        <v>1.03374592713611</v>
      </c>
      <c r="O1013">
        <v>27.049543561109601</v>
      </c>
      <c r="P1013">
        <v>182.07499999999999</v>
      </c>
    </row>
    <row r="1014" spans="1:17" hidden="1" x14ac:dyDescent="0.3">
      <c r="A1014" t="s">
        <v>2182</v>
      </c>
      <c r="B1014" t="s">
        <v>2183</v>
      </c>
      <c r="C1014" t="s">
        <v>10405</v>
      </c>
      <c r="D1014" t="s">
        <v>130</v>
      </c>
      <c r="E1014">
        <v>2798.6933426700002</v>
      </c>
      <c r="F1014">
        <v>283.35000000000002</v>
      </c>
      <c r="G1014">
        <v>281.80013632625298</v>
      </c>
      <c r="H1014">
        <v>-1.8817913155759101</v>
      </c>
      <c r="I1014">
        <v>99.233800883790494</v>
      </c>
      <c r="J1014">
        <v>6.5322431159847199</v>
      </c>
      <c r="K1014">
        <v>247.87417791113899</v>
      </c>
      <c r="L1014">
        <v>173.2581754309</v>
      </c>
      <c r="M1014">
        <v>66.904347003915504</v>
      </c>
      <c r="N1014">
        <v>0.645329824840702</v>
      </c>
      <c r="O1014">
        <v>5.1702841009352296</v>
      </c>
      <c r="P1014">
        <v>462.20238095238102</v>
      </c>
      <c r="Q1014">
        <v>0.17089117342610299</v>
      </c>
    </row>
    <row r="1015" spans="1:17" x14ac:dyDescent="0.3">
      <c r="A1015" t="s">
        <v>2184</v>
      </c>
      <c r="B1015" t="s">
        <v>2185</v>
      </c>
      <c r="C1015" t="s">
        <v>10390</v>
      </c>
      <c r="D1015" t="s">
        <v>284</v>
      </c>
      <c r="E1015">
        <v>2769.642359855</v>
      </c>
      <c r="F1015">
        <v>1855.55</v>
      </c>
      <c r="G1015">
        <v>-13.714272378034501</v>
      </c>
      <c r="H1015">
        <v>-2.3613733869203402</v>
      </c>
      <c r="I1015">
        <v>-6.6717227543577398</v>
      </c>
      <c r="J1015">
        <v>-0.64700945492809303</v>
      </c>
      <c r="K1015">
        <v>1782.1284562738199</v>
      </c>
      <c r="L1015">
        <v>1705.7026629054701</v>
      </c>
      <c r="M1015">
        <v>65.094875325403294</v>
      </c>
      <c r="N1015">
        <v>0.75932814833192797</v>
      </c>
      <c r="O1015">
        <v>14.6506426665948</v>
      </c>
      <c r="P1015">
        <v>41.6450381679389</v>
      </c>
      <c r="Q1015">
        <v>2.6423361634252001E-2</v>
      </c>
    </row>
    <row r="1016" spans="1:17" hidden="1" x14ac:dyDescent="0.3">
      <c r="A1016" t="s">
        <v>2186</v>
      </c>
      <c r="B1016" t="s">
        <v>2187</v>
      </c>
      <c r="C1016" t="s">
        <v>10405</v>
      </c>
      <c r="D1016" t="s">
        <v>77</v>
      </c>
      <c r="E1016">
        <v>2764.7650947799998</v>
      </c>
      <c r="F1016">
        <v>484.9</v>
      </c>
      <c r="G1016">
        <v>-29.711531359005601</v>
      </c>
      <c r="H1016">
        <v>-12.4486001286533</v>
      </c>
      <c r="I1016">
        <v>-15.2566721319444</v>
      </c>
      <c r="J1016">
        <v>-4.3500579048150199</v>
      </c>
      <c r="K1016">
        <v>525.48705558975996</v>
      </c>
      <c r="M1016">
        <v>32.244578529416899</v>
      </c>
      <c r="O1016">
        <v>29.4081253866776</v>
      </c>
      <c r="P1016">
        <v>3.1263292216078198</v>
      </c>
    </row>
    <row r="1017" spans="1:17" hidden="1" x14ac:dyDescent="0.3">
      <c r="A1017" t="s">
        <v>2188</v>
      </c>
      <c r="B1017" t="s">
        <v>2189</v>
      </c>
      <c r="C1017" t="s">
        <v>10405</v>
      </c>
      <c r="D1017" t="s">
        <v>2190</v>
      </c>
      <c r="E1017">
        <v>2759.5601150299999</v>
      </c>
      <c r="F1017">
        <v>238.85</v>
      </c>
      <c r="G1017">
        <v>-6.1389723944536199</v>
      </c>
      <c r="H1017">
        <v>-17.643489188063</v>
      </c>
      <c r="I1017">
        <v>-6.3016162273679699</v>
      </c>
      <c r="J1017">
        <v>-7.8637859560653602</v>
      </c>
      <c r="K1017">
        <v>265.32839368356201</v>
      </c>
      <c r="M1017">
        <v>25.727195652069401</v>
      </c>
      <c r="N1017">
        <v>0.45382556823300302</v>
      </c>
      <c r="O1017">
        <v>38.162026376386798</v>
      </c>
      <c r="P1017">
        <v>120.646651270207</v>
      </c>
    </row>
    <row r="1018" spans="1:17" hidden="1" x14ac:dyDescent="0.3">
      <c r="A1018" t="s">
        <v>2191</v>
      </c>
      <c r="B1018" t="s">
        <v>2192</v>
      </c>
      <c r="C1018" t="s">
        <v>10405</v>
      </c>
      <c r="D1018" t="s">
        <v>554</v>
      </c>
      <c r="E1018">
        <v>2758.1358991500001</v>
      </c>
      <c r="F1018">
        <v>90.45</v>
      </c>
      <c r="G1018">
        <v>7.4114712666622102</v>
      </c>
      <c r="H1018">
        <v>7.8976582172368399</v>
      </c>
      <c r="I1018">
        <v>6.5094701058591697</v>
      </c>
      <c r="J1018">
        <v>-5.2067458292465698</v>
      </c>
      <c r="K1018">
        <v>85.429315026238896</v>
      </c>
      <c r="L1018">
        <v>77.219652003020698</v>
      </c>
      <c r="M1018">
        <v>45.902637411347499</v>
      </c>
      <c r="N1018">
        <v>2.1316505702498398</v>
      </c>
      <c r="O1018">
        <v>29.187396351575401</v>
      </c>
      <c r="P1018">
        <v>75.631067961165002</v>
      </c>
      <c r="Q1018">
        <v>0.15257917008323299</v>
      </c>
    </row>
    <row r="1019" spans="1:17" hidden="1" x14ac:dyDescent="0.3">
      <c r="A1019" t="s">
        <v>2193</v>
      </c>
      <c r="B1019" t="s">
        <v>2194</v>
      </c>
      <c r="C1019" t="s">
        <v>10405</v>
      </c>
      <c r="D1019" t="s">
        <v>1473</v>
      </c>
      <c r="E1019">
        <v>2754.71</v>
      </c>
      <c r="F1019">
        <v>171.1</v>
      </c>
      <c r="G1019">
        <v>123.14304972492801</v>
      </c>
      <c r="H1019">
        <v>39.260068569739403</v>
      </c>
      <c r="I1019">
        <v>181.94055995698599</v>
      </c>
      <c r="J1019">
        <v>17.417602690105898</v>
      </c>
      <c r="K1019">
        <v>123.57172064029101</v>
      </c>
      <c r="L1019">
        <v>93.428763249249798</v>
      </c>
      <c r="M1019">
        <v>87.864117716573801</v>
      </c>
      <c r="N1019">
        <v>0.27917534043880499</v>
      </c>
      <c r="O1019">
        <v>1.0812390414961901</v>
      </c>
      <c r="P1019">
        <v>228.97519707748501</v>
      </c>
      <c r="Q1019">
        <v>0.196421588827704</v>
      </c>
    </row>
    <row r="1020" spans="1:17" x14ac:dyDescent="0.3">
      <c r="A1020" t="s">
        <v>2195</v>
      </c>
      <c r="B1020" t="s">
        <v>2196</v>
      </c>
      <c r="C1020" t="s">
        <v>10395</v>
      </c>
      <c r="D1020" t="s">
        <v>276</v>
      </c>
      <c r="E1020">
        <v>2753.8324374549902</v>
      </c>
      <c r="F1020">
        <v>852.85</v>
      </c>
      <c r="G1020">
        <v>2.49990267602031</v>
      </c>
      <c r="H1020">
        <v>13.090113511213699</v>
      </c>
      <c r="I1020">
        <v>19.4774516739357</v>
      </c>
      <c r="J1020">
        <v>1.92913939861312</v>
      </c>
      <c r="K1020">
        <v>736.69900409447098</v>
      </c>
      <c r="L1020">
        <v>664.27238056792396</v>
      </c>
      <c r="M1020">
        <v>73.1370304041304</v>
      </c>
      <c r="N1020">
        <v>1.1262534809964899</v>
      </c>
      <c r="O1020">
        <v>3.2537960954446898</v>
      </c>
      <c r="P1020">
        <v>61.509326768298401</v>
      </c>
      <c r="Q1020">
        <v>-5.2754004234409997E-3</v>
      </c>
    </row>
    <row r="1021" spans="1:17" hidden="1" x14ac:dyDescent="0.3">
      <c r="A1021" t="s">
        <v>2197</v>
      </c>
      <c r="B1021" t="s">
        <v>2198</v>
      </c>
      <c r="C1021" t="s">
        <v>10405</v>
      </c>
      <c r="D1021" t="s">
        <v>46</v>
      </c>
      <c r="E1021">
        <v>2741.4986094999999</v>
      </c>
      <c r="F1021">
        <v>2191</v>
      </c>
      <c r="G1021">
        <v>32.7141185347621</v>
      </c>
      <c r="H1021">
        <v>-2.9706083798866101</v>
      </c>
      <c r="I1021">
        <v>9.69352757018234</v>
      </c>
      <c r="J1021">
        <v>6.9922835753216397</v>
      </c>
      <c r="K1021">
        <v>2176.6616934041299</v>
      </c>
      <c r="L1021">
        <v>1960.1618747648299</v>
      </c>
      <c r="M1021">
        <v>57.726365808874398</v>
      </c>
      <c r="N1021">
        <v>1.7435107323015699</v>
      </c>
      <c r="O1021">
        <v>20.492925604746599</v>
      </c>
      <c r="P1021">
        <v>75.139888089528299</v>
      </c>
      <c r="Q1021">
        <v>0.151314732902182</v>
      </c>
    </row>
    <row r="1022" spans="1:17" hidden="1" x14ac:dyDescent="0.3">
      <c r="A1022" t="s">
        <v>2199</v>
      </c>
      <c r="B1022" t="s">
        <v>2200</v>
      </c>
      <c r="C1022" t="s">
        <v>10405</v>
      </c>
      <c r="D1022" t="s">
        <v>74</v>
      </c>
      <c r="E1022">
        <v>2735.0221499999998</v>
      </c>
      <c r="F1022">
        <v>1020.15</v>
      </c>
      <c r="G1022">
        <v>314.89891381439003</v>
      </c>
      <c r="H1022">
        <v>-2.5383555010421199</v>
      </c>
      <c r="I1022">
        <v>-18.235424864208301</v>
      </c>
      <c r="J1022">
        <v>6.5703766311718299</v>
      </c>
      <c r="K1022">
        <v>1027.02985738131</v>
      </c>
      <c r="L1022">
        <v>933.39554995415006</v>
      </c>
      <c r="M1022">
        <v>61.401755450540897</v>
      </c>
      <c r="N1022">
        <v>1.71989718641573</v>
      </c>
      <c r="O1022">
        <v>55.663382835857398</v>
      </c>
      <c r="P1022">
        <v>359.941388638413</v>
      </c>
      <c r="Q1022">
        <v>0.17400875293735699</v>
      </c>
    </row>
    <row r="1023" spans="1:17" hidden="1" x14ac:dyDescent="0.3">
      <c r="A1023" t="s">
        <v>2201</v>
      </c>
      <c r="B1023" t="s">
        <v>2202</v>
      </c>
      <c r="C1023" t="s">
        <v>10405</v>
      </c>
      <c r="D1023" t="s">
        <v>206</v>
      </c>
      <c r="E1023">
        <v>2731.5231825000001</v>
      </c>
      <c r="F1023">
        <v>1887.5</v>
      </c>
      <c r="G1023">
        <v>29.028404549931601</v>
      </c>
      <c r="H1023">
        <v>-10.251827076915999</v>
      </c>
      <c r="I1023">
        <v>-20.068215681392601</v>
      </c>
      <c r="J1023">
        <v>-5.5829159332091498</v>
      </c>
      <c r="K1023">
        <v>2005.02278562723</v>
      </c>
      <c r="L1023">
        <v>1865.5159129041199</v>
      </c>
      <c r="M1023">
        <v>35.191065837244203</v>
      </c>
      <c r="N1023">
        <v>0.84345378311945696</v>
      </c>
      <c r="O1023">
        <v>31.390728476821099</v>
      </c>
      <c r="P1023">
        <v>62.135463643001302</v>
      </c>
      <c r="Q1023">
        <v>0.113088121261132</v>
      </c>
    </row>
    <row r="1024" spans="1:17" hidden="1" x14ac:dyDescent="0.3">
      <c r="A1024" t="s">
        <v>2203</v>
      </c>
      <c r="B1024" t="s">
        <v>2204</v>
      </c>
      <c r="C1024" t="s">
        <v>10405</v>
      </c>
      <c r="D1024" t="s">
        <v>2205</v>
      </c>
      <c r="E1024">
        <v>2726.2406244949998</v>
      </c>
      <c r="F1024">
        <v>5521.15</v>
      </c>
      <c r="G1024">
        <v>60.823810078645501</v>
      </c>
      <c r="H1024">
        <v>-9.3087800784735801</v>
      </c>
      <c r="I1024">
        <v>43.602342452170198</v>
      </c>
      <c r="J1024">
        <v>-5.5272224455725301</v>
      </c>
      <c r="K1024">
        <v>5185.6657047614499</v>
      </c>
      <c r="L1024">
        <v>4288.0733805862901</v>
      </c>
      <c r="M1024">
        <v>68.274200586633</v>
      </c>
      <c r="N1024">
        <v>0.56508562981242905</v>
      </c>
      <c r="O1024">
        <v>16.696702679695299</v>
      </c>
      <c r="P1024">
        <v>132.567396798652</v>
      </c>
      <c r="Q1024">
        <v>0.15695956039431599</v>
      </c>
    </row>
    <row r="1025" spans="1:17" hidden="1" x14ac:dyDescent="0.3">
      <c r="A1025" t="s">
        <v>2206</v>
      </c>
      <c r="B1025" t="s">
        <v>2207</v>
      </c>
      <c r="C1025" t="s">
        <v>10405</v>
      </c>
      <c r="D1025" t="s">
        <v>403</v>
      </c>
      <c r="E1025">
        <v>2705.6901724999998</v>
      </c>
      <c r="F1025">
        <v>1579.55</v>
      </c>
      <c r="G1025">
        <v>208.89961333367</v>
      </c>
      <c r="H1025">
        <v>-10.658082750877901</v>
      </c>
      <c r="I1025">
        <v>114.823825674124</v>
      </c>
      <c r="J1025">
        <v>-9.1404917586960295</v>
      </c>
      <c r="K1025">
        <v>1673.7030637518901</v>
      </c>
      <c r="L1025">
        <v>1240.55661871947</v>
      </c>
      <c r="M1025">
        <v>27.463885249969799</v>
      </c>
      <c r="N1025">
        <v>0.53618287209516202</v>
      </c>
      <c r="O1025">
        <v>37.963343990376998</v>
      </c>
      <c r="P1025">
        <v>281.53381642511999</v>
      </c>
      <c r="Q1025">
        <v>0.27277828329628101</v>
      </c>
    </row>
    <row r="1026" spans="1:17" hidden="1" x14ac:dyDescent="0.3">
      <c r="A1026" t="s">
        <v>2208</v>
      </c>
      <c r="B1026" t="s">
        <v>2209</v>
      </c>
      <c r="C1026" t="s">
        <v>10405</v>
      </c>
      <c r="D1026" t="s">
        <v>1300</v>
      </c>
      <c r="E1026">
        <v>2702.5748010000002</v>
      </c>
      <c r="F1026">
        <v>513</v>
      </c>
      <c r="G1026">
        <v>81.633647357172606</v>
      </c>
      <c r="H1026">
        <v>-9.1291699304159497</v>
      </c>
      <c r="I1026">
        <v>76.3730658992543</v>
      </c>
      <c r="J1026">
        <v>-9.6449832661679693</v>
      </c>
      <c r="K1026">
        <v>504.62988698209801</v>
      </c>
      <c r="L1026">
        <v>381.40902377594603</v>
      </c>
      <c r="M1026">
        <v>38.0801203256676</v>
      </c>
      <c r="N1026">
        <v>0.52371151989595699</v>
      </c>
      <c r="O1026">
        <v>19.629629629629601</v>
      </c>
      <c r="P1026">
        <v>142.38128986534301</v>
      </c>
      <c r="Q1026">
        <v>8.9912756437054001E-2</v>
      </c>
    </row>
    <row r="1027" spans="1:17" hidden="1" x14ac:dyDescent="0.3">
      <c r="A1027" t="s">
        <v>2210</v>
      </c>
      <c r="B1027" t="s">
        <v>2211</v>
      </c>
      <c r="C1027" t="s">
        <v>10405</v>
      </c>
      <c r="D1027" t="s">
        <v>144</v>
      </c>
      <c r="E1027">
        <v>2698.6106</v>
      </c>
      <c r="F1027">
        <v>482.8</v>
      </c>
      <c r="G1027">
        <v>-43.715143106007901</v>
      </c>
      <c r="H1027">
        <v>24.224098819275</v>
      </c>
      <c r="I1027">
        <v>-2.1541573254065201</v>
      </c>
      <c r="J1027">
        <v>-4.2046369278134401</v>
      </c>
      <c r="K1027">
        <v>443.672782336588</v>
      </c>
      <c r="L1027">
        <v>442.46908822850401</v>
      </c>
      <c r="M1027">
        <v>51.572110805462003</v>
      </c>
      <c r="N1027">
        <v>0.99022830938820705</v>
      </c>
      <c r="O1027">
        <v>24.275062137530998</v>
      </c>
      <c r="P1027">
        <v>48.553846153846102</v>
      </c>
      <c r="Q1027">
        <v>0.24062160612149</v>
      </c>
    </row>
    <row r="1028" spans="1:17" x14ac:dyDescent="0.3">
      <c r="A1028" t="s">
        <v>2212</v>
      </c>
      <c r="B1028" t="s">
        <v>2213</v>
      </c>
      <c r="C1028" t="s">
        <v>10399</v>
      </c>
      <c r="D1028" t="s">
        <v>592</v>
      </c>
      <c r="E1028">
        <v>2693.9994466610001</v>
      </c>
      <c r="F1028">
        <v>182.83</v>
      </c>
      <c r="G1028">
        <v>-57.194537501586403</v>
      </c>
      <c r="H1028">
        <v>1.30962656920936</v>
      </c>
      <c r="I1028">
        <v>-25.956780018315602</v>
      </c>
      <c r="J1028">
        <v>-8.3006788568504797E-2</v>
      </c>
      <c r="K1028">
        <v>175.176434585452</v>
      </c>
      <c r="L1028">
        <v>205.65032768499</v>
      </c>
      <c r="M1028">
        <v>55.706084834026598</v>
      </c>
      <c r="N1028">
        <v>2.04925969307669</v>
      </c>
      <c r="O1028">
        <v>70.650330908494198</v>
      </c>
      <c r="P1028">
        <v>27.0358532518065</v>
      </c>
    </row>
    <row r="1029" spans="1:17" x14ac:dyDescent="0.3">
      <c r="A1029" t="s">
        <v>2214</v>
      </c>
      <c r="B1029" t="s">
        <v>2215</v>
      </c>
      <c r="C1029" t="s">
        <v>10394</v>
      </c>
      <c r="D1029" t="s">
        <v>46</v>
      </c>
      <c r="E1029">
        <v>2678.7940268249999</v>
      </c>
      <c r="F1029">
        <v>675.75</v>
      </c>
      <c r="G1029">
        <v>-47.036194662549299</v>
      </c>
      <c r="H1029">
        <v>-2.79287822505015</v>
      </c>
      <c r="I1029">
        <v>-16.090389426964201</v>
      </c>
      <c r="J1029">
        <v>-2.8466789954955098</v>
      </c>
      <c r="K1029">
        <v>679.934482175124</v>
      </c>
      <c r="L1029">
        <v>692.35438658329895</v>
      </c>
      <c r="M1029">
        <v>46.679812185589</v>
      </c>
      <c r="N1029">
        <v>0.83195825599523199</v>
      </c>
      <c r="O1029">
        <v>20.303366629670698</v>
      </c>
      <c r="P1029">
        <v>12.643773962327</v>
      </c>
      <c r="Q1029">
        <v>1.0695601125270001E-3</v>
      </c>
    </row>
    <row r="1030" spans="1:17" hidden="1" x14ac:dyDescent="0.3">
      <c r="A1030" t="s">
        <v>2216</v>
      </c>
      <c r="B1030" t="s">
        <v>2217</v>
      </c>
      <c r="C1030" t="s">
        <v>10405</v>
      </c>
      <c r="D1030" t="s">
        <v>403</v>
      </c>
      <c r="E1030">
        <v>2675.9454770699999</v>
      </c>
      <c r="F1030">
        <v>1160.0999999999999</v>
      </c>
      <c r="G1030">
        <v>-42.456318205523303</v>
      </c>
      <c r="H1030">
        <v>-5.6909088885562999</v>
      </c>
      <c r="I1030">
        <v>-14.352493548998799</v>
      </c>
      <c r="J1030">
        <v>-3.46597453541921</v>
      </c>
      <c r="K1030">
        <v>1173.13619972421</v>
      </c>
      <c r="L1030">
        <v>1202.66575544594</v>
      </c>
      <c r="M1030">
        <v>43.929531361445299</v>
      </c>
      <c r="N1030">
        <v>0.76981018379029797</v>
      </c>
      <c r="O1030">
        <v>24.1272304111714</v>
      </c>
      <c r="P1030">
        <v>6.3336388634280301</v>
      </c>
      <c r="Q1030">
        <v>-2.8905835394630999E-2</v>
      </c>
    </row>
    <row r="1031" spans="1:17" hidden="1" x14ac:dyDescent="0.3">
      <c r="A1031" t="s">
        <v>2218</v>
      </c>
      <c r="B1031" t="s">
        <v>2219</v>
      </c>
      <c r="C1031" t="s">
        <v>10405</v>
      </c>
      <c r="D1031" t="s">
        <v>54</v>
      </c>
      <c r="E1031">
        <v>2668.3344317900001</v>
      </c>
      <c r="F1031">
        <v>1080.7</v>
      </c>
      <c r="G1031">
        <v>19.175858086209701</v>
      </c>
      <c r="H1031">
        <v>-10.5864229402356</v>
      </c>
      <c r="I1031">
        <v>-14.1019274162763</v>
      </c>
      <c r="J1031">
        <v>-0.84342699224351902</v>
      </c>
      <c r="K1031">
        <v>1098.8706380240801</v>
      </c>
      <c r="L1031">
        <v>1013.45274206111</v>
      </c>
      <c r="M1031">
        <v>52.586335397559303</v>
      </c>
      <c r="N1031">
        <v>0.73880306107794202</v>
      </c>
      <c r="O1031">
        <v>14.7404460072175</v>
      </c>
      <c r="P1031">
        <v>80.1316776398033</v>
      </c>
      <c r="Q1031">
        <v>6.8406172694499999E-3</v>
      </c>
    </row>
    <row r="1032" spans="1:17" hidden="1" x14ac:dyDescent="0.3">
      <c r="A1032" t="s">
        <v>2220</v>
      </c>
      <c r="B1032" t="s">
        <v>2221</v>
      </c>
      <c r="C1032" t="s">
        <v>10405</v>
      </c>
      <c r="D1032" t="s">
        <v>273</v>
      </c>
      <c r="E1032">
        <v>2658.6007617939999</v>
      </c>
      <c r="F1032">
        <v>104.54</v>
      </c>
      <c r="G1032">
        <v>-0.764859211810481</v>
      </c>
      <c r="H1032">
        <v>-4.5105344940573104</v>
      </c>
      <c r="I1032">
        <v>15.018280086165699</v>
      </c>
      <c r="J1032">
        <v>-6.8268047484744496</v>
      </c>
      <c r="K1032">
        <v>97.803826417064997</v>
      </c>
      <c r="L1032">
        <v>89.064481224150498</v>
      </c>
      <c r="M1032">
        <v>50.491918724754001</v>
      </c>
      <c r="N1032">
        <v>0.819910523078756</v>
      </c>
      <c r="O1032">
        <v>8.1404247178113494</v>
      </c>
      <c r="P1032">
        <v>46.414565826330502</v>
      </c>
      <c r="Q1032">
        <v>-4.2859930958027002E-2</v>
      </c>
    </row>
    <row r="1033" spans="1:17" hidden="1" x14ac:dyDescent="0.3">
      <c r="A1033" t="s">
        <v>2222</v>
      </c>
      <c r="B1033" t="s">
        <v>2223</v>
      </c>
      <c r="C1033" t="s">
        <v>10405</v>
      </c>
      <c r="D1033" t="s">
        <v>164</v>
      </c>
      <c r="E1033">
        <v>2658.4383011499999</v>
      </c>
      <c r="F1033">
        <v>405.7</v>
      </c>
      <c r="G1033">
        <v>-7.97163611482324</v>
      </c>
      <c r="H1033">
        <v>-12.1975848381545</v>
      </c>
      <c r="I1033">
        <v>16.191135953103799</v>
      </c>
      <c r="J1033">
        <v>-2.31487358837839</v>
      </c>
      <c r="K1033">
        <v>407.36281703030801</v>
      </c>
      <c r="L1033">
        <v>369.544410861583</v>
      </c>
      <c r="M1033">
        <v>60.065767179906899</v>
      </c>
      <c r="N1033">
        <v>0.66979564547463999</v>
      </c>
      <c r="O1033">
        <v>19.299975351244701</v>
      </c>
      <c r="P1033">
        <v>64.251012145748902</v>
      </c>
      <c r="Q1033">
        <v>9.5994542213996004E-2</v>
      </c>
    </row>
    <row r="1034" spans="1:17" hidden="1" x14ac:dyDescent="0.3">
      <c r="A1034" t="s">
        <v>2224</v>
      </c>
      <c r="B1034" t="s">
        <v>2225</v>
      </c>
      <c r="C1034" t="s">
        <v>10405</v>
      </c>
      <c r="D1034" t="s">
        <v>215</v>
      </c>
      <c r="E1034">
        <v>2652.8081682000002</v>
      </c>
      <c r="F1034">
        <v>1699.8</v>
      </c>
      <c r="G1034">
        <v>42.488962828218398</v>
      </c>
      <c r="H1034">
        <v>-13.7771879678939</v>
      </c>
      <c r="I1034">
        <v>-5.5436162549131902</v>
      </c>
      <c r="J1034">
        <v>-5.4156344341393297</v>
      </c>
      <c r="K1034">
        <v>1828.3997826908101</v>
      </c>
      <c r="L1034">
        <v>1596.5857663065599</v>
      </c>
      <c r="M1034">
        <v>39.443890495152303</v>
      </c>
      <c r="N1034">
        <v>0.53283806718114501</v>
      </c>
      <c r="O1034">
        <v>48.252735615954798</v>
      </c>
      <c r="P1034">
        <v>83.553803790292093</v>
      </c>
    </row>
    <row r="1035" spans="1:17" hidden="1" x14ac:dyDescent="0.3">
      <c r="A1035" t="s">
        <v>2226</v>
      </c>
      <c r="B1035" t="s">
        <v>2227</v>
      </c>
      <c r="C1035" t="s">
        <v>10405</v>
      </c>
      <c r="D1035" t="s">
        <v>21</v>
      </c>
      <c r="E1035">
        <v>2649.5386263</v>
      </c>
      <c r="F1035">
        <v>406.5</v>
      </c>
      <c r="G1035">
        <v>4.9961501704167199</v>
      </c>
      <c r="H1035">
        <v>15.1696039078069</v>
      </c>
      <c r="I1035">
        <v>-14.1565442450866</v>
      </c>
      <c r="J1035">
        <v>1.17032205196237</v>
      </c>
      <c r="K1035">
        <v>375.56527928245902</v>
      </c>
      <c r="L1035">
        <v>372.60561397374801</v>
      </c>
      <c r="M1035">
        <v>57.773946493931597</v>
      </c>
      <c r="N1035">
        <v>1.30037085798887</v>
      </c>
      <c r="O1035">
        <v>69.926199261992593</v>
      </c>
      <c r="P1035">
        <v>70.048107090566802</v>
      </c>
      <c r="Q1035">
        <v>0.124001698411811</v>
      </c>
    </row>
    <row r="1036" spans="1:17" hidden="1" x14ac:dyDescent="0.3">
      <c r="A1036" t="s">
        <v>2228</v>
      </c>
      <c r="B1036" t="s">
        <v>2229</v>
      </c>
      <c r="C1036" t="s">
        <v>10405</v>
      </c>
      <c r="D1036" t="s">
        <v>1694</v>
      </c>
      <c r="E1036">
        <v>2644.090741</v>
      </c>
      <c r="F1036">
        <v>64.94</v>
      </c>
      <c r="G1036">
        <v>-6.2402143775545102</v>
      </c>
      <c r="H1036">
        <v>-7.96170696717588E-2</v>
      </c>
      <c r="I1036">
        <v>-5.0805613095395801</v>
      </c>
      <c r="J1036">
        <v>-0.40983571358180598</v>
      </c>
      <c r="K1036">
        <v>62.681449835012103</v>
      </c>
      <c r="L1036">
        <v>59.910511489073599</v>
      </c>
      <c r="M1036">
        <v>53.860821394049402</v>
      </c>
      <c r="N1036">
        <v>1.0257539394636499</v>
      </c>
      <c r="O1036">
        <v>2.0942408376963302</v>
      </c>
      <c r="P1036">
        <v>32.233760944817703</v>
      </c>
      <c r="Q1036">
        <v>-2.7484158448541001E-2</v>
      </c>
    </row>
    <row r="1037" spans="1:17" hidden="1" x14ac:dyDescent="0.3">
      <c r="A1037" t="s">
        <v>2230</v>
      </c>
      <c r="B1037" t="s">
        <v>2231</v>
      </c>
      <c r="C1037" t="s">
        <v>10405</v>
      </c>
      <c r="D1037" t="s">
        <v>2232</v>
      </c>
      <c r="E1037">
        <v>2639.14</v>
      </c>
      <c r="F1037">
        <v>942.55</v>
      </c>
      <c r="G1037">
        <v>72.919130444655806</v>
      </c>
      <c r="H1037">
        <v>-2.6972091296409899</v>
      </c>
      <c r="I1037">
        <v>22.698999042382798</v>
      </c>
      <c r="J1037">
        <v>2.81836470299183</v>
      </c>
      <c r="K1037">
        <v>961.22712252348299</v>
      </c>
      <c r="L1037">
        <v>866.34719360584302</v>
      </c>
      <c r="M1037">
        <v>67.195457827087296</v>
      </c>
      <c r="N1037">
        <v>0.54572794649687095</v>
      </c>
      <c r="O1037">
        <v>54.681449259986202</v>
      </c>
      <c r="P1037">
        <v>121.203942736446</v>
      </c>
      <c r="Q1037">
        <v>8.9345292504676002E-2</v>
      </c>
    </row>
    <row r="1038" spans="1:17" hidden="1" x14ac:dyDescent="0.3">
      <c r="A1038" t="s">
        <v>2233</v>
      </c>
      <c r="B1038" t="s">
        <v>2234</v>
      </c>
      <c r="C1038" t="s">
        <v>10405</v>
      </c>
      <c r="D1038" t="s">
        <v>261</v>
      </c>
      <c r="E1038">
        <v>2636.597272425</v>
      </c>
      <c r="F1038">
        <v>18130.849999999999</v>
      </c>
      <c r="G1038">
        <v>-3.5122132740371099</v>
      </c>
      <c r="H1038">
        <v>-6.2108785574928298</v>
      </c>
      <c r="I1038">
        <v>17.189583056577099</v>
      </c>
      <c r="J1038">
        <v>-1.9904548737258301</v>
      </c>
      <c r="K1038">
        <v>17957.0238632281</v>
      </c>
      <c r="L1038">
        <v>15903.5302158166</v>
      </c>
      <c r="M1038">
        <v>51.6399918201273</v>
      </c>
      <c r="N1038">
        <v>0.37790471400429898</v>
      </c>
      <c r="O1038">
        <v>15.2731394281018</v>
      </c>
      <c r="P1038">
        <v>43.895634920634897</v>
      </c>
      <c r="Q1038">
        <v>0.13848529982182201</v>
      </c>
    </row>
    <row r="1039" spans="1:17" hidden="1" x14ac:dyDescent="0.3">
      <c r="A1039" t="s">
        <v>2235</v>
      </c>
      <c r="B1039" t="s">
        <v>2236</v>
      </c>
      <c r="C1039" t="s">
        <v>10405</v>
      </c>
      <c r="D1039" t="s">
        <v>1012</v>
      </c>
      <c r="E1039">
        <v>2633.6801117250002</v>
      </c>
      <c r="F1039">
        <v>399.65</v>
      </c>
      <c r="G1039">
        <v>-7.5415671394810397</v>
      </c>
      <c r="H1039">
        <v>-13.843399488256701</v>
      </c>
      <c r="I1039">
        <v>9.3576599142173595</v>
      </c>
      <c r="J1039">
        <v>-7.1254919699606596</v>
      </c>
      <c r="K1039">
        <v>397.54504893269598</v>
      </c>
      <c r="M1039">
        <v>51.183982826985201</v>
      </c>
      <c r="N1039">
        <v>0.43028740231452101</v>
      </c>
      <c r="O1039">
        <v>18.828975353434199</v>
      </c>
      <c r="P1039">
        <v>41.619418851878002</v>
      </c>
    </row>
    <row r="1040" spans="1:17" hidden="1" x14ac:dyDescent="0.3">
      <c r="A1040" t="s">
        <v>2237</v>
      </c>
      <c r="B1040" t="s">
        <v>2238</v>
      </c>
      <c r="C1040" t="s">
        <v>10405</v>
      </c>
      <c r="D1040" t="s">
        <v>388</v>
      </c>
      <c r="E1040">
        <v>2629.4718390799999</v>
      </c>
      <c r="F1040">
        <v>888.4</v>
      </c>
      <c r="G1040">
        <v>60.361665288026003</v>
      </c>
      <c r="H1040">
        <v>-5.8674690114621697</v>
      </c>
      <c r="I1040">
        <v>58.683053510574801</v>
      </c>
      <c r="J1040">
        <v>-5.6679383654274504</v>
      </c>
      <c r="K1040">
        <v>867.88661569244596</v>
      </c>
      <c r="L1040">
        <v>701.16444939502401</v>
      </c>
      <c r="M1040">
        <v>32.132755202082997</v>
      </c>
      <c r="N1040">
        <v>0.37784484301716298</v>
      </c>
      <c r="O1040">
        <v>22.0452498874381</v>
      </c>
      <c r="P1040">
        <v>94.632489867455305</v>
      </c>
      <c r="Q1040">
        <v>5.9803349029359E-2</v>
      </c>
    </row>
    <row r="1041" spans="1:17" hidden="1" x14ac:dyDescent="0.3">
      <c r="A1041" t="s">
        <v>2239</v>
      </c>
      <c r="B1041" t="s">
        <v>2240</v>
      </c>
      <c r="C1041" t="s">
        <v>10405</v>
      </c>
      <c r="D1041" t="s">
        <v>756</v>
      </c>
      <c r="E1041">
        <v>2628.2337194239999</v>
      </c>
      <c r="F1041">
        <v>24.32</v>
      </c>
      <c r="G1041">
        <v>13.779243804726899</v>
      </c>
      <c r="H1041">
        <v>12.801486646771799</v>
      </c>
      <c r="I1041">
        <v>4.8164157931999902</v>
      </c>
      <c r="J1041">
        <v>17.246877190775798</v>
      </c>
      <c r="K1041">
        <v>22.028147479764201</v>
      </c>
      <c r="L1041">
        <v>22.109821342253799</v>
      </c>
      <c r="M1041">
        <v>69.015539193314893</v>
      </c>
      <c r="N1041">
        <v>3.0532543711966702</v>
      </c>
      <c r="O1041">
        <v>32.4013157894736</v>
      </c>
      <c r="P1041">
        <v>49.202453987730003</v>
      </c>
      <c r="Q1041">
        <v>-3.2152943339294998E-2</v>
      </c>
    </row>
    <row r="1042" spans="1:17" hidden="1" x14ac:dyDescent="0.3">
      <c r="A1042" t="s">
        <v>2241</v>
      </c>
      <c r="B1042" t="s">
        <v>2242</v>
      </c>
      <c r="C1042" t="s">
        <v>10405</v>
      </c>
      <c r="D1042" t="s">
        <v>549</v>
      </c>
      <c r="E1042">
        <v>2623.6320000000001</v>
      </c>
      <c r="F1042">
        <v>149.07</v>
      </c>
      <c r="G1042">
        <v>182.976266865258</v>
      </c>
      <c r="H1042">
        <v>-14.4372041631832</v>
      </c>
      <c r="I1042">
        <v>100.54395700804599</v>
      </c>
      <c r="J1042">
        <v>-12.6522400701803</v>
      </c>
      <c r="K1042">
        <v>155.593618396697</v>
      </c>
      <c r="L1042">
        <v>119.687256679076</v>
      </c>
      <c r="M1042">
        <v>23.2927202863697</v>
      </c>
      <c r="N1042">
        <v>0.90840387841350301</v>
      </c>
      <c r="O1042">
        <v>25.109009190313198</v>
      </c>
      <c r="P1042">
        <v>220.58064516128999</v>
      </c>
      <c r="Q1042">
        <v>4.3598800379850998E-2</v>
      </c>
    </row>
    <row r="1043" spans="1:17" hidden="1" x14ac:dyDescent="0.3">
      <c r="A1043" t="s">
        <v>2243</v>
      </c>
      <c r="B1043" t="s">
        <v>2244</v>
      </c>
      <c r="C1043" t="s">
        <v>10405</v>
      </c>
      <c r="D1043" t="s">
        <v>273</v>
      </c>
      <c r="E1043">
        <v>2617.5145040000002</v>
      </c>
      <c r="F1043">
        <v>1067.0999999999999</v>
      </c>
      <c r="G1043">
        <v>82.384590830009799</v>
      </c>
      <c r="H1043">
        <v>-8.7150619372574099</v>
      </c>
      <c r="I1043">
        <v>55.639250576814803</v>
      </c>
      <c r="J1043">
        <v>-5.7897379561130302</v>
      </c>
      <c r="K1043">
        <v>1056.5781112899899</v>
      </c>
      <c r="L1043">
        <v>822.923324363088</v>
      </c>
      <c r="M1043">
        <v>45.999309813929202</v>
      </c>
      <c r="N1043">
        <v>0.85511425355005599</v>
      </c>
      <c r="O1043">
        <v>17.931777715303099</v>
      </c>
      <c r="P1043">
        <v>119.319699928064</v>
      </c>
    </row>
    <row r="1044" spans="1:17" hidden="1" x14ac:dyDescent="0.3">
      <c r="A1044" t="s">
        <v>2245</v>
      </c>
      <c r="B1044" t="s">
        <v>2246</v>
      </c>
      <c r="C1044" t="s">
        <v>10405</v>
      </c>
      <c r="D1044" t="s">
        <v>46</v>
      </c>
      <c r="E1044">
        <v>2615.484759255</v>
      </c>
      <c r="F1044">
        <v>389.05</v>
      </c>
      <c r="G1044">
        <v>91.614027998544898</v>
      </c>
      <c r="H1044">
        <v>-15.1897787752174</v>
      </c>
      <c r="I1044">
        <v>33.868968603909799</v>
      </c>
      <c r="J1044">
        <v>-3.1054051221301999</v>
      </c>
      <c r="K1044">
        <v>426.359482335466</v>
      </c>
      <c r="L1044">
        <v>355.39171294994998</v>
      </c>
      <c r="M1044">
        <v>33.428952645502001</v>
      </c>
      <c r="N1044">
        <v>0.15706876504995901</v>
      </c>
      <c r="O1044">
        <v>66.045495437604401</v>
      </c>
      <c r="P1044">
        <v>146.62440570522901</v>
      </c>
      <c r="Q1044">
        <v>2.7949709858819002E-2</v>
      </c>
    </row>
    <row r="1045" spans="1:17" hidden="1" x14ac:dyDescent="0.3">
      <c r="A1045" t="s">
        <v>2247</v>
      </c>
      <c r="B1045" t="s">
        <v>2248</v>
      </c>
      <c r="C1045" t="s">
        <v>10405</v>
      </c>
      <c r="D1045" t="s">
        <v>998</v>
      </c>
      <c r="E1045">
        <v>2614.6582547500002</v>
      </c>
      <c r="F1045">
        <v>143.47</v>
      </c>
      <c r="G1045">
        <v>-7.16886952800618</v>
      </c>
      <c r="H1045">
        <v>-1.9391900571851599</v>
      </c>
      <c r="I1045">
        <v>7.28598969905498</v>
      </c>
      <c r="J1045">
        <v>-10.304048878784</v>
      </c>
      <c r="M1045">
        <v>54.5303473089633</v>
      </c>
      <c r="O1045">
        <v>10.6851606607653</v>
      </c>
      <c r="P1045">
        <v>33.9589169000933</v>
      </c>
    </row>
    <row r="1046" spans="1:17" hidden="1" x14ac:dyDescent="0.3">
      <c r="A1046" t="s">
        <v>2249</v>
      </c>
      <c r="B1046" t="s">
        <v>2250</v>
      </c>
      <c r="C1046" t="s">
        <v>10405</v>
      </c>
      <c r="D1046" t="s">
        <v>592</v>
      </c>
      <c r="E1046">
        <v>2601.2898989999999</v>
      </c>
      <c r="F1046">
        <v>598.65</v>
      </c>
      <c r="G1046">
        <v>-14.2596342435371</v>
      </c>
      <c r="H1046">
        <v>-13.704687127942201</v>
      </c>
      <c r="I1046">
        <v>11.680392858344501</v>
      </c>
      <c r="J1046">
        <v>-5.3761448335595201</v>
      </c>
      <c r="K1046">
        <v>621.66743114078599</v>
      </c>
      <c r="L1046">
        <v>577.09954792589895</v>
      </c>
      <c r="M1046">
        <v>37.166976399771102</v>
      </c>
      <c r="N1046">
        <v>0.57160084063581795</v>
      </c>
      <c r="O1046">
        <v>16.9297586235697</v>
      </c>
      <c r="P1046">
        <v>31.571428571428498</v>
      </c>
      <c r="Q1046">
        <v>8.4995749195889998E-3</v>
      </c>
    </row>
    <row r="1047" spans="1:17" hidden="1" x14ac:dyDescent="0.3">
      <c r="A1047" t="s">
        <v>2251</v>
      </c>
      <c r="B1047" t="s">
        <v>2252</v>
      </c>
      <c r="C1047" t="s">
        <v>10405</v>
      </c>
      <c r="D1047" t="s">
        <v>144</v>
      </c>
      <c r="E1047">
        <v>2589.6767113999999</v>
      </c>
      <c r="F1047">
        <v>25144.25</v>
      </c>
      <c r="G1047">
        <v>794.273889871709</v>
      </c>
      <c r="H1047">
        <v>88.055216181997295</v>
      </c>
      <c r="I1047">
        <v>378.86529045217998</v>
      </c>
      <c r="J1047">
        <v>19.4736543055878</v>
      </c>
      <c r="K1047">
        <v>15401.4491141747</v>
      </c>
      <c r="L1047">
        <v>8874.0732704668008</v>
      </c>
      <c r="M1047">
        <v>78.575459554575303</v>
      </c>
      <c r="N1047">
        <v>2.01218830370121</v>
      </c>
      <c r="O1047">
        <v>10.462630621315</v>
      </c>
      <c r="P1047">
        <v>851.964941506076</v>
      </c>
      <c r="Q1047">
        <v>0.184864716964526</v>
      </c>
    </row>
    <row r="1048" spans="1:17" hidden="1" x14ac:dyDescent="0.3">
      <c r="A1048" t="s">
        <v>2253</v>
      </c>
      <c r="B1048" t="s">
        <v>2254</v>
      </c>
      <c r="C1048" t="s">
        <v>10405</v>
      </c>
      <c r="D1048" t="s">
        <v>164</v>
      </c>
      <c r="E1048">
        <v>2587.9252677599902</v>
      </c>
      <c r="F1048">
        <v>1717.6</v>
      </c>
      <c r="G1048">
        <v>125.89359852865201</v>
      </c>
      <c r="H1048">
        <v>-10.180269081180599</v>
      </c>
      <c r="I1048">
        <v>28.771644237352501</v>
      </c>
      <c r="J1048">
        <v>-2.1686351382609002</v>
      </c>
      <c r="K1048">
        <v>1651.2937621763799</v>
      </c>
      <c r="L1048">
        <v>1283.33426683058</v>
      </c>
      <c r="M1048">
        <v>46.034673141571801</v>
      </c>
      <c r="N1048">
        <v>0.59357320448019801</v>
      </c>
      <c r="O1048">
        <v>13.355845365626401</v>
      </c>
      <c r="P1048">
        <v>220.59729351376501</v>
      </c>
      <c r="Q1048">
        <v>0.10413876953578299</v>
      </c>
    </row>
    <row r="1049" spans="1:17" hidden="1" x14ac:dyDescent="0.3">
      <c r="A1049" t="s">
        <v>2255</v>
      </c>
      <c r="B1049" t="s">
        <v>2256</v>
      </c>
      <c r="C1049" t="s">
        <v>10405</v>
      </c>
      <c r="D1049" t="s">
        <v>1369</v>
      </c>
      <c r="E1049">
        <v>2580.8388</v>
      </c>
      <c r="F1049">
        <v>999.99</v>
      </c>
      <c r="G1049">
        <v>-31.849498710243001</v>
      </c>
      <c r="H1049">
        <v>-4.5008389346235198</v>
      </c>
      <c r="I1049">
        <v>-17.394639483181901</v>
      </c>
      <c r="J1049">
        <v>-2.0530282018447199</v>
      </c>
      <c r="K1049">
        <v>999.99673433056796</v>
      </c>
      <c r="L1049">
        <v>999.99666587913202</v>
      </c>
      <c r="M1049">
        <v>55.379180563809697</v>
      </c>
      <c r="N1049">
        <v>0.77316284060902296</v>
      </c>
      <c r="O1049">
        <v>3.0010300103000902</v>
      </c>
      <c r="P1049">
        <v>3.09175257731959</v>
      </c>
      <c r="Q1049">
        <v>-0.101916752053546</v>
      </c>
    </row>
    <row r="1050" spans="1:17" hidden="1" x14ac:dyDescent="0.3">
      <c r="A1050" t="s">
        <v>2257</v>
      </c>
      <c r="B1050" t="s">
        <v>2258</v>
      </c>
      <c r="C1050" t="s">
        <v>10405</v>
      </c>
      <c r="D1050" t="s">
        <v>921</v>
      </c>
      <c r="E1050">
        <v>2573.4002881400002</v>
      </c>
      <c r="F1050">
        <v>2043.8</v>
      </c>
      <c r="G1050">
        <v>329.97402405554601</v>
      </c>
      <c r="H1050">
        <v>2.3495445308645699</v>
      </c>
      <c r="I1050">
        <v>216.805344164925</v>
      </c>
      <c r="J1050">
        <v>-6.0249908186671499</v>
      </c>
      <c r="K1050">
        <v>1712.62393228005</v>
      </c>
      <c r="L1050">
        <v>1069.9909329971599</v>
      </c>
      <c r="M1050">
        <v>48.706133524891698</v>
      </c>
      <c r="N1050">
        <v>0.29004922878657002</v>
      </c>
      <c r="O1050">
        <v>16.449750464820401</v>
      </c>
      <c r="P1050">
        <v>434.39665315727501</v>
      </c>
    </row>
    <row r="1051" spans="1:17" hidden="1" x14ac:dyDescent="0.3">
      <c r="A1051" t="s">
        <v>2259</v>
      </c>
      <c r="B1051" t="s">
        <v>2260</v>
      </c>
      <c r="C1051" t="s">
        <v>10405</v>
      </c>
      <c r="D1051" t="s">
        <v>190</v>
      </c>
      <c r="E1051">
        <v>2562.2133411999998</v>
      </c>
      <c r="F1051">
        <v>2741</v>
      </c>
      <c r="G1051">
        <v>-18.7159342393829</v>
      </c>
      <c r="H1051">
        <v>-8.85061471937688</v>
      </c>
      <c r="I1051">
        <v>-1.25057168657175</v>
      </c>
      <c r="J1051">
        <v>-1.5127816463697299</v>
      </c>
      <c r="K1051">
        <v>2808.8522107208501</v>
      </c>
      <c r="L1051">
        <v>2620.9175640132398</v>
      </c>
      <c r="M1051">
        <v>40.889631445294697</v>
      </c>
      <c r="N1051">
        <v>0.71847103116673705</v>
      </c>
      <c r="O1051">
        <v>10.6822327617657</v>
      </c>
      <c r="P1051">
        <v>30.585993330157201</v>
      </c>
      <c r="Q1051">
        <v>5.7374245002255998E-2</v>
      </c>
    </row>
    <row r="1052" spans="1:17" x14ac:dyDescent="0.3">
      <c r="A1052" t="s">
        <v>2261</v>
      </c>
      <c r="B1052" t="s">
        <v>2262</v>
      </c>
      <c r="C1052" t="s">
        <v>10401</v>
      </c>
      <c r="D1052" t="s">
        <v>433</v>
      </c>
      <c r="E1052">
        <v>2556.0709059199999</v>
      </c>
      <c r="F1052">
        <v>481.6</v>
      </c>
      <c r="G1052">
        <v>-24.874820789318999</v>
      </c>
      <c r="H1052">
        <v>3.1712922129174599</v>
      </c>
      <c r="I1052">
        <v>-17.259490299275001</v>
      </c>
      <c r="J1052">
        <v>-3.6019439608134398</v>
      </c>
      <c r="K1052">
        <v>481.55774306148601</v>
      </c>
      <c r="L1052">
        <v>493.94397473945997</v>
      </c>
      <c r="M1052">
        <v>37.771951030598998</v>
      </c>
      <c r="N1052">
        <v>1.15378301696015</v>
      </c>
      <c r="O1052">
        <v>20.847176079734201</v>
      </c>
      <c r="P1052">
        <v>11.198337566381801</v>
      </c>
      <c r="Q1052">
        <v>-1.2979227261636E-2</v>
      </c>
    </row>
    <row r="1053" spans="1:17" x14ac:dyDescent="0.3">
      <c r="A1053" t="s">
        <v>2263</v>
      </c>
      <c r="B1053" t="s">
        <v>2264</v>
      </c>
      <c r="C1053" t="s">
        <v>10407</v>
      </c>
      <c r="D1053" t="s">
        <v>1951</v>
      </c>
      <c r="E1053">
        <v>2539.7320238779998</v>
      </c>
      <c r="F1053">
        <v>53.27</v>
      </c>
      <c r="G1053">
        <v>-30.092096609001398</v>
      </c>
      <c r="H1053">
        <v>-2.0291408214159699</v>
      </c>
      <c r="I1053">
        <v>-8.5693075117825295</v>
      </c>
      <c r="J1053">
        <v>-7.1054757542922697</v>
      </c>
      <c r="K1053">
        <v>52.9288598907997</v>
      </c>
      <c r="L1053">
        <v>51.998684669034397</v>
      </c>
      <c r="M1053">
        <v>49.625603735591199</v>
      </c>
      <c r="N1053">
        <v>1.40642496693497</v>
      </c>
      <c r="O1053">
        <v>30.279707152243201</v>
      </c>
      <c r="P1053">
        <v>25.4888103651354</v>
      </c>
      <c r="Q1053">
        <v>-1.3136550039041E-2</v>
      </c>
    </row>
    <row r="1054" spans="1:17" x14ac:dyDescent="0.3">
      <c r="A1054" t="s">
        <v>2265</v>
      </c>
      <c r="B1054" t="s">
        <v>2266</v>
      </c>
      <c r="C1054" t="s">
        <v>10397</v>
      </c>
      <c r="D1054" t="s">
        <v>1542</v>
      </c>
      <c r="E1054">
        <v>2536.68460125</v>
      </c>
      <c r="F1054">
        <v>613.75</v>
      </c>
      <c r="G1054">
        <v>-54.248032026717901</v>
      </c>
      <c r="H1054">
        <v>-4.4681858733990296</v>
      </c>
      <c r="I1054">
        <v>-28.9261710147134</v>
      </c>
      <c r="J1054">
        <v>-0.61263085085133895</v>
      </c>
      <c r="K1054">
        <v>615.40503073751097</v>
      </c>
      <c r="L1054">
        <v>679.37379455256996</v>
      </c>
      <c r="M1054">
        <v>61.932707099848699</v>
      </c>
      <c r="N1054">
        <v>0.75303244228673505</v>
      </c>
      <c r="O1054">
        <v>47.454175152749499</v>
      </c>
      <c r="P1054">
        <v>13.405395417590499</v>
      </c>
    </row>
    <row r="1055" spans="1:17" hidden="1" x14ac:dyDescent="0.3">
      <c r="A1055" t="s">
        <v>2267</v>
      </c>
      <c r="B1055" t="s">
        <v>2268</v>
      </c>
      <c r="C1055" t="s">
        <v>10405</v>
      </c>
      <c r="D1055" t="s">
        <v>374</v>
      </c>
      <c r="E1055">
        <v>2534.2031262099999</v>
      </c>
      <c r="F1055">
        <v>762.65</v>
      </c>
      <c r="G1055">
        <v>-48.0556185805941</v>
      </c>
      <c r="H1055">
        <v>-6.4562529473623798</v>
      </c>
      <c r="I1055">
        <v>-21.46985487844</v>
      </c>
      <c r="J1055">
        <v>-5.6298259968835698</v>
      </c>
      <c r="K1055">
        <v>788.03564790762505</v>
      </c>
      <c r="L1055">
        <v>823.06599935348697</v>
      </c>
      <c r="M1055">
        <v>33.140615339856197</v>
      </c>
      <c r="N1055">
        <v>1.0349875294384701</v>
      </c>
      <c r="O1055">
        <v>23.254441749164101</v>
      </c>
      <c r="P1055">
        <v>6.7240414217744</v>
      </c>
      <c r="Q1055">
        <v>2.5196307885430001E-3</v>
      </c>
    </row>
    <row r="1056" spans="1:17" hidden="1" x14ac:dyDescent="0.3">
      <c r="A1056" t="s">
        <v>2269</v>
      </c>
      <c r="B1056" t="s">
        <v>2270</v>
      </c>
      <c r="C1056" t="s">
        <v>10405</v>
      </c>
      <c r="D1056" t="s">
        <v>374</v>
      </c>
      <c r="E1056">
        <v>2532.66163654</v>
      </c>
      <c r="F1056">
        <v>1149.4000000000001</v>
      </c>
      <c r="G1056">
        <v>-18.154459390791001</v>
      </c>
      <c r="H1056">
        <v>-12.416832472587901</v>
      </c>
      <c r="I1056">
        <v>-12.162320874804699</v>
      </c>
      <c r="J1056">
        <v>-5.9721179616424402</v>
      </c>
      <c r="K1056">
        <v>1119.7914341329599</v>
      </c>
      <c r="L1056">
        <v>1056.1118500753801</v>
      </c>
      <c r="M1056">
        <v>50.238112071969503</v>
      </c>
      <c r="N1056">
        <v>0.89933589073130105</v>
      </c>
      <c r="O1056">
        <v>12.9110840438489</v>
      </c>
      <c r="P1056">
        <v>33.651162790697597</v>
      </c>
      <c r="Q1056">
        <v>0.101969995929208</v>
      </c>
    </row>
    <row r="1057" spans="1:17" hidden="1" x14ac:dyDescent="0.3">
      <c r="A1057" t="s">
        <v>2271</v>
      </c>
      <c r="B1057" t="s">
        <v>2272</v>
      </c>
      <c r="C1057" t="s">
        <v>10405</v>
      </c>
      <c r="D1057" t="s">
        <v>190</v>
      </c>
      <c r="E1057">
        <v>2527.3676658999998</v>
      </c>
      <c r="F1057">
        <v>454.3</v>
      </c>
      <c r="G1057">
        <v>-5.6725788380031199</v>
      </c>
      <c r="H1057">
        <v>-6.7423115929884396</v>
      </c>
      <c r="I1057">
        <v>23.408087930424099</v>
      </c>
      <c r="J1057">
        <v>-2.4062290848469301</v>
      </c>
      <c r="K1057">
        <v>439.20611230684199</v>
      </c>
      <c r="L1057">
        <v>402.49622644936102</v>
      </c>
      <c r="M1057">
        <v>62.850258299182897</v>
      </c>
      <c r="N1057">
        <v>0.62136363024604302</v>
      </c>
      <c r="O1057">
        <v>7.6381245872771197</v>
      </c>
      <c r="P1057">
        <v>45.120587765532598</v>
      </c>
      <c r="Q1057">
        <v>2.9797892175860999E-2</v>
      </c>
    </row>
    <row r="1058" spans="1:17" hidden="1" x14ac:dyDescent="0.3">
      <c r="A1058" t="s">
        <v>2273</v>
      </c>
      <c r="B1058" t="s">
        <v>2274</v>
      </c>
      <c r="C1058" t="s">
        <v>10405</v>
      </c>
      <c r="D1058" t="s">
        <v>512</v>
      </c>
      <c r="E1058">
        <v>2524.2881400299998</v>
      </c>
      <c r="F1058">
        <v>377.05</v>
      </c>
      <c r="G1058">
        <v>0.96135018021131202</v>
      </c>
      <c r="H1058">
        <v>-1.3090581127057199</v>
      </c>
      <c r="I1058">
        <v>1.4923225221783301</v>
      </c>
      <c r="J1058">
        <v>-7.8669816902168099</v>
      </c>
      <c r="K1058">
        <v>350.78547791786298</v>
      </c>
      <c r="L1058">
        <v>323.387256742533</v>
      </c>
      <c r="M1058">
        <v>50.895848282417496</v>
      </c>
      <c r="N1058">
        <v>0.956451367536994</v>
      </c>
      <c r="O1058">
        <v>7.3597666092030298</v>
      </c>
      <c r="P1058">
        <v>60.2422439439014</v>
      </c>
    </row>
    <row r="1059" spans="1:17" x14ac:dyDescent="0.3">
      <c r="A1059" t="s">
        <v>2275</v>
      </c>
      <c r="B1059" t="s">
        <v>2276</v>
      </c>
      <c r="C1059" t="s">
        <v>10399</v>
      </c>
      <c r="D1059" t="s">
        <v>480</v>
      </c>
      <c r="E1059">
        <v>2523.9166884900001</v>
      </c>
      <c r="F1059">
        <v>645.95000000000005</v>
      </c>
      <c r="G1059">
        <v>-41.7902446147394</v>
      </c>
      <c r="H1059">
        <v>-8.1065360860478002</v>
      </c>
      <c r="I1059">
        <v>8.5338135824190093</v>
      </c>
      <c r="J1059">
        <v>3.2881694716213201</v>
      </c>
      <c r="K1059">
        <v>608.011648396787</v>
      </c>
      <c r="L1059">
        <v>601.72209692619697</v>
      </c>
      <c r="M1059">
        <v>64.404953569109196</v>
      </c>
      <c r="N1059">
        <v>0.65346478827555698</v>
      </c>
      <c r="O1059">
        <v>22.563665918414699</v>
      </c>
      <c r="P1059">
        <v>40.104110183277299</v>
      </c>
      <c r="Q1059">
        <v>-9.0647433378765005E-2</v>
      </c>
    </row>
    <row r="1060" spans="1:17" x14ac:dyDescent="0.3">
      <c r="A1060" t="s">
        <v>2277</v>
      </c>
      <c r="B1060" t="s">
        <v>2278</v>
      </c>
      <c r="C1060" t="s">
        <v>10391</v>
      </c>
      <c r="D1060" t="s">
        <v>51</v>
      </c>
      <c r="E1060">
        <v>2522.8193202000002</v>
      </c>
      <c r="F1060">
        <v>250.65</v>
      </c>
      <c r="G1060">
        <v>-89.794129582726299</v>
      </c>
      <c r="H1060">
        <v>-10.288784982088099</v>
      </c>
      <c r="I1060">
        <v>-63.246875387264801</v>
      </c>
      <c r="J1060">
        <v>-13.296393168870599</v>
      </c>
      <c r="K1060">
        <v>341.10144945769002</v>
      </c>
      <c r="L1060">
        <v>439.821200789454</v>
      </c>
      <c r="M1060">
        <v>10.200747312367</v>
      </c>
      <c r="N1060">
        <v>1.39780975978484</v>
      </c>
      <c r="O1060">
        <v>169.23997606223799</v>
      </c>
      <c r="P1060">
        <v>0.66265060240964202</v>
      </c>
    </row>
    <row r="1061" spans="1:17" hidden="1" x14ac:dyDescent="0.3">
      <c r="A1061" t="s">
        <v>2279</v>
      </c>
      <c r="B1061" t="s">
        <v>2280</v>
      </c>
      <c r="C1061" t="s">
        <v>10405</v>
      </c>
      <c r="D1061" t="s">
        <v>83</v>
      </c>
      <c r="E1061">
        <v>2513.8029831599902</v>
      </c>
      <c r="F1061">
        <v>914.2</v>
      </c>
      <c r="G1061">
        <v>115.699919107249</v>
      </c>
      <c r="H1061">
        <v>-13.974009666330801</v>
      </c>
      <c r="I1061">
        <v>10.5549756322834</v>
      </c>
      <c r="J1061">
        <v>-2.5996519960569402</v>
      </c>
      <c r="K1061">
        <v>941.02579826811996</v>
      </c>
      <c r="L1061">
        <v>800.624007993742</v>
      </c>
      <c r="M1061">
        <v>38.431431332444099</v>
      </c>
      <c r="N1061">
        <v>0.57498594952220905</v>
      </c>
      <c r="O1061">
        <v>19.634653248742001</v>
      </c>
      <c r="P1061">
        <v>160.12235026319499</v>
      </c>
      <c r="Q1061">
        <v>7.1739057454680996E-2</v>
      </c>
    </row>
    <row r="1062" spans="1:17" hidden="1" x14ac:dyDescent="0.3">
      <c r="A1062" t="s">
        <v>2281</v>
      </c>
      <c r="B1062" t="s">
        <v>2282</v>
      </c>
      <c r="C1062" t="s">
        <v>10405</v>
      </c>
      <c r="D1062" t="s">
        <v>54</v>
      </c>
      <c r="E1062">
        <v>2508.5534705999999</v>
      </c>
      <c r="F1062">
        <v>272.55</v>
      </c>
      <c r="G1062">
        <v>23.189040497356601</v>
      </c>
      <c r="H1062">
        <v>-1.95437053313652</v>
      </c>
      <c r="I1062">
        <v>5.2927339131718902</v>
      </c>
      <c r="J1062">
        <v>-2.3422022484740199</v>
      </c>
      <c r="K1062">
        <v>251.59574754149801</v>
      </c>
      <c r="L1062">
        <v>221.847251969285</v>
      </c>
      <c r="M1062">
        <v>55.319388696840001</v>
      </c>
      <c r="N1062">
        <v>2.7672424668533502</v>
      </c>
      <c r="O1062">
        <v>7.1363052650889696</v>
      </c>
      <c r="P1062">
        <v>91.9366197183098</v>
      </c>
      <c r="Q1062">
        <v>0.10300004965057501</v>
      </c>
    </row>
    <row r="1063" spans="1:17" x14ac:dyDescent="0.3">
      <c r="A1063" t="s">
        <v>2283</v>
      </c>
      <c r="B1063" t="s">
        <v>2284</v>
      </c>
      <c r="C1063" t="s">
        <v>10391</v>
      </c>
      <c r="D1063" t="s">
        <v>24</v>
      </c>
      <c r="E1063">
        <v>2502.8020084559998</v>
      </c>
      <c r="F1063">
        <v>48.61</v>
      </c>
      <c r="G1063">
        <v>-61.451236581350898</v>
      </c>
      <c r="H1063">
        <v>-7.9757424095269904</v>
      </c>
      <c r="I1063">
        <v>-29.966581929225001</v>
      </c>
      <c r="J1063">
        <v>-2.07302420264456</v>
      </c>
      <c r="K1063">
        <v>50.834018452784299</v>
      </c>
      <c r="L1063">
        <v>58.682486759556099</v>
      </c>
      <c r="M1063">
        <v>27.485698052828901</v>
      </c>
      <c r="N1063">
        <v>0.75323940264526801</v>
      </c>
      <c r="O1063">
        <v>69.512445998765699</v>
      </c>
      <c r="P1063">
        <v>0.76699834162519098</v>
      </c>
    </row>
    <row r="1064" spans="1:17" hidden="1" x14ac:dyDescent="0.3">
      <c r="A1064" t="s">
        <v>2285</v>
      </c>
      <c r="B1064" t="s">
        <v>2286</v>
      </c>
      <c r="C1064" t="s">
        <v>10405</v>
      </c>
      <c r="D1064" t="s">
        <v>130</v>
      </c>
      <c r="E1064">
        <v>2500.7965656249999</v>
      </c>
      <c r="F1064">
        <v>704.75</v>
      </c>
      <c r="G1064">
        <v>77.565109749448496</v>
      </c>
      <c r="H1064">
        <v>-1.75680577755622</v>
      </c>
      <c r="I1064">
        <v>-11.9210431897926</v>
      </c>
      <c r="J1064">
        <v>3.8232604579490799</v>
      </c>
      <c r="K1064">
        <v>685.14017465475001</v>
      </c>
      <c r="L1064">
        <v>618.66691933417201</v>
      </c>
      <c r="M1064">
        <v>69.778506585749398</v>
      </c>
      <c r="N1064">
        <v>1.14280007745137</v>
      </c>
      <c r="O1064">
        <v>16.182741220709499</v>
      </c>
      <c r="P1064">
        <v>117.092449724804</v>
      </c>
      <c r="Q1064">
        <v>7.2210258541930999E-2</v>
      </c>
    </row>
    <row r="1065" spans="1:17" x14ac:dyDescent="0.3">
      <c r="A1065" t="s">
        <v>2287</v>
      </c>
      <c r="B1065" t="s">
        <v>2288</v>
      </c>
      <c r="C1065" t="s">
        <v>10407</v>
      </c>
      <c r="D1065" t="s">
        <v>1951</v>
      </c>
      <c r="E1065">
        <v>2498.5846009779998</v>
      </c>
      <c r="F1065">
        <v>13.57</v>
      </c>
      <c r="G1065">
        <v>-57.289059149803499</v>
      </c>
      <c r="H1065">
        <v>-13.081697020432101</v>
      </c>
      <c r="I1065">
        <v>-38.269275051694997</v>
      </c>
      <c r="J1065">
        <v>-3.40630455512107</v>
      </c>
      <c r="K1065">
        <v>14.6424898145781</v>
      </c>
      <c r="L1065">
        <v>16.439121349531501</v>
      </c>
      <c r="M1065">
        <v>36.631890999687997</v>
      </c>
      <c r="N1065">
        <v>0.68770598378901904</v>
      </c>
      <c r="O1065">
        <v>91.9675755342667</v>
      </c>
      <c r="P1065">
        <v>5.6031128404669204</v>
      </c>
      <c r="Q1065">
        <v>-3.6569100199431999E-2</v>
      </c>
    </row>
    <row r="1066" spans="1:17" hidden="1" x14ac:dyDescent="0.3">
      <c r="A1066" t="s">
        <v>2289</v>
      </c>
      <c r="B1066" t="s">
        <v>2290</v>
      </c>
      <c r="C1066" t="s">
        <v>10405</v>
      </c>
      <c r="D1066" t="s">
        <v>438</v>
      </c>
      <c r="E1066">
        <v>2492.80432668</v>
      </c>
      <c r="F1066">
        <v>605.29999999999995</v>
      </c>
      <c r="G1066">
        <v>-42.697131083761001</v>
      </c>
      <c r="H1066">
        <v>-0.86714309481685103</v>
      </c>
      <c r="I1066">
        <v>-23.4258433953141</v>
      </c>
      <c r="J1066">
        <v>-7.2110060849410802</v>
      </c>
      <c r="K1066">
        <v>613.23292091239898</v>
      </c>
      <c r="L1066">
        <v>638.47828156937805</v>
      </c>
      <c r="M1066">
        <v>43.247266486161003</v>
      </c>
      <c r="N1066">
        <v>0.58995808172391695</v>
      </c>
      <c r="O1066">
        <v>31.9428382620188</v>
      </c>
      <c r="P1066">
        <v>12.363096343047999</v>
      </c>
      <c r="Q1066">
        <v>-2.9915530396759999E-2</v>
      </c>
    </row>
    <row r="1067" spans="1:17" hidden="1" x14ac:dyDescent="0.3">
      <c r="A1067" t="s">
        <v>2291</v>
      </c>
      <c r="B1067" t="s">
        <v>2292</v>
      </c>
      <c r="C1067" t="s">
        <v>10405</v>
      </c>
      <c r="D1067" t="s">
        <v>125</v>
      </c>
      <c r="E1067">
        <v>2480.410834458</v>
      </c>
      <c r="F1067">
        <v>171.66</v>
      </c>
      <c r="G1067">
        <v>-30.545279176457299</v>
      </c>
      <c r="H1067">
        <v>2.8120126447793101</v>
      </c>
      <c r="I1067">
        <v>0.26128923511827601</v>
      </c>
      <c r="J1067">
        <v>3.4788866917722898</v>
      </c>
      <c r="K1067">
        <v>161.83330853612301</v>
      </c>
      <c r="L1067">
        <v>163.313346648352</v>
      </c>
      <c r="M1067">
        <v>78.606062840154607</v>
      </c>
      <c r="N1067">
        <v>1.48040761341217</v>
      </c>
      <c r="O1067">
        <v>23.965979261330499</v>
      </c>
      <c r="P1067">
        <v>27.155555555555502</v>
      </c>
      <c r="Q1067">
        <v>5.7324419803860003E-3</v>
      </c>
    </row>
    <row r="1068" spans="1:17" hidden="1" x14ac:dyDescent="0.3">
      <c r="A1068" t="s">
        <v>2293</v>
      </c>
      <c r="B1068" t="s">
        <v>2294</v>
      </c>
      <c r="C1068" t="s">
        <v>10405</v>
      </c>
      <c r="D1068" t="s">
        <v>388</v>
      </c>
      <c r="E1068">
        <v>2474.9550202</v>
      </c>
      <c r="F1068">
        <v>1262</v>
      </c>
      <c r="G1068">
        <v>-35.645809123415802</v>
      </c>
      <c r="H1068">
        <v>-5.4815476278191104</v>
      </c>
      <c r="I1068">
        <v>-3.0830452802833701</v>
      </c>
      <c r="J1068">
        <v>-5.0192136873104101</v>
      </c>
      <c r="K1068">
        <v>1229.11480177309</v>
      </c>
      <c r="L1068">
        <v>1217.1162979719099</v>
      </c>
      <c r="M1068">
        <v>61.556330785162601</v>
      </c>
      <c r="N1068">
        <v>1.0921083441963999</v>
      </c>
      <c r="O1068">
        <v>16.8304278922345</v>
      </c>
      <c r="P1068">
        <v>52.960426640809601</v>
      </c>
      <c r="Q1068">
        <v>-3.1979697370813E-2</v>
      </c>
    </row>
    <row r="1069" spans="1:17" hidden="1" x14ac:dyDescent="0.3">
      <c r="A1069" t="s">
        <v>2295</v>
      </c>
      <c r="B1069" t="s">
        <v>2296</v>
      </c>
      <c r="C1069" t="s">
        <v>10405</v>
      </c>
      <c r="D1069" t="s">
        <v>279</v>
      </c>
      <c r="E1069">
        <v>2474.9275808099901</v>
      </c>
      <c r="F1069">
        <v>406.15</v>
      </c>
      <c r="G1069">
        <v>39.993107593966698</v>
      </c>
      <c r="H1069">
        <v>-5.0748496820587796</v>
      </c>
      <c r="I1069">
        <v>-8.0455111261784999</v>
      </c>
      <c r="J1069">
        <v>-2.8330403895351499</v>
      </c>
      <c r="K1069">
        <v>419.42579009189598</v>
      </c>
      <c r="L1069">
        <v>377.13483588743901</v>
      </c>
      <c r="M1069">
        <v>48.374759616303201</v>
      </c>
      <c r="N1069">
        <v>0.57644780042420096</v>
      </c>
      <c r="O1069">
        <v>33.928351594238499</v>
      </c>
      <c r="P1069">
        <v>96.302561623972906</v>
      </c>
      <c r="Q1069">
        <v>6.5911328829804994E-2</v>
      </c>
    </row>
    <row r="1070" spans="1:17" hidden="1" x14ac:dyDescent="0.3">
      <c r="A1070" t="s">
        <v>2297</v>
      </c>
      <c r="B1070" t="s">
        <v>2298</v>
      </c>
      <c r="C1070" t="s">
        <v>10405</v>
      </c>
      <c r="D1070" t="s">
        <v>465</v>
      </c>
      <c r="E1070">
        <v>2471.4875710249999</v>
      </c>
      <c r="F1070">
        <v>1056.55</v>
      </c>
      <c r="G1070">
        <v>-66.531579635098495</v>
      </c>
      <c r="H1070">
        <v>-7.8566081653927498</v>
      </c>
      <c r="I1070">
        <v>-23.762062382862801</v>
      </c>
      <c r="J1070">
        <v>1.5388295667716101</v>
      </c>
      <c r="K1070">
        <v>1010.3889706119199</v>
      </c>
      <c r="L1070">
        <v>1191.46128459747</v>
      </c>
      <c r="M1070">
        <v>78.459589744016299</v>
      </c>
      <c r="N1070">
        <v>1.7778213863269099</v>
      </c>
      <c r="O1070">
        <v>56.249112678055901</v>
      </c>
      <c r="P1070">
        <v>13.3333333333333</v>
      </c>
      <c r="Q1070">
        <v>-0.13906807618591899</v>
      </c>
    </row>
    <row r="1071" spans="1:17" hidden="1" x14ac:dyDescent="0.3">
      <c r="A1071" t="s">
        <v>2299</v>
      </c>
      <c r="B1071" t="s">
        <v>2300</v>
      </c>
      <c r="C1071" t="s">
        <v>10405</v>
      </c>
      <c r="D1071" t="s">
        <v>225</v>
      </c>
      <c r="E1071">
        <v>2468.2858529099999</v>
      </c>
      <c r="F1071">
        <v>4805.7</v>
      </c>
      <c r="G1071">
        <v>57.466816363916301</v>
      </c>
      <c r="H1071">
        <v>-5.8377259282269298</v>
      </c>
      <c r="I1071">
        <v>24.771112583911702</v>
      </c>
      <c r="J1071">
        <v>-5.18679416374549</v>
      </c>
      <c r="K1071">
        <v>4451.7204229107801</v>
      </c>
      <c r="L1071">
        <v>3790.5735387988798</v>
      </c>
      <c r="M1071">
        <v>66.6913926113359</v>
      </c>
      <c r="N1071">
        <v>0.98310099617421198</v>
      </c>
      <c r="O1071">
        <v>3.62694300518136</v>
      </c>
      <c r="P1071">
        <v>104.454371410338</v>
      </c>
      <c r="Q1071">
        <v>0.10236581634683301</v>
      </c>
    </row>
    <row r="1072" spans="1:17" x14ac:dyDescent="0.3">
      <c r="A1072" t="s">
        <v>2301</v>
      </c>
      <c r="B1072" t="s">
        <v>2302</v>
      </c>
      <c r="C1072" t="s">
        <v>10395</v>
      </c>
      <c r="D1072" t="s">
        <v>734</v>
      </c>
      <c r="E1072">
        <v>2466.6431871599998</v>
      </c>
      <c r="F1072">
        <v>463.6</v>
      </c>
      <c r="G1072">
        <v>-47.204620127077099</v>
      </c>
      <c r="H1072">
        <v>-2.5164537687159099</v>
      </c>
      <c r="I1072">
        <v>-0.97073189905333301</v>
      </c>
      <c r="J1072">
        <v>4.4106349179198201</v>
      </c>
      <c r="K1072">
        <v>467.26676921985</v>
      </c>
      <c r="L1072">
        <v>480.15712061110497</v>
      </c>
      <c r="M1072">
        <v>50.277630634883998</v>
      </c>
      <c r="N1072">
        <v>0.94832578225162401</v>
      </c>
      <c r="O1072">
        <v>23.899913718722999</v>
      </c>
      <c r="P1072">
        <v>19.146748907735699</v>
      </c>
      <c r="Q1072">
        <v>-0.10505807033098601</v>
      </c>
    </row>
    <row r="1073" spans="1:17" hidden="1" x14ac:dyDescent="0.3">
      <c r="A1073" t="s">
        <v>2303</v>
      </c>
      <c r="B1073" t="s">
        <v>2304</v>
      </c>
      <c r="C1073" t="s">
        <v>10405</v>
      </c>
      <c r="D1073" t="s">
        <v>92</v>
      </c>
      <c r="E1073">
        <v>2465.6794644000001</v>
      </c>
      <c r="F1073">
        <v>28.2</v>
      </c>
      <c r="G1073">
        <v>83.650332820319804</v>
      </c>
      <c r="H1073">
        <v>-4.8480611568457501</v>
      </c>
      <c r="I1073">
        <v>17.211565767414701</v>
      </c>
      <c r="J1073">
        <v>1.22153099210993</v>
      </c>
      <c r="K1073">
        <v>27.414021123963501</v>
      </c>
      <c r="L1073">
        <v>24.178184477344001</v>
      </c>
      <c r="M1073">
        <v>54.762430211446301</v>
      </c>
      <c r="N1073">
        <v>1.0684723121569699</v>
      </c>
      <c r="O1073">
        <v>18.971631205673699</v>
      </c>
      <c r="P1073">
        <v>162.430905952774</v>
      </c>
      <c r="Q1073">
        <v>6.7534174555128001E-2</v>
      </c>
    </row>
    <row r="1074" spans="1:17" hidden="1" x14ac:dyDescent="0.3">
      <c r="A1074" t="s">
        <v>2305</v>
      </c>
      <c r="B1074" t="s">
        <v>2306</v>
      </c>
      <c r="C1074" t="s">
        <v>10405</v>
      </c>
      <c r="D1074" t="s">
        <v>2307</v>
      </c>
      <c r="E1074">
        <v>2462.4527553599901</v>
      </c>
      <c r="F1074">
        <v>494.7</v>
      </c>
      <c r="G1074">
        <v>87.371050448304203</v>
      </c>
      <c r="H1074">
        <v>-15.357672883627901</v>
      </c>
      <c r="I1074">
        <v>35.384854031333099</v>
      </c>
      <c r="J1074">
        <v>-5.0149740629667301</v>
      </c>
      <c r="K1074">
        <v>504.19747931663801</v>
      </c>
      <c r="L1074">
        <v>434.310874131133</v>
      </c>
      <c r="M1074">
        <v>47.6370862143458</v>
      </c>
      <c r="N1074">
        <v>0.98271887186865903</v>
      </c>
      <c r="O1074">
        <v>24.924196482716798</v>
      </c>
      <c r="P1074">
        <v>140.72992700729901</v>
      </c>
    </row>
    <row r="1075" spans="1:17" hidden="1" x14ac:dyDescent="0.3">
      <c r="A1075" t="s">
        <v>2308</v>
      </c>
      <c r="B1075" t="s">
        <v>2309</v>
      </c>
      <c r="C1075" t="s">
        <v>10405</v>
      </c>
      <c r="D1075" t="s">
        <v>46</v>
      </c>
      <c r="E1075">
        <v>2456.4174774749999</v>
      </c>
      <c r="F1075">
        <v>581.54999999999995</v>
      </c>
      <c r="G1075">
        <v>-13.732305656521101</v>
      </c>
      <c r="H1075">
        <v>-12.075874665924101</v>
      </c>
      <c r="I1075">
        <v>-10.600038436446001</v>
      </c>
      <c r="J1075">
        <v>1.9126738345968699</v>
      </c>
      <c r="K1075">
        <v>567.81624536219101</v>
      </c>
      <c r="L1075">
        <v>570.402810535865</v>
      </c>
      <c r="M1075">
        <v>59.904473124918802</v>
      </c>
      <c r="N1075">
        <v>0.60092968948702097</v>
      </c>
      <c r="O1075">
        <v>46.161121141776299</v>
      </c>
      <c r="P1075">
        <v>34.446884753207698</v>
      </c>
      <c r="Q1075">
        <v>0.16747731845184899</v>
      </c>
    </row>
    <row r="1076" spans="1:17" hidden="1" x14ac:dyDescent="0.3">
      <c r="A1076" t="s">
        <v>2310</v>
      </c>
      <c r="B1076" t="s">
        <v>2311</v>
      </c>
      <c r="C1076" t="s">
        <v>10405</v>
      </c>
      <c r="D1076" t="s">
        <v>284</v>
      </c>
      <c r="E1076">
        <v>2451.5797499999999</v>
      </c>
      <c r="F1076">
        <v>3906.9</v>
      </c>
      <c r="G1076">
        <v>2166.3269718779902</v>
      </c>
      <c r="H1076">
        <v>-2.5391658465622799</v>
      </c>
      <c r="I1076">
        <v>139.73129424283701</v>
      </c>
      <c r="J1076">
        <v>0.67696621638229904</v>
      </c>
      <c r="K1076">
        <v>3726.1650919224098</v>
      </c>
      <c r="L1076">
        <v>2402.0551668511798</v>
      </c>
      <c r="M1076">
        <v>41.269422657282099</v>
      </c>
      <c r="N1076">
        <v>0.70844002010098295</v>
      </c>
      <c r="O1076">
        <v>22.831400854897701</v>
      </c>
      <c r="P1076">
        <v>2296.8711656441701</v>
      </c>
      <c r="Q1076">
        <v>0.231978276110062</v>
      </c>
    </row>
    <row r="1077" spans="1:17" hidden="1" x14ac:dyDescent="0.3">
      <c r="A1077" t="s">
        <v>2312</v>
      </c>
      <c r="B1077" t="s">
        <v>2313</v>
      </c>
      <c r="C1077" t="s">
        <v>10405</v>
      </c>
      <c r="D1077" t="s">
        <v>273</v>
      </c>
      <c r="E1077">
        <v>2448.553625</v>
      </c>
      <c r="F1077">
        <v>490.25</v>
      </c>
      <c r="G1077">
        <v>-12.6832371643023</v>
      </c>
      <c r="H1077">
        <v>-5.5579912306261701</v>
      </c>
      <c r="I1077">
        <v>-12.449760964504801</v>
      </c>
      <c r="J1077">
        <v>-2.5072714989863099</v>
      </c>
      <c r="K1077">
        <v>449.00568498969102</v>
      </c>
      <c r="L1077">
        <v>441.10545376460601</v>
      </c>
      <c r="M1077">
        <v>84.889532662580294</v>
      </c>
      <c r="N1077">
        <v>1.41543786218154</v>
      </c>
      <c r="O1077">
        <v>1.9887812340642499</v>
      </c>
      <c r="P1077">
        <v>28.489057790591001</v>
      </c>
      <c r="Q1077">
        <v>-5.5415920772220002E-3</v>
      </c>
    </row>
    <row r="1078" spans="1:17" hidden="1" x14ac:dyDescent="0.3">
      <c r="A1078" t="s">
        <v>2314</v>
      </c>
      <c r="B1078" t="s">
        <v>2315</v>
      </c>
      <c r="C1078" t="s">
        <v>10405</v>
      </c>
      <c r="D1078" t="s">
        <v>225</v>
      </c>
      <c r="E1078">
        <v>2445.7590860400001</v>
      </c>
      <c r="F1078">
        <v>649.29999999999995</v>
      </c>
      <c r="G1078">
        <v>-9.7432457718321892</v>
      </c>
      <c r="H1078">
        <v>5.4737373365629098</v>
      </c>
      <c r="I1078">
        <v>7.7716255770590301</v>
      </c>
      <c r="J1078">
        <v>3.2541210312965601</v>
      </c>
      <c r="K1078">
        <v>606.32426169275004</v>
      </c>
      <c r="L1078">
        <v>571.39508905614002</v>
      </c>
      <c r="M1078">
        <v>75.210153077218095</v>
      </c>
      <c r="N1078">
        <v>1.0978525707198099</v>
      </c>
      <c r="O1078">
        <v>12.120745418142601</v>
      </c>
      <c r="P1078">
        <v>45.257270693512197</v>
      </c>
      <c r="Q1078">
        <v>5.1616972674660998E-2</v>
      </c>
    </row>
    <row r="1079" spans="1:17" hidden="1" x14ac:dyDescent="0.3">
      <c r="A1079" t="s">
        <v>2316</v>
      </c>
      <c r="B1079" t="s">
        <v>2317</v>
      </c>
      <c r="C1079" t="s">
        <v>10405</v>
      </c>
      <c r="D1079" t="s">
        <v>1001</v>
      </c>
      <c r="E1079">
        <v>2445.219744</v>
      </c>
      <c r="F1079">
        <v>1071.5999999999999</v>
      </c>
      <c r="G1079">
        <v>4.3477559923496898</v>
      </c>
      <c r="H1079">
        <v>-10.012200073813901</v>
      </c>
      <c r="I1079">
        <v>36.438263186930001</v>
      </c>
      <c r="J1079">
        <v>-12.196804846499001</v>
      </c>
      <c r="K1079">
        <v>1048.37108764185</v>
      </c>
      <c r="L1079">
        <v>871.31934674045101</v>
      </c>
      <c r="M1079">
        <v>33.042696579566801</v>
      </c>
      <c r="N1079">
        <v>0.298104016434804</v>
      </c>
      <c r="O1079">
        <v>24.5800671892497</v>
      </c>
      <c r="P1079">
        <v>66.7730137732472</v>
      </c>
      <c r="Q1079">
        <v>3.2681826827555001E-2</v>
      </c>
    </row>
    <row r="1080" spans="1:17" hidden="1" x14ac:dyDescent="0.3">
      <c r="A1080" t="s">
        <v>2318</v>
      </c>
      <c r="B1080" t="s">
        <v>2319</v>
      </c>
      <c r="C1080" t="s">
        <v>10405</v>
      </c>
      <c r="D1080" t="s">
        <v>125</v>
      </c>
      <c r="E1080">
        <v>2444.6859207960001</v>
      </c>
      <c r="F1080">
        <v>181.16</v>
      </c>
      <c r="G1080">
        <v>35.6585919046436</v>
      </c>
      <c r="H1080">
        <v>-14.993066913898099</v>
      </c>
      <c r="I1080">
        <v>25.419708171528299</v>
      </c>
      <c r="J1080">
        <v>-3.5020555279899601</v>
      </c>
      <c r="K1080">
        <v>173.62234606412801</v>
      </c>
      <c r="L1080">
        <v>150.766901190114</v>
      </c>
      <c r="M1080">
        <v>67.092754370712399</v>
      </c>
      <c r="N1080">
        <v>0.76502170091664501</v>
      </c>
      <c r="O1080">
        <v>12.673879443585699</v>
      </c>
      <c r="P1080">
        <v>92.518597236981904</v>
      </c>
      <c r="Q1080">
        <v>0.178009889348691</v>
      </c>
    </row>
    <row r="1081" spans="1:17" x14ac:dyDescent="0.3">
      <c r="A1081" t="s">
        <v>2320</v>
      </c>
      <c r="B1081" t="s">
        <v>2321</v>
      </c>
      <c r="C1081" t="s">
        <v>10393</v>
      </c>
      <c r="D1081" t="s">
        <v>393</v>
      </c>
      <c r="E1081">
        <v>2439.2495496699999</v>
      </c>
      <c r="F1081">
        <v>48.71</v>
      </c>
      <c r="G1081">
        <v>-69.159666020410398</v>
      </c>
      <c r="H1081">
        <v>-8.0491627926905593</v>
      </c>
      <c r="I1081">
        <v>-18.691498652381501</v>
      </c>
      <c r="J1081">
        <v>-5.2978659599568099</v>
      </c>
      <c r="K1081">
        <v>51.192137047761499</v>
      </c>
      <c r="L1081">
        <v>57.796017329576102</v>
      </c>
      <c r="M1081">
        <v>29.094790336454</v>
      </c>
      <c r="N1081">
        <v>0.77663882899651304</v>
      </c>
      <c r="O1081">
        <v>72.551837405050193</v>
      </c>
      <c r="P1081">
        <v>1.4791666666666701</v>
      </c>
    </row>
    <row r="1082" spans="1:17" hidden="1" x14ac:dyDescent="0.3">
      <c r="A1082" t="s">
        <v>2322</v>
      </c>
      <c r="B1082" t="s">
        <v>2323</v>
      </c>
      <c r="C1082" t="s">
        <v>10405</v>
      </c>
      <c r="D1082" t="s">
        <v>465</v>
      </c>
      <c r="E1082">
        <v>2432.14510759</v>
      </c>
      <c r="F1082">
        <v>402.05</v>
      </c>
      <c r="G1082">
        <v>-5.0598424503881603</v>
      </c>
      <c r="H1082">
        <v>-10.2637109232867</v>
      </c>
      <c r="I1082">
        <v>2.74580575811496</v>
      </c>
      <c r="J1082">
        <v>-5.6063276942305</v>
      </c>
      <c r="K1082">
        <v>405.32870124360301</v>
      </c>
      <c r="L1082">
        <v>370.79811711755002</v>
      </c>
      <c r="M1082">
        <v>42.865832077711403</v>
      </c>
      <c r="N1082">
        <v>0.46718884264296701</v>
      </c>
      <c r="O1082">
        <v>12.548190523566699</v>
      </c>
      <c r="P1082">
        <v>38.161512027491398</v>
      </c>
      <c r="Q1082">
        <v>2.9417283057561999E-2</v>
      </c>
    </row>
    <row r="1083" spans="1:17" hidden="1" x14ac:dyDescent="0.3">
      <c r="A1083" t="s">
        <v>2324</v>
      </c>
      <c r="B1083" t="s">
        <v>2325</v>
      </c>
      <c r="C1083" t="s">
        <v>10405</v>
      </c>
      <c r="D1083" t="s">
        <v>549</v>
      </c>
      <c r="E1083">
        <v>2428.1376783870001</v>
      </c>
      <c r="F1083">
        <v>264.63</v>
      </c>
      <c r="G1083">
        <v>-38.125397417521299</v>
      </c>
      <c r="H1083">
        <v>4.2383094738097098</v>
      </c>
      <c r="I1083">
        <v>5.6890814470506301</v>
      </c>
      <c r="J1083">
        <v>0.61676102532156396</v>
      </c>
      <c r="K1083">
        <v>251.485343817939</v>
      </c>
      <c r="L1083">
        <v>257.06310621938798</v>
      </c>
      <c r="M1083">
        <v>71.777821073091204</v>
      </c>
      <c r="N1083">
        <v>1.03610945986453</v>
      </c>
      <c r="O1083">
        <v>19.789895325548802</v>
      </c>
      <c r="P1083">
        <v>24.239436619718301</v>
      </c>
      <c r="Q1083">
        <v>6.8127515442806E-2</v>
      </c>
    </row>
    <row r="1084" spans="1:17" x14ac:dyDescent="0.3">
      <c r="A1084" t="s">
        <v>2326</v>
      </c>
      <c r="B1084" t="s">
        <v>2327</v>
      </c>
      <c r="C1084" t="s">
        <v>10404</v>
      </c>
      <c r="D1084" t="s">
        <v>388</v>
      </c>
      <c r="E1084">
        <v>2424.8828244480001</v>
      </c>
      <c r="F1084">
        <v>210.56</v>
      </c>
      <c r="G1084">
        <v>-59.142316389801103</v>
      </c>
      <c r="H1084">
        <v>-6.7947157259877402</v>
      </c>
      <c r="I1084">
        <v>-16.5517276057872</v>
      </c>
      <c r="J1084">
        <v>-5.1450029122605203</v>
      </c>
      <c r="K1084">
        <v>217.37634461691201</v>
      </c>
      <c r="L1084">
        <v>246.97515302689101</v>
      </c>
      <c r="M1084">
        <v>37.1240027914683</v>
      </c>
      <c r="N1084">
        <v>0.46049029329159402</v>
      </c>
      <c r="O1084">
        <v>105.04844224924</v>
      </c>
      <c r="P1084">
        <v>9.9530026109660508</v>
      </c>
      <c r="Q1084">
        <v>-4.2831165328042001E-2</v>
      </c>
    </row>
    <row r="1085" spans="1:17" hidden="1" x14ac:dyDescent="0.3">
      <c r="A1085" t="s">
        <v>2328</v>
      </c>
      <c r="B1085" t="s">
        <v>2329</v>
      </c>
      <c r="C1085" t="s">
        <v>10405</v>
      </c>
      <c r="D1085" t="s">
        <v>125</v>
      </c>
      <c r="E1085">
        <v>2422.8486689400002</v>
      </c>
      <c r="F1085">
        <v>297.3</v>
      </c>
      <c r="G1085">
        <v>15.7671845072345</v>
      </c>
      <c r="H1085">
        <v>0.24704476062860201</v>
      </c>
      <c r="I1085">
        <v>21.725622566420299</v>
      </c>
      <c r="J1085">
        <v>-0.77188941180912896</v>
      </c>
      <c r="K1085">
        <v>283.44590716206</v>
      </c>
      <c r="L1085">
        <v>260.932006449298</v>
      </c>
      <c r="M1085">
        <v>73.104444012410596</v>
      </c>
      <c r="N1085">
        <v>0.61668953616292799</v>
      </c>
      <c r="O1085">
        <v>14.429868819374301</v>
      </c>
      <c r="P1085">
        <v>60.355987055016101</v>
      </c>
      <c r="Q1085">
        <v>9.1193702377682997E-2</v>
      </c>
    </row>
    <row r="1086" spans="1:17" x14ac:dyDescent="0.3">
      <c r="A1086" t="s">
        <v>2330</v>
      </c>
      <c r="B1086" t="s">
        <v>2331</v>
      </c>
      <c r="C1086" t="s">
        <v>10400</v>
      </c>
      <c r="D1086" t="s">
        <v>1232</v>
      </c>
      <c r="E1086">
        <v>2421.9292325000001</v>
      </c>
      <c r="F1086">
        <v>335</v>
      </c>
      <c r="G1086">
        <v>-71.276313645601505</v>
      </c>
      <c r="H1086">
        <v>-20.004617272154999</v>
      </c>
      <c r="I1086">
        <v>-26.473211881064898</v>
      </c>
      <c r="J1086">
        <v>-5.26999300276798</v>
      </c>
      <c r="K1086">
        <v>378.88976555730397</v>
      </c>
      <c r="L1086">
        <v>414.03905544526299</v>
      </c>
      <c r="M1086">
        <v>23.223236891370799</v>
      </c>
      <c r="N1086">
        <v>0.63413270087250895</v>
      </c>
      <c r="O1086">
        <v>67.925373134328296</v>
      </c>
      <c r="P1086">
        <v>6.34920634920634</v>
      </c>
      <c r="Q1086">
        <v>-4.6994652646582001E-2</v>
      </c>
    </row>
    <row r="1087" spans="1:17" hidden="1" x14ac:dyDescent="0.3">
      <c r="A1087" t="s">
        <v>2332</v>
      </c>
      <c r="B1087" t="s">
        <v>2333</v>
      </c>
      <c r="C1087" t="s">
        <v>10405</v>
      </c>
      <c r="D1087" t="s">
        <v>156</v>
      </c>
      <c r="E1087">
        <v>2418.258934</v>
      </c>
      <c r="F1087">
        <v>1330</v>
      </c>
      <c r="G1087">
        <v>374.81716795642302</v>
      </c>
      <c r="H1087">
        <v>-19.6825991387051</v>
      </c>
      <c r="I1087">
        <v>179.11634034069499</v>
      </c>
      <c r="J1087">
        <v>-10.3323385466723</v>
      </c>
      <c r="K1087">
        <v>1319.6929688955099</v>
      </c>
      <c r="M1087">
        <v>46.378093426227203</v>
      </c>
      <c r="N1087">
        <v>0.455114347479804</v>
      </c>
      <c r="O1087">
        <v>17.969924812030001</v>
      </c>
      <c r="P1087">
        <v>474.88653555219298</v>
      </c>
    </row>
    <row r="1088" spans="1:17" hidden="1" x14ac:dyDescent="0.3">
      <c r="A1088" t="s">
        <v>2334</v>
      </c>
      <c r="B1088" t="s">
        <v>2335</v>
      </c>
      <c r="C1088" t="s">
        <v>10405</v>
      </c>
      <c r="D1088" t="s">
        <v>125</v>
      </c>
      <c r="E1088">
        <v>2405.0944442949999</v>
      </c>
      <c r="F1088">
        <v>61.45</v>
      </c>
      <c r="G1088">
        <v>302.42611966431502</v>
      </c>
      <c r="H1088">
        <v>27.8002460563348</v>
      </c>
      <c r="I1088">
        <v>109.358128044493</v>
      </c>
      <c r="J1088">
        <v>10.830289059486001</v>
      </c>
      <c r="K1088">
        <v>41.485869002584501</v>
      </c>
      <c r="L1088">
        <v>30.422072478896901</v>
      </c>
      <c r="M1088">
        <v>92.760898881736097</v>
      </c>
      <c r="N1088">
        <v>1.6997773004399199</v>
      </c>
      <c r="O1088">
        <v>0</v>
      </c>
      <c r="P1088">
        <v>351.838235294117</v>
      </c>
      <c r="Q1088">
        <v>0.14038200304717799</v>
      </c>
    </row>
    <row r="1089" spans="1:17" hidden="1" x14ac:dyDescent="0.3">
      <c r="A1089" t="s">
        <v>2336</v>
      </c>
      <c r="B1089" t="s">
        <v>2337</v>
      </c>
      <c r="C1089" t="s">
        <v>10405</v>
      </c>
      <c r="D1089" t="s">
        <v>138</v>
      </c>
      <c r="E1089">
        <v>2400.9985591899999</v>
      </c>
      <c r="F1089">
        <v>1861.7</v>
      </c>
      <c r="G1089">
        <v>3.1981963316487501</v>
      </c>
      <c r="H1089">
        <v>9.5669360828935002</v>
      </c>
      <c r="I1089">
        <v>-3.74814801414673</v>
      </c>
      <c r="J1089">
        <v>1.9968250853927201</v>
      </c>
      <c r="K1089">
        <v>1700.5242910499301</v>
      </c>
      <c r="L1089">
        <v>1622.34150822623</v>
      </c>
      <c r="M1089">
        <v>75.512519611296497</v>
      </c>
      <c r="N1089">
        <v>1.12897644193596</v>
      </c>
      <c r="O1089">
        <v>12.7464145673309</v>
      </c>
      <c r="P1089">
        <v>46.245090337784703</v>
      </c>
      <c r="Q1089">
        <v>0.12697493922795999</v>
      </c>
    </row>
    <row r="1090" spans="1:17" hidden="1" x14ac:dyDescent="0.3">
      <c r="A1090" t="s">
        <v>2338</v>
      </c>
      <c r="B1090" t="s">
        <v>2339</v>
      </c>
      <c r="C1090" t="s">
        <v>10405</v>
      </c>
      <c r="D1090" t="s">
        <v>190</v>
      </c>
      <c r="E1090">
        <v>2400.6541299999999</v>
      </c>
      <c r="F1090">
        <v>1476.25</v>
      </c>
      <c r="G1090">
        <v>39.151312131874299</v>
      </c>
      <c r="H1090">
        <v>-10.0747825965953</v>
      </c>
      <c r="I1090">
        <v>64.689850186876598</v>
      </c>
      <c r="J1090">
        <v>-10.564900472587</v>
      </c>
      <c r="K1090">
        <v>1361.9671491997699</v>
      </c>
      <c r="L1090">
        <v>1129.7371113762499</v>
      </c>
      <c r="M1090">
        <v>59.749459557469798</v>
      </c>
      <c r="N1090">
        <v>1.2895666955724101</v>
      </c>
      <c r="O1090">
        <v>4.4470787468247197</v>
      </c>
      <c r="P1090">
        <v>90.348784733415002</v>
      </c>
      <c r="Q1090">
        <v>5.9386318725172998E-2</v>
      </c>
    </row>
    <row r="1091" spans="1:17" hidden="1" x14ac:dyDescent="0.3">
      <c r="A1091" t="s">
        <v>2340</v>
      </c>
      <c r="B1091" t="s">
        <v>2341</v>
      </c>
      <c r="C1091" t="s">
        <v>10405</v>
      </c>
      <c r="D1091" t="s">
        <v>473</v>
      </c>
      <c r="E1091">
        <v>2395.6773699999999</v>
      </c>
      <c r="F1091">
        <v>301.25</v>
      </c>
      <c r="G1091">
        <v>-14.540308679090399</v>
      </c>
      <c r="H1091">
        <v>-18.296376918243901</v>
      </c>
      <c r="I1091">
        <v>9.1012664584514908</v>
      </c>
      <c r="J1091">
        <v>-6.9595702579194896</v>
      </c>
      <c r="K1091">
        <v>308.49610161560298</v>
      </c>
      <c r="L1091">
        <v>285.348349764815</v>
      </c>
      <c r="M1091">
        <v>37.118638686956601</v>
      </c>
      <c r="N1091">
        <v>0.58889891513223402</v>
      </c>
      <c r="O1091">
        <v>20.1659751037344</v>
      </c>
      <c r="P1091">
        <v>32.7970024245095</v>
      </c>
      <c r="Q1091">
        <v>-6.7004730480314995E-2</v>
      </c>
    </row>
    <row r="1092" spans="1:17" hidden="1" x14ac:dyDescent="0.3">
      <c r="A1092" t="s">
        <v>2342</v>
      </c>
      <c r="B1092" t="s">
        <v>2343</v>
      </c>
      <c r="C1092" t="s">
        <v>10405</v>
      </c>
      <c r="D1092" t="s">
        <v>916</v>
      </c>
      <c r="E1092">
        <v>2394.0109029199998</v>
      </c>
      <c r="F1092">
        <v>359.45</v>
      </c>
      <c r="G1092">
        <v>316.94280481922999</v>
      </c>
      <c r="H1092">
        <v>-20.591525209133302</v>
      </c>
      <c r="I1092">
        <v>111.33587276626101</v>
      </c>
      <c r="J1092">
        <v>-4.7945054745719897</v>
      </c>
      <c r="K1092">
        <v>354.38995448482001</v>
      </c>
      <c r="L1092">
        <v>251.00088255759599</v>
      </c>
      <c r="M1092">
        <v>50.944887379346703</v>
      </c>
      <c r="N1092">
        <v>0.750611947538257</v>
      </c>
      <c r="O1092">
        <v>21.059952705522299</v>
      </c>
      <c r="Q1092">
        <v>0.16639155653983301</v>
      </c>
    </row>
    <row r="1093" spans="1:17" hidden="1" x14ac:dyDescent="0.3">
      <c r="A1093" t="s">
        <v>2344</v>
      </c>
      <c r="B1093" t="s">
        <v>2345</v>
      </c>
      <c r="C1093" t="s">
        <v>10405</v>
      </c>
      <c r="D1093" t="s">
        <v>554</v>
      </c>
      <c r="E1093">
        <v>2393.8078120949999</v>
      </c>
      <c r="F1093">
        <v>689.95</v>
      </c>
      <c r="G1093">
        <v>13.311452268086301</v>
      </c>
      <c r="H1093">
        <v>-4.1674089549192503</v>
      </c>
      <c r="I1093">
        <v>37.667727074858298</v>
      </c>
      <c r="J1093">
        <v>-5.0998867855808001</v>
      </c>
      <c r="K1093">
        <v>712.60346641620799</v>
      </c>
      <c r="L1093">
        <v>623.93972842374899</v>
      </c>
      <c r="M1093">
        <v>47.258971271977003</v>
      </c>
      <c r="N1093">
        <v>0.66083453727891295</v>
      </c>
      <c r="O1093">
        <v>35.951880571055803</v>
      </c>
      <c r="P1093">
        <v>79.207792207792195</v>
      </c>
      <c r="Q1093">
        <v>0.15550978633448301</v>
      </c>
    </row>
    <row r="1094" spans="1:17" hidden="1" x14ac:dyDescent="0.3">
      <c r="A1094" t="s">
        <v>2346</v>
      </c>
      <c r="B1094" t="s">
        <v>2347</v>
      </c>
      <c r="C1094" t="s">
        <v>10405</v>
      </c>
      <c r="D1094" t="s">
        <v>438</v>
      </c>
      <c r="E1094">
        <v>2390.34060671</v>
      </c>
      <c r="F1094">
        <v>772.1</v>
      </c>
      <c r="G1094">
        <v>1.4090446104334799</v>
      </c>
      <c r="H1094">
        <v>-9.3471318821822997</v>
      </c>
      <c r="I1094">
        <v>49.365619696083698</v>
      </c>
      <c r="J1094">
        <v>3.6096224005648998</v>
      </c>
      <c r="K1094">
        <v>733.89496390870602</v>
      </c>
      <c r="L1094">
        <v>637.92325791244195</v>
      </c>
      <c r="M1094">
        <v>51.753966963594003</v>
      </c>
      <c r="N1094">
        <v>0.58683176499154999</v>
      </c>
      <c r="O1094">
        <v>15.108146613133</v>
      </c>
      <c r="P1094">
        <v>75.457334393818797</v>
      </c>
      <c r="Q1094">
        <v>0.14688820926329199</v>
      </c>
    </row>
    <row r="1095" spans="1:17" hidden="1" x14ac:dyDescent="0.3">
      <c r="A1095" t="s">
        <v>2348</v>
      </c>
      <c r="B1095" t="s">
        <v>2349</v>
      </c>
      <c r="C1095" t="s">
        <v>10405</v>
      </c>
      <c r="D1095" t="s">
        <v>215</v>
      </c>
      <c r="E1095">
        <v>2384.97711411</v>
      </c>
      <c r="F1095">
        <v>107.7</v>
      </c>
      <c r="G1095">
        <v>300.680621771684</v>
      </c>
      <c r="H1095">
        <v>29.683098889210601</v>
      </c>
      <c r="I1095">
        <v>151.183914132778</v>
      </c>
      <c r="J1095">
        <v>-2.5716107428991601</v>
      </c>
      <c r="K1095">
        <v>85.206226741289498</v>
      </c>
      <c r="L1095">
        <v>62.056429132651999</v>
      </c>
      <c r="M1095">
        <v>71.281553489243606</v>
      </c>
      <c r="N1095">
        <v>0.94932101897658405</v>
      </c>
      <c r="O1095">
        <v>6.5831012070566501</v>
      </c>
      <c r="P1095">
        <v>371.33479212253798</v>
      </c>
      <c r="Q1095">
        <v>0.14936965965787899</v>
      </c>
    </row>
    <row r="1096" spans="1:17" hidden="1" x14ac:dyDescent="0.3">
      <c r="A1096" t="s">
        <v>2350</v>
      </c>
      <c r="B1096" t="s">
        <v>2351</v>
      </c>
      <c r="C1096" t="s">
        <v>10405</v>
      </c>
      <c r="D1096" t="s">
        <v>473</v>
      </c>
      <c r="E1096">
        <v>2377.7747760000002</v>
      </c>
      <c r="F1096">
        <v>947.6</v>
      </c>
      <c r="G1096">
        <v>54.869713112417003</v>
      </c>
      <c r="H1096">
        <v>1.8269388431542499</v>
      </c>
      <c r="I1096">
        <v>52.853294401115598</v>
      </c>
      <c r="J1096">
        <v>-4.5989826801786498</v>
      </c>
      <c r="K1096">
        <v>896.72170021539</v>
      </c>
      <c r="L1096">
        <v>721.26578370378502</v>
      </c>
      <c r="M1096">
        <v>46.299600888306202</v>
      </c>
      <c r="N1096">
        <v>0.35210358347770498</v>
      </c>
      <c r="O1096">
        <v>19.5757703672435</v>
      </c>
      <c r="P1096">
        <v>95.361302958457799</v>
      </c>
      <c r="Q1096">
        <v>0.104993096972577</v>
      </c>
    </row>
    <row r="1097" spans="1:17" hidden="1" x14ac:dyDescent="0.3">
      <c r="A1097" t="s">
        <v>2352</v>
      </c>
      <c r="B1097" t="s">
        <v>2353</v>
      </c>
      <c r="C1097" t="s">
        <v>10405</v>
      </c>
      <c r="D1097" t="s">
        <v>54</v>
      </c>
      <c r="E1097">
        <v>2370.7166190749999</v>
      </c>
      <c r="F1097">
        <v>1677.75</v>
      </c>
      <c r="G1097">
        <v>12.0028548866016</v>
      </c>
      <c r="H1097">
        <v>-2.0058777179863698</v>
      </c>
      <c r="I1097">
        <v>-2.91152791716349</v>
      </c>
      <c r="J1097">
        <v>-5.7377069403300904</v>
      </c>
      <c r="K1097">
        <v>1630.34239652988</v>
      </c>
      <c r="L1097">
        <v>1495.8654918572199</v>
      </c>
      <c r="M1097">
        <v>42.1045035864854</v>
      </c>
      <c r="N1097">
        <v>0.63689408310700202</v>
      </c>
      <c r="O1097">
        <v>12.886306064669901</v>
      </c>
      <c r="P1097">
        <v>52.3565201598256</v>
      </c>
      <c r="Q1097">
        <v>9.0593128144116006E-2</v>
      </c>
    </row>
    <row r="1098" spans="1:17" hidden="1" x14ac:dyDescent="0.3">
      <c r="A1098" t="s">
        <v>2354</v>
      </c>
      <c r="B1098" t="s">
        <v>2355</v>
      </c>
      <c r="C1098" t="s">
        <v>10405</v>
      </c>
      <c r="D1098" t="s">
        <v>89</v>
      </c>
      <c r="E1098">
        <v>2370.6970030490002</v>
      </c>
      <c r="F1098">
        <v>20.21</v>
      </c>
      <c r="G1098">
        <v>29.302037996599399</v>
      </c>
      <c r="H1098">
        <v>-11.127622183588</v>
      </c>
      <c r="I1098">
        <v>-10.3552609352546</v>
      </c>
      <c r="J1098">
        <v>-11.472671058987499</v>
      </c>
      <c r="K1098">
        <v>20.481952012036</v>
      </c>
      <c r="L1098">
        <v>19.168463542555401</v>
      </c>
      <c r="M1098">
        <v>43.010748443949602</v>
      </c>
      <c r="N1098">
        <v>0.97721583230012898</v>
      </c>
      <c r="O1098">
        <v>57.766750246961202</v>
      </c>
      <c r="P1098">
        <v>81.211893973254405</v>
      </c>
      <c r="Q1098">
        <v>0.155988114623754</v>
      </c>
    </row>
    <row r="1099" spans="1:17" hidden="1" x14ac:dyDescent="0.3">
      <c r="A1099" t="s">
        <v>2356</v>
      </c>
      <c r="B1099" t="s">
        <v>2357</v>
      </c>
      <c r="C1099" t="s">
        <v>10405</v>
      </c>
      <c r="D1099" t="s">
        <v>215</v>
      </c>
      <c r="E1099">
        <v>2368.6666436999999</v>
      </c>
      <c r="F1099">
        <v>153.58000000000001</v>
      </c>
      <c r="G1099">
        <v>144.37352287249001</v>
      </c>
      <c r="H1099">
        <v>83.024802091017506</v>
      </c>
      <c r="I1099">
        <v>73.554011517688394</v>
      </c>
      <c r="J1099">
        <v>19.474057208590601</v>
      </c>
      <c r="K1099">
        <v>92.250935639260007</v>
      </c>
      <c r="L1099">
        <v>76.111974339184698</v>
      </c>
      <c r="M1099">
        <v>98.307396795932107</v>
      </c>
      <c r="N1099">
        <v>1.9186442078746699</v>
      </c>
      <c r="O1099">
        <v>0</v>
      </c>
      <c r="P1099">
        <v>197.28997289972901</v>
      </c>
    </row>
    <row r="1100" spans="1:17" hidden="1" x14ac:dyDescent="0.3">
      <c r="A1100" t="s">
        <v>2358</v>
      </c>
      <c r="B1100" t="s">
        <v>2359</v>
      </c>
      <c r="C1100" t="s">
        <v>10405</v>
      </c>
      <c r="D1100" t="s">
        <v>438</v>
      </c>
      <c r="E1100">
        <v>2355.7134913199998</v>
      </c>
      <c r="F1100">
        <v>363.9</v>
      </c>
      <c r="G1100">
        <v>70.880306303684407</v>
      </c>
      <c r="H1100">
        <v>-18.145363171607301</v>
      </c>
      <c r="I1100">
        <v>-16.911414300246602</v>
      </c>
      <c r="J1100">
        <v>-4.2888005595683003</v>
      </c>
      <c r="K1100">
        <v>410.68055708449998</v>
      </c>
      <c r="L1100">
        <v>370.90748363515797</v>
      </c>
      <c r="M1100">
        <v>26.1019377249849</v>
      </c>
      <c r="N1100">
        <v>0.49685865020731301</v>
      </c>
      <c r="O1100">
        <v>41.165155262434702</v>
      </c>
      <c r="P1100">
        <v>106.643952299829</v>
      </c>
      <c r="Q1100">
        <v>0.120019059646453</v>
      </c>
    </row>
    <row r="1101" spans="1:17" hidden="1" x14ac:dyDescent="0.3">
      <c r="A1101" t="s">
        <v>2360</v>
      </c>
      <c r="B1101" t="s">
        <v>2361</v>
      </c>
      <c r="C1101" t="s">
        <v>10405</v>
      </c>
      <c r="D1101" t="s">
        <v>1012</v>
      </c>
      <c r="E1101">
        <v>2336.21913</v>
      </c>
      <c r="F1101">
        <v>658</v>
      </c>
      <c r="G1101">
        <v>74.517131366595507</v>
      </c>
      <c r="H1101">
        <v>4.2580465952399997</v>
      </c>
      <c r="I1101">
        <v>111.276081628894</v>
      </c>
      <c r="J1101">
        <v>-6.2559789035359801</v>
      </c>
      <c r="K1101">
        <v>607.865439482277</v>
      </c>
      <c r="L1101">
        <v>461.39998086607</v>
      </c>
      <c r="M1101">
        <v>49.017976402610003</v>
      </c>
      <c r="N1101">
        <v>0.55047563330371396</v>
      </c>
      <c r="O1101">
        <v>10.7598784194528</v>
      </c>
      <c r="P1101">
        <v>157.93806350450799</v>
      </c>
      <c r="Q1101">
        <v>0.14481439105784599</v>
      </c>
    </row>
    <row r="1102" spans="1:17" hidden="1" x14ac:dyDescent="0.3">
      <c r="A1102" t="s">
        <v>2362</v>
      </c>
      <c r="B1102" t="s">
        <v>2363</v>
      </c>
      <c r="C1102" t="s">
        <v>10405</v>
      </c>
      <c r="D1102" t="s">
        <v>1232</v>
      </c>
      <c r="E1102">
        <v>2334.3420329</v>
      </c>
      <c r="F1102">
        <v>821.5</v>
      </c>
      <c r="G1102">
        <v>-8.2717091829433501E-2</v>
      </c>
      <c r="H1102">
        <v>-12.2301723425823</v>
      </c>
      <c r="I1102">
        <v>-30.403587436800802</v>
      </c>
      <c r="J1102">
        <v>-8.4144958833169401</v>
      </c>
      <c r="K1102">
        <v>847.38424149652303</v>
      </c>
      <c r="L1102">
        <v>840.75166317267895</v>
      </c>
      <c r="M1102">
        <v>35.609191654512799</v>
      </c>
      <c r="N1102">
        <v>0.68775369105752304</v>
      </c>
      <c r="O1102">
        <v>40.103469263542301</v>
      </c>
      <c r="P1102">
        <v>38.5212039457044</v>
      </c>
      <c r="Q1102">
        <v>-1.7671118831907001E-2</v>
      </c>
    </row>
    <row r="1103" spans="1:17" hidden="1" x14ac:dyDescent="0.3">
      <c r="A1103" t="s">
        <v>2364</v>
      </c>
      <c r="B1103" t="s">
        <v>2365</v>
      </c>
      <c r="C1103" t="s">
        <v>10405</v>
      </c>
      <c r="D1103" t="s">
        <v>327</v>
      </c>
      <c r="E1103">
        <v>2334.28206039</v>
      </c>
      <c r="F1103">
        <v>908.15</v>
      </c>
      <c r="G1103">
        <v>75.301504939391904</v>
      </c>
      <c r="H1103">
        <v>-26.165151250020902</v>
      </c>
      <c r="I1103">
        <v>58.808309682514597</v>
      </c>
      <c r="J1103">
        <v>-2.5099472618969401</v>
      </c>
      <c r="K1103">
        <v>946.92492926051796</v>
      </c>
      <c r="L1103">
        <v>764.53900416580905</v>
      </c>
      <c r="M1103">
        <v>37.616330040237898</v>
      </c>
      <c r="N1103">
        <v>0.526331142355281</v>
      </c>
      <c r="O1103">
        <v>33.788471067554902</v>
      </c>
      <c r="P1103">
        <v>125.90796019900399</v>
      </c>
      <c r="Q1103">
        <v>0.118104462008721</v>
      </c>
    </row>
    <row r="1104" spans="1:17" hidden="1" x14ac:dyDescent="0.3">
      <c r="A1104" t="s">
        <v>2366</v>
      </c>
      <c r="B1104" t="s">
        <v>2367</v>
      </c>
      <c r="C1104" t="s">
        <v>10405</v>
      </c>
      <c r="D1104" t="s">
        <v>2368</v>
      </c>
      <c r="E1104">
        <v>2324.6095319999999</v>
      </c>
      <c r="F1104">
        <v>940.65</v>
      </c>
      <c r="G1104">
        <v>2211.4067290477601</v>
      </c>
      <c r="H1104">
        <v>23.233536065376398</v>
      </c>
      <c r="I1104">
        <v>70.191361115083097</v>
      </c>
      <c r="J1104">
        <v>41.585658803985403</v>
      </c>
      <c r="K1104">
        <v>719.39920604733197</v>
      </c>
      <c r="L1104">
        <v>545.35559950616096</v>
      </c>
      <c r="M1104">
        <v>89.137160591885603</v>
      </c>
      <c r="N1104">
        <v>1.1255411255411201</v>
      </c>
      <c r="O1104">
        <v>1.2066124488385701</v>
      </c>
      <c r="P1104">
        <v>2243.256227758</v>
      </c>
    </row>
    <row r="1105" spans="1:17" hidden="1" x14ac:dyDescent="0.3">
      <c r="A1105" t="s">
        <v>2369</v>
      </c>
      <c r="B1105" t="s">
        <v>2370</v>
      </c>
      <c r="C1105" t="s">
        <v>10405</v>
      </c>
      <c r="D1105" t="s">
        <v>400</v>
      </c>
      <c r="E1105">
        <v>2317.10585558</v>
      </c>
      <c r="F1105">
        <v>1785.1</v>
      </c>
      <c r="G1105">
        <v>351.91743895913299</v>
      </c>
      <c r="H1105">
        <v>14.375202086781901</v>
      </c>
      <c r="I1105">
        <v>114.46664120262101</v>
      </c>
      <c r="J1105">
        <v>0.47888037636839997</v>
      </c>
      <c r="K1105">
        <v>1450.41599717691</v>
      </c>
      <c r="L1105">
        <v>1041.7375140891299</v>
      </c>
      <c r="M1105">
        <v>80.2165932453061</v>
      </c>
      <c r="N1105">
        <v>1.4837410671515401</v>
      </c>
      <c r="O1105">
        <v>1.58814632233488</v>
      </c>
      <c r="P1105">
        <v>410.02857142857101</v>
      </c>
      <c r="Q1105">
        <v>0.14358719462669101</v>
      </c>
    </row>
    <row r="1106" spans="1:17" hidden="1" x14ac:dyDescent="0.3">
      <c r="A1106" t="s">
        <v>2371</v>
      </c>
      <c r="B1106" t="s">
        <v>2372</v>
      </c>
      <c r="C1106" t="s">
        <v>10405</v>
      </c>
      <c r="D1106" t="s">
        <v>125</v>
      </c>
      <c r="E1106">
        <v>2314.3173415199999</v>
      </c>
      <c r="F1106">
        <v>178.96</v>
      </c>
      <c r="G1106">
        <v>-11.782407130236299</v>
      </c>
      <c r="H1106">
        <v>-3.75235241838796</v>
      </c>
      <c r="I1106">
        <v>27.8651007765583</v>
      </c>
      <c r="J1106">
        <v>-9.0819769067710805</v>
      </c>
      <c r="K1106">
        <v>172.93500224770401</v>
      </c>
      <c r="L1106">
        <v>158.632508239689</v>
      </c>
      <c r="M1106">
        <v>36.689007404788399</v>
      </c>
      <c r="N1106">
        <v>1.7439739079657199</v>
      </c>
      <c r="O1106">
        <v>17.2887796155565</v>
      </c>
      <c r="P1106">
        <v>55.617391304347798</v>
      </c>
    </row>
    <row r="1107" spans="1:17" x14ac:dyDescent="0.3">
      <c r="A1107" t="s">
        <v>2373</v>
      </c>
      <c r="B1107" t="s">
        <v>2374</v>
      </c>
      <c r="C1107" t="s">
        <v>10400</v>
      </c>
      <c r="D1107" t="s">
        <v>215</v>
      </c>
      <c r="E1107">
        <v>2313.7841879399998</v>
      </c>
      <c r="F1107">
        <v>299.39999999999998</v>
      </c>
      <c r="G1107">
        <v>-47.093660069054103</v>
      </c>
      <c r="H1107">
        <v>-2.8194530650582901</v>
      </c>
      <c r="I1107">
        <v>-13.110417957581101</v>
      </c>
      <c r="J1107">
        <v>-6.8701983131324704</v>
      </c>
      <c r="K1107">
        <v>296.92114878224601</v>
      </c>
      <c r="L1107">
        <v>312.736415922986</v>
      </c>
      <c r="M1107">
        <v>52.809152478070203</v>
      </c>
      <c r="N1107">
        <v>0.81934268112053799</v>
      </c>
      <c r="O1107">
        <v>25.250501002004</v>
      </c>
      <c r="P1107">
        <v>21.980036667345601</v>
      </c>
    </row>
    <row r="1108" spans="1:17" hidden="1" x14ac:dyDescent="0.3">
      <c r="A1108" t="s">
        <v>2375</v>
      </c>
      <c r="B1108" t="s">
        <v>2376</v>
      </c>
      <c r="C1108" t="s">
        <v>10405</v>
      </c>
      <c r="D1108" t="s">
        <v>284</v>
      </c>
      <c r="E1108">
        <v>2313.6821399999999</v>
      </c>
      <c r="F1108">
        <v>3630</v>
      </c>
      <c r="G1108">
        <v>1901.7639466679</v>
      </c>
      <c r="H1108">
        <v>-4.0286167124013001</v>
      </c>
      <c r="I1108">
        <v>254.89396110140299</v>
      </c>
      <c r="J1108">
        <v>-9.9224610779638702</v>
      </c>
      <c r="K1108">
        <v>3511.2451145149298</v>
      </c>
      <c r="L1108">
        <v>2091.5633166167499</v>
      </c>
      <c r="M1108">
        <v>47.363692828441202</v>
      </c>
      <c r="N1108">
        <v>0.876135621400154</v>
      </c>
      <c r="O1108">
        <v>15.013774104683099</v>
      </c>
      <c r="P1108">
        <v>2047.9289940828401</v>
      </c>
    </row>
    <row r="1109" spans="1:17" hidden="1" x14ac:dyDescent="0.3">
      <c r="A1109" t="s">
        <v>2377</v>
      </c>
      <c r="B1109" t="s">
        <v>2378</v>
      </c>
      <c r="C1109" t="s">
        <v>10405</v>
      </c>
      <c r="D1109" t="s">
        <v>182</v>
      </c>
      <c r="E1109">
        <v>2309.9996678399998</v>
      </c>
      <c r="F1109">
        <v>86.08</v>
      </c>
      <c r="G1109">
        <v>313.35350103115798</v>
      </c>
      <c r="H1109">
        <v>-7.5018505115595699</v>
      </c>
      <c r="I1109">
        <v>-39.578692999725</v>
      </c>
      <c r="J1109">
        <v>-2.5143892168389601</v>
      </c>
      <c r="K1109">
        <v>88.584620226554193</v>
      </c>
      <c r="L1109">
        <v>83.658966762350403</v>
      </c>
      <c r="M1109">
        <v>53.5536988877585</v>
      </c>
      <c r="N1109">
        <v>0.70964145273049895</v>
      </c>
      <c r="O1109">
        <v>62.6394052044609</v>
      </c>
      <c r="P1109">
        <v>351.50799895095702</v>
      </c>
      <c r="Q1109">
        <v>0.18082159872088299</v>
      </c>
    </row>
    <row r="1110" spans="1:17" hidden="1" x14ac:dyDescent="0.3">
      <c r="A1110" t="s">
        <v>2379</v>
      </c>
      <c r="B1110" t="s">
        <v>2380</v>
      </c>
      <c r="C1110" t="s">
        <v>10405</v>
      </c>
      <c r="D1110" t="s">
        <v>438</v>
      </c>
      <c r="E1110">
        <v>2306.4789153000002</v>
      </c>
      <c r="F1110">
        <v>14.84</v>
      </c>
      <c r="G1110">
        <v>-11.687555390405</v>
      </c>
      <c r="H1110">
        <v>26.457824214013201</v>
      </c>
      <c r="I1110">
        <v>-2.8000448885873199</v>
      </c>
      <c r="J1110">
        <v>-10.4786124576872</v>
      </c>
      <c r="K1110">
        <v>12.8829024938555</v>
      </c>
      <c r="L1110">
        <v>12.359957432173299</v>
      </c>
      <c r="M1110">
        <v>51.642892338102001</v>
      </c>
      <c r="N1110">
        <v>1.8769938834822699</v>
      </c>
      <c r="O1110">
        <v>18.261455525606401</v>
      </c>
      <c r="P1110">
        <v>49.898989898989797</v>
      </c>
      <c r="Q1110">
        <v>0.11973754386020199</v>
      </c>
    </row>
    <row r="1111" spans="1:17" hidden="1" x14ac:dyDescent="0.3">
      <c r="A1111" t="s">
        <v>2381</v>
      </c>
      <c r="B1111" t="s">
        <v>2382</v>
      </c>
      <c r="C1111" t="s">
        <v>10405</v>
      </c>
      <c r="D1111" t="s">
        <v>190</v>
      </c>
      <c r="E1111">
        <v>2302.7147435000002</v>
      </c>
      <c r="F1111">
        <v>968.125</v>
      </c>
      <c r="G1111">
        <v>231.76552476393499</v>
      </c>
      <c r="H1111">
        <v>34.005545413886701</v>
      </c>
      <c r="I1111">
        <v>120.766492128134</v>
      </c>
      <c r="J1111">
        <v>-0.73968283387256495</v>
      </c>
      <c r="K1111">
        <v>712.72591959388001</v>
      </c>
      <c r="L1111">
        <v>503.32707373939701</v>
      </c>
      <c r="M1111">
        <v>71.837862317173204</v>
      </c>
      <c r="N1111">
        <v>0.64830231864173105</v>
      </c>
      <c r="O1111">
        <v>2.5177533892834099</v>
      </c>
      <c r="P1111">
        <v>263.61502347417797</v>
      </c>
      <c r="Q1111">
        <v>0.21454211174356999</v>
      </c>
    </row>
    <row r="1112" spans="1:17" hidden="1" x14ac:dyDescent="0.3">
      <c r="A1112" t="s">
        <v>2383</v>
      </c>
      <c r="B1112" t="s">
        <v>2384</v>
      </c>
      <c r="C1112" t="s">
        <v>10405</v>
      </c>
      <c r="D1112" t="s">
        <v>54</v>
      </c>
      <c r="E1112">
        <v>2302.0756761600001</v>
      </c>
      <c r="F1112">
        <v>796.8</v>
      </c>
      <c r="G1112">
        <v>-5.7236577921584004</v>
      </c>
      <c r="H1112">
        <v>0.87729000767778098</v>
      </c>
      <c r="I1112">
        <v>12.9931857500041</v>
      </c>
      <c r="J1112">
        <v>-1.47634886090683</v>
      </c>
      <c r="K1112">
        <v>778.45581853277099</v>
      </c>
      <c r="L1112">
        <v>716.779026842348</v>
      </c>
      <c r="M1112">
        <v>52.168578932551902</v>
      </c>
      <c r="N1112">
        <v>0.44547605257083001</v>
      </c>
      <c r="O1112">
        <v>8.2580321285140599</v>
      </c>
      <c r="P1112">
        <v>41.301649228586598</v>
      </c>
      <c r="Q1112">
        <v>-5.5072047420240001E-2</v>
      </c>
    </row>
    <row r="1113" spans="1:17" hidden="1" x14ac:dyDescent="0.3">
      <c r="A1113" t="s">
        <v>2385</v>
      </c>
      <c r="B1113" t="s">
        <v>2386</v>
      </c>
      <c r="C1113" t="s">
        <v>10405</v>
      </c>
      <c r="D1113" t="s">
        <v>1473</v>
      </c>
      <c r="E1113">
        <v>2278.2517844429999</v>
      </c>
      <c r="F1113">
        <v>168.31</v>
      </c>
      <c r="G1113">
        <v>10.064497917075601</v>
      </c>
      <c r="H1113">
        <v>17.2113371589958</v>
      </c>
      <c r="I1113">
        <v>42.595854813396002</v>
      </c>
      <c r="J1113">
        <v>-8.4693958307880095</v>
      </c>
      <c r="K1113">
        <v>151.91718173573599</v>
      </c>
      <c r="L1113">
        <v>123.65097869905701</v>
      </c>
      <c r="M1113">
        <v>38.6947677165683</v>
      </c>
      <c r="N1113">
        <v>0.60874964779887797</v>
      </c>
      <c r="O1113">
        <v>21.145505317568698</v>
      </c>
      <c r="P1113">
        <v>85.875207067918296</v>
      </c>
      <c r="Q1113">
        <v>6.8524714658236993E-2</v>
      </c>
    </row>
    <row r="1114" spans="1:17" hidden="1" x14ac:dyDescent="0.3">
      <c r="A1114" t="s">
        <v>2387</v>
      </c>
      <c r="B1114" t="s">
        <v>2388</v>
      </c>
      <c r="C1114" t="s">
        <v>10405</v>
      </c>
      <c r="D1114" t="s">
        <v>233</v>
      </c>
      <c r="E1114">
        <v>2269.0803831839999</v>
      </c>
      <c r="F1114">
        <v>116.37</v>
      </c>
      <c r="G1114">
        <v>-41.8634176709607</v>
      </c>
      <c r="H1114">
        <v>3.6979638950517701</v>
      </c>
      <c r="I1114">
        <v>-12.348602292353201</v>
      </c>
      <c r="J1114">
        <v>-6.4524191786858198</v>
      </c>
      <c r="K1114">
        <v>114.623982018706</v>
      </c>
      <c r="L1114">
        <v>113.67700600605301</v>
      </c>
      <c r="M1114">
        <v>46.984601507103399</v>
      </c>
      <c r="N1114">
        <v>1.84529495086068</v>
      </c>
      <c r="O1114">
        <v>34.055168857952999</v>
      </c>
      <c r="P1114">
        <v>34.594031922276201</v>
      </c>
      <c r="Q1114">
        <v>0.19130175703295099</v>
      </c>
    </row>
    <row r="1115" spans="1:17" hidden="1" x14ac:dyDescent="0.3">
      <c r="A1115" t="s">
        <v>2389</v>
      </c>
      <c r="B1115" t="s">
        <v>2390</v>
      </c>
      <c r="C1115" t="s">
        <v>10405</v>
      </c>
      <c r="D1115" t="s">
        <v>284</v>
      </c>
      <c r="E1115">
        <v>2248.1256676200001</v>
      </c>
      <c r="F1115">
        <v>1488.2</v>
      </c>
      <c r="G1115">
        <v>9.5942117873095292</v>
      </c>
      <c r="H1115">
        <v>-14.5541869846603</v>
      </c>
      <c r="I1115">
        <v>-17.906054397778899</v>
      </c>
      <c r="J1115">
        <v>-4.5522804202634202</v>
      </c>
      <c r="K1115">
        <v>1565.80051053543</v>
      </c>
      <c r="L1115">
        <v>1502.5320329057099</v>
      </c>
      <c r="M1115">
        <v>44.761775939594301</v>
      </c>
      <c r="N1115">
        <v>0.51518513735561799</v>
      </c>
      <c r="O1115">
        <v>31.380190834565202</v>
      </c>
      <c r="P1115">
        <v>42.7872391460782</v>
      </c>
      <c r="Q1115">
        <v>-8.2635180103420008E-3</v>
      </c>
    </row>
    <row r="1116" spans="1:17" hidden="1" x14ac:dyDescent="0.3">
      <c r="A1116" t="s">
        <v>2391</v>
      </c>
      <c r="B1116" t="s">
        <v>2392</v>
      </c>
      <c r="C1116" t="s">
        <v>10405</v>
      </c>
      <c r="D1116" t="s">
        <v>273</v>
      </c>
      <c r="E1116">
        <v>2248.0750518899999</v>
      </c>
      <c r="F1116">
        <v>409.3</v>
      </c>
      <c r="G1116">
        <v>53.186667655037198</v>
      </c>
      <c r="H1116">
        <v>-13.6570744469091</v>
      </c>
      <c r="I1116">
        <v>120.36312990398</v>
      </c>
      <c r="J1116">
        <v>-1.52718492879099</v>
      </c>
      <c r="K1116">
        <v>355.98846870119002</v>
      </c>
      <c r="M1116">
        <v>60.4822439761856</v>
      </c>
      <c r="N1116">
        <v>0.33818015760386999</v>
      </c>
      <c r="O1116">
        <v>7.3051551429269299</v>
      </c>
      <c r="P1116">
        <v>145.45727136431699</v>
      </c>
    </row>
    <row r="1117" spans="1:17" hidden="1" x14ac:dyDescent="0.3">
      <c r="A1117" t="s">
        <v>2393</v>
      </c>
      <c r="B1117" t="s">
        <v>2394</v>
      </c>
      <c r="C1117" t="s">
        <v>10405</v>
      </c>
      <c r="D1117" t="s">
        <v>190</v>
      </c>
      <c r="E1117">
        <v>2241.1907768249998</v>
      </c>
      <c r="F1117">
        <v>235.95</v>
      </c>
      <c r="G1117">
        <v>-48.607304319698002</v>
      </c>
      <c r="H1117">
        <v>-4.5008389346235198</v>
      </c>
      <c r="I1117">
        <v>2.7734277437088299</v>
      </c>
      <c r="J1117">
        <v>-7.8621089753636202</v>
      </c>
      <c r="K1117">
        <v>230.651537387697</v>
      </c>
      <c r="L1117">
        <v>215.034542714537</v>
      </c>
      <c r="M1117">
        <v>31.8462156285775</v>
      </c>
      <c r="N1117">
        <v>0.60099374697277297</v>
      </c>
      <c r="O1117">
        <v>24.009324009324001</v>
      </c>
      <c r="P1117">
        <v>36.663770634231099</v>
      </c>
      <c r="Q1117">
        <v>8.1237951046847001E-2</v>
      </c>
    </row>
    <row r="1118" spans="1:17" hidden="1" x14ac:dyDescent="0.3">
      <c r="A1118" t="s">
        <v>2395</v>
      </c>
      <c r="B1118" t="s">
        <v>2396</v>
      </c>
      <c r="C1118" t="s">
        <v>10405</v>
      </c>
      <c r="D1118" t="s">
        <v>465</v>
      </c>
      <c r="E1118">
        <v>2240.2207216000002</v>
      </c>
      <c r="F1118">
        <v>432.1</v>
      </c>
      <c r="G1118">
        <v>-45.0737180093695</v>
      </c>
      <c r="H1118">
        <v>-5.3646716238710699</v>
      </c>
      <c r="I1118">
        <v>-13.010051972613001</v>
      </c>
      <c r="J1118">
        <v>-1.81167663305952</v>
      </c>
      <c r="K1118">
        <v>439.022024265982</v>
      </c>
      <c r="L1118">
        <v>452.95003699476098</v>
      </c>
      <c r="M1118">
        <v>43.0799163001655</v>
      </c>
      <c r="N1118">
        <v>0.82519627641142901</v>
      </c>
      <c r="O1118">
        <v>30.374913214533599</v>
      </c>
      <c r="P1118">
        <v>12.819843342036499</v>
      </c>
      <c r="Q1118">
        <v>-2.4797580064703E-2</v>
      </c>
    </row>
    <row r="1119" spans="1:17" hidden="1" x14ac:dyDescent="0.3">
      <c r="A1119" t="s">
        <v>2397</v>
      </c>
      <c r="B1119" t="s">
        <v>2398</v>
      </c>
      <c r="C1119" t="s">
        <v>10405</v>
      </c>
      <c r="D1119" t="s">
        <v>83</v>
      </c>
      <c r="E1119">
        <v>2238.9683220900001</v>
      </c>
      <c r="F1119">
        <v>2969.1</v>
      </c>
      <c r="G1119">
        <v>-28.414557062446502</v>
      </c>
      <c r="H1119">
        <v>-0.87048179176637996</v>
      </c>
      <c r="I1119">
        <v>-6.9719680809095701</v>
      </c>
      <c r="J1119">
        <v>-4.0243119856284997</v>
      </c>
      <c r="K1119">
        <v>2868.8144882971601</v>
      </c>
      <c r="L1119">
        <v>2823.9507489756802</v>
      </c>
      <c r="M1119">
        <v>67.914858673095793</v>
      </c>
      <c r="N1119">
        <v>1.34180132166363</v>
      </c>
      <c r="O1119">
        <v>6.8050924522582603</v>
      </c>
      <c r="P1119">
        <v>26.5789866348346</v>
      </c>
      <c r="Q1119">
        <v>-0.137780820501653</v>
      </c>
    </row>
    <row r="1120" spans="1:17" hidden="1" x14ac:dyDescent="0.3">
      <c r="A1120" t="s">
        <v>2399</v>
      </c>
      <c r="B1120" t="s">
        <v>2400</v>
      </c>
      <c r="C1120" t="s">
        <v>10405</v>
      </c>
      <c r="D1120" t="s">
        <v>51</v>
      </c>
      <c r="E1120">
        <v>2237.266294479</v>
      </c>
      <c r="F1120">
        <v>203.41</v>
      </c>
      <c r="G1120">
        <v>-43.755085544370402</v>
      </c>
      <c r="H1120">
        <v>-9.8052028742140092</v>
      </c>
      <c r="I1120">
        <v>-22.209800924454701</v>
      </c>
      <c r="J1120">
        <v>-4.7288364197183599</v>
      </c>
      <c r="K1120">
        <v>213.10519547773001</v>
      </c>
      <c r="L1120">
        <v>221.63497477996799</v>
      </c>
      <c r="M1120">
        <v>22.433164478798499</v>
      </c>
      <c r="N1120">
        <v>0.87719877133895396</v>
      </c>
      <c r="O1120">
        <v>39.398259672582398</v>
      </c>
      <c r="P1120">
        <v>11.1226440863152</v>
      </c>
      <c r="Q1120">
        <v>9.2100203164552003E-2</v>
      </c>
    </row>
    <row r="1121" spans="1:17" hidden="1" x14ac:dyDescent="0.3">
      <c r="A1121" t="s">
        <v>2401</v>
      </c>
      <c r="B1121" t="s">
        <v>2402</v>
      </c>
      <c r="C1121" t="s">
        <v>10405</v>
      </c>
      <c r="D1121" t="s">
        <v>1966</v>
      </c>
      <c r="E1121">
        <v>2235.6559533</v>
      </c>
      <c r="F1121">
        <v>558.85</v>
      </c>
      <c r="G1121">
        <v>1438.61558489239</v>
      </c>
      <c r="H1121">
        <v>-21.623546974115701</v>
      </c>
      <c r="I1121">
        <v>62.937725795940302</v>
      </c>
      <c r="J1121">
        <v>-11.4928062707358</v>
      </c>
      <c r="K1121">
        <v>645.54855735542503</v>
      </c>
      <c r="L1121">
        <v>458.13797378132301</v>
      </c>
      <c r="M1121">
        <v>10.875432781299899</v>
      </c>
      <c r="N1121">
        <v>0.65190390625828398</v>
      </c>
      <c r="O1121">
        <v>69.759327189764605</v>
      </c>
    </row>
    <row r="1122" spans="1:17" hidden="1" x14ac:dyDescent="0.3">
      <c r="A1122" t="s">
        <v>2403</v>
      </c>
      <c r="B1122" t="s">
        <v>2404</v>
      </c>
      <c r="C1122" t="s">
        <v>10405</v>
      </c>
      <c r="D1122" t="s">
        <v>465</v>
      </c>
      <c r="E1122">
        <v>2234.9271520000002</v>
      </c>
      <c r="F1122">
        <v>1971.35</v>
      </c>
      <c r="G1122">
        <v>-19.8314289883917</v>
      </c>
      <c r="H1122">
        <v>-1.70989633325438</v>
      </c>
      <c r="I1122">
        <v>3.4395877380016699</v>
      </c>
      <c r="J1122">
        <v>-2.5145156702927398</v>
      </c>
      <c r="K1122">
        <v>1949.7873543676901</v>
      </c>
      <c r="L1122">
        <v>1842.38746626996</v>
      </c>
      <c r="M1122">
        <v>37.647452138659403</v>
      </c>
      <c r="N1122">
        <v>0.60418457722783203</v>
      </c>
      <c r="O1122">
        <v>23.095848022928401</v>
      </c>
      <c r="P1122">
        <v>30.122112211221101</v>
      </c>
    </row>
    <row r="1123" spans="1:17" hidden="1" x14ac:dyDescent="0.3">
      <c r="A1123" t="s">
        <v>2405</v>
      </c>
      <c r="B1123" t="s">
        <v>2406</v>
      </c>
      <c r="C1123" t="s">
        <v>10405</v>
      </c>
      <c r="D1123" t="s">
        <v>592</v>
      </c>
      <c r="E1123">
        <v>2231.9340000000002</v>
      </c>
      <c r="F1123">
        <v>397</v>
      </c>
      <c r="G1123">
        <v>10.827949627582599</v>
      </c>
      <c r="H1123">
        <v>-14.2281116618962</v>
      </c>
      <c r="I1123">
        <v>4.4031822686205002</v>
      </c>
      <c r="J1123">
        <v>-5.8786940614088898</v>
      </c>
      <c r="K1123">
        <v>407.77943158692801</v>
      </c>
      <c r="L1123">
        <v>365.48483277074502</v>
      </c>
      <c r="M1123">
        <v>34.046593435692799</v>
      </c>
      <c r="N1123">
        <v>0.30966230048309401</v>
      </c>
      <c r="O1123">
        <v>19.395465994962201</v>
      </c>
      <c r="P1123">
        <v>52.399232245681297</v>
      </c>
      <c r="Q1123">
        <v>5.7503839522153002E-2</v>
      </c>
    </row>
    <row r="1124" spans="1:17" hidden="1" x14ac:dyDescent="0.3">
      <c r="A1124" t="s">
        <v>2407</v>
      </c>
      <c r="B1124" t="s">
        <v>2408</v>
      </c>
      <c r="C1124" t="s">
        <v>10405</v>
      </c>
      <c r="D1124" t="s">
        <v>592</v>
      </c>
      <c r="E1124">
        <v>2229.9867081900002</v>
      </c>
      <c r="F1124">
        <v>447.55</v>
      </c>
      <c r="G1124">
        <v>1.11247395761192</v>
      </c>
      <c r="H1124">
        <v>-2.7735662073507901</v>
      </c>
      <c r="I1124">
        <v>-18.9671048449589</v>
      </c>
      <c r="J1124">
        <v>2.0642083647986902</v>
      </c>
      <c r="K1124">
        <v>417.97967741913698</v>
      </c>
      <c r="L1124">
        <v>404.98887179635398</v>
      </c>
      <c r="M1124">
        <v>65.985993446580494</v>
      </c>
      <c r="N1124">
        <v>2.22810278335223</v>
      </c>
      <c r="O1124">
        <v>40.755222880125103</v>
      </c>
      <c r="P1124">
        <v>63.488584474885798</v>
      </c>
      <c r="Q1124">
        <v>8.7892108910309005E-2</v>
      </c>
    </row>
    <row r="1125" spans="1:17" hidden="1" x14ac:dyDescent="0.3">
      <c r="A1125" t="s">
        <v>2409</v>
      </c>
      <c r="B1125" t="s">
        <v>2410</v>
      </c>
      <c r="C1125" t="s">
        <v>10405</v>
      </c>
      <c r="D1125" t="s">
        <v>228</v>
      </c>
      <c r="E1125">
        <v>2229.6164596799999</v>
      </c>
      <c r="F1125">
        <v>45.6</v>
      </c>
      <c r="G1125">
        <v>-4.1184062732682998</v>
      </c>
      <c r="H1125">
        <v>-23.184864268895101</v>
      </c>
      <c r="I1125">
        <v>13.451845452255601</v>
      </c>
      <c r="J1125">
        <v>-5.82150623640646</v>
      </c>
      <c r="K1125">
        <v>50.158167592272797</v>
      </c>
      <c r="L1125">
        <v>44.634704023626099</v>
      </c>
      <c r="M1125">
        <v>29.390511925854</v>
      </c>
      <c r="N1125">
        <v>0.31666508140530197</v>
      </c>
      <c r="O1125">
        <v>51.052631578947299</v>
      </c>
      <c r="P1125">
        <v>56.271418779986199</v>
      </c>
      <c r="Q1125">
        <v>5.9543246657297003E-2</v>
      </c>
    </row>
    <row r="1126" spans="1:17" hidden="1" x14ac:dyDescent="0.3">
      <c r="A1126" t="s">
        <v>2411</v>
      </c>
      <c r="B1126" t="s">
        <v>2412</v>
      </c>
      <c r="C1126" t="s">
        <v>10405</v>
      </c>
      <c r="D1126" t="s">
        <v>130</v>
      </c>
      <c r="E1126">
        <v>2218.5059078610002</v>
      </c>
      <c r="F1126">
        <v>130.22999999999999</v>
      </c>
      <c r="G1126">
        <v>10.9465539213358</v>
      </c>
      <c r="H1126">
        <v>-4.5897278235124102</v>
      </c>
      <c r="I1126">
        <v>-3.15779737791877</v>
      </c>
      <c r="J1126">
        <v>0.314913510359286</v>
      </c>
      <c r="K1126">
        <v>123.77648319989</v>
      </c>
      <c r="L1126">
        <v>114.24034886518101</v>
      </c>
      <c r="M1126">
        <v>46.607636624654397</v>
      </c>
      <c r="N1126">
        <v>0.85995250685389102</v>
      </c>
      <c r="O1126">
        <v>13.337940566689699</v>
      </c>
      <c r="P1126">
        <v>58.430656934306498</v>
      </c>
      <c r="Q1126">
        <v>3.2812566867044E-2</v>
      </c>
    </row>
    <row r="1127" spans="1:17" hidden="1" x14ac:dyDescent="0.3">
      <c r="A1127" t="s">
        <v>2413</v>
      </c>
      <c r="B1127" t="s">
        <v>2414</v>
      </c>
      <c r="C1127" t="s">
        <v>10405</v>
      </c>
      <c r="D1127" t="s">
        <v>46</v>
      </c>
      <c r="E1127">
        <v>2214.9479999999999</v>
      </c>
      <c r="F1127">
        <v>98.25</v>
      </c>
      <c r="G1127">
        <v>50.263568944993203</v>
      </c>
      <c r="H1127">
        <v>-16.7192098185056</v>
      </c>
      <c r="I1127">
        <v>32.605360516818003</v>
      </c>
      <c r="J1127">
        <v>-3.32008473205914</v>
      </c>
      <c r="K1127">
        <v>103.53595768883</v>
      </c>
      <c r="L1127">
        <v>84.643175342005307</v>
      </c>
      <c r="M1127">
        <v>31.214035218664399</v>
      </c>
      <c r="N1127">
        <v>0.54359909630875902</v>
      </c>
      <c r="O1127">
        <v>22.8091603053435</v>
      </c>
      <c r="P1127">
        <v>87.142857142857096</v>
      </c>
      <c r="Q1127">
        <v>0.12676074638253601</v>
      </c>
    </row>
    <row r="1128" spans="1:17" x14ac:dyDescent="0.3">
      <c r="A1128" t="s">
        <v>2415</v>
      </c>
      <c r="B1128" t="s">
        <v>2416</v>
      </c>
      <c r="C1128" t="s">
        <v>5630</v>
      </c>
      <c r="D1128" t="s">
        <v>83</v>
      </c>
      <c r="E1128">
        <v>2201.970824</v>
      </c>
      <c r="F1128">
        <v>85.24</v>
      </c>
      <c r="G1128">
        <v>-56.748177124340003</v>
      </c>
      <c r="H1128">
        <v>-14.4797863030445</v>
      </c>
      <c r="I1128">
        <v>-19.698364411548599</v>
      </c>
      <c r="J1128">
        <v>-4.4497412810503896</v>
      </c>
      <c r="K1128">
        <v>90.449507335343</v>
      </c>
      <c r="L1128">
        <v>96.781557085171599</v>
      </c>
      <c r="M1128">
        <v>28.246897630388201</v>
      </c>
      <c r="N1128">
        <v>0.32358687273340903</v>
      </c>
      <c r="O1128">
        <v>83.012670107930504</v>
      </c>
      <c r="P1128">
        <v>2.8226779252110901</v>
      </c>
      <c r="Q1128">
        <v>2.2843425804978001E-2</v>
      </c>
    </row>
    <row r="1129" spans="1:17" hidden="1" x14ac:dyDescent="0.3">
      <c r="A1129" t="s">
        <v>2417</v>
      </c>
      <c r="B1129" t="s">
        <v>2418</v>
      </c>
      <c r="C1129" t="s">
        <v>10405</v>
      </c>
      <c r="D1129" t="s">
        <v>549</v>
      </c>
      <c r="E1129">
        <v>2200.6238881499999</v>
      </c>
      <c r="F1129">
        <v>122.25</v>
      </c>
      <c r="G1129">
        <v>24.380533238638598</v>
      </c>
      <c r="H1129">
        <v>-6.2908150682750703</v>
      </c>
      <c r="I1129">
        <v>-2.6597732232100699</v>
      </c>
      <c r="J1129">
        <v>-3.4113981578974601</v>
      </c>
      <c r="K1129">
        <v>124.085498176127</v>
      </c>
      <c r="L1129">
        <v>112.092607036117</v>
      </c>
      <c r="M1129">
        <v>39.4323792658749</v>
      </c>
      <c r="N1129">
        <v>0.56791166720852204</v>
      </c>
      <c r="O1129">
        <v>21.881390593047001</v>
      </c>
      <c r="P1129">
        <v>60.855263157894697</v>
      </c>
      <c r="Q1129">
        <v>5.4935526613114002E-2</v>
      </c>
    </row>
    <row r="1130" spans="1:17" hidden="1" x14ac:dyDescent="0.3">
      <c r="A1130" t="s">
        <v>2419</v>
      </c>
      <c r="B1130" t="s">
        <v>2420</v>
      </c>
      <c r="C1130" t="s">
        <v>10405</v>
      </c>
      <c r="D1130" t="s">
        <v>187</v>
      </c>
      <c r="E1130">
        <v>2198.9339441540001</v>
      </c>
      <c r="F1130">
        <v>195.97</v>
      </c>
      <c r="G1130">
        <v>29.2438017418736</v>
      </c>
      <c r="H1130">
        <v>2.2149505390606699</v>
      </c>
      <c r="I1130">
        <v>33.525653162178102</v>
      </c>
      <c r="J1130">
        <v>-3.0829496154240701</v>
      </c>
      <c r="K1130">
        <v>178.81660479980201</v>
      </c>
      <c r="L1130">
        <v>152.01355385624501</v>
      </c>
      <c r="M1130">
        <v>49.791616509899299</v>
      </c>
      <c r="N1130">
        <v>1.24649378849453</v>
      </c>
      <c r="O1130">
        <v>10.950655712609001</v>
      </c>
      <c r="P1130">
        <v>80.867558837101996</v>
      </c>
      <c r="Q1130">
        <v>5.0784006938672001E-2</v>
      </c>
    </row>
    <row r="1131" spans="1:17" hidden="1" x14ac:dyDescent="0.3">
      <c r="A1131" t="s">
        <v>2421</v>
      </c>
      <c r="B1131" t="s">
        <v>2422</v>
      </c>
      <c r="C1131" t="s">
        <v>10405</v>
      </c>
      <c r="D1131" t="s">
        <v>261</v>
      </c>
      <c r="E1131">
        <v>2198.0853900000002</v>
      </c>
      <c r="F1131">
        <v>1613.25</v>
      </c>
      <c r="G1131">
        <v>18.0181217087266</v>
      </c>
      <c r="H1131">
        <v>2.0781533796377798</v>
      </c>
      <c r="I1131">
        <v>6.8735780487854097</v>
      </c>
      <c r="J1131">
        <v>-8.2041441255648699</v>
      </c>
      <c r="K1131">
        <v>1508.0745469809599</v>
      </c>
      <c r="L1131">
        <v>1381.3964949076999</v>
      </c>
      <c r="M1131">
        <v>62.244078959970601</v>
      </c>
      <c r="N1131">
        <v>2.5969826468980099</v>
      </c>
      <c r="O1131">
        <v>7.2927320626065404</v>
      </c>
      <c r="P1131">
        <v>56.908038710304901</v>
      </c>
      <c r="Q1131">
        <v>3.0647617571557002E-2</v>
      </c>
    </row>
    <row r="1132" spans="1:17" hidden="1" x14ac:dyDescent="0.3">
      <c r="A1132" t="s">
        <v>2423</v>
      </c>
      <c r="B1132" t="s">
        <v>2424</v>
      </c>
      <c r="C1132" t="s">
        <v>10405</v>
      </c>
      <c r="D1132" t="s">
        <v>261</v>
      </c>
      <c r="E1132">
        <v>2195.8752801599999</v>
      </c>
      <c r="F1132">
        <v>609.29999999999995</v>
      </c>
      <c r="G1132">
        <v>0.37706378975689597</v>
      </c>
      <c r="H1132">
        <v>-8.4916718728248792</v>
      </c>
      <c r="I1132">
        <v>-4.1734186339763104</v>
      </c>
      <c r="J1132">
        <v>-6.5420219125365398</v>
      </c>
      <c r="K1132">
        <v>622.05492560185201</v>
      </c>
      <c r="L1132">
        <v>611.67579790308503</v>
      </c>
      <c r="M1132">
        <v>44.015710863583301</v>
      </c>
      <c r="N1132">
        <v>0.50080216676622002</v>
      </c>
      <c r="O1132">
        <v>53.454784178565497</v>
      </c>
      <c r="P1132">
        <v>40.181755435407801</v>
      </c>
      <c r="Q1132">
        <v>5.9105156131391001E-2</v>
      </c>
    </row>
    <row r="1133" spans="1:17" hidden="1" x14ac:dyDescent="0.3">
      <c r="A1133" t="s">
        <v>2425</v>
      </c>
      <c r="B1133" t="s">
        <v>2426</v>
      </c>
      <c r="C1133" t="s">
        <v>10405</v>
      </c>
      <c r="D1133" t="s">
        <v>592</v>
      </c>
      <c r="E1133">
        <v>2191.6021008399998</v>
      </c>
      <c r="F1133">
        <v>483.05</v>
      </c>
      <c r="G1133">
        <v>-49.121291825502503</v>
      </c>
      <c r="H1133">
        <v>-8.5071856224458102</v>
      </c>
      <c r="I1133">
        <v>-7.0588697253016104</v>
      </c>
      <c r="J1133">
        <v>-8.5445274290472</v>
      </c>
      <c r="K1133">
        <v>490.825020609646</v>
      </c>
      <c r="L1133">
        <v>496.17285222181403</v>
      </c>
      <c r="M1133">
        <v>42.464867393838901</v>
      </c>
      <c r="N1133">
        <v>0.555147085167224</v>
      </c>
      <c r="O1133">
        <v>23.196356484835899</v>
      </c>
      <c r="P1133">
        <v>17.93212890625</v>
      </c>
      <c r="Q1133">
        <v>1.2125897134426E-2</v>
      </c>
    </row>
    <row r="1134" spans="1:17" hidden="1" x14ac:dyDescent="0.3">
      <c r="A1134" t="s">
        <v>2427</v>
      </c>
      <c r="B1134" t="s">
        <v>2428</v>
      </c>
      <c r="C1134" t="s">
        <v>10405</v>
      </c>
      <c r="D1134" t="s">
        <v>642</v>
      </c>
      <c r="E1134">
        <v>2183.7343474999998</v>
      </c>
      <c r="F1134">
        <v>346.25</v>
      </c>
      <c r="G1134">
        <v>-38.7715417209957</v>
      </c>
      <c r="H1134">
        <v>-8.6908978145358802</v>
      </c>
      <c r="I1134">
        <v>-1.7080374116817501</v>
      </c>
      <c r="J1134">
        <v>-2.0958853447018599</v>
      </c>
      <c r="K1134">
        <v>347.352110520265</v>
      </c>
      <c r="L1134">
        <v>336.84365967450202</v>
      </c>
      <c r="M1134">
        <v>46.044841236794703</v>
      </c>
      <c r="N1134">
        <v>0.66134226499855897</v>
      </c>
      <c r="O1134">
        <v>12.245487364620899</v>
      </c>
      <c r="P1134">
        <v>23.660714285714199</v>
      </c>
      <c r="Q1134">
        <v>6.2885733544831998E-2</v>
      </c>
    </row>
    <row r="1135" spans="1:17" hidden="1" x14ac:dyDescent="0.3">
      <c r="A1135" t="s">
        <v>2429</v>
      </c>
      <c r="B1135" t="s">
        <v>2430</v>
      </c>
      <c r="C1135" t="s">
        <v>10405</v>
      </c>
      <c r="D1135" t="s">
        <v>284</v>
      </c>
      <c r="E1135">
        <v>2182.4598266879998</v>
      </c>
      <c r="F1135">
        <v>213.06</v>
      </c>
      <c r="G1135">
        <v>-30.430991474904101</v>
      </c>
      <c r="H1135">
        <v>-7.7297801422740298</v>
      </c>
      <c r="I1135">
        <v>-15.976132247842999</v>
      </c>
      <c r="J1135">
        <v>-11.7331073575175</v>
      </c>
      <c r="M1135">
        <v>42.262183869204001</v>
      </c>
      <c r="O1135">
        <v>23.904064582746599</v>
      </c>
      <c r="P1135">
        <v>13.874933190807001</v>
      </c>
    </row>
    <row r="1136" spans="1:17" hidden="1" x14ac:dyDescent="0.3">
      <c r="A1136" t="s">
        <v>2431</v>
      </c>
      <c r="B1136" t="s">
        <v>2432</v>
      </c>
      <c r="C1136" t="s">
        <v>10405</v>
      </c>
      <c r="D1136" t="s">
        <v>753</v>
      </c>
      <c r="E1136">
        <v>2180.653534008</v>
      </c>
      <c r="F1136">
        <v>287.56</v>
      </c>
      <c r="G1136">
        <v>1.6075950847167599</v>
      </c>
      <c r="H1136">
        <v>-0.56656697400243905</v>
      </c>
      <c r="I1136">
        <v>1.1819140610018199</v>
      </c>
      <c r="J1136">
        <v>-0.19073172424549001</v>
      </c>
      <c r="K1136">
        <v>275.49994325382897</v>
      </c>
      <c r="L1136">
        <v>254.66325509065001</v>
      </c>
      <c r="M1136">
        <v>58.290846172297002</v>
      </c>
      <c r="N1136">
        <v>0.52401961264411401</v>
      </c>
      <c r="O1136">
        <v>2.27430797051051</v>
      </c>
      <c r="P1136">
        <v>38.783783783783797</v>
      </c>
      <c r="Q1136">
        <v>3.2968413234804997E-2</v>
      </c>
    </row>
    <row r="1137" spans="1:17" x14ac:dyDescent="0.3">
      <c r="A1137" t="s">
        <v>2433</v>
      </c>
      <c r="B1137" t="s">
        <v>2434</v>
      </c>
      <c r="C1137" t="s">
        <v>10397</v>
      </c>
      <c r="D1137" t="s">
        <v>261</v>
      </c>
      <c r="E1137">
        <v>2180.50541918</v>
      </c>
      <c r="F1137">
        <v>487.15</v>
      </c>
      <c r="G1137">
        <v>-45.7501703256548</v>
      </c>
      <c r="H1137">
        <v>-5.8110156561347903</v>
      </c>
      <c r="I1137">
        <v>-26.304512332845299</v>
      </c>
      <c r="J1137">
        <v>-3.0514999287932598</v>
      </c>
      <c r="K1137">
        <v>495.23618152568798</v>
      </c>
      <c r="L1137">
        <v>524.52821689880705</v>
      </c>
      <c r="M1137">
        <v>47.889408780441798</v>
      </c>
      <c r="N1137">
        <v>0.61618143403097503</v>
      </c>
      <c r="O1137">
        <v>30.996612952889201</v>
      </c>
      <c r="P1137">
        <v>7.3017621145374303</v>
      </c>
    </row>
    <row r="1138" spans="1:17" hidden="1" x14ac:dyDescent="0.3">
      <c r="A1138" t="s">
        <v>2435</v>
      </c>
      <c r="B1138" t="s">
        <v>2436</v>
      </c>
      <c r="C1138" t="s">
        <v>10405</v>
      </c>
      <c r="D1138" t="s">
        <v>261</v>
      </c>
      <c r="E1138">
        <v>2178.3840391700001</v>
      </c>
      <c r="F1138">
        <v>604.70000000000005</v>
      </c>
      <c r="G1138">
        <v>36.567156351725998</v>
      </c>
      <c r="H1138">
        <v>11.321291365273</v>
      </c>
      <c r="I1138">
        <v>72.344927507718594</v>
      </c>
      <c r="J1138">
        <v>10.0386831983918</v>
      </c>
      <c r="K1138">
        <v>484.96484809400101</v>
      </c>
      <c r="L1138">
        <v>405.05280905363099</v>
      </c>
      <c r="M1138">
        <v>74.480131880194406</v>
      </c>
      <c r="N1138">
        <v>1.7317292148949299</v>
      </c>
      <c r="O1138">
        <v>5.8127997354059797</v>
      </c>
      <c r="P1138">
        <v>98.685723673402293</v>
      </c>
      <c r="Q1138">
        <v>0.10685699264943201</v>
      </c>
    </row>
    <row r="1139" spans="1:17" hidden="1" x14ac:dyDescent="0.3">
      <c r="A1139" t="s">
        <v>2437</v>
      </c>
      <c r="B1139" t="s">
        <v>2438</v>
      </c>
      <c r="C1139" t="s">
        <v>10405</v>
      </c>
      <c r="D1139" t="s">
        <v>116</v>
      </c>
      <c r="E1139">
        <v>2170.8672311119999</v>
      </c>
      <c r="F1139">
        <v>182.12</v>
      </c>
      <c r="G1139">
        <v>-39.379328616310602</v>
      </c>
      <c r="H1139">
        <v>-14.174320777772699</v>
      </c>
      <c r="I1139">
        <v>-28.793325934167001</v>
      </c>
      <c r="J1139">
        <v>-6.3117883096614298</v>
      </c>
      <c r="K1139">
        <v>188.15357073906901</v>
      </c>
      <c r="L1139">
        <v>193.55753254214099</v>
      </c>
      <c r="M1139">
        <v>47.382123606464603</v>
      </c>
      <c r="N1139">
        <v>0.38773021779120997</v>
      </c>
      <c r="O1139">
        <v>59.098396661541798</v>
      </c>
      <c r="P1139">
        <v>21.575433911882499</v>
      </c>
      <c r="Q1139">
        <v>3.0662115910368999E-2</v>
      </c>
    </row>
    <row r="1140" spans="1:17" hidden="1" x14ac:dyDescent="0.3">
      <c r="A1140" t="s">
        <v>2439</v>
      </c>
      <c r="B1140" t="s">
        <v>2440</v>
      </c>
      <c r="C1140" t="s">
        <v>10405</v>
      </c>
      <c r="D1140" t="s">
        <v>1473</v>
      </c>
      <c r="E1140">
        <v>2170.74471395</v>
      </c>
      <c r="F1140">
        <v>304.10000000000002</v>
      </c>
      <c r="G1140">
        <v>33.872572134443502</v>
      </c>
      <c r="H1140">
        <v>3.0260427858065801</v>
      </c>
      <c r="I1140">
        <v>44.965211024025699</v>
      </c>
      <c r="J1140">
        <v>-5.7227529724869202</v>
      </c>
      <c r="K1140">
        <v>298.44577506804399</v>
      </c>
      <c r="L1140">
        <v>249.55191158605399</v>
      </c>
      <c r="M1140">
        <v>31.6039557757376</v>
      </c>
      <c r="N1140">
        <v>0.43572693673769602</v>
      </c>
      <c r="O1140">
        <v>18.464320947056802</v>
      </c>
      <c r="P1140">
        <v>125.259259259259</v>
      </c>
      <c r="Q1140">
        <v>7.3156563041129996E-2</v>
      </c>
    </row>
    <row r="1141" spans="1:17" hidden="1" x14ac:dyDescent="0.3">
      <c r="A1141" t="s">
        <v>2441</v>
      </c>
      <c r="B1141" t="s">
        <v>2442</v>
      </c>
      <c r="C1141" t="s">
        <v>10405</v>
      </c>
      <c r="D1141" t="s">
        <v>135</v>
      </c>
      <c r="E1141">
        <v>2170.7056938000001</v>
      </c>
      <c r="F1141">
        <v>147</v>
      </c>
      <c r="G1141">
        <v>26.215017418789099</v>
      </c>
      <c r="H1141">
        <v>-5.3600590271549198</v>
      </c>
      <c r="I1141">
        <v>27.718884702405401</v>
      </c>
      <c r="J1141">
        <v>-6.6938419335675503</v>
      </c>
      <c r="K1141">
        <v>141.45628542389801</v>
      </c>
      <c r="L1141">
        <v>122.72227350519201</v>
      </c>
      <c r="M1141">
        <v>53.174380819830503</v>
      </c>
      <c r="N1141">
        <v>0.67995606748540105</v>
      </c>
      <c r="O1141">
        <v>21.5646258503401</v>
      </c>
      <c r="P1141">
        <v>66.1016949152542</v>
      </c>
      <c r="Q1141">
        <v>0.159631531775901</v>
      </c>
    </row>
    <row r="1142" spans="1:17" hidden="1" x14ac:dyDescent="0.3">
      <c r="A1142" t="s">
        <v>2443</v>
      </c>
      <c r="B1142" t="s">
        <v>2444</v>
      </c>
      <c r="C1142" t="s">
        <v>10405</v>
      </c>
      <c r="D1142" t="s">
        <v>233</v>
      </c>
      <c r="E1142">
        <v>2167.3733503950002</v>
      </c>
      <c r="F1142">
        <v>948.65</v>
      </c>
      <c r="G1142">
        <v>41.2491802183022</v>
      </c>
      <c r="H1142">
        <v>8.6533502228512305</v>
      </c>
      <c r="I1142">
        <v>61.7852487005594</v>
      </c>
      <c r="J1142">
        <v>-5.0653490467026598</v>
      </c>
      <c r="K1142">
        <v>845.562941182754</v>
      </c>
      <c r="L1142">
        <v>692.32391213848496</v>
      </c>
      <c r="M1142">
        <v>60.010073678453701</v>
      </c>
      <c r="N1142">
        <v>1.1346675350993101</v>
      </c>
      <c r="O1142">
        <v>10.578190059558301</v>
      </c>
      <c r="P1142">
        <v>104.432807516593</v>
      </c>
      <c r="Q1142">
        <v>6.0107428359418999E-2</v>
      </c>
    </row>
    <row r="1143" spans="1:17" hidden="1" x14ac:dyDescent="0.3">
      <c r="A1143" t="s">
        <v>2445</v>
      </c>
      <c r="B1143" t="s">
        <v>2446</v>
      </c>
      <c r="C1143" t="s">
        <v>10405</v>
      </c>
      <c r="D1143" t="s">
        <v>119</v>
      </c>
      <c r="E1143">
        <v>2158.3822347149999</v>
      </c>
      <c r="F1143">
        <v>137.55000000000001</v>
      </c>
      <c r="G1143">
        <v>-30.6353706749229</v>
      </c>
      <c r="H1143">
        <v>-10.2197586158871</v>
      </c>
      <c r="I1143">
        <v>-25.4187116998318</v>
      </c>
      <c r="J1143">
        <v>-5.1689702308302401</v>
      </c>
      <c r="K1143">
        <v>136.32510126977999</v>
      </c>
      <c r="L1143">
        <v>141.961337262906</v>
      </c>
      <c r="M1143">
        <v>49.180843328465201</v>
      </c>
      <c r="N1143">
        <v>0.51247916778962499</v>
      </c>
      <c r="O1143">
        <v>41.0396219556524</v>
      </c>
      <c r="P1143">
        <v>14.625</v>
      </c>
    </row>
    <row r="1144" spans="1:17" hidden="1" x14ac:dyDescent="0.3">
      <c r="A1144" t="s">
        <v>2447</v>
      </c>
      <c r="B1144" t="s">
        <v>2448</v>
      </c>
      <c r="C1144" t="s">
        <v>10405</v>
      </c>
      <c r="D1144" t="s">
        <v>273</v>
      </c>
      <c r="E1144">
        <v>2152.6853782500002</v>
      </c>
      <c r="F1144">
        <v>434.25</v>
      </c>
      <c r="G1144">
        <v>-28.861238304693401</v>
      </c>
      <c r="H1144">
        <v>-14.7281116618962</v>
      </c>
      <c r="I1144">
        <v>-5.3156615505454496</v>
      </c>
      <c r="J1144">
        <v>-2.8521149598355899</v>
      </c>
      <c r="K1144">
        <v>448.18175575179299</v>
      </c>
      <c r="L1144">
        <v>445.63432712378102</v>
      </c>
      <c r="M1144">
        <v>39.259655948998102</v>
      </c>
      <c r="N1144">
        <v>0.45907933028887499</v>
      </c>
      <c r="O1144">
        <v>47.576280944156601</v>
      </c>
      <c r="P1144">
        <v>31.590909090909001</v>
      </c>
      <c r="Q1144">
        <v>4.5009815197087001E-2</v>
      </c>
    </row>
    <row r="1145" spans="1:17" hidden="1" x14ac:dyDescent="0.3">
      <c r="A1145" t="s">
        <v>2449</v>
      </c>
      <c r="B1145" t="s">
        <v>2450</v>
      </c>
      <c r="C1145" t="s">
        <v>10405</v>
      </c>
      <c r="D1145" t="s">
        <v>549</v>
      </c>
      <c r="E1145">
        <v>2139.9318409500002</v>
      </c>
      <c r="F1145">
        <v>106.35</v>
      </c>
      <c r="G1145">
        <v>88.131885093666298</v>
      </c>
      <c r="H1145">
        <v>23.363583113684498</v>
      </c>
      <c r="I1145">
        <v>44.711907273924901</v>
      </c>
      <c r="J1145">
        <v>8.1308541910522596</v>
      </c>
      <c r="K1145">
        <v>94.365716915313399</v>
      </c>
      <c r="L1145">
        <v>78.621533496673393</v>
      </c>
      <c r="M1145">
        <v>54.9756272135077</v>
      </c>
      <c r="N1145">
        <v>2.5829634601280298</v>
      </c>
      <c r="O1145">
        <v>22.237893747061499</v>
      </c>
      <c r="P1145">
        <v>165.875</v>
      </c>
      <c r="Q1145">
        <v>0.20196406391735999</v>
      </c>
    </row>
    <row r="1146" spans="1:17" hidden="1" x14ac:dyDescent="0.3">
      <c r="A1146" t="s">
        <v>2451</v>
      </c>
      <c r="B1146" t="s">
        <v>2452</v>
      </c>
      <c r="C1146" t="s">
        <v>10405</v>
      </c>
      <c r="D1146" t="s">
        <v>21</v>
      </c>
      <c r="E1146">
        <v>2123.3160544500001</v>
      </c>
      <c r="F1146">
        <v>233.7</v>
      </c>
      <c r="G1146">
        <v>-67.997039693849601</v>
      </c>
      <c r="H1146">
        <v>-2.9578864742398698</v>
      </c>
      <c r="I1146">
        <v>-42.670418859680701</v>
      </c>
      <c r="J1146">
        <v>-9.4674768710462391</v>
      </c>
      <c r="K1146">
        <v>240.41149132241699</v>
      </c>
      <c r="M1146">
        <v>41.794725943607801</v>
      </c>
      <c r="N1146">
        <v>1.24326411218675</v>
      </c>
      <c r="O1146">
        <v>81.300813008130007</v>
      </c>
      <c r="P1146">
        <v>13.999999999999901</v>
      </c>
    </row>
    <row r="1147" spans="1:17" hidden="1" x14ac:dyDescent="0.3">
      <c r="A1147" t="s">
        <v>2453</v>
      </c>
      <c r="B1147" t="s">
        <v>2454</v>
      </c>
      <c r="C1147" t="s">
        <v>10405</v>
      </c>
      <c r="D1147" t="s">
        <v>2455</v>
      </c>
      <c r="E1147">
        <v>2112.3363111399999</v>
      </c>
      <c r="F1147">
        <v>1269.4000000000001</v>
      </c>
      <c r="G1147">
        <v>-25.685745260381001</v>
      </c>
      <c r="H1147">
        <v>1.4491610653764799</v>
      </c>
      <c r="I1147">
        <v>-11.2308860333199</v>
      </c>
      <c r="J1147">
        <v>-0.83497231457458798</v>
      </c>
      <c r="M1147">
        <v>55.827837506121398</v>
      </c>
      <c r="O1147">
        <v>6.34945643611153</v>
      </c>
      <c r="P1147">
        <v>14.344908345719</v>
      </c>
    </row>
    <row r="1148" spans="1:17" hidden="1" x14ac:dyDescent="0.3">
      <c r="A1148" t="s">
        <v>2456</v>
      </c>
      <c r="B1148" t="s">
        <v>2457</v>
      </c>
      <c r="C1148" t="s">
        <v>10405</v>
      </c>
      <c r="D1148" t="s">
        <v>190</v>
      </c>
      <c r="E1148">
        <v>2106.7817595000001</v>
      </c>
      <c r="F1148">
        <v>341.3</v>
      </c>
      <c r="G1148">
        <v>43.526895103024401</v>
      </c>
      <c r="H1148">
        <v>-11.183805519790599</v>
      </c>
      <c r="I1148">
        <v>27.040400719949599</v>
      </c>
      <c r="J1148">
        <v>0.48428523099109599</v>
      </c>
      <c r="K1148">
        <v>341.85181946207899</v>
      </c>
      <c r="L1148">
        <v>302.15488356586502</v>
      </c>
      <c r="M1148">
        <v>51.337447445200901</v>
      </c>
      <c r="N1148">
        <v>0.31260637461575602</v>
      </c>
      <c r="O1148">
        <v>15.9683562847934</v>
      </c>
      <c r="P1148">
        <v>80.191119793041494</v>
      </c>
      <c r="Q1148">
        <v>0.155342560797956</v>
      </c>
    </row>
    <row r="1149" spans="1:17" hidden="1" x14ac:dyDescent="0.3">
      <c r="A1149" t="s">
        <v>2458</v>
      </c>
      <c r="B1149" t="s">
        <v>2459</v>
      </c>
      <c r="C1149" t="s">
        <v>10405</v>
      </c>
      <c r="D1149" t="s">
        <v>393</v>
      </c>
      <c r="E1149">
        <v>2099.787095875</v>
      </c>
      <c r="F1149">
        <v>879.55</v>
      </c>
      <c r="G1149">
        <v>-31.712878911757301</v>
      </c>
      <c r="H1149">
        <v>-6.3283406061189504</v>
      </c>
      <c r="I1149">
        <v>-25.0873508228471</v>
      </c>
      <c r="J1149">
        <v>5.5763163708753298</v>
      </c>
      <c r="K1149">
        <v>858.965560167131</v>
      </c>
      <c r="L1149">
        <v>909.45183808549302</v>
      </c>
      <c r="M1149">
        <v>74.771282360362306</v>
      </c>
      <c r="N1149">
        <v>1.57098596906657</v>
      </c>
      <c r="O1149">
        <v>64.857029162640004</v>
      </c>
      <c r="P1149">
        <v>17.791616445694299</v>
      </c>
      <c r="Q1149">
        <v>6.6241722752589998E-3</v>
      </c>
    </row>
    <row r="1150" spans="1:17" hidden="1" x14ac:dyDescent="0.3">
      <c r="A1150" t="s">
        <v>2460</v>
      </c>
      <c r="B1150" t="s">
        <v>2461</v>
      </c>
      <c r="C1150" t="s">
        <v>10405</v>
      </c>
      <c r="D1150" t="s">
        <v>83</v>
      </c>
      <c r="E1150">
        <v>2098.6090254999999</v>
      </c>
      <c r="F1150">
        <v>241.75</v>
      </c>
      <c r="G1150">
        <v>-1.63134627286092</v>
      </c>
      <c r="H1150">
        <v>-6.5449595579791202</v>
      </c>
      <c r="I1150">
        <v>4.52439270682631E-2</v>
      </c>
      <c r="J1150">
        <v>-3.8586682911123198</v>
      </c>
      <c r="K1150">
        <v>241.70890198686701</v>
      </c>
      <c r="L1150">
        <v>229.47867061127499</v>
      </c>
      <c r="M1150">
        <v>47.776749190527198</v>
      </c>
      <c r="N1150">
        <v>0.61578564428827198</v>
      </c>
      <c r="O1150">
        <v>13.5470527404343</v>
      </c>
      <c r="P1150">
        <v>39.256912442396299</v>
      </c>
      <c r="Q1150">
        <v>-7.7977886541145E-2</v>
      </c>
    </row>
    <row r="1151" spans="1:17" hidden="1" x14ac:dyDescent="0.3">
      <c r="A1151" t="s">
        <v>2462</v>
      </c>
      <c r="B1151" t="s">
        <v>2463</v>
      </c>
      <c r="C1151" t="s">
        <v>10405</v>
      </c>
      <c r="D1151" t="s">
        <v>164</v>
      </c>
      <c r="E1151">
        <v>2093.8023750000002</v>
      </c>
      <c r="F1151">
        <v>2099.0500000000002</v>
      </c>
      <c r="G1151">
        <v>-16.840873063319499</v>
      </c>
      <c r="H1151">
        <v>-15.7487356780368</v>
      </c>
      <c r="I1151">
        <v>-17.325512862281801</v>
      </c>
      <c r="J1151">
        <v>-5.5946948685113904</v>
      </c>
      <c r="K1151">
        <v>2152.3783493747101</v>
      </c>
      <c r="L1151">
        <v>2094.9926957059301</v>
      </c>
      <c r="M1151">
        <v>43.763682175069597</v>
      </c>
      <c r="N1151">
        <v>0.27993727443295202</v>
      </c>
      <c r="O1151">
        <v>32.378933326981198</v>
      </c>
      <c r="P1151">
        <v>24.2041420118343</v>
      </c>
      <c r="Q1151">
        <v>0.100228204747315</v>
      </c>
    </row>
    <row r="1152" spans="1:17" hidden="1" x14ac:dyDescent="0.3">
      <c r="A1152" t="s">
        <v>1804</v>
      </c>
      <c r="B1152" t="s">
        <v>2464</v>
      </c>
      <c r="C1152" t="s">
        <v>10405</v>
      </c>
      <c r="D1152" t="s">
        <v>1806</v>
      </c>
      <c r="E1152">
        <v>2091.9342556299998</v>
      </c>
      <c r="F1152">
        <v>35.85</v>
      </c>
      <c r="G1152">
        <v>-18.5793565301482</v>
      </c>
      <c r="H1152">
        <v>-15.370946139809201</v>
      </c>
      <c r="I1152">
        <v>2.3048596820935399</v>
      </c>
      <c r="J1152">
        <v>-8.3685418286790902</v>
      </c>
      <c r="K1152">
        <v>38.178152315628097</v>
      </c>
      <c r="L1152">
        <v>35.678350784612398</v>
      </c>
      <c r="M1152">
        <v>49.333103027404697</v>
      </c>
      <c r="N1152">
        <v>0.50397948084689304</v>
      </c>
      <c r="O1152">
        <v>28.172942817294199</v>
      </c>
      <c r="P1152">
        <v>32.044198895027598</v>
      </c>
      <c r="Q1152">
        <v>7.0291434656782004E-2</v>
      </c>
    </row>
    <row r="1153" spans="1:17" hidden="1" x14ac:dyDescent="0.3">
      <c r="A1153" t="s">
        <v>2465</v>
      </c>
      <c r="B1153" t="s">
        <v>2466</v>
      </c>
      <c r="C1153" t="s">
        <v>10405</v>
      </c>
      <c r="D1153" t="s">
        <v>501</v>
      </c>
      <c r="E1153">
        <v>2086.8190531499999</v>
      </c>
      <c r="F1153">
        <v>2453.1</v>
      </c>
      <c r="G1153">
        <v>15.390980266978399</v>
      </c>
      <c r="H1153">
        <v>-5.0731226093722697</v>
      </c>
      <c r="I1153">
        <v>57.296476771046301</v>
      </c>
      <c r="J1153">
        <v>-1.6281916005375301</v>
      </c>
      <c r="K1153">
        <v>2458.3433554216799</v>
      </c>
      <c r="L1153">
        <v>2089.92772156518</v>
      </c>
      <c r="M1153">
        <v>54.166133055798099</v>
      </c>
      <c r="N1153">
        <v>0.262219451085485</v>
      </c>
      <c r="O1153">
        <v>37.744078920549498</v>
      </c>
      <c r="P1153">
        <v>89.743589743589695</v>
      </c>
      <c r="Q1153">
        <v>-2.6540607038647E-2</v>
      </c>
    </row>
    <row r="1154" spans="1:17" hidden="1" x14ac:dyDescent="0.3">
      <c r="A1154" t="s">
        <v>2467</v>
      </c>
      <c r="B1154" t="s">
        <v>2468</v>
      </c>
      <c r="C1154" t="s">
        <v>10405</v>
      </c>
      <c r="D1154" t="s">
        <v>130</v>
      </c>
      <c r="E1154">
        <v>2085.0661559999999</v>
      </c>
      <c r="F1154">
        <v>114</v>
      </c>
      <c r="G1154">
        <v>95.695411469397598</v>
      </c>
      <c r="H1154">
        <v>-15.6546850884696</v>
      </c>
      <c r="I1154">
        <v>16.8019467440105</v>
      </c>
      <c r="J1154">
        <v>-0.380492990577113</v>
      </c>
      <c r="K1154">
        <v>120.39964888827799</v>
      </c>
      <c r="L1154">
        <v>105.130263483039</v>
      </c>
      <c r="M1154">
        <v>39.996428194559897</v>
      </c>
      <c r="N1154">
        <v>0.19762899191439801</v>
      </c>
      <c r="O1154">
        <v>42.499999999999901</v>
      </c>
      <c r="P1154">
        <v>136.269430051813</v>
      </c>
      <c r="Q1154">
        <v>3.5485543788617999E-2</v>
      </c>
    </row>
    <row r="1155" spans="1:17" hidden="1" x14ac:dyDescent="0.3">
      <c r="A1155" t="s">
        <v>2469</v>
      </c>
      <c r="B1155" t="s">
        <v>2470</v>
      </c>
      <c r="C1155" t="s">
        <v>10405</v>
      </c>
      <c r="D1155" t="s">
        <v>642</v>
      </c>
      <c r="E1155">
        <v>2080.9672906750002</v>
      </c>
      <c r="F1155">
        <v>104.65</v>
      </c>
      <c r="G1155">
        <v>-44.254286523083103</v>
      </c>
      <c r="H1155">
        <v>-12.259761257926501</v>
      </c>
      <c r="I1155">
        <v>-10.0062351732794</v>
      </c>
      <c r="J1155">
        <v>-3.9143590534035799</v>
      </c>
      <c r="K1155">
        <v>110.19385167670799</v>
      </c>
      <c r="L1155">
        <v>108.139278019659</v>
      </c>
      <c r="M1155">
        <v>35.545552364609698</v>
      </c>
      <c r="N1155">
        <v>0.66408661422406901</v>
      </c>
      <c r="O1155">
        <v>28.982322025800201</v>
      </c>
      <c r="P1155">
        <v>12.5147833566283</v>
      </c>
      <c r="Q1155">
        <v>8.7032027453961006E-2</v>
      </c>
    </row>
    <row r="1156" spans="1:17" hidden="1" x14ac:dyDescent="0.3">
      <c r="A1156" t="s">
        <v>2471</v>
      </c>
      <c r="B1156" t="s">
        <v>2472</v>
      </c>
      <c r="C1156" t="s">
        <v>10405</v>
      </c>
      <c r="D1156" t="s">
        <v>190</v>
      </c>
      <c r="E1156">
        <v>2075.1499146400001</v>
      </c>
      <c r="F1156">
        <v>659.3</v>
      </c>
      <c r="G1156">
        <v>-24.155934515535399</v>
      </c>
      <c r="H1156">
        <v>-11.487225500859401</v>
      </c>
      <c r="I1156">
        <v>42.551988367375998</v>
      </c>
      <c r="J1156">
        <v>-5.1766786984619699</v>
      </c>
      <c r="K1156">
        <v>645.94557825781601</v>
      </c>
      <c r="L1156">
        <v>558.671935348641</v>
      </c>
      <c r="M1156">
        <v>36.583241011579297</v>
      </c>
      <c r="N1156">
        <v>0.296886131392812</v>
      </c>
      <c r="O1156">
        <v>20.150159259820999</v>
      </c>
      <c r="P1156">
        <v>64.004975124378106</v>
      </c>
      <c r="Q1156">
        <v>1.5076678014265999E-2</v>
      </c>
    </row>
    <row r="1157" spans="1:17" hidden="1" x14ac:dyDescent="0.3">
      <c r="A1157" t="s">
        <v>2473</v>
      </c>
      <c r="B1157" t="s">
        <v>2474</v>
      </c>
      <c r="C1157" t="s">
        <v>10405</v>
      </c>
      <c r="D1157" t="s">
        <v>1390</v>
      </c>
      <c r="E1157">
        <v>2075.03203196</v>
      </c>
      <c r="F1157">
        <v>731.6</v>
      </c>
      <c r="G1157">
        <v>90.555122052790793</v>
      </c>
      <c r="H1157">
        <v>-8.7281663020604299</v>
      </c>
      <c r="I1157">
        <v>40.567143956308499</v>
      </c>
      <c r="J1157">
        <v>-8.3210020580538799</v>
      </c>
      <c r="K1157">
        <v>695.07322099173496</v>
      </c>
      <c r="L1157">
        <v>567.750221503744</v>
      </c>
      <c r="M1157">
        <v>57.694751448099701</v>
      </c>
      <c r="N1157">
        <v>0.269075871011699</v>
      </c>
      <c r="O1157">
        <v>23.2914160743575</v>
      </c>
      <c r="P1157">
        <v>126.116519857827</v>
      </c>
      <c r="Q1157">
        <v>6.4926667667376994E-2</v>
      </c>
    </row>
    <row r="1158" spans="1:17" hidden="1" x14ac:dyDescent="0.3">
      <c r="A1158" t="s">
        <v>2475</v>
      </c>
      <c r="B1158" t="s">
        <v>2476</v>
      </c>
      <c r="C1158" t="s">
        <v>10405</v>
      </c>
      <c r="D1158" t="s">
        <v>473</v>
      </c>
      <c r="E1158">
        <v>2069.7905758799998</v>
      </c>
      <c r="F1158">
        <v>247.47</v>
      </c>
      <c r="G1158">
        <v>-19.937953465364501</v>
      </c>
      <c r="H1158">
        <v>-9.0689771304008797</v>
      </c>
      <c r="I1158">
        <v>-0.82845954912634601</v>
      </c>
      <c r="J1158">
        <v>-3.7999256803049302</v>
      </c>
      <c r="K1158">
        <v>251.61726062780599</v>
      </c>
      <c r="L1158">
        <v>239.35564977682299</v>
      </c>
      <c r="M1158">
        <v>53.8140541690384</v>
      </c>
      <c r="N1158">
        <v>0.81706490368085005</v>
      </c>
      <c r="O1158">
        <v>25.065664524992901</v>
      </c>
      <c r="P1158">
        <v>37.0645250623095</v>
      </c>
      <c r="Q1158">
        <v>6.3299362725238006E-2</v>
      </c>
    </row>
    <row r="1159" spans="1:17" hidden="1" x14ac:dyDescent="0.3">
      <c r="A1159" t="s">
        <v>2477</v>
      </c>
      <c r="B1159" t="s">
        <v>2478</v>
      </c>
      <c r="C1159" t="s">
        <v>10405</v>
      </c>
      <c r="D1159" t="s">
        <v>130</v>
      </c>
      <c r="E1159">
        <v>2058.32403385</v>
      </c>
      <c r="F1159">
        <v>121.45</v>
      </c>
      <c r="G1159">
        <v>23.7558824556762</v>
      </c>
      <c r="H1159">
        <v>-1.3212598929755199</v>
      </c>
      <c r="I1159">
        <v>38.9720400584686</v>
      </c>
      <c r="J1159">
        <v>6.2685514878590904</v>
      </c>
      <c r="K1159">
        <v>106.049029498121</v>
      </c>
      <c r="L1159">
        <v>95.175895892391694</v>
      </c>
      <c r="M1159">
        <v>80.639275580042593</v>
      </c>
      <c r="N1159">
        <v>0.84085175952980196</v>
      </c>
      <c r="O1159">
        <v>2.3054755043227599</v>
      </c>
      <c r="P1159">
        <v>73.475217826024803</v>
      </c>
      <c r="Q1159">
        <v>6.6842196963684999E-2</v>
      </c>
    </row>
    <row r="1160" spans="1:17" hidden="1" x14ac:dyDescent="0.3">
      <c r="A1160" t="s">
        <v>2479</v>
      </c>
      <c r="B1160" t="s">
        <v>2480</v>
      </c>
      <c r="C1160" t="s">
        <v>10405</v>
      </c>
      <c r="D1160" t="s">
        <v>546</v>
      </c>
      <c r="E1160">
        <v>2046.1976423999999</v>
      </c>
      <c r="F1160">
        <v>204</v>
      </c>
      <c r="G1160">
        <v>16.892754297412701</v>
      </c>
      <c r="H1160">
        <v>12.7231597646339</v>
      </c>
      <c r="I1160">
        <v>62.341043336201302</v>
      </c>
      <c r="J1160">
        <v>-0.62747134369701396</v>
      </c>
      <c r="K1160">
        <v>191.02667926308399</v>
      </c>
      <c r="L1160">
        <v>158.52202358971101</v>
      </c>
      <c r="M1160">
        <v>39.332923603339403</v>
      </c>
      <c r="N1160">
        <v>1.08223578307864</v>
      </c>
      <c r="O1160">
        <v>13.181372549019599</v>
      </c>
      <c r="P1160">
        <v>86.1313868613138</v>
      </c>
      <c r="Q1160">
        <v>0.112521651126001</v>
      </c>
    </row>
    <row r="1161" spans="1:17" hidden="1" x14ac:dyDescent="0.3">
      <c r="A1161" t="s">
        <v>2481</v>
      </c>
      <c r="B1161" t="s">
        <v>2482</v>
      </c>
      <c r="C1161" t="s">
        <v>10405</v>
      </c>
      <c r="D1161" t="s">
        <v>284</v>
      </c>
      <c r="E1161">
        <v>2044.6480145549999</v>
      </c>
      <c r="F1161">
        <v>1317.45</v>
      </c>
      <c r="G1161">
        <v>-37.648361818462298</v>
      </c>
      <c r="H1161">
        <v>-4.3107248661824604</v>
      </c>
      <c r="I1161">
        <v>-10.826388724840101</v>
      </c>
      <c r="J1161">
        <v>-3.6587040793652599</v>
      </c>
      <c r="K1161">
        <v>1311.02136489656</v>
      </c>
      <c r="L1161">
        <v>1315.4118248836901</v>
      </c>
      <c r="M1161">
        <v>48.464507944885</v>
      </c>
      <c r="N1161">
        <v>0.55393360683449999</v>
      </c>
      <c r="O1161">
        <v>15.6514478727845</v>
      </c>
      <c r="P1161">
        <v>14.9707653372894</v>
      </c>
      <c r="Q1161">
        <v>8.8559145766499998E-3</v>
      </c>
    </row>
    <row r="1162" spans="1:17" hidden="1" x14ac:dyDescent="0.3">
      <c r="A1162" t="s">
        <v>2483</v>
      </c>
      <c r="B1162" t="s">
        <v>2484</v>
      </c>
      <c r="C1162" t="s">
        <v>10405</v>
      </c>
      <c r="D1162" t="s">
        <v>18</v>
      </c>
      <c r="E1162">
        <v>2041.6623567419999</v>
      </c>
      <c r="F1162">
        <v>208.61</v>
      </c>
      <c r="G1162">
        <v>-62.635829168106298</v>
      </c>
      <c r="H1162">
        <v>-8.4843175945592808</v>
      </c>
      <c r="I1162">
        <v>-18.854252142605599</v>
      </c>
      <c r="J1162">
        <v>-6.60594790987391</v>
      </c>
      <c r="K1162">
        <v>213.81605210244601</v>
      </c>
      <c r="L1162">
        <v>229.95729246960499</v>
      </c>
      <c r="M1162">
        <v>36.2660030081868</v>
      </c>
      <c r="N1162">
        <v>0.52941784127494496</v>
      </c>
      <c r="O1162">
        <v>64.924979627055194</v>
      </c>
      <c r="P1162">
        <v>14.3381748424225</v>
      </c>
    </row>
    <row r="1163" spans="1:17" hidden="1" x14ac:dyDescent="0.3">
      <c r="A1163" t="s">
        <v>2485</v>
      </c>
      <c r="B1163" t="s">
        <v>2486</v>
      </c>
      <c r="C1163" t="s">
        <v>10405</v>
      </c>
      <c r="D1163" t="s">
        <v>792</v>
      </c>
      <c r="E1163">
        <v>2040.8709639250001</v>
      </c>
      <c r="F1163">
        <v>790.25</v>
      </c>
      <c r="G1163">
        <v>13.0308752928735</v>
      </c>
      <c r="H1163">
        <v>-7.5563120879904799</v>
      </c>
      <c r="I1163">
        <v>-32.681127128569699</v>
      </c>
      <c r="J1163">
        <v>-5.9297268311758602</v>
      </c>
      <c r="K1163">
        <v>834.56022294678996</v>
      </c>
      <c r="L1163">
        <v>809.61005407314701</v>
      </c>
      <c r="M1163">
        <v>33.865433998133497</v>
      </c>
      <c r="N1163">
        <v>0.63115420158440005</v>
      </c>
      <c r="O1163">
        <v>64.5049035115469</v>
      </c>
      <c r="P1163">
        <v>56.795634920634903</v>
      </c>
      <c r="Q1163">
        <v>0.18404307250792301</v>
      </c>
    </row>
    <row r="1164" spans="1:17" hidden="1" x14ac:dyDescent="0.3">
      <c r="A1164" t="s">
        <v>2487</v>
      </c>
      <c r="B1164" t="s">
        <v>2488</v>
      </c>
      <c r="C1164" t="s">
        <v>10405</v>
      </c>
      <c r="D1164" t="s">
        <v>54</v>
      </c>
      <c r="E1164">
        <v>2038.86</v>
      </c>
      <c r="F1164">
        <v>21.69</v>
      </c>
      <c r="G1164">
        <v>123.32697187799199</v>
      </c>
      <c r="H1164">
        <v>8.1200262053255798</v>
      </c>
      <c r="I1164">
        <v>70.3975683090258</v>
      </c>
      <c r="J1164">
        <v>-13.709714828591199</v>
      </c>
      <c r="K1164">
        <v>19.6921781905139</v>
      </c>
      <c r="L1164">
        <v>15.0678968332582</v>
      </c>
      <c r="M1164">
        <v>39.562395229226098</v>
      </c>
      <c r="N1164">
        <v>1.0476992948261401</v>
      </c>
      <c r="O1164">
        <v>28.630705394190802</v>
      </c>
      <c r="P1164">
        <v>199.172413793103</v>
      </c>
    </row>
    <row r="1165" spans="1:17" hidden="1" x14ac:dyDescent="0.3">
      <c r="A1165" t="s">
        <v>2489</v>
      </c>
      <c r="B1165" t="s">
        <v>2490</v>
      </c>
      <c r="C1165" t="s">
        <v>10405</v>
      </c>
      <c r="D1165" t="s">
        <v>125</v>
      </c>
      <c r="E1165">
        <v>2028.8088116399999</v>
      </c>
      <c r="F1165">
        <v>293.8</v>
      </c>
      <c r="G1165">
        <v>-44.231700785872299</v>
      </c>
      <c r="H1165">
        <v>-20.733331931822399</v>
      </c>
      <c r="I1165">
        <v>-29.7768415588111</v>
      </c>
      <c r="J1165">
        <v>-10.3480297351167</v>
      </c>
      <c r="K1165">
        <v>339.85743866624802</v>
      </c>
      <c r="M1165">
        <v>11.7125083877925</v>
      </c>
      <c r="O1165">
        <v>36.147038801906</v>
      </c>
      <c r="P1165">
        <v>2.70931655305015</v>
      </c>
    </row>
    <row r="1166" spans="1:17" hidden="1" x14ac:dyDescent="0.3">
      <c r="A1166" t="s">
        <v>2491</v>
      </c>
      <c r="B1166" t="s">
        <v>2492</v>
      </c>
      <c r="C1166" t="s">
        <v>10405</v>
      </c>
      <c r="D1166" t="s">
        <v>46</v>
      </c>
      <c r="E1166">
        <v>2022.7181522000001</v>
      </c>
      <c r="F1166">
        <v>160.07</v>
      </c>
      <c r="G1166">
        <v>214.24779858705401</v>
      </c>
      <c r="H1166">
        <v>-22.921891566202401</v>
      </c>
      <c r="I1166">
        <v>84.777763421775404</v>
      </c>
      <c r="J1166">
        <v>-3.64032978914631</v>
      </c>
      <c r="K1166">
        <v>162.180702822965</v>
      </c>
      <c r="L1166">
        <v>124.528590711053</v>
      </c>
      <c r="M1166">
        <v>51.515419582293703</v>
      </c>
      <c r="N1166">
        <v>0.69883196407977299</v>
      </c>
      <c r="O1166">
        <v>27.4442431436246</v>
      </c>
      <c r="P1166">
        <v>248.35690968443899</v>
      </c>
      <c r="Q1166">
        <v>0.181281711827699</v>
      </c>
    </row>
    <row r="1167" spans="1:17" hidden="1" x14ac:dyDescent="0.3">
      <c r="A1167" t="s">
        <v>2493</v>
      </c>
      <c r="B1167" t="s">
        <v>2494</v>
      </c>
      <c r="C1167" t="s">
        <v>10405</v>
      </c>
      <c r="D1167" t="s">
        <v>400</v>
      </c>
      <c r="E1167">
        <v>2020.9002660000001</v>
      </c>
      <c r="F1167">
        <v>900.05</v>
      </c>
      <c r="G1167">
        <v>140.260675883375</v>
      </c>
      <c r="H1167">
        <v>-10.803951389657099</v>
      </c>
      <c r="I1167">
        <v>7.6557252267868101</v>
      </c>
      <c r="J1167">
        <v>-4.0381939959110298</v>
      </c>
      <c r="K1167">
        <v>877.82328502097198</v>
      </c>
      <c r="L1167">
        <v>711.534714935387</v>
      </c>
      <c r="M1167">
        <v>40.571086769974499</v>
      </c>
      <c r="N1167">
        <v>0.67050611675912797</v>
      </c>
      <c r="O1167">
        <v>14.9936114660296</v>
      </c>
      <c r="P1167">
        <v>200.016666666666</v>
      </c>
      <c r="Q1167">
        <v>0.172412887691133</v>
      </c>
    </row>
    <row r="1168" spans="1:17" hidden="1" x14ac:dyDescent="0.3">
      <c r="A1168" t="s">
        <v>2495</v>
      </c>
      <c r="B1168" t="s">
        <v>2496</v>
      </c>
      <c r="C1168" t="s">
        <v>10405</v>
      </c>
      <c r="D1168" t="s">
        <v>190</v>
      </c>
      <c r="E1168">
        <v>2016.6743300000001</v>
      </c>
      <c r="F1168">
        <v>469.75</v>
      </c>
      <c r="G1168">
        <v>-33.8419877567692</v>
      </c>
      <c r="H1168">
        <v>1.00426889738555</v>
      </c>
      <c r="I1168">
        <v>1.99791357311494</v>
      </c>
      <c r="J1168">
        <v>3.0940306216846798</v>
      </c>
      <c r="K1168">
        <v>429.445007264683</v>
      </c>
      <c r="L1168">
        <v>423.22897305351199</v>
      </c>
      <c r="M1168">
        <v>76.758298190489796</v>
      </c>
      <c r="N1168">
        <v>1.5712398893739401</v>
      </c>
      <c r="O1168">
        <v>10.4843001596593</v>
      </c>
      <c r="P1168">
        <v>31.5089585666293</v>
      </c>
      <c r="Q1168">
        <v>-2.4365597223364999E-2</v>
      </c>
    </row>
    <row r="1169" spans="1:17" hidden="1" x14ac:dyDescent="0.3">
      <c r="A1169" t="s">
        <v>2497</v>
      </c>
      <c r="B1169" t="s">
        <v>2498</v>
      </c>
      <c r="C1169" t="s">
        <v>10405</v>
      </c>
      <c r="D1169" t="s">
        <v>615</v>
      </c>
      <c r="E1169">
        <v>2013.47885888</v>
      </c>
      <c r="F1169">
        <v>793.55</v>
      </c>
      <c r="G1169">
        <v>60910.458193597398</v>
      </c>
      <c r="H1169">
        <v>46.940000760032902</v>
      </c>
      <c r="I1169">
        <v>1715.2843443505301</v>
      </c>
      <c r="J1169">
        <v>8.3462483702198291</v>
      </c>
      <c r="K1169">
        <v>535.80291436499897</v>
      </c>
      <c r="L1169">
        <v>260.87147667623799</v>
      </c>
      <c r="M1169">
        <v>99.999987096668207</v>
      </c>
      <c r="N1169">
        <v>4.0478260562235304</v>
      </c>
      <c r="O1169">
        <v>0</v>
      </c>
      <c r="P1169">
        <v>63383.999999999898</v>
      </c>
      <c r="Q1169">
        <v>0.300229900957934</v>
      </c>
    </row>
    <row r="1170" spans="1:17" hidden="1" x14ac:dyDescent="0.3">
      <c r="A1170" t="s">
        <v>2499</v>
      </c>
      <c r="B1170" t="s">
        <v>2500</v>
      </c>
      <c r="C1170" t="s">
        <v>10405</v>
      </c>
      <c r="D1170" t="s">
        <v>276</v>
      </c>
      <c r="E1170">
        <v>2013.0805</v>
      </c>
      <c r="F1170">
        <v>4283.1499999999996</v>
      </c>
      <c r="G1170">
        <v>46.802817037673798</v>
      </c>
      <c r="H1170">
        <v>0.359457202608365</v>
      </c>
      <c r="I1170">
        <v>19.888009277214799</v>
      </c>
      <c r="J1170">
        <v>0.40000912433239599</v>
      </c>
      <c r="K1170">
        <v>3906.3403696157302</v>
      </c>
      <c r="L1170">
        <v>3334.2392308287899</v>
      </c>
      <c r="M1170">
        <v>78.3055801688201</v>
      </c>
      <c r="N1170">
        <v>0.83954706636432297</v>
      </c>
      <c r="O1170">
        <v>2.7281323325122999</v>
      </c>
      <c r="P1170">
        <v>88.270329670329602</v>
      </c>
      <c r="Q1170">
        <v>0.20704460720214801</v>
      </c>
    </row>
    <row r="1171" spans="1:17" hidden="1" x14ac:dyDescent="0.3">
      <c r="A1171" t="s">
        <v>2501</v>
      </c>
      <c r="B1171" t="s">
        <v>2502</v>
      </c>
      <c r="C1171" t="s">
        <v>10405</v>
      </c>
      <c r="D1171" t="s">
        <v>324</v>
      </c>
      <c r="E1171">
        <v>2010.4550200000001</v>
      </c>
      <c r="F1171">
        <v>1500.25</v>
      </c>
      <c r="G1171">
        <v>415.986908081796</v>
      </c>
      <c r="H1171">
        <v>-1.6720978578338901</v>
      </c>
      <c r="I1171">
        <v>122.664565253196</v>
      </c>
      <c r="J1171">
        <v>7.6051127394238103</v>
      </c>
      <c r="K1171">
        <v>1347.5894478200901</v>
      </c>
      <c r="L1171">
        <v>950.93049319737304</v>
      </c>
      <c r="M1171">
        <v>64.616309364883193</v>
      </c>
      <c r="N1171">
        <v>1.1245131950141301</v>
      </c>
      <c r="O1171">
        <v>7.9753374437593703</v>
      </c>
      <c r="P1171">
        <v>504.69568722289398</v>
      </c>
      <c r="Q1171">
        <v>0.21541697972374799</v>
      </c>
    </row>
    <row r="1172" spans="1:17" hidden="1" x14ac:dyDescent="0.3">
      <c r="A1172" t="s">
        <v>2503</v>
      </c>
      <c r="B1172" t="s">
        <v>2504</v>
      </c>
      <c r="C1172" t="s">
        <v>10405</v>
      </c>
      <c r="D1172" t="s">
        <v>1597</v>
      </c>
      <c r="E1172">
        <v>2005.9017707519999</v>
      </c>
      <c r="F1172">
        <v>92.16</v>
      </c>
      <c r="G1172">
        <v>-38.333516975083199</v>
      </c>
      <c r="H1172">
        <v>-6.9092158979743097</v>
      </c>
      <c r="I1172">
        <v>-25.3267074152498</v>
      </c>
      <c r="J1172">
        <v>-4.2565958828520598</v>
      </c>
      <c r="K1172">
        <v>96.419927916839598</v>
      </c>
      <c r="L1172">
        <v>96.6781096595154</v>
      </c>
      <c r="M1172">
        <v>32.789101545495001</v>
      </c>
      <c r="N1172">
        <v>1.0205742272448599</v>
      </c>
      <c r="O1172">
        <v>40.5164930555555</v>
      </c>
      <c r="P1172">
        <v>11.0361445783132</v>
      </c>
      <c r="Q1172">
        <v>3.2286036588071998E-2</v>
      </c>
    </row>
    <row r="1173" spans="1:17" hidden="1" x14ac:dyDescent="0.3">
      <c r="A1173" t="s">
        <v>2505</v>
      </c>
      <c r="B1173" t="s">
        <v>2506</v>
      </c>
      <c r="C1173" t="s">
        <v>10405</v>
      </c>
      <c r="D1173" t="s">
        <v>21</v>
      </c>
      <c r="E1173">
        <v>1993.1379302400001</v>
      </c>
      <c r="F1173">
        <v>1692.8</v>
      </c>
      <c r="G1173">
        <v>221.84878795920901</v>
      </c>
      <c r="H1173">
        <v>9.6655088138137799</v>
      </c>
      <c r="I1173">
        <v>63.653488859063998</v>
      </c>
      <c r="J1173">
        <v>13.4392933880378</v>
      </c>
      <c r="K1173">
        <v>1480.3834141247701</v>
      </c>
      <c r="L1173">
        <v>1127.4580005124999</v>
      </c>
      <c r="M1173">
        <v>64.977107694369494</v>
      </c>
      <c r="N1173">
        <v>1.4431797804769799</v>
      </c>
      <c r="O1173">
        <v>10.1134215500945</v>
      </c>
      <c r="P1173">
        <v>306.28825153006102</v>
      </c>
      <c r="Q1173">
        <v>0.15032060244669601</v>
      </c>
    </row>
    <row r="1174" spans="1:17" hidden="1" x14ac:dyDescent="0.3">
      <c r="A1174" t="s">
        <v>2507</v>
      </c>
      <c r="B1174" t="s">
        <v>2508</v>
      </c>
      <c r="C1174" t="s">
        <v>10405</v>
      </c>
      <c r="D1174" t="s">
        <v>161</v>
      </c>
      <c r="E1174">
        <v>1992.7899</v>
      </c>
      <c r="F1174">
        <v>1876.45</v>
      </c>
      <c r="G1174">
        <v>307.6001500017</v>
      </c>
      <c r="H1174">
        <v>-15.2061975653279</v>
      </c>
      <c r="I1174">
        <v>73.796964775822602</v>
      </c>
      <c r="J1174">
        <v>-12.743504392320901</v>
      </c>
      <c r="K1174">
        <v>1934.6561491766099</v>
      </c>
      <c r="L1174">
        <v>1478.8007228752199</v>
      </c>
      <c r="M1174">
        <v>36.299040535196298</v>
      </c>
      <c r="N1174">
        <v>0.55065333098861502</v>
      </c>
      <c r="O1174">
        <v>25.0073276666044</v>
      </c>
      <c r="P1174">
        <v>348.58952904613898</v>
      </c>
      <c r="Q1174">
        <v>0.17796099838322099</v>
      </c>
    </row>
    <row r="1175" spans="1:17" hidden="1" x14ac:dyDescent="0.3">
      <c r="A1175" t="s">
        <v>2509</v>
      </c>
      <c r="B1175" t="s">
        <v>2510</v>
      </c>
      <c r="C1175" t="s">
        <v>10405</v>
      </c>
      <c r="D1175" t="s">
        <v>433</v>
      </c>
      <c r="E1175">
        <v>1992.2718797160001</v>
      </c>
      <c r="F1175">
        <v>132.36000000000001</v>
      </c>
      <c r="G1175">
        <v>87.471130950071696</v>
      </c>
      <c r="H1175">
        <v>-18.959932083958101</v>
      </c>
      <c r="I1175">
        <v>23.189534706940201</v>
      </c>
      <c r="J1175">
        <v>-3.6685599810553802</v>
      </c>
      <c r="K1175">
        <v>137.745441522395</v>
      </c>
      <c r="L1175">
        <v>113.80200001823199</v>
      </c>
      <c r="M1175">
        <v>28.2262645877415</v>
      </c>
      <c r="N1175">
        <v>0.28984962560288702</v>
      </c>
      <c r="O1175">
        <v>24.206708975521298</v>
      </c>
      <c r="P1175">
        <v>137.843665768194</v>
      </c>
      <c r="Q1175">
        <v>0.101771720019582</v>
      </c>
    </row>
    <row r="1176" spans="1:17" hidden="1" x14ac:dyDescent="0.3">
      <c r="A1176" t="s">
        <v>2511</v>
      </c>
      <c r="B1176" t="s">
        <v>2512</v>
      </c>
      <c r="C1176" t="s">
        <v>10405</v>
      </c>
      <c r="D1176" t="s">
        <v>279</v>
      </c>
      <c r="E1176">
        <v>1987.950898975</v>
      </c>
      <c r="F1176">
        <v>317.05</v>
      </c>
      <c r="G1176">
        <v>6.7515941859317703</v>
      </c>
      <c r="H1176">
        <v>-4.8901863882911796</v>
      </c>
      <c r="I1176">
        <v>-25.3493498910785</v>
      </c>
      <c r="J1176">
        <v>-1.3603329877389301</v>
      </c>
      <c r="K1176">
        <v>323.23156821500999</v>
      </c>
      <c r="L1176">
        <v>314.74047312400302</v>
      </c>
      <c r="M1176">
        <v>47.1734525162681</v>
      </c>
      <c r="N1176">
        <v>0.76356816315311904</v>
      </c>
      <c r="O1176">
        <v>33.307049361299399</v>
      </c>
      <c r="P1176">
        <v>49.059708509638</v>
      </c>
      <c r="Q1176">
        <v>8.3256608664907E-2</v>
      </c>
    </row>
    <row r="1177" spans="1:17" hidden="1" x14ac:dyDescent="0.3">
      <c r="A1177" t="s">
        <v>2513</v>
      </c>
      <c r="B1177" t="s">
        <v>2514</v>
      </c>
      <c r="C1177" t="s">
        <v>10405</v>
      </c>
      <c r="D1177" t="s">
        <v>1694</v>
      </c>
      <c r="E1177">
        <v>1984.1380216</v>
      </c>
      <c r="F1177">
        <v>63.37</v>
      </c>
      <c r="G1177">
        <v>-6.1652464294021598</v>
      </c>
      <c r="H1177">
        <v>-0.13803755689677</v>
      </c>
      <c r="I1177">
        <v>-5.2750358030686897</v>
      </c>
      <c r="J1177">
        <v>-0.19613689401696099</v>
      </c>
      <c r="K1177">
        <v>61.155013673920699</v>
      </c>
      <c r="L1177">
        <v>58.439812831187503</v>
      </c>
      <c r="M1177">
        <v>58.880462682991599</v>
      </c>
      <c r="N1177">
        <v>1.1150322633248799</v>
      </c>
      <c r="O1177">
        <v>0.91525958655516104</v>
      </c>
      <c r="P1177">
        <v>31.6095534787123</v>
      </c>
      <c r="Q1177">
        <v>-2.8254867209200001E-2</v>
      </c>
    </row>
    <row r="1178" spans="1:17" hidden="1" x14ac:dyDescent="0.3">
      <c r="A1178" t="s">
        <v>2515</v>
      </c>
      <c r="B1178" t="s">
        <v>2516</v>
      </c>
      <c r="C1178" t="s">
        <v>10405</v>
      </c>
      <c r="D1178" t="s">
        <v>388</v>
      </c>
      <c r="E1178">
        <v>1983.06742452</v>
      </c>
      <c r="F1178">
        <v>495.6</v>
      </c>
      <c r="G1178">
        <v>3.20977367019022</v>
      </c>
      <c r="H1178">
        <v>-1.9905930329841801</v>
      </c>
      <c r="I1178">
        <v>48.969912379859302</v>
      </c>
      <c r="J1178">
        <v>2.5908375025794901</v>
      </c>
      <c r="K1178">
        <v>451.44309522866399</v>
      </c>
      <c r="L1178">
        <v>390.85056221176501</v>
      </c>
      <c r="M1178">
        <v>56.115130908264</v>
      </c>
      <c r="N1178">
        <v>0.80833706782930204</v>
      </c>
      <c r="O1178">
        <v>7.2941888619854698</v>
      </c>
      <c r="P1178">
        <v>76.747503566333805</v>
      </c>
      <c r="Q1178">
        <v>-7.5943628198409996E-2</v>
      </c>
    </row>
    <row r="1179" spans="1:17" hidden="1" x14ac:dyDescent="0.3">
      <c r="A1179" t="s">
        <v>2517</v>
      </c>
      <c r="B1179" t="s">
        <v>2518</v>
      </c>
      <c r="C1179" t="s">
        <v>10405</v>
      </c>
      <c r="D1179" t="s">
        <v>86</v>
      </c>
      <c r="E1179">
        <v>1982.63345082</v>
      </c>
      <c r="F1179">
        <v>297.11</v>
      </c>
      <c r="G1179">
        <v>138.98915215575499</v>
      </c>
      <c r="H1179">
        <v>43.110011352283102</v>
      </c>
      <c r="I1179">
        <v>165.43258564770801</v>
      </c>
      <c r="J1179">
        <v>-11.644388948194401</v>
      </c>
      <c r="K1179">
        <v>215.46300213622999</v>
      </c>
      <c r="L1179">
        <v>151.60221933941699</v>
      </c>
      <c r="M1179">
        <v>63.395637253202203</v>
      </c>
      <c r="N1179">
        <v>1.4153237286421601</v>
      </c>
      <c r="O1179">
        <v>21.288411699370599</v>
      </c>
      <c r="P1179">
        <v>219.301450832885</v>
      </c>
      <c r="Q1179">
        <v>0.12305901166748399</v>
      </c>
    </row>
    <row r="1180" spans="1:17" hidden="1" x14ac:dyDescent="0.3">
      <c r="A1180" t="s">
        <v>2519</v>
      </c>
      <c r="B1180" t="s">
        <v>2520</v>
      </c>
      <c r="C1180" t="s">
        <v>10405</v>
      </c>
      <c r="D1180" t="s">
        <v>24</v>
      </c>
      <c r="E1180">
        <v>1979.708270025</v>
      </c>
      <c r="F1180">
        <v>186.33</v>
      </c>
      <c r="G1180">
        <v>-14.4762703637863</v>
      </c>
      <c r="H1180">
        <v>-12.193521861452799</v>
      </c>
      <c r="I1180">
        <v>-0.97477069217911305</v>
      </c>
      <c r="J1180">
        <v>-1.8889375814763101</v>
      </c>
      <c r="K1180">
        <v>189.04674487369999</v>
      </c>
      <c r="L1180">
        <v>182.48647931568499</v>
      </c>
      <c r="M1180">
        <v>49.088755814229998</v>
      </c>
      <c r="N1180">
        <v>0.58882492839654299</v>
      </c>
      <c r="O1180">
        <v>16.835721569258801</v>
      </c>
      <c r="P1180">
        <v>30.941672522838999</v>
      </c>
      <c r="Q1180">
        <v>-2.6909271921219998E-3</v>
      </c>
    </row>
    <row r="1181" spans="1:17" hidden="1" x14ac:dyDescent="0.3">
      <c r="A1181" t="s">
        <v>2521</v>
      </c>
      <c r="B1181" t="s">
        <v>2522</v>
      </c>
      <c r="C1181" t="s">
        <v>10405</v>
      </c>
      <c r="D1181" t="s">
        <v>452</v>
      </c>
      <c r="E1181">
        <v>1976.9675</v>
      </c>
      <c r="F1181">
        <v>1309.25</v>
      </c>
      <c r="G1181">
        <v>5.95903768257834</v>
      </c>
      <c r="H1181">
        <v>8.3943493669858302</v>
      </c>
      <c r="I1181">
        <v>-12.5371991500087</v>
      </c>
      <c r="J1181">
        <v>14.917643430471401</v>
      </c>
      <c r="K1181">
        <v>1221.6433394708799</v>
      </c>
      <c r="L1181">
        <v>1230.1813400083599</v>
      </c>
      <c r="M1181">
        <v>65.870989071589506</v>
      </c>
      <c r="N1181">
        <v>1.82038784573867</v>
      </c>
      <c r="O1181">
        <v>22.5892686652663</v>
      </c>
      <c r="P1181">
        <v>40.034226429220801</v>
      </c>
      <c r="Q1181">
        <v>6.2137314630731001E-2</v>
      </c>
    </row>
    <row r="1182" spans="1:17" hidden="1" x14ac:dyDescent="0.3">
      <c r="A1182" t="s">
        <v>2523</v>
      </c>
      <c r="B1182" t="s">
        <v>2524</v>
      </c>
      <c r="C1182" t="s">
        <v>10405</v>
      </c>
      <c r="D1182" t="s">
        <v>393</v>
      </c>
      <c r="E1182">
        <v>1976.8346956799901</v>
      </c>
      <c r="F1182">
        <v>811.2</v>
      </c>
      <c r="G1182">
        <v>-33.396922704417399</v>
      </c>
      <c r="H1182">
        <v>-5.08773556895098</v>
      </c>
      <c r="I1182">
        <v>-0.118363641053832</v>
      </c>
      <c r="J1182">
        <v>0.77792019684201597</v>
      </c>
      <c r="K1182">
        <v>825.372947763507</v>
      </c>
      <c r="L1182">
        <v>805.98523745180296</v>
      </c>
      <c r="M1182">
        <v>47.944944100112998</v>
      </c>
      <c r="N1182">
        <v>0.42510654098456302</v>
      </c>
      <c r="O1182">
        <v>34.368836291913198</v>
      </c>
      <c r="P1182">
        <v>25.874776941577998</v>
      </c>
      <c r="Q1182">
        <v>-8.1874092115237995E-2</v>
      </c>
    </row>
    <row r="1183" spans="1:17" hidden="1" x14ac:dyDescent="0.3">
      <c r="A1183" t="s">
        <v>2525</v>
      </c>
      <c r="B1183" t="s">
        <v>2526</v>
      </c>
      <c r="C1183" t="s">
        <v>10405</v>
      </c>
      <c r="D1183" t="s">
        <v>242</v>
      </c>
      <c r="E1183">
        <v>1974.5139119999999</v>
      </c>
      <c r="F1183">
        <v>806.8</v>
      </c>
      <c r="G1183">
        <v>101.70094274293299</v>
      </c>
      <c r="H1183">
        <v>-4.6059264044881498</v>
      </c>
      <c r="I1183">
        <v>195.37915388762599</v>
      </c>
      <c r="J1183">
        <v>-3.9947757746602499</v>
      </c>
      <c r="K1183">
        <v>835.22390321653597</v>
      </c>
      <c r="M1183">
        <v>36.604549618845297</v>
      </c>
      <c r="N1183">
        <v>0.43132961687865801</v>
      </c>
      <c r="O1183">
        <v>40.2702032721864</v>
      </c>
      <c r="P1183">
        <v>243.31914893617</v>
      </c>
    </row>
    <row r="1184" spans="1:17" hidden="1" x14ac:dyDescent="0.3">
      <c r="A1184" t="s">
        <v>2527</v>
      </c>
      <c r="B1184" t="s">
        <v>2528</v>
      </c>
      <c r="C1184" t="s">
        <v>10405</v>
      </c>
      <c r="D1184" t="s">
        <v>2529</v>
      </c>
      <c r="E1184">
        <v>1973.2143381349999</v>
      </c>
      <c r="F1184">
        <v>1826.95</v>
      </c>
      <c r="G1184">
        <v>292.87443480132202</v>
      </c>
      <c r="H1184">
        <v>-13.099110261192401</v>
      </c>
      <c r="I1184">
        <v>19.6094850012575</v>
      </c>
      <c r="J1184">
        <v>-2.0996035443104701</v>
      </c>
      <c r="K1184">
        <v>1879.6492775262</v>
      </c>
      <c r="L1184">
        <v>1491.1150574794201</v>
      </c>
      <c r="M1184">
        <v>43.632710475375298</v>
      </c>
      <c r="N1184">
        <v>0.43655503856082301</v>
      </c>
      <c r="O1184">
        <v>23.703440159829199</v>
      </c>
      <c r="P1184">
        <v>418.65152590489703</v>
      </c>
      <c r="Q1184">
        <v>0.236839403745641</v>
      </c>
    </row>
    <row r="1185" spans="1:17" hidden="1" x14ac:dyDescent="0.3">
      <c r="A1185" t="s">
        <v>2530</v>
      </c>
      <c r="B1185" t="s">
        <v>2531</v>
      </c>
      <c r="C1185" t="s">
        <v>10405</v>
      </c>
      <c r="D1185" t="s">
        <v>122</v>
      </c>
      <c r="E1185">
        <v>1972.4493233400001</v>
      </c>
      <c r="F1185">
        <v>88.86</v>
      </c>
      <c r="G1185">
        <v>85.385558128774093</v>
      </c>
      <c r="H1185">
        <v>-10.3292885883262</v>
      </c>
      <c r="I1185">
        <v>31.449581622345701</v>
      </c>
      <c r="J1185">
        <v>-13.4515244424462</v>
      </c>
      <c r="K1185">
        <v>93.9385311151011</v>
      </c>
      <c r="L1185">
        <v>78.114794037185803</v>
      </c>
      <c r="M1185">
        <v>22.284576855527199</v>
      </c>
      <c r="N1185">
        <v>1.0666255019414099</v>
      </c>
      <c r="O1185">
        <v>21.426963763223</v>
      </c>
      <c r="P1185">
        <v>130.14763014763</v>
      </c>
      <c r="Q1185">
        <v>7.3379792706824001E-2</v>
      </c>
    </row>
    <row r="1186" spans="1:17" hidden="1" x14ac:dyDescent="0.3">
      <c r="A1186" t="s">
        <v>2532</v>
      </c>
      <c r="B1186" t="s">
        <v>2533</v>
      </c>
      <c r="C1186" t="s">
        <v>10405</v>
      </c>
      <c r="D1186" t="s">
        <v>273</v>
      </c>
      <c r="E1186">
        <v>1957.00144073</v>
      </c>
      <c r="F1186">
        <v>58.69</v>
      </c>
      <c r="G1186">
        <v>19.686778077776498</v>
      </c>
      <c r="H1186">
        <v>-6.9622764141115399</v>
      </c>
      <c r="I1186">
        <v>-15.942608368229401</v>
      </c>
      <c r="J1186">
        <v>4.0140667303465598</v>
      </c>
      <c r="K1186">
        <v>59.484256271796497</v>
      </c>
      <c r="L1186">
        <v>59.533338958600197</v>
      </c>
      <c r="M1186">
        <v>62.334243743346498</v>
      </c>
      <c r="N1186">
        <v>1.2679971684381799</v>
      </c>
      <c r="O1186">
        <v>63.400920088601097</v>
      </c>
      <c r="P1186">
        <v>61.236263736263702</v>
      </c>
      <c r="Q1186">
        <v>-3.5408316327200002E-4</v>
      </c>
    </row>
    <row r="1187" spans="1:17" hidden="1" x14ac:dyDescent="0.3">
      <c r="A1187" t="s">
        <v>2534</v>
      </c>
      <c r="B1187" t="s">
        <v>2535</v>
      </c>
      <c r="C1187" t="s">
        <v>10405</v>
      </c>
      <c r="D1187" t="s">
        <v>190</v>
      </c>
      <c r="E1187">
        <v>1956.1101000000001</v>
      </c>
      <c r="F1187">
        <v>800.7</v>
      </c>
      <c r="G1187">
        <v>-28.958658379494999</v>
      </c>
      <c r="H1187">
        <v>-11.305022548801301</v>
      </c>
      <c r="I1187">
        <v>21.954472942853499</v>
      </c>
      <c r="J1187">
        <v>-1.2992120073601401</v>
      </c>
      <c r="K1187">
        <v>798.65987859387303</v>
      </c>
      <c r="L1187">
        <v>733.55592336722896</v>
      </c>
      <c r="M1187">
        <v>54.853032694923201</v>
      </c>
      <c r="N1187">
        <v>0.39228275570717303</v>
      </c>
      <c r="O1187">
        <v>14.268764830773</v>
      </c>
      <c r="P1187">
        <v>46.1131386861314</v>
      </c>
      <c r="Q1187">
        <v>-2.2223060170685E-2</v>
      </c>
    </row>
    <row r="1188" spans="1:17" hidden="1" x14ac:dyDescent="0.3">
      <c r="A1188" t="s">
        <v>2536</v>
      </c>
      <c r="B1188" t="s">
        <v>2537</v>
      </c>
      <c r="C1188" t="s">
        <v>10405</v>
      </c>
      <c r="D1188" t="s">
        <v>273</v>
      </c>
      <c r="E1188">
        <v>1950.4441296699999</v>
      </c>
      <c r="F1188">
        <v>58.29</v>
      </c>
      <c r="G1188">
        <v>-40.317869465331803</v>
      </c>
      <c r="H1188">
        <v>-3.0663681562287302</v>
      </c>
      <c r="I1188">
        <v>-0.90622960697769905</v>
      </c>
      <c r="J1188">
        <v>-17.543536823783501</v>
      </c>
      <c r="K1188">
        <v>59.499909426848397</v>
      </c>
      <c r="L1188">
        <v>59.644489075660402</v>
      </c>
      <c r="M1188">
        <v>40.225541161397402</v>
      </c>
      <c r="N1188">
        <v>1.2969265655618201</v>
      </c>
      <c r="O1188">
        <v>45.053756259249198</v>
      </c>
      <c r="P1188">
        <v>54.447973175985602</v>
      </c>
    </row>
    <row r="1189" spans="1:17" hidden="1" x14ac:dyDescent="0.3">
      <c r="A1189" t="s">
        <v>2538</v>
      </c>
      <c r="B1189" t="s">
        <v>2539</v>
      </c>
      <c r="C1189" t="s">
        <v>10405</v>
      </c>
      <c r="D1189" t="s">
        <v>388</v>
      </c>
      <c r="E1189">
        <v>1941.3548190199999</v>
      </c>
      <c r="F1189">
        <v>1544.35</v>
      </c>
      <c r="G1189">
        <v>43.316383442538601</v>
      </c>
      <c r="H1189">
        <v>-4.2340405156511904</v>
      </c>
      <c r="I1189">
        <v>90.584621172666104</v>
      </c>
      <c r="J1189">
        <v>-4.7134701165954702</v>
      </c>
      <c r="K1189">
        <v>1439.02527913981</v>
      </c>
      <c r="L1189">
        <v>1159.13208154737</v>
      </c>
      <c r="M1189">
        <v>49.442065183241397</v>
      </c>
      <c r="N1189">
        <v>0.68791110915186804</v>
      </c>
      <c r="O1189">
        <v>6.8378282125165901</v>
      </c>
      <c r="P1189">
        <v>120.68448128036501</v>
      </c>
      <c r="Q1189">
        <v>3.1386076127173999E-2</v>
      </c>
    </row>
    <row r="1190" spans="1:17" hidden="1" x14ac:dyDescent="0.3">
      <c r="A1190" t="s">
        <v>2540</v>
      </c>
      <c r="B1190" t="s">
        <v>2541</v>
      </c>
      <c r="C1190" t="s">
        <v>10405</v>
      </c>
      <c r="D1190" t="s">
        <v>792</v>
      </c>
      <c r="E1190">
        <v>1939.80076925299</v>
      </c>
      <c r="F1190">
        <v>9.61</v>
      </c>
      <c r="G1190">
        <v>-79.191964463667702</v>
      </c>
      <c r="H1190">
        <v>16.684533070420599</v>
      </c>
      <c r="I1190">
        <v>-51.797369858608498</v>
      </c>
      <c r="J1190">
        <v>-2.0530282018447199</v>
      </c>
      <c r="K1190">
        <v>10.621610685925001</v>
      </c>
      <c r="L1190">
        <v>15.882188236487501</v>
      </c>
      <c r="M1190">
        <v>99.293360979071593</v>
      </c>
      <c r="N1190">
        <v>0.62572841208215801</v>
      </c>
      <c r="O1190">
        <v>138.81373569198701</v>
      </c>
      <c r="P1190">
        <v>41.323529411764603</v>
      </c>
      <c r="Q1190">
        <v>-2.9916898755148E-2</v>
      </c>
    </row>
    <row r="1191" spans="1:17" hidden="1" x14ac:dyDescent="0.3">
      <c r="A1191" t="s">
        <v>2542</v>
      </c>
      <c r="B1191" t="s">
        <v>2543</v>
      </c>
      <c r="C1191" t="s">
        <v>10405</v>
      </c>
      <c r="D1191" t="s">
        <v>98</v>
      </c>
      <c r="E1191">
        <v>1933.38042</v>
      </c>
      <c r="F1191">
        <v>352.75</v>
      </c>
      <c r="G1191">
        <v>-39.591096722535497</v>
      </c>
      <c r="H1191">
        <v>-1.05511281808996</v>
      </c>
      <c r="I1191">
        <v>0.42433179270318799</v>
      </c>
      <c r="J1191">
        <v>-2.4091535579700798</v>
      </c>
      <c r="K1191">
        <v>340.001438266165</v>
      </c>
      <c r="L1191">
        <v>342.97023643146798</v>
      </c>
      <c r="M1191">
        <v>60.899624033606401</v>
      </c>
      <c r="N1191">
        <v>1.05164079672741</v>
      </c>
      <c r="O1191">
        <v>25.868178596739899</v>
      </c>
      <c r="P1191">
        <v>25.066477574897998</v>
      </c>
      <c r="Q1191">
        <v>6.6618074356411996E-2</v>
      </c>
    </row>
    <row r="1192" spans="1:17" hidden="1" x14ac:dyDescent="0.3">
      <c r="A1192" t="s">
        <v>2544</v>
      </c>
      <c r="B1192" t="s">
        <v>2545</v>
      </c>
      <c r="C1192" t="s">
        <v>10405</v>
      </c>
      <c r="D1192" t="s">
        <v>190</v>
      </c>
      <c r="E1192">
        <v>1925.8076128</v>
      </c>
      <c r="F1192">
        <v>1184</v>
      </c>
      <c r="G1192">
        <v>10.193570091868301</v>
      </c>
      <c r="H1192">
        <v>-16.844652284665901</v>
      </c>
      <c r="I1192">
        <v>55.137236655251598</v>
      </c>
      <c r="J1192">
        <v>-3.6501814623544999</v>
      </c>
      <c r="K1192">
        <v>1108.4708066345399</v>
      </c>
      <c r="L1192">
        <v>906.18884696155203</v>
      </c>
      <c r="M1192">
        <v>44.405717114471798</v>
      </c>
      <c r="N1192">
        <v>0.29357409295458597</v>
      </c>
      <c r="O1192">
        <v>29.138513513513502</v>
      </c>
      <c r="P1192">
        <v>87.638668779714706</v>
      </c>
      <c r="Q1192">
        <v>0.106251819811535</v>
      </c>
    </row>
    <row r="1193" spans="1:17" hidden="1" x14ac:dyDescent="0.3">
      <c r="A1193" t="s">
        <v>2546</v>
      </c>
      <c r="B1193" t="s">
        <v>2547</v>
      </c>
      <c r="C1193" t="s">
        <v>10405</v>
      </c>
      <c r="D1193" t="s">
        <v>2548</v>
      </c>
      <c r="E1193">
        <v>1924.6301900000001</v>
      </c>
      <c r="F1193">
        <v>1781.9</v>
      </c>
      <c r="G1193">
        <v>-14.2595029996811</v>
      </c>
      <c r="H1193">
        <v>27.638600070014601</v>
      </c>
      <c r="I1193">
        <v>8.3791385298761298</v>
      </c>
      <c r="J1193">
        <v>-3.3698304890670698</v>
      </c>
      <c r="K1193">
        <v>1480.65114547342</v>
      </c>
      <c r="L1193">
        <v>1384.8251507872701</v>
      </c>
      <c r="M1193">
        <v>68.361017410427294</v>
      </c>
      <c r="N1193">
        <v>1.53383918296893</v>
      </c>
      <c r="O1193">
        <v>5.44923957573375</v>
      </c>
      <c r="P1193">
        <v>77.303482587064593</v>
      </c>
      <c r="Q1193">
        <v>0.25246698597357797</v>
      </c>
    </row>
    <row r="1194" spans="1:17" hidden="1" x14ac:dyDescent="0.3">
      <c r="A1194" t="s">
        <v>2549</v>
      </c>
      <c r="B1194" t="s">
        <v>2550</v>
      </c>
      <c r="C1194" t="s">
        <v>10405</v>
      </c>
      <c r="D1194" t="s">
        <v>273</v>
      </c>
      <c r="E1194">
        <v>1920.78</v>
      </c>
      <c r="F1194">
        <v>1600.65</v>
      </c>
      <c r="G1194">
        <v>-36.973967080108899</v>
      </c>
      <c r="H1194">
        <v>1.9425029454337399</v>
      </c>
      <c r="I1194">
        <v>-2.6444781812964799</v>
      </c>
      <c r="J1194">
        <v>6.0863493353677196</v>
      </c>
      <c r="K1194">
        <v>1455.5022831036899</v>
      </c>
      <c r="L1194">
        <v>1430.8948310104799</v>
      </c>
      <c r="M1194">
        <v>82.353309589447406</v>
      </c>
      <c r="N1194">
        <v>1.43381406745578</v>
      </c>
      <c r="O1194">
        <v>7.13772529909724</v>
      </c>
      <c r="P1194">
        <v>35.527708395072104</v>
      </c>
      <c r="Q1194">
        <v>0.16274590376581799</v>
      </c>
    </row>
    <row r="1195" spans="1:17" hidden="1" x14ac:dyDescent="0.3">
      <c r="A1195" t="s">
        <v>2551</v>
      </c>
      <c r="B1195" t="s">
        <v>2552</v>
      </c>
      <c r="C1195" t="s">
        <v>10405</v>
      </c>
      <c r="D1195" t="s">
        <v>1429</v>
      </c>
      <c r="E1195">
        <v>1917.2219981000001</v>
      </c>
      <c r="F1195">
        <v>740.2</v>
      </c>
      <c r="G1195">
        <v>-20.741723267433098</v>
      </c>
      <c r="H1195">
        <v>-23.6832288717304</v>
      </c>
      <c r="I1195">
        <v>27.387756604837602</v>
      </c>
      <c r="J1195">
        <v>-5.4788439468187304</v>
      </c>
      <c r="K1195">
        <v>805.03990634379102</v>
      </c>
      <c r="L1195">
        <v>717.94091313333797</v>
      </c>
      <c r="M1195">
        <v>29.129786241644901</v>
      </c>
      <c r="N1195">
        <v>0.52014014623376503</v>
      </c>
      <c r="O1195">
        <v>34.8959740610645</v>
      </c>
      <c r="P1195">
        <v>63.942414174972299</v>
      </c>
      <c r="Q1195">
        <v>-3.9709467874384001E-2</v>
      </c>
    </row>
    <row r="1196" spans="1:17" hidden="1" x14ac:dyDescent="0.3">
      <c r="A1196" t="s">
        <v>2553</v>
      </c>
      <c r="B1196" t="s">
        <v>2554</v>
      </c>
      <c r="C1196" t="s">
        <v>10405</v>
      </c>
      <c r="D1196" t="s">
        <v>1694</v>
      </c>
      <c r="E1196">
        <v>1906.0882018</v>
      </c>
      <c r="F1196">
        <v>64.91</v>
      </c>
      <c r="G1196">
        <v>-6.3467918270257604</v>
      </c>
      <c r="H1196">
        <v>-6.5679043895585196E-2</v>
      </c>
      <c r="I1196">
        <v>-5.4422421047755698</v>
      </c>
      <c r="J1196">
        <v>-0.34723790450513697</v>
      </c>
      <c r="K1196">
        <v>62.698874273578603</v>
      </c>
      <c r="L1196">
        <v>59.926662203490899</v>
      </c>
      <c r="M1196">
        <v>59.453032016997597</v>
      </c>
      <c r="N1196">
        <v>0.79072110078145397</v>
      </c>
      <c r="O1196">
        <v>1.54059466954243</v>
      </c>
      <c r="P1196">
        <v>31.1313131313131</v>
      </c>
      <c r="Q1196">
        <v>-2.8326200589973E-2</v>
      </c>
    </row>
    <row r="1197" spans="1:17" hidden="1" x14ac:dyDescent="0.3">
      <c r="A1197" t="s">
        <v>2555</v>
      </c>
      <c r="B1197" t="s">
        <v>2556</v>
      </c>
      <c r="C1197" t="s">
        <v>10405</v>
      </c>
      <c r="D1197" t="s">
        <v>1694</v>
      </c>
      <c r="E1197">
        <v>1905.052968</v>
      </c>
      <c r="F1197">
        <v>64.98</v>
      </c>
      <c r="G1197">
        <v>-6.26001281924965</v>
      </c>
      <c r="H1197">
        <v>-1.31439048664221E-2</v>
      </c>
      <c r="I1197">
        <v>-5.4373686354906603</v>
      </c>
      <c r="J1197">
        <v>-0.45778265914845201</v>
      </c>
      <c r="K1197">
        <v>62.672388416985797</v>
      </c>
      <c r="L1197">
        <v>59.899503707891803</v>
      </c>
      <c r="M1197">
        <v>55.931821315525497</v>
      </c>
      <c r="N1197">
        <v>1.26488208553755</v>
      </c>
      <c r="O1197">
        <v>2.5700215450908002</v>
      </c>
      <c r="P1197">
        <v>32.046332046331997</v>
      </c>
      <c r="Q1197">
        <v>-2.9924776916618E-2</v>
      </c>
    </row>
    <row r="1198" spans="1:17" hidden="1" x14ac:dyDescent="0.3">
      <c r="A1198" t="s">
        <v>2557</v>
      </c>
      <c r="B1198" t="s">
        <v>2558</v>
      </c>
      <c r="C1198" t="s">
        <v>10405</v>
      </c>
      <c r="D1198" t="s">
        <v>324</v>
      </c>
      <c r="E1198">
        <v>1901.9372376250001</v>
      </c>
      <c r="F1198">
        <v>1063.75</v>
      </c>
      <c r="G1198">
        <v>-43.692203719980697</v>
      </c>
      <c r="H1198">
        <v>21.575783780559501</v>
      </c>
      <c r="I1198">
        <v>20.521865119436999</v>
      </c>
      <c r="J1198">
        <v>-7.1356798719196899</v>
      </c>
      <c r="K1198">
        <v>972.96542373241903</v>
      </c>
      <c r="L1198">
        <v>939.49941869411805</v>
      </c>
      <c r="M1198">
        <v>46.959603765764797</v>
      </c>
      <c r="N1198">
        <v>2.5374818468801998</v>
      </c>
      <c r="O1198">
        <v>20.987074030552201</v>
      </c>
      <c r="P1198">
        <v>57.615943102681797</v>
      </c>
      <c r="Q1198">
        <v>-6.9092091152349999E-3</v>
      </c>
    </row>
    <row r="1199" spans="1:17" hidden="1" x14ac:dyDescent="0.3">
      <c r="A1199" t="s">
        <v>2559</v>
      </c>
      <c r="B1199" t="s">
        <v>2560</v>
      </c>
      <c r="C1199" t="s">
        <v>10405</v>
      </c>
      <c r="D1199" t="s">
        <v>753</v>
      </c>
      <c r="E1199">
        <v>1901.11000107</v>
      </c>
      <c r="F1199">
        <v>817.28</v>
      </c>
      <c r="G1199">
        <v>38.904528408825897</v>
      </c>
      <c r="H1199">
        <v>-1.74347444746819</v>
      </c>
      <c r="I1199">
        <v>11.422446181567</v>
      </c>
      <c r="J1199">
        <v>-0.43812136954658698</v>
      </c>
      <c r="K1199">
        <v>787.66023973659696</v>
      </c>
      <c r="L1199">
        <v>695.785400130987</v>
      </c>
      <c r="M1199">
        <v>43.078312623575101</v>
      </c>
      <c r="N1199">
        <v>0.78912772353419103</v>
      </c>
      <c r="O1199">
        <v>1.55638214565387</v>
      </c>
      <c r="P1199">
        <v>84.258820877014898</v>
      </c>
      <c r="Q1199">
        <v>-3.6227040049000002E-5</v>
      </c>
    </row>
    <row r="1200" spans="1:17" hidden="1" x14ac:dyDescent="0.3">
      <c r="A1200" t="s">
        <v>2561</v>
      </c>
      <c r="B1200" t="s">
        <v>2562</v>
      </c>
      <c r="C1200" t="s">
        <v>10405</v>
      </c>
      <c r="D1200" t="s">
        <v>1647</v>
      </c>
      <c r="E1200">
        <v>1896.4265241599901</v>
      </c>
      <c r="F1200">
        <v>180.72</v>
      </c>
      <c r="G1200">
        <v>-58.5945331650464</v>
      </c>
      <c r="H1200">
        <v>-12.5460650652767</v>
      </c>
      <c r="I1200">
        <v>-28.9148353216152</v>
      </c>
      <c r="J1200">
        <v>-2.8983275787073599</v>
      </c>
      <c r="K1200">
        <v>192.00335262332999</v>
      </c>
      <c r="L1200">
        <v>213.71525165663601</v>
      </c>
      <c r="M1200">
        <v>33.980900747569599</v>
      </c>
      <c r="N1200">
        <v>0.53294246359869402</v>
      </c>
      <c r="O1200">
        <v>67.081673306772899</v>
      </c>
      <c r="P1200">
        <v>0.68527494567942604</v>
      </c>
      <c r="Q1200">
        <v>0.14294755721831001</v>
      </c>
    </row>
    <row r="1201" spans="1:17" hidden="1" x14ac:dyDescent="0.3">
      <c r="A1201" t="s">
        <v>2563</v>
      </c>
      <c r="B1201" t="s">
        <v>2564</v>
      </c>
      <c r="C1201" t="s">
        <v>10405</v>
      </c>
      <c r="D1201" t="s">
        <v>388</v>
      </c>
      <c r="E1201">
        <v>1892.3913962399999</v>
      </c>
      <c r="F1201">
        <v>215.96</v>
      </c>
      <c r="G1201">
        <v>-63.377716845943702</v>
      </c>
      <c r="H1201">
        <v>-5.8071452409298301</v>
      </c>
      <c r="I1201">
        <v>-28.650032949382801</v>
      </c>
      <c r="J1201">
        <v>-1.4561503322395899</v>
      </c>
      <c r="K1201">
        <v>221.883699293734</v>
      </c>
      <c r="L1201">
        <v>241.18893648587701</v>
      </c>
      <c r="M1201">
        <v>39.840352000744403</v>
      </c>
      <c r="N1201">
        <v>0.81270654105901097</v>
      </c>
      <c r="O1201">
        <v>61.303019077606898</v>
      </c>
      <c r="P1201">
        <v>3.99691803910238</v>
      </c>
      <c r="Q1201">
        <v>0.13113037231538699</v>
      </c>
    </row>
    <row r="1202" spans="1:17" hidden="1" x14ac:dyDescent="0.3">
      <c r="A1202" t="s">
        <v>2565</v>
      </c>
      <c r="B1202" t="s">
        <v>2566</v>
      </c>
      <c r="C1202" t="s">
        <v>10405</v>
      </c>
      <c r="D1202" t="s">
        <v>215</v>
      </c>
      <c r="E1202">
        <v>1889.0088774000001</v>
      </c>
      <c r="F1202">
        <v>1246.1500000000001</v>
      </c>
      <c r="G1202">
        <v>69.337133514490503</v>
      </c>
      <c r="H1202">
        <v>20.707462837835099</v>
      </c>
      <c r="I1202">
        <v>14.466108625383701</v>
      </c>
      <c r="J1202">
        <v>-4.0335784864747</v>
      </c>
      <c r="K1202">
        <v>1171.19901726485</v>
      </c>
      <c r="L1202">
        <v>1037.38428322813</v>
      </c>
      <c r="M1202">
        <v>56.037242869879201</v>
      </c>
      <c r="N1202">
        <v>1.18085205480149</v>
      </c>
      <c r="O1202">
        <v>19.788949965894901</v>
      </c>
      <c r="P1202">
        <v>157.62869547240001</v>
      </c>
      <c r="Q1202">
        <v>0.14630870327245499</v>
      </c>
    </row>
    <row r="1203" spans="1:17" hidden="1" x14ac:dyDescent="0.3">
      <c r="A1203" t="s">
        <v>2567</v>
      </c>
      <c r="B1203" t="s">
        <v>2568</v>
      </c>
      <c r="C1203" t="s">
        <v>10405</v>
      </c>
      <c r="D1203" t="s">
        <v>1951</v>
      </c>
      <c r="E1203">
        <v>1886.679925488</v>
      </c>
      <c r="F1203">
        <v>167.76</v>
      </c>
      <c r="G1203">
        <v>-37.549330076178997</v>
      </c>
      <c r="H1203">
        <v>-5.0996413298330996</v>
      </c>
      <c r="I1203">
        <v>-17.804256580243301</v>
      </c>
      <c r="J1203">
        <v>-7.89534243894059</v>
      </c>
      <c r="K1203">
        <v>167.66770196024299</v>
      </c>
      <c r="L1203">
        <v>169.734129053982</v>
      </c>
      <c r="M1203">
        <v>47.281508947459201</v>
      </c>
      <c r="N1203">
        <v>1.14623833495704</v>
      </c>
      <c r="O1203">
        <v>29.828326180257498</v>
      </c>
      <c r="P1203">
        <v>13.1983805668016</v>
      </c>
      <c r="Q1203">
        <v>-9.9554486601049999E-2</v>
      </c>
    </row>
    <row r="1204" spans="1:17" hidden="1" x14ac:dyDescent="0.3">
      <c r="A1204" t="s">
        <v>2569</v>
      </c>
      <c r="B1204" t="s">
        <v>2570</v>
      </c>
      <c r="C1204" t="s">
        <v>10405</v>
      </c>
      <c r="D1204" t="s">
        <v>144</v>
      </c>
      <c r="E1204">
        <v>1884.40789004</v>
      </c>
      <c r="F1204">
        <v>115.7</v>
      </c>
      <c r="G1204">
        <v>9.6103374555473309</v>
      </c>
      <c r="H1204">
        <v>-20.299945750642198</v>
      </c>
      <c r="I1204">
        <v>-38.499310468521102</v>
      </c>
      <c r="J1204">
        <v>-9.6829374460821303</v>
      </c>
      <c r="K1204">
        <v>123.098794224972</v>
      </c>
      <c r="L1204">
        <v>125.76154362397899</v>
      </c>
      <c r="M1204">
        <v>25.296230965983799</v>
      </c>
      <c r="N1204">
        <v>0.85156184369820798</v>
      </c>
      <c r="O1204">
        <v>137.165082108902</v>
      </c>
      <c r="P1204">
        <v>58.4931506849315</v>
      </c>
    </row>
    <row r="1205" spans="1:17" hidden="1" x14ac:dyDescent="0.3">
      <c r="A1205" t="s">
        <v>2571</v>
      </c>
      <c r="B1205" t="s">
        <v>2572</v>
      </c>
      <c r="C1205" t="s">
        <v>10405</v>
      </c>
      <c r="D1205" t="s">
        <v>130</v>
      </c>
      <c r="E1205">
        <v>1872.5507191199999</v>
      </c>
      <c r="F1205">
        <v>107.98</v>
      </c>
      <c r="G1205">
        <v>168.63749168908899</v>
      </c>
      <c r="H1205">
        <v>-17.1049298069656</v>
      </c>
      <c r="I1205">
        <v>7.9885467685598304</v>
      </c>
      <c r="J1205">
        <v>-8.2732069126974999</v>
      </c>
      <c r="K1205">
        <v>118.003250696881</v>
      </c>
      <c r="L1205">
        <v>98.971101038367607</v>
      </c>
      <c r="M1205">
        <v>20.430805990425501</v>
      </c>
      <c r="N1205">
        <v>0.47234894342005301</v>
      </c>
      <c r="O1205">
        <v>27.505093535839901</v>
      </c>
      <c r="P1205">
        <v>247.09096753455401</v>
      </c>
    </row>
    <row r="1206" spans="1:17" hidden="1" x14ac:dyDescent="0.3">
      <c r="A1206" t="s">
        <v>2573</v>
      </c>
      <c r="B1206" t="s">
        <v>2574</v>
      </c>
      <c r="C1206" t="s">
        <v>10405</v>
      </c>
      <c r="D1206" t="s">
        <v>465</v>
      </c>
      <c r="E1206">
        <v>1864.6281675</v>
      </c>
      <c r="F1206">
        <v>605.5</v>
      </c>
      <c r="G1206">
        <v>-18.4068757594234</v>
      </c>
      <c r="H1206">
        <v>-17.673223517427399</v>
      </c>
      <c r="I1206">
        <v>18.382914054210101</v>
      </c>
      <c r="J1206">
        <v>-7.5757257976662196</v>
      </c>
      <c r="K1206">
        <v>630.06544696206197</v>
      </c>
      <c r="L1206">
        <v>560.18878862552697</v>
      </c>
      <c r="M1206">
        <v>26.563891928376201</v>
      </c>
      <c r="N1206">
        <v>0.49049285975623902</v>
      </c>
      <c r="O1206">
        <v>20.066061106523499</v>
      </c>
      <c r="P1206">
        <v>50.434782608695599</v>
      </c>
      <c r="Q1206">
        <v>-5.2030238486836002E-2</v>
      </c>
    </row>
    <row r="1207" spans="1:17" hidden="1" x14ac:dyDescent="0.3">
      <c r="A1207" t="s">
        <v>2575</v>
      </c>
      <c r="B1207" t="s">
        <v>2576</v>
      </c>
      <c r="C1207" t="s">
        <v>10405</v>
      </c>
      <c r="D1207" t="s">
        <v>74</v>
      </c>
      <c r="E1207">
        <v>1862.031186944</v>
      </c>
      <c r="F1207">
        <v>106.07</v>
      </c>
      <c r="G1207">
        <v>84.973886408317796</v>
      </c>
      <c r="H1207">
        <v>38.187650467039902</v>
      </c>
      <c r="I1207">
        <v>19.6467041860687</v>
      </c>
      <c r="J1207">
        <v>-2.5022981381981499</v>
      </c>
      <c r="K1207">
        <v>82.316913354583804</v>
      </c>
      <c r="L1207">
        <v>74.937977790270097</v>
      </c>
      <c r="M1207">
        <v>83.219836976891997</v>
      </c>
      <c r="N1207">
        <v>3.6388756822801702</v>
      </c>
      <c r="O1207">
        <v>35.570849439049702</v>
      </c>
      <c r="P1207">
        <v>140.958655156746</v>
      </c>
      <c r="Q1207">
        <v>0.34873103027906299</v>
      </c>
    </row>
    <row r="1208" spans="1:17" hidden="1" x14ac:dyDescent="0.3">
      <c r="A1208" t="s">
        <v>2577</v>
      </c>
      <c r="B1208" t="s">
        <v>2578</v>
      </c>
      <c r="C1208" t="s">
        <v>10405</v>
      </c>
      <c r="D1208" t="s">
        <v>261</v>
      </c>
      <c r="E1208">
        <v>1861.0644173799999</v>
      </c>
      <c r="F1208">
        <v>411.1</v>
      </c>
      <c r="G1208">
        <v>109.702073431984</v>
      </c>
      <c r="H1208">
        <v>-16.429395175320899</v>
      </c>
      <c r="I1208">
        <v>12.8858232010202</v>
      </c>
      <c r="J1208">
        <v>-5.7834175103862702</v>
      </c>
      <c r="K1208">
        <v>430.168479765028</v>
      </c>
      <c r="L1208">
        <v>365.29906519683999</v>
      </c>
      <c r="M1208">
        <v>25.309064126794102</v>
      </c>
      <c r="N1208">
        <v>0.57345845012570495</v>
      </c>
      <c r="O1208">
        <v>21.637071272196501</v>
      </c>
      <c r="P1208">
        <v>148.398791540785</v>
      </c>
      <c r="Q1208">
        <v>0.24350838607057501</v>
      </c>
    </row>
    <row r="1209" spans="1:17" hidden="1" x14ac:dyDescent="0.3">
      <c r="A1209" t="s">
        <v>2579</v>
      </c>
      <c r="B1209" t="s">
        <v>2580</v>
      </c>
      <c r="C1209" t="s">
        <v>10405</v>
      </c>
      <c r="D1209" t="s">
        <v>116</v>
      </c>
      <c r="E1209">
        <v>1860.2185633849999</v>
      </c>
      <c r="F1209">
        <v>1448.65</v>
      </c>
      <c r="G1209">
        <v>349.829636784353</v>
      </c>
      <c r="H1209">
        <v>-46.496049142114103</v>
      </c>
      <c r="I1209">
        <v>309.18074332011599</v>
      </c>
      <c r="J1209">
        <v>3.3676009130053002</v>
      </c>
      <c r="K1209">
        <v>1479.0484890504699</v>
      </c>
      <c r="L1209">
        <v>848.59659454857001</v>
      </c>
      <c r="M1209">
        <v>31.758548296369302</v>
      </c>
      <c r="N1209">
        <v>1.31325933692283</v>
      </c>
      <c r="O1209">
        <v>80.074552169260997</v>
      </c>
      <c r="P1209">
        <v>580.11737089201802</v>
      </c>
      <c r="Q1209">
        <v>0.229573525729827</v>
      </c>
    </row>
    <row r="1210" spans="1:17" hidden="1" x14ac:dyDescent="0.3">
      <c r="A1210" t="s">
        <v>2581</v>
      </c>
      <c r="B1210" t="s">
        <v>2582</v>
      </c>
      <c r="C1210" t="s">
        <v>10405</v>
      </c>
      <c r="D1210" t="s">
        <v>2583</v>
      </c>
      <c r="E1210">
        <v>1857.82421664</v>
      </c>
      <c r="F1210">
        <v>520.79999999999995</v>
      </c>
      <c r="G1210">
        <v>661.81097065885103</v>
      </c>
      <c r="H1210">
        <v>-26.626106996444101</v>
      </c>
      <c r="I1210">
        <v>-2.26255149821454</v>
      </c>
      <c r="J1210">
        <v>-12.807265489980299</v>
      </c>
      <c r="K1210">
        <v>619.52886822079495</v>
      </c>
      <c r="L1210">
        <v>473.57249841765702</v>
      </c>
      <c r="M1210">
        <v>20.770921495746101</v>
      </c>
      <c r="N1210">
        <v>0.68054058231173897</v>
      </c>
      <c r="O1210">
        <v>53.225806451612897</v>
      </c>
      <c r="P1210">
        <v>693.66046936909402</v>
      </c>
    </row>
    <row r="1211" spans="1:17" hidden="1" x14ac:dyDescent="0.3">
      <c r="A1211" t="s">
        <v>2584</v>
      </c>
      <c r="B1211" t="s">
        <v>2585</v>
      </c>
      <c r="C1211" t="s">
        <v>10405</v>
      </c>
      <c r="D1211" t="s">
        <v>501</v>
      </c>
      <c r="E1211">
        <v>1854.48883664199</v>
      </c>
      <c r="F1211">
        <v>302.77</v>
      </c>
      <c r="G1211">
        <v>56.733497241173801</v>
      </c>
      <c r="H1211">
        <v>50.8654976990398</v>
      </c>
      <c r="I1211">
        <v>122.138588364919</v>
      </c>
      <c r="J1211">
        <v>-9.5839651493992299</v>
      </c>
      <c r="K1211">
        <v>230.506124884847</v>
      </c>
      <c r="L1211">
        <v>172.34502837943501</v>
      </c>
      <c r="M1211">
        <v>52.350960735694699</v>
      </c>
      <c r="N1211">
        <v>1.4228819518298299</v>
      </c>
      <c r="O1211">
        <v>21.303299534299899</v>
      </c>
      <c r="P1211">
        <v>169.488206497552</v>
      </c>
      <c r="Q1211">
        <v>1.8979404118909999E-3</v>
      </c>
    </row>
    <row r="1212" spans="1:17" hidden="1" x14ac:dyDescent="0.3">
      <c r="A1212" t="s">
        <v>2586</v>
      </c>
      <c r="B1212" t="s">
        <v>2587</v>
      </c>
      <c r="C1212" t="s">
        <v>10405</v>
      </c>
      <c r="D1212" t="s">
        <v>187</v>
      </c>
      <c r="E1212">
        <v>1851.175537545</v>
      </c>
      <c r="F1212">
        <v>450.85</v>
      </c>
      <c r="G1212">
        <v>-36.562591809682999</v>
      </c>
      <c r="H1212">
        <v>2.49538569963791</v>
      </c>
      <c r="I1212">
        <v>-19.924095758179199</v>
      </c>
      <c r="J1212">
        <v>-1.28636153517806</v>
      </c>
      <c r="K1212">
        <v>445.836916010815</v>
      </c>
      <c r="L1212">
        <v>482.24353061685503</v>
      </c>
      <c r="M1212">
        <v>53.613391562284498</v>
      </c>
      <c r="N1212">
        <v>2.1540547890484798</v>
      </c>
      <c r="O1212">
        <v>42.1758899855827</v>
      </c>
      <c r="P1212">
        <v>11.5965346534653</v>
      </c>
    </row>
    <row r="1213" spans="1:17" hidden="1" x14ac:dyDescent="0.3">
      <c r="A1213" t="s">
        <v>2588</v>
      </c>
      <c r="B1213" t="s">
        <v>2589</v>
      </c>
      <c r="C1213" t="s">
        <v>10405</v>
      </c>
      <c r="D1213" t="s">
        <v>51</v>
      </c>
      <c r="E1213">
        <v>1850.5833558899999</v>
      </c>
      <c r="F1213">
        <v>1764.05</v>
      </c>
      <c r="G1213">
        <v>-51.932403550889099</v>
      </c>
      <c r="H1213">
        <v>0.85835350776735897</v>
      </c>
      <c r="I1213">
        <v>-21.467615909947199</v>
      </c>
      <c r="J1213">
        <v>-1.0343764340183199</v>
      </c>
      <c r="K1213">
        <v>1801.34008682895</v>
      </c>
      <c r="L1213">
        <v>1980.3820292176199</v>
      </c>
      <c r="M1213">
        <v>53.547242857866699</v>
      </c>
      <c r="N1213">
        <v>0.95251471910426799</v>
      </c>
      <c r="O1213">
        <v>51.923131430514999</v>
      </c>
      <c r="P1213">
        <v>10.1911424823536</v>
      </c>
      <c r="Q1213">
        <v>6.6128161014804995E-2</v>
      </c>
    </row>
    <row r="1214" spans="1:17" hidden="1" x14ac:dyDescent="0.3">
      <c r="A1214" t="s">
        <v>2590</v>
      </c>
      <c r="B1214" t="s">
        <v>2591</v>
      </c>
      <c r="C1214" t="s">
        <v>10405</v>
      </c>
      <c r="D1214" t="s">
        <v>777</v>
      </c>
      <c r="E1214">
        <v>1836.702215</v>
      </c>
      <c r="F1214">
        <v>298.85000000000002</v>
      </c>
      <c r="G1214">
        <v>232.60172080195201</v>
      </c>
      <c r="H1214">
        <v>-20.6056527135135</v>
      </c>
      <c r="I1214">
        <v>6.73827848151174</v>
      </c>
      <c r="J1214">
        <v>-6.1102672590837797</v>
      </c>
      <c r="K1214">
        <v>312.37537319238203</v>
      </c>
      <c r="L1214">
        <v>268.34600210180201</v>
      </c>
      <c r="M1214">
        <v>56.029795439154903</v>
      </c>
      <c r="N1214">
        <v>0.68056231923734301</v>
      </c>
      <c r="O1214">
        <v>48.904132507947097</v>
      </c>
      <c r="P1214">
        <v>264.451219512195</v>
      </c>
      <c r="Q1214">
        <v>0.10625260339720401</v>
      </c>
    </row>
    <row r="1215" spans="1:17" hidden="1" x14ac:dyDescent="0.3">
      <c r="A1215" t="s">
        <v>2592</v>
      </c>
      <c r="B1215" t="s">
        <v>2593</v>
      </c>
      <c r="C1215" t="s">
        <v>10405</v>
      </c>
      <c r="D1215" t="s">
        <v>261</v>
      </c>
      <c r="E1215">
        <v>1834.3652059650001</v>
      </c>
      <c r="F1215">
        <v>1348.95</v>
      </c>
      <c r="G1215">
        <v>-12.2988273759939</v>
      </c>
      <c r="H1215">
        <v>-1.1554810458823099</v>
      </c>
      <c r="I1215">
        <v>-18.700609632435601</v>
      </c>
      <c r="J1215">
        <v>-2.5793439913184102</v>
      </c>
      <c r="K1215">
        <v>1348.6322471729</v>
      </c>
      <c r="L1215">
        <v>1351.28135336491</v>
      </c>
      <c r="M1215">
        <v>52.289957625311601</v>
      </c>
      <c r="N1215">
        <v>0.43423644588597299</v>
      </c>
      <c r="O1215">
        <v>31.213165795618799</v>
      </c>
      <c r="P1215">
        <v>23.7568807339449</v>
      </c>
      <c r="Q1215">
        <v>6.5297815952689006E-2</v>
      </c>
    </row>
    <row r="1216" spans="1:17" hidden="1" x14ac:dyDescent="0.3">
      <c r="A1216" t="s">
        <v>2594</v>
      </c>
      <c r="B1216" t="s">
        <v>2595</v>
      </c>
      <c r="C1216" t="s">
        <v>10405</v>
      </c>
      <c r="D1216" t="s">
        <v>512</v>
      </c>
      <c r="E1216">
        <v>1827.8846437499999</v>
      </c>
      <c r="F1216">
        <v>947.25</v>
      </c>
      <c r="G1216">
        <v>366.04800457490802</v>
      </c>
      <c r="H1216">
        <v>-8.3302862360364802</v>
      </c>
      <c r="I1216">
        <v>91.688243200848504</v>
      </c>
      <c r="J1216">
        <v>-13.3697869495426</v>
      </c>
      <c r="K1216">
        <v>915.76129918356503</v>
      </c>
      <c r="L1216">
        <v>645.803086346589</v>
      </c>
      <c r="M1216">
        <v>31.956726908657</v>
      </c>
      <c r="N1216">
        <v>0.81749481740603902</v>
      </c>
      <c r="O1216">
        <v>28.276590129321701</v>
      </c>
      <c r="P1216">
        <v>409.27419354838702</v>
      </c>
      <c r="Q1216">
        <v>0.20603248388074499</v>
      </c>
    </row>
    <row r="1217" spans="1:17" hidden="1" x14ac:dyDescent="0.3">
      <c r="A1217" t="s">
        <v>2596</v>
      </c>
      <c r="B1217" t="s">
        <v>2597</v>
      </c>
      <c r="C1217" t="s">
        <v>10405</v>
      </c>
      <c r="D1217" t="s">
        <v>261</v>
      </c>
      <c r="E1217">
        <v>1824.27159555</v>
      </c>
      <c r="F1217">
        <v>596.5</v>
      </c>
      <c r="G1217">
        <v>-69.003794659250104</v>
      </c>
      <c r="H1217">
        <v>-9.4706706272243402</v>
      </c>
      <c r="I1217">
        <v>-41.711076709598203</v>
      </c>
      <c r="J1217">
        <v>-3.1274083671339801</v>
      </c>
      <c r="K1217">
        <v>637.78061879918801</v>
      </c>
      <c r="L1217">
        <v>743.50302817473801</v>
      </c>
      <c r="M1217">
        <v>39.075195524203799</v>
      </c>
      <c r="N1217">
        <v>1.28284875740315</v>
      </c>
      <c r="O1217">
        <v>92.791282481139902</v>
      </c>
      <c r="P1217">
        <v>4.0739771438541297</v>
      </c>
    </row>
    <row r="1218" spans="1:17" hidden="1" x14ac:dyDescent="0.3">
      <c r="A1218" t="s">
        <v>2598</v>
      </c>
      <c r="B1218" t="s">
        <v>2599</v>
      </c>
      <c r="C1218" t="s">
        <v>10405</v>
      </c>
      <c r="D1218" t="s">
        <v>465</v>
      </c>
      <c r="E1218">
        <v>1823.5638170099901</v>
      </c>
      <c r="F1218">
        <v>520.65</v>
      </c>
      <c r="G1218">
        <v>58.829864043831201</v>
      </c>
      <c r="H1218">
        <v>8.8914262587466393</v>
      </c>
      <c r="I1218">
        <v>43.299804961262502</v>
      </c>
      <c r="J1218">
        <v>-3.7580090447565899</v>
      </c>
      <c r="K1218">
        <v>443.94107175305902</v>
      </c>
      <c r="L1218">
        <v>378.56048308620399</v>
      </c>
      <c r="M1218">
        <v>71.737026403473493</v>
      </c>
      <c r="N1218">
        <v>2.0429393666161202</v>
      </c>
      <c r="O1218">
        <v>7.3081724767117997</v>
      </c>
      <c r="P1218">
        <v>103.37890624999901</v>
      </c>
      <c r="Q1218">
        <v>5.7813105721946999E-2</v>
      </c>
    </row>
    <row r="1219" spans="1:17" hidden="1" x14ac:dyDescent="0.3">
      <c r="A1219" t="s">
        <v>2600</v>
      </c>
      <c r="B1219" t="s">
        <v>2601</v>
      </c>
      <c r="C1219" t="s">
        <v>10405</v>
      </c>
      <c r="D1219" t="s">
        <v>549</v>
      </c>
      <c r="E1219">
        <v>1821.3554012699999</v>
      </c>
      <c r="F1219">
        <v>362.85</v>
      </c>
      <c r="G1219">
        <v>-20.391965305236099</v>
      </c>
      <c r="H1219">
        <v>-45.332659367038097</v>
      </c>
      <c r="I1219">
        <v>13.291476130000101</v>
      </c>
      <c r="J1219">
        <v>-16.277217698195901</v>
      </c>
      <c r="K1219">
        <v>498.61732986836</v>
      </c>
      <c r="L1219">
        <v>431.81957372027699</v>
      </c>
      <c r="M1219">
        <v>15.3596721266078</v>
      </c>
      <c r="N1219">
        <v>1.76752507729887</v>
      </c>
      <c r="O1219">
        <v>72.247485186716204</v>
      </c>
      <c r="P1219">
        <v>39.557692307692299</v>
      </c>
    </row>
    <row r="1220" spans="1:17" hidden="1" x14ac:dyDescent="0.3">
      <c r="A1220" t="s">
        <v>2602</v>
      </c>
      <c r="B1220" t="s">
        <v>2603</v>
      </c>
      <c r="C1220" t="s">
        <v>10405</v>
      </c>
      <c r="D1220" t="s">
        <v>465</v>
      </c>
      <c r="E1220">
        <v>1819.639977155</v>
      </c>
      <c r="F1220">
        <v>351.05</v>
      </c>
      <c r="G1220">
        <v>-3.4244026795132601</v>
      </c>
      <c r="H1220">
        <v>-7.2450760367091398</v>
      </c>
      <c r="I1220">
        <v>-6.8277103493236497</v>
      </c>
      <c r="J1220">
        <v>-7.1414052773669496</v>
      </c>
      <c r="K1220">
        <v>361.64828861739602</v>
      </c>
      <c r="L1220">
        <v>348.37225048114999</v>
      </c>
      <c r="M1220">
        <v>27.8683697787489</v>
      </c>
      <c r="N1220">
        <v>0.85466431558210099</v>
      </c>
      <c r="O1220">
        <v>28.899017234012199</v>
      </c>
      <c r="P1220">
        <v>34.501915708812199</v>
      </c>
      <c r="Q1220">
        <v>-5.3185340240039999E-2</v>
      </c>
    </row>
    <row r="1221" spans="1:17" hidden="1" x14ac:dyDescent="0.3">
      <c r="A1221" t="s">
        <v>2604</v>
      </c>
      <c r="B1221" t="s">
        <v>2605</v>
      </c>
      <c r="C1221" t="s">
        <v>10405</v>
      </c>
      <c r="D1221" t="s">
        <v>83</v>
      </c>
      <c r="E1221">
        <v>1811.6577494400001</v>
      </c>
      <c r="F1221">
        <v>32.32</v>
      </c>
      <c r="G1221">
        <v>-36.086535747280102</v>
      </c>
      <c r="H1221">
        <v>-17.000838934623498</v>
      </c>
      <c r="I1221">
        <v>-21.1755266519821</v>
      </c>
      <c r="J1221">
        <v>-6.6647509034216199</v>
      </c>
      <c r="K1221">
        <v>35.660930307132702</v>
      </c>
      <c r="L1221">
        <v>36.485539987165801</v>
      </c>
      <c r="M1221">
        <v>26.986996693307201</v>
      </c>
      <c r="N1221">
        <v>0.29244617813507301</v>
      </c>
      <c r="O1221">
        <v>50.371287128712801</v>
      </c>
      <c r="P1221">
        <v>12.2222222222222</v>
      </c>
    </row>
    <row r="1222" spans="1:17" hidden="1" x14ac:dyDescent="0.3">
      <c r="A1222" t="s">
        <v>2606</v>
      </c>
      <c r="B1222" t="s">
        <v>2607</v>
      </c>
      <c r="C1222" t="s">
        <v>10405</v>
      </c>
      <c r="D1222" t="s">
        <v>1966</v>
      </c>
      <c r="E1222">
        <v>1808.85560615999</v>
      </c>
      <c r="F1222">
        <v>624.15</v>
      </c>
      <c r="G1222">
        <v>-20.948645831778201</v>
      </c>
      <c r="H1222">
        <v>-12.2364946723284</v>
      </c>
      <c r="I1222">
        <v>-21.090056857043901</v>
      </c>
      <c r="J1222">
        <v>-3.9593462846333898</v>
      </c>
      <c r="K1222">
        <v>644.87844932006305</v>
      </c>
      <c r="L1222">
        <v>644.51203042675297</v>
      </c>
      <c r="M1222">
        <v>33.5464270229416</v>
      </c>
      <c r="N1222">
        <v>0.31033261761154801</v>
      </c>
      <c r="O1222">
        <v>46.599375150204203</v>
      </c>
      <c r="P1222">
        <v>20.0288461538461</v>
      </c>
      <c r="Q1222">
        <v>0.13705604038555499</v>
      </c>
    </row>
    <row r="1223" spans="1:17" hidden="1" x14ac:dyDescent="0.3">
      <c r="A1223" t="s">
        <v>2608</v>
      </c>
      <c r="B1223" t="s">
        <v>2609</v>
      </c>
      <c r="C1223" t="s">
        <v>10405</v>
      </c>
      <c r="D1223" t="s">
        <v>130</v>
      </c>
      <c r="E1223">
        <v>1808.25080882</v>
      </c>
      <c r="F1223">
        <v>55.81</v>
      </c>
      <c r="G1223">
        <v>47.892852336455697</v>
      </c>
      <c r="H1223">
        <v>-13.06108677418</v>
      </c>
      <c r="I1223">
        <v>4.0634671544676904</v>
      </c>
      <c r="J1223">
        <v>-0.64253995591343804</v>
      </c>
      <c r="K1223">
        <v>59.084005990949997</v>
      </c>
      <c r="L1223">
        <v>55.734443297244901</v>
      </c>
      <c r="M1223">
        <v>47.2127895027457</v>
      </c>
      <c r="N1223">
        <v>0.50862921357728896</v>
      </c>
      <c r="O1223">
        <v>40.172012184196298</v>
      </c>
      <c r="P1223">
        <v>85.415282392026498</v>
      </c>
      <c r="Q1223">
        <v>0.124608253689964</v>
      </c>
    </row>
    <row r="1224" spans="1:17" hidden="1" x14ac:dyDescent="0.3">
      <c r="A1224" t="s">
        <v>2610</v>
      </c>
      <c r="B1224" t="s">
        <v>2611</v>
      </c>
      <c r="C1224" t="s">
        <v>10405</v>
      </c>
      <c r="D1224" t="s">
        <v>273</v>
      </c>
      <c r="E1224">
        <v>1804.083345</v>
      </c>
      <c r="F1224">
        <v>57.39</v>
      </c>
      <c r="G1224">
        <v>51.7397527292962</v>
      </c>
      <c r="H1224">
        <v>39.623555661348902</v>
      </c>
      <c r="I1224">
        <v>48.280880147303002</v>
      </c>
      <c r="J1224">
        <v>5.0911825239464301</v>
      </c>
      <c r="K1224">
        <v>45.303742068450802</v>
      </c>
      <c r="L1224">
        <v>38.601437757358497</v>
      </c>
      <c r="M1224">
        <v>98.275159861072297</v>
      </c>
      <c r="N1224">
        <v>2.4846455908100702</v>
      </c>
      <c r="O1224">
        <v>1.06290294476389</v>
      </c>
      <c r="P1224">
        <v>112.555555555555</v>
      </c>
    </row>
    <row r="1225" spans="1:17" hidden="1" x14ac:dyDescent="0.3">
      <c r="A1225" t="s">
        <v>2612</v>
      </c>
      <c r="B1225" t="s">
        <v>2613</v>
      </c>
      <c r="C1225" t="s">
        <v>10405</v>
      </c>
      <c r="D1225" t="s">
        <v>116</v>
      </c>
      <c r="E1225">
        <v>1802.85768072</v>
      </c>
      <c r="F1225">
        <v>61.08</v>
      </c>
      <c r="G1225">
        <v>-21.0970055098804</v>
      </c>
      <c r="H1225">
        <v>7.5301421325021201</v>
      </c>
      <c r="I1225">
        <v>-11.8112341244956</v>
      </c>
      <c r="J1225">
        <v>0.20934414693768699</v>
      </c>
      <c r="K1225">
        <v>59.4211157433338</v>
      </c>
      <c r="L1225">
        <v>58.3566164491045</v>
      </c>
      <c r="M1225">
        <v>45.656961502581296</v>
      </c>
      <c r="N1225">
        <v>1.95109213653363</v>
      </c>
      <c r="O1225">
        <v>41.290111329403999</v>
      </c>
      <c r="P1225">
        <v>35.327351279494799</v>
      </c>
      <c r="Q1225">
        <v>8.8420508352547E-2</v>
      </c>
    </row>
    <row r="1226" spans="1:17" hidden="1" x14ac:dyDescent="0.3">
      <c r="A1226" t="s">
        <v>2614</v>
      </c>
      <c r="B1226" t="s">
        <v>2615</v>
      </c>
      <c r="C1226" t="s">
        <v>10405</v>
      </c>
      <c r="D1226" t="s">
        <v>393</v>
      </c>
      <c r="E1226">
        <v>1799.8683076499999</v>
      </c>
      <c r="F1226">
        <v>206.9</v>
      </c>
      <c r="G1226">
        <v>15.778043209129001</v>
      </c>
      <c r="H1226">
        <v>-0.97780370427121999</v>
      </c>
      <c r="I1226">
        <v>-3.8692622541009798</v>
      </c>
      <c r="J1226">
        <v>3.7961329649646798</v>
      </c>
      <c r="K1226">
        <v>203.44630692201201</v>
      </c>
      <c r="L1226">
        <v>190.46982825432301</v>
      </c>
      <c r="M1226">
        <v>62.505006684099797</v>
      </c>
      <c r="N1226">
        <v>1.322404232142</v>
      </c>
      <c r="O1226">
        <v>17.206379893668402</v>
      </c>
      <c r="P1226">
        <v>77.978494623655905</v>
      </c>
      <c r="Q1226">
        <v>7.7528670983377998E-2</v>
      </c>
    </row>
    <row r="1227" spans="1:17" hidden="1" x14ac:dyDescent="0.3">
      <c r="A1227" t="s">
        <v>2616</v>
      </c>
      <c r="B1227" t="s">
        <v>2617</v>
      </c>
      <c r="C1227" t="s">
        <v>10405</v>
      </c>
      <c r="D1227" t="s">
        <v>273</v>
      </c>
      <c r="E1227">
        <v>1794.4773</v>
      </c>
      <c r="F1227">
        <v>310.05</v>
      </c>
      <c r="G1227">
        <v>109.622463906579</v>
      </c>
      <c r="H1227">
        <v>-8.3353342362300609</v>
      </c>
      <c r="I1227">
        <v>74.8248273488081</v>
      </c>
      <c r="J1227">
        <v>-6.13466085490594</v>
      </c>
      <c r="K1227">
        <v>309.21712102053499</v>
      </c>
      <c r="L1227">
        <v>240.29845100429401</v>
      </c>
      <c r="M1227">
        <v>56.4869859336766</v>
      </c>
      <c r="N1227">
        <v>0.161057272672157</v>
      </c>
      <c r="O1227">
        <v>16.094178358329199</v>
      </c>
      <c r="P1227">
        <v>182.37704918032699</v>
      </c>
    </row>
    <row r="1228" spans="1:17" hidden="1" x14ac:dyDescent="0.3">
      <c r="A1228" t="s">
        <v>2618</v>
      </c>
      <c r="B1228" t="s">
        <v>2619</v>
      </c>
      <c r="C1228" t="s">
        <v>10405</v>
      </c>
      <c r="D1228" t="s">
        <v>74</v>
      </c>
      <c r="E1228">
        <v>1792.4144212799999</v>
      </c>
      <c r="F1228">
        <v>324.45</v>
      </c>
      <c r="G1228">
        <v>90.910542484401503</v>
      </c>
      <c r="H1228">
        <v>7.6399319881039096</v>
      </c>
      <c r="I1228">
        <v>100.576472374392</v>
      </c>
      <c r="J1228">
        <v>-1.0790022278187501</v>
      </c>
      <c r="K1228">
        <v>270.34933724372399</v>
      </c>
      <c r="L1228">
        <v>200.42919471826201</v>
      </c>
      <c r="M1228">
        <v>59.683916722360699</v>
      </c>
      <c r="N1228">
        <v>0.21665060776756501</v>
      </c>
      <c r="O1228">
        <v>14.5322854060718</v>
      </c>
      <c r="P1228">
        <v>129.29328621908101</v>
      </c>
      <c r="Q1228">
        <v>6.2612024286097995E-2</v>
      </c>
    </row>
    <row r="1229" spans="1:17" hidden="1" x14ac:dyDescent="0.3">
      <c r="A1229" t="s">
        <v>2620</v>
      </c>
      <c r="B1229" t="s">
        <v>2621</v>
      </c>
      <c r="C1229" t="s">
        <v>10405</v>
      </c>
      <c r="D1229" t="s">
        <v>2622</v>
      </c>
      <c r="E1229">
        <v>1788.2924832000001</v>
      </c>
      <c r="F1229">
        <v>644.4</v>
      </c>
      <c r="G1229">
        <v>-19.7409392112869</v>
      </c>
      <c r="H1229">
        <v>-4.3773821445000696</v>
      </c>
      <c r="I1229">
        <v>15.663382404078</v>
      </c>
      <c r="J1229">
        <v>-5.72043725900879</v>
      </c>
      <c r="K1229">
        <v>661.10070352234197</v>
      </c>
      <c r="L1229">
        <v>598.40702943861595</v>
      </c>
      <c r="M1229">
        <v>32.703205369188701</v>
      </c>
      <c r="N1229">
        <v>7.9239661520177196E-2</v>
      </c>
      <c r="O1229">
        <v>31.036623215394101</v>
      </c>
      <c r="P1229">
        <v>37.106382978723303</v>
      </c>
      <c r="Q1229">
        <v>9.5052362418778E-2</v>
      </c>
    </row>
    <row r="1230" spans="1:17" hidden="1" x14ac:dyDescent="0.3">
      <c r="A1230" t="s">
        <v>2623</v>
      </c>
      <c r="B1230" t="s">
        <v>2624</v>
      </c>
      <c r="C1230" t="s">
        <v>10405</v>
      </c>
      <c r="D1230" t="s">
        <v>21</v>
      </c>
      <c r="E1230">
        <v>1785.24128025</v>
      </c>
      <c r="F1230">
        <v>1404.25</v>
      </c>
      <c r="G1230">
        <v>76.511655678064599</v>
      </c>
      <c r="H1230">
        <v>-15.7739255984075</v>
      </c>
      <c r="I1230">
        <v>61.627543076736401</v>
      </c>
      <c r="J1230">
        <v>-3.5885368390807901</v>
      </c>
      <c r="K1230">
        <v>1410.1507959155999</v>
      </c>
      <c r="L1230">
        <v>1126.9361203918199</v>
      </c>
      <c r="M1230">
        <v>32.2600320113499</v>
      </c>
      <c r="N1230">
        <v>0.44206387402556702</v>
      </c>
      <c r="O1230">
        <v>23.688801851522101</v>
      </c>
      <c r="P1230">
        <v>136.82435281221001</v>
      </c>
      <c r="Q1230">
        <v>0.16947161417319601</v>
      </c>
    </row>
    <row r="1231" spans="1:17" hidden="1" x14ac:dyDescent="0.3">
      <c r="A1231" t="s">
        <v>2625</v>
      </c>
      <c r="B1231" t="s">
        <v>2626</v>
      </c>
      <c r="C1231" t="s">
        <v>10405</v>
      </c>
      <c r="D1231" t="s">
        <v>233</v>
      </c>
      <c r="E1231">
        <v>1779.89724</v>
      </c>
      <c r="F1231">
        <v>984.5</v>
      </c>
      <c r="G1231">
        <v>89.959671054316999</v>
      </c>
      <c r="H1231">
        <v>5.9672227393852797</v>
      </c>
      <c r="I1231">
        <v>86.119572403122902</v>
      </c>
      <c r="J1231">
        <v>-1.64762279643932</v>
      </c>
      <c r="K1231">
        <v>859.66775370070604</v>
      </c>
      <c r="L1231">
        <v>664.97370945263594</v>
      </c>
      <c r="M1231">
        <v>60.917065876481097</v>
      </c>
      <c r="N1231">
        <v>1.1262128113639001</v>
      </c>
      <c r="O1231">
        <v>5.3732859319451398</v>
      </c>
      <c r="P1231">
        <v>147.36180904522601</v>
      </c>
      <c r="Q1231">
        <v>7.7491125152663001E-2</v>
      </c>
    </row>
    <row r="1232" spans="1:17" hidden="1" x14ac:dyDescent="0.3">
      <c r="A1232" t="s">
        <v>2627</v>
      </c>
      <c r="B1232" t="s">
        <v>2628</v>
      </c>
      <c r="C1232" t="s">
        <v>10405</v>
      </c>
      <c r="D1232" t="s">
        <v>264</v>
      </c>
      <c r="E1232">
        <v>1771.2286332000001</v>
      </c>
      <c r="F1232">
        <v>1639.65</v>
      </c>
      <c r="G1232">
        <v>114.937075642556</v>
      </c>
      <c r="H1232">
        <v>-8.6460698494127097</v>
      </c>
      <c r="I1232">
        <v>35.736343472690102</v>
      </c>
      <c r="J1232">
        <v>-1.3635443829739899</v>
      </c>
      <c r="K1232">
        <v>1501.5486243140101</v>
      </c>
      <c r="L1232">
        <v>1209.08837852837</v>
      </c>
      <c r="M1232">
        <v>56.509013385464797</v>
      </c>
      <c r="N1232">
        <v>0.94430645756508602</v>
      </c>
      <c r="O1232">
        <v>8.4011831793370408</v>
      </c>
      <c r="P1232">
        <v>154.20930232558101</v>
      </c>
    </row>
    <row r="1233" spans="1:17" hidden="1" x14ac:dyDescent="0.3">
      <c r="A1233" t="s">
        <v>2629</v>
      </c>
      <c r="B1233" t="s">
        <v>2630</v>
      </c>
      <c r="C1233" t="s">
        <v>10405</v>
      </c>
      <c r="D1233" t="s">
        <v>433</v>
      </c>
      <c r="E1233">
        <v>1770.8870325</v>
      </c>
      <c r="F1233">
        <v>2968.05</v>
      </c>
      <c r="G1233">
        <v>192.545276960558</v>
      </c>
      <c r="H1233">
        <v>-26.8977405691641</v>
      </c>
      <c r="I1233">
        <v>99.909603296039805</v>
      </c>
      <c r="J1233">
        <v>-0.56519081430723295</v>
      </c>
      <c r="K1233">
        <v>3201.9688261441302</v>
      </c>
      <c r="L1233">
        <v>2490.5696745544301</v>
      </c>
      <c r="M1233">
        <v>39.346377413065802</v>
      </c>
      <c r="N1233">
        <v>1.5862600450105799</v>
      </c>
      <c r="O1233">
        <v>37.640875322181202</v>
      </c>
      <c r="P1233">
        <v>241.155172413793</v>
      </c>
      <c r="Q1233">
        <v>0.115629398138202</v>
      </c>
    </row>
    <row r="1234" spans="1:17" hidden="1" x14ac:dyDescent="0.3">
      <c r="A1234" t="s">
        <v>2631</v>
      </c>
      <c r="B1234" t="s">
        <v>2632</v>
      </c>
      <c r="C1234" t="s">
        <v>10405</v>
      </c>
      <c r="D1234" t="s">
        <v>57</v>
      </c>
      <c r="E1234">
        <v>1770.3495655199999</v>
      </c>
      <c r="F1234">
        <v>18.18</v>
      </c>
      <c r="G1234">
        <v>-20.995840173657701</v>
      </c>
      <c r="H1234">
        <v>-14.3047605032509</v>
      </c>
      <c r="I1234">
        <v>5.4431983546559</v>
      </c>
      <c r="J1234">
        <v>-3.8149075398052199</v>
      </c>
      <c r="K1234">
        <v>19.080325015087201</v>
      </c>
      <c r="L1234">
        <v>18.5137559943797</v>
      </c>
      <c r="M1234">
        <v>39.991426907116399</v>
      </c>
      <c r="N1234">
        <v>0.37734824865690803</v>
      </c>
      <c r="O1234">
        <v>54.290429042904201</v>
      </c>
      <c r="P1234">
        <v>29.857142857142801</v>
      </c>
      <c r="Q1234">
        <v>2.1523809258774999E-2</v>
      </c>
    </row>
    <row r="1235" spans="1:17" hidden="1" x14ac:dyDescent="0.3">
      <c r="A1235" t="s">
        <v>2633</v>
      </c>
      <c r="B1235" t="s">
        <v>2634</v>
      </c>
      <c r="C1235" t="s">
        <v>10405</v>
      </c>
      <c r="D1235" t="s">
        <v>125</v>
      </c>
      <c r="E1235">
        <v>1767.6923260000001</v>
      </c>
      <c r="F1235">
        <v>258.25</v>
      </c>
      <c r="G1235">
        <v>-35.343519636999403</v>
      </c>
      <c r="H1235">
        <v>-6.6389657085118801</v>
      </c>
      <c r="I1235">
        <v>-25.392501969822401</v>
      </c>
      <c r="J1235">
        <v>-11.5543405378027</v>
      </c>
      <c r="K1235">
        <v>269.19298718101999</v>
      </c>
      <c r="L1235">
        <v>270.514340999963</v>
      </c>
      <c r="M1235">
        <v>31.168943919933199</v>
      </c>
      <c r="N1235">
        <v>0.77061408461358405</v>
      </c>
      <c r="O1235">
        <v>55.121006776379403</v>
      </c>
      <c r="P1235">
        <v>15.4706013860943</v>
      </c>
      <c r="Q1235">
        <v>0.12741646781539401</v>
      </c>
    </row>
    <row r="1236" spans="1:17" hidden="1" x14ac:dyDescent="0.3">
      <c r="A1236" t="s">
        <v>2635</v>
      </c>
      <c r="B1236" t="s">
        <v>2636</v>
      </c>
      <c r="C1236" t="s">
        <v>10405</v>
      </c>
      <c r="D1236" t="s">
        <v>273</v>
      </c>
      <c r="E1236">
        <v>1765.3182577799901</v>
      </c>
      <c r="F1236">
        <v>1180.2</v>
      </c>
      <c r="G1236">
        <v>0.89894063512556899</v>
      </c>
      <c r="H1236">
        <v>-13.926554414840901</v>
      </c>
      <c r="I1236">
        <v>28.579386490844001</v>
      </c>
      <c r="J1236">
        <v>-1.5596487635382399</v>
      </c>
      <c r="K1236">
        <v>1188.9682285883</v>
      </c>
      <c r="L1236">
        <v>1047.1220814523101</v>
      </c>
      <c r="M1236">
        <v>47.829030993142901</v>
      </c>
      <c r="N1236">
        <v>0.55364267325420802</v>
      </c>
      <c r="O1236">
        <v>13.6332824944924</v>
      </c>
      <c r="P1236">
        <v>52.028854824165897</v>
      </c>
      <c r="Q1236">
        <v>0.121495109058069</v>
      </c>
    </row>
    <row r="1237" spans="1:17" hidden="1" x14ac:dyDescent="0.3">
      <c r="A1237" t="s">
        <v>2637</v>
      </c>
      <c r="B1237" t="s">
        <v>2638</v>
      </c>
      <c r="C1237" t="s">
        <v>10405</v>
      </c>
      <c r="D1237" t="s">
        <v>46</v>
      </c>
      <c r="E1237">
        <v>1762.90581343499</v>
      </c>
      <c r="F1237">
        <v>297.05</v>
      </c>
      <c r="G1237">
        <v>423.38414614956997</v>
      </c>
      <c r="H1237">
        <v>5.48363914065781</v>
      </c>
      <c r="I1237">
        <v>104.61582389499399</v>
      </c>
      <c r="J1237">
        <v>6.1263611111323701</v>
      </c>
      <c r="K1237">
        <v>231.36571130523299</v>
      </c>
      <c r="L1237">
        <v>159.57089914831599</v>
      </c>
      <c r="M1237">
        <v>74.900768393024194</v>
      </c>
      <c r="N1237">
        <v>1.2388020228533301</v>
      </c>
      <c r="O1237">
        <v>0.18515401447567401</v>
      </c>
      <c r="P1237">
        <v>524.05462184873898</v>
      </c>
      <c r="Q1237">
        <v>0.22730858400474499</v>
      </c>
    </row>
    <row r="1238" spans="1:17" hidden="1" x14ac:dyDescent="0.3">
      <c r="A1238" t="s">
        <v>2639</v>
      </c>
      <c r="B1238" t="s">
        <v>2640</v>
      </c>
      <c r="C1238" t="s">
        <v>10405</v>
      </c>
      <c r="D1238" t="s">
        <v>261</v>
      </c>
      <c r="E1238">
        <v>1761.0246927000001</v>
      </c>
      <c r="F1238">
        <v>560.70000000000005</v>
      </c>
      <c r="G1238">
        <v>28.8786079258469</v>
      </c>
      <c r="H1238">
        <v>-8.4032364860603597</v>
      </c>
      <c r="I1238">
        <v>40.260358408003199</v>
      </c>
      <c r="J1238">
        <v>-1.4209056947222201</v>
      </c>
      <c r="K1238">
        <v>578.03049162374498</v>
      </c>
      <c r="L1238">
        <v>495.73172552516797</v>
      </c>
      <c r="M1238">
        <v>39.944403570538</v>
      </c>
      <c r="N1238">
        <v>0.20308791585788899</v>
      </c>
      <c r="O1238">
        <v>33.154984840377999</v>
      </c>
      <c r="P1238">
        <v>88.028169014084497</v>
      </c>
      <c r="Q1238">
        <v>0.10445163835863799</v>
      </c>
    </row>
    <row r="1239" spans="1:17" x14ac:dyDescent="0.3">
      <c r="A1239" t="s">
        <v>2641</v>
      </c>
      <c r="B1239" t="s">
        <v>2642</v>
      </c>
      <c r="C1239" t="s">
        <v>10404</v>
      </c>
      <c r="D1239" t="s">
        <v>465</v>
      </c>
      <c r="E1239">
        <v>1760.877111191</v>
      </c>
      <c r="F1239">
        <v>105.13</v>
      </c>
      <c r="G1239">
        <v>-67.3723444630796</v>
      </c>
      <c r="H1239">
        <v>-5.0286428931531999</v>
      </c>
      <c r="I1239">
        <v>-8.0550659002386098</v>
      </c>
      <c r="J1239">
        <v>-5.9240547069909102</v>
      </c>
      <c r="K1239">
        <v>106.851814241716</v>
      </c>
      <c r="L1239">
        <v>114.54127215865201</v>
      </c>
      <c r="M1239">
        <v>43.859286380679301</v>
      </c>
      <c r="N1239">
        <v>0.63367966758663197</v>
      </c>
      <c r="O1239">
        <v>60.563112337106404</v>
      </c>
      <c r="P1239">
        <v>31.4946841776109</v>
      </c>
      <c r="Q1239">
        <v>-8.4320702910088002E-2</v>
      </c>
    </row>
    <row r="1240" spans="1:17" hidden="1" x14ac:dyDescent="0.3">
      <c r="A1240" t="s">
        <v>2643</v>
      </c>
      <c r="B1240" t="s">
        <v>2644</v>
      </c>
      <c r="C1240" t="s">
        <v>10405</v>
      </c>
      <c r="D1240" t="s">
        <v>1462</v>
      </c>
      <c r="E1240">
        <v>1757.5213604999999</v>
      </c>
      <c r="F1240">
        <v>124.14</v>
      </c>
      <c r="G1240">
        <v>13.854726641869499</v>
      </c>
      <c r="H1240">
        <v>-1.90883893462351</v>
      </c>
      <c r="I1240">
        <v>6.9941380719283002</v>
      </c>
      <c r="J1240">
        <v>-6.3372497274455402</v>
      </c>
      <c r="K1240">
        <v>126.75428554296801</v>
      </c>
      <c r="L1240">
        <v>113.311969056628</v>
      </c>
      <c r="M1240">
        <v>37.774889036117301</v>
      </c>
      <c r="N1240">
        <v>0.97867047767366999</v>
      </c>
      <c r="O1240">
        <v>18.6724665700016</v>
      </c>
      <c r="P1240">
        <v>71.109579600275595</v>
      </c>
      <c r="Q1240">
        <v>0.19968611881745099</v>
      </c>
    </row>
    <row r="1241" spans="1:17" hidden="1" x14ac:dyDescent="0.3">
      <c r="A1241" t="s">
        <v>2645</v>
      </c>
      <c r="B1241" t="s">
        <v>2646</v>
      </c>
      <c r="C1241" t="s">
        <v>10405</v>
      </c>
      <c r="D1241" t="s">
        <v>54</v>
      </c>
      <c r="E1241">
        <v>1757.4026504349999</v>
      </c>
      <c r="F1241">
        <v>840.85</v>
      </c>
      <c r="G1241">
        <v>121.82406046265601</v>
      </c>
      <c r="H1241">
        <v>0.81623423610818202</v>
      </c>
      <c r="I1241">
        <v>44.7438101890124</v>
      </c>
      <c r="J1241">
        <v>-4.1391960022982301</v>
      </c>
      <c r="K1241">
        <v>821.78632792575195</v>
      </c>
      <c r="L1241">
        <v>643.41816671513095</v>
      </c>
      <c r="M1241">
        <v>36.290757139164299</v>
      </c>
      <c r="N1241">
        <v>0.66747514698909505</v>
      </c>
      <c r="O1241">
        <v>13.230659451745201</v>
      </c>
      <c r="P1241">
        <v>169.84916559691899</v>
      </c>
      <c r="Q1241">
        <v>8.3324885682513006E-2</v>
      </c>
    </row>
    <row r="1242" spans="1:17" hidden="1" x14ac:dyDescent="0.3">
      <c r="A1242" t="s">
        <v>2647</v>
      </c>
      <c r="B1242" t="s">
        <v>2648</v>
      </c>
      <c r="C1242" t="s">
        <v>10405</v>
      </c>
      <c r="D1242" t="s">
        <v>190</v>
      </c>
      <c r="E1242">
        <v>1756.3273593599999</v>
      </c>
      <c r="F1242">
        <v>776.4</v>
      </c>
      <c r="G1242">
        <v>17.085855212641999</v>
      </c>
      <c r="H1242">
        <v>-7.2410722247549701</v>
      </c>
      <c r="I1242">
        <v>5.6579003377230404</v>
      </c>
      <c r="J1242">
        <v>-4.2682180752624301</v>
      </c>
      <c r="K1242">
        <v>783.05590496535797</v>
      </c>
      <c r="L1242">
        <v>702.10935452574802</v>
      </c>
      <c r="M1242">
        <v>43.761878093892399</v>
      </c>
      <c r="N1242">
        <v>0.53266472518710595</v>
      </c>
      <c r="O1242">
        <v>11.669242658423499</v>
      </c>
      <c r="P1242">
        <v>68.015581043064202</v>
      </c>
      <c r="Q1242">
        <v>7.4471265938829995E-2</v>
      </c>
    </row>
    <row r="1243" spans="1:17" hidden="1" x14ac:dyDescent="0.3">
      <c r="A1243" t="s">
        <v>2649</v>
      </c>
      <c r="B1243" t="s">
        <v>2650</v>
      </c>
      <c r="C1243" t="s">
        <v>10405</v>
      </c>
      <c r="D1243" t="s">
        <v>734</v>
      </c>
      <c r="E1243">
        <v>1753.517457139</v>
      </c>
      <c r="F1243">
        <v>197.33</v>
      </c>
      <c r="G1243">
        <v>-5.9209728646783004</v>
      </c>
      <c r="H1243">
        <v>1.07589335089681</v>
      </c>
      <c r="I1243">
        <v>8.5338863623828605</v>
      </c>
      <c r="J1243">
        <v>-6.27831359808365</v>
      </c>
      <c r="K1243">
        <v>195.397154931241</v>
      </c>
      <c r="M1243">
        <v>43.540209126821701</v>
      </c>
      <c r="N1243">
        <v>1.1574758838458801</v>
      </c>
      <c r="O1243">
        <v>16.5560229057923</v>
      </c>
      <c r="P1243">
        <v>42.992753623188399</v>
      </c>
    </row>
    <row r="1244" spans="1:17" hidden="1" x14ac:dyDescent="0.3">
      <c r="A1244" t="s">
        <v>2651</v>
      </c>
      <c r="B1244" t="s">
        <v>2652</v>
      </c>
      <c r="C1244" t="s">
        <v>10405</v>
      </c>
      <c r="D1244" t="s">
        <v>473</v>
      </c>
      <c r="E1244">
        <v>1742.6336395200001</v>
      </c>
      <c r="F1244">
        <v>840.55</v>
      </c>
      <c r="G1244">
        <v>-24.3003975650828</v>
      </c>
      <c r="H1244">
        <v>9.1959149347094407</v>
      </c>
      <c r="I1244">
        <v>20.343992225134301</v>
      </c>
      <c r="J1244">
        <v>-1.11060709161185</v>
      </c>
      <c r="K1244">
        <v>730.89591692385102</v>
      </c>
      <c r="L1244">
        <v>691.80673611459201</v>
      </c>
      <c r="M1244">
        <v>70.682552632566001</v>
      </c>
      <c r="N1244">
        <v>1.38118129363422</v>
      </c>
      <c r="O1244">
        <v>3.08726429123789</v>
      </c>
      <c r="P1244">
        <v>48.769911504424698</v>
      </c>
      <c r="Q1244">
        <v>7.8496201934507001E-2</v>
      </c>
    </row>
    <row r="1245" spans="1:17" hidden="1" x14ac:dyDescent="0.3">
      <c r="A1245" t="s">
        <v>2653</v>
      </c>
      <c r="B1245" t="s">
        <v>2654</v>
      </c>
      <c r="C1245" t="s">
        <v>10405</v>
      </c>
      <c r="D1245" t="s">
        <v>2455</v>
      </c>
      <c r="E1245">
        <v>1738.3675138000001</v>
      </c>
      <c r="F1245">
        <v>1098.8499999999999</v>
      </c>
      <c r="G1245">
        <v>-31.300475514013002</v>
      </c>
      <c r="H1245">
        <v>-6.8114078955352699</v>
      </c>
      <c r="I1245">
        <v>-14.3420276478635</v>
      </c>
      <c r="J1245">
        <v>-4.6195216968049699</v>
      </c>
      <c r="K1245">
        <v>1131.50130314286</v>
      </c>
      <c r="L1245">
        <v>1137.925412633</v>
      </c>
      <c r="M1245">
        <v>37.449452443728099</v>
      </c>
      <c r="N1245">
        <v>0.77184203009598196</v>
      </c>
      <c r="O1245">
        <v>32.042589980434101</v>
      </c>
      <c r="P1245">
        <v>17.423594785210501</v>
      </c>
      <c r="Q1245">
        <v>8.9878582179483996E-2</v>
      </c>
    </row>
    <row r="1246" spans="1:17" hidden="1" x14ac:dyDescent="0.3">
      <c r="A1246" t="s">
        <v>2655</v>
      </c>
      <c r="B1246" t="s">
        <v>2656</v>
      </c>
      <c r="C1246" t="s">
        <v>10405</v>
      </c>
      <c r="D1246" t="s">
        <v>465</v>
      </c>
      <c r="E1246">
        <v>1731.4764852000001</v>
      </c>
      <c r="F1246">
        <v>514.5</v>
      </c>
      <c r="G1246">
        <v>11.986117728112999</v>
      </c>
      <c r="H1246">
        <v>-10.261883301287</v>
      </c>
      <c r="I1246">
        <v>45.3445665898846</v>
      </c>
      <c r="J1246">
        <v>-2.92865009239198</v>
      </c>
      <c r="K1246">
        <v>487.814342670222</v>
      </c>
      <c r="L1246">
        <v>420.19989245311098</v>
      </c>
      <c r="M1246">
        <v>56.232855666768003</v>
      </c>
      <c r="N1246">
        <v>0.525283509318484</v>
      </c>
      <c r="O1246">
        <v>9.7764820213799695</v>
      </c>
      <c r="P1246">
        <v>75.5972696245733</v>
      </c>
      <c r="Q1246">
        <v>-9.5742923320770001E-2</v>
      </c>
    </row>
    <row r="1247" spans="1:17" hidden="1" x14ac:dyDescent="0.3">
      <c r="A1247" t="s">
        <v>2657</v>
      </c>
      <c r="B1247" t="s">
        <v>2658</v>
      </c>
      <c r="C1247" t="s">
        <v>10405</v>
      </c>
      <c r="D1247" t="s">
        <v>400</v>
      </c>
      <c r="E1247">
        <v>1729.5841457649999</v>
      </c>
      <c r="F1247">
        <v>554.04999999999995</v>
      </c>
      <c r="G1247">
        <v>-5.8717815660866597</v>
      </c>
      <c r="H1247">
        <v>1.57692625978946</v>
      </c>
      <c r="I1247">
        <v>-1.0098059572917899</v>
      </c>
      <c r="J1247">
        <v>0.58600019738823095</v>
      </c>
      <c r="K1247">
        <v>517.65486250098002</v>
      </c>
      <c r="L1247">
        <v>508.52121942026599</v>
      </c>
      <c r="M1247">
        <v>64.892364692307595</v>
      </c>
      <c r="N1247">
        <v>1.1060167684351701</v>
      </c>
      <c r="O1247">
        <v>36.891977258370197</v>
      </c>
      <c r="P1247">
        <v>37.141089108910798</v>
      </c>
      <c r="Q1247">
        <v>-1.21661137519E-3</v>
      </c>
    </row>
    <row r="1248" spans="1:17" hidden="1" x14ac:dyDescent="0.3">
      <c r="A1248" t="s">
        <v>2659</v>
      </c>
      <c r="B1248" t="s">
        <v>2660</v>
      </c>
      <c r="C1248" t="s">
        <v>10405</v>
      </c>
      <c r="D1248" t="s">
        <v>388</v>
      </c>
      <c r="E1248">
        <v>1723.408163568</v>
      </c>
      <c r="F1248">
        <v>84.63</v>
      </c>
      <c r="G1248">
        <v>-20.786506584258799</v>
      </c>
      <c r="H1248">
        <v>-10.6920869086916</v>
      </c>
      <c r="I1248">
        <v>1.88654444916479</v>
      </c>
      <c r="J1248">
        <v>-2.5800676152269499</v>
      </c>
      <c r="K1248">
        <v>86.428013716326305</v>
      </c>
      <c r="L1248">
        <v>81.503117100760406</v>
      </c>
      <c r="M1248">
        <v>41.128761991646101</v>
      </c>
      <c r="N1248">
        <v>1.02630735780352</v>
      </c>
      <c r="O1248">
        <v>27.023514120288301</v>
      </c>
      <c r="P1248">
        <v>33.066037735849001</v>
      </c>
      <c r="Q1248">
        <v>4.3389926369900002E-2</v>
      </c>
    </row>
    <row r="1249" spans="1:17" hidden="1" x14ac:dyDescent="0.3">
      <c r="A1249" t="s">
        <v>2661</v>
      </c>
      <c r="B1249" t="s">
        <v>2662</v>
      </c>
      <c r="C1249" t="s">
        <v>10405</v>
      </c>
      <c r="D1249" t="s">
        <v>119</v>
      </c>
      <c r="E1249">
        <v>1722.6275573749999</v>
      </c>
      <c r="F1249">
        <v>773.75</v>
      </c>
      <c r="G1249">
        <v>-0.40466731637575698</v>
      </c>
      <c r="H1249">
        <v>-4.9727199947398697</v>
      </c>
      <c r="I1249">
        <v>33.713650722852599</v>
      </c>
      <c r="J1249">
        <v>-3.0114741043276601</v>
      </c>
      <c r="K1249">
        <v>716.89536806220599</v>
      </c>
      <c r="L1249">
        <v>628.12688446052596</v>
      </c>
      <c r="M1249">
        <v>52.160289621812197</v>
      </c>
      <c r="N1249">
        <v>0.33516409943634801</v>
      </c>
      <c r="O1249">
        <v>9.4604200323101697</v>
      </c>
      <c r="P1249">
        <v>54.982473710565799</v>
      </c>
      <c r="Q1249">
        <v>-7.3544191616891005E-2</v>
      </c>
    </row>
    <row r="1250" spans="1:17" hidden="1" x14ac:dyDescent="0.3">
      <c r="A1250" t="s">
        <v>2663</v>
      </c>
      <c r="B1250" t="s">
        <v>2664</v>
      </c>
      <c r="C1250" t="s">
        <v>10405</v>
      </c>
      <c r="D1250" t="s">
        <v>261</v>
      </c>
      <c r="E1250">
        <v>1712.13561272999</v>
      </c>
      <c r="F1250">
        <v>308.89999999999998</v>
      </c>
      <c r="G1250">
        <v>141.27163303157801</v>
      </c>
      <c r="H1250">
        <v>-18.629672468840699</v>
      </c>
      <c r="I1250">
        <v>34.623077052251098</v>
      </c>
      <c r="J1250">
        <v>-4.27931670443696</v>
      </c>
      <c r="K1250">
        <v>324.79428101523001</v>
      </c>
      <c r="L1250">
        <v>256.77120916460802</v>
      </c>
      <c r="M1250">
        <v>41.362184652761798</v>
      </c>
      <c r="N1250">
        <v>0.543520866010474</v>
      </c>
      <c r="O1250">
        <v>42.020071220459698</v>
      </c>
      <c r="P1250">
        <v>178.664862426702</v>
      </c>
      <c r="Q1250">
        <v>0.135448634079916</v>
      </c>
    </row>
    <row r="1251" spans="1:17" hidden="1" x14ac:dyDescent="0.3">
      <c r="A1251" t="s">
        <v>2665</v>
      </c>
      <c r="B1251" t="s">
        <v>2666</v>
      </c>
      <c r="C1251" t="s">
        <v>10405</v>
      </c>
      <c r="D1251" t="s">
        <v>549</v>
      </c>
      <c r="E1251">
        <v>1708.8087</v>
      </c>
      <c r="F1251">
        <v>163.21</v>
      </c>
      <c r="G1251">
        <v>75.489719448647094</v>
      </c>
      <c r="H1251">
        <v>4.7732744230165096</v>
      </c>
      <c r="I1251">
        <v>17.545418391973101</v>
      </c>
      <c r="J1251">
        <v>-2.39160135783021</v>
      </c>
      <c r="K1251">
        <v>153.87416163703301</v>
      </c>
      <c r="L1251">
        <v>138.985658304851</v>
      </c>
      <c r="M1251">
        <v>66.442322643035496</v>
      </c>
      <c r="N1251">
        <v>1.41445570894449</v>
      </c>
      <c r="O1251">
        <v>12.125482507199299</v>
      </c>
      <c r="P1251">
        <v>114.18635170603601</v>
      </c>
      <c r="Q1251">
        <v>7.9030939242905995E-2</v>
      </c>
    </row>
    <row r="1252" spans="1:17" hidden="1" x14ac:dyDescent="0.3">
      <c r="A1252" t="s">
        <v>2667</v>
      </c>
      <c r="B1252" t="s">
        <v>2668</v>
      </c>
      <c r="C1252" t="s">
        <v>10405</v>
      </c>
      <c r="D1252" t="s">
        <v>54</v>
      </c>
      <c r="E1252">
        <v>1703.5037933999999</v>
      </c>
      <c r="F1252">
        <v>642</v>
      </c>
      <c r="G1252">
        <v>32.114235167933302</v>
      </c>
      <c r="H1252">
        <v>-10.179410363194901</v>
      </c>
      <c r="I1252">
        <v>16.732593359187199</v>
      </c>
      <c r="J1252">
        <v>-0.47610512492164703</v>
      </c>
      <c r="K1252">
        <v>638.50441426707596</v>
      </c>
      <c r="L1252">
        <v>544.51549262605602</v>
      </c>
      <c r="M1252">
        <v>41.455381322635098</v>
      </c>
      <c r="N1252">
        <v>0.51560631968467496</v>
      </c>
      <c r="O1252">
        <v>12.936137071651</v>
      </c>
      <c r="P1252">
        <v>72.580645161290306</v>
      </c>
      <c r="Q1252">
        <v>3.8070162168325997E-2</v>
      </c>
    </row>
    <row r="1253" spans="1:17" hidden="1" x14ac:dyDescent="0.3">
      <c r="A1253" t="s">
        <v>2669</v>
      </c>
      <c r="B1253" t="s">
        <v>2670</v>
      </c>
      <c r="C1253" t="s">
        <v>10405</v>
      </c>
      <c r="D1253" t="s">
        <v>592</v>
      </c>
      <c r="E1253">
        <v>1701.0937799999999</v>
      </c>
      <c r="F1253">
        <v>108.4</v>
      </c>
      <c r="G1253">
        <v>3.37160775766684</v>
      </c>
      <c r="H1253">
        <v>-29.849676143925802</v>
      </c>
      <c r="I1253">
        <v>19.413589203635699</v>
      </c>
      <c r="J1253">
        <v>-18.8308059796225</v>
      </c>
      <c r="K1253">
        <v>126.626355703171</v>
      </c>
      <c r="L1253">
        <v>101.291487822881</v>
      </c>
      <c r="M1253">
        <v>54.219977380712301</v>
      </c>
      <c r="N1253">
        <v>0.72798196560876305</v>
      </c>
      <c r="O1253">
        <v>47.1771217712176</v>
      </c>
      <c r="P1253">
        <v>53.857071889858702</v>
      </c>
    </row>
    <row r="1254" spans="1:17" hidden="1" x14ac:dyDescent="0.3">
      <c r="A1254" t="s">
        <v>2671</v>
      </c>
      <c r="B1254" t="s">
        <v>2672</v>
      </c>
      <c r="C1254" t="s">
        <v>10405</v>
      </c>
      <c r="D1254" t="s">
        <v>388</v>
      </c>
      <c r="E1254">
        <v>1700.4242214999999</v>
      </c>
      <c r="F1254">
        <v>105.55</v>
      </c>
      <c r="G1254">
        <v>4.0809584694091798</v>
      </c>
      <c r="H1254">
        <v>-10.859631119348199</v>
      </c>
      <c r="I1254">
        <v>12.994489608850101</v>
      </c>
      <c r="J1254">
        <v>0.117514433814185</v>
      </c>
      <c r="K1254">
        <v>107.96724216692</v>
      </c>
      <c r="L1254">
        <v>100.111742344397</v>
      </c>
      <c r="M1254">
        <v>45.634010192180597</v>
      </c>
      <c r="N1254">
        <v>0.188391139802771</v>
      </c>
      <c r="O1254">
        <v>26.954050213169101</v>
      </c>
      <c r="P1254">
        <v>46.089965397923798</v>
      </c>
      <c r="Q1254">
        <v>0.110101603828959</v>
      </c>
    </row>
    <row r="1255" spans="1:17" hidden="1" x14ac:dyDescent="0.3">
      <c r="A1255" t="s">
        <v>2673</v>
      </c>
      <c r="B1255" t="s">
        <v>2674</v>
      </c>
      <c r="C1255" t="s">
        <v>10405</v>
      </c>
      <c r="D1255" t="s">
        <v>465</v>
      </c>
      <c r="E1255">
        <v>1696.703757</v>
      </c>
      <c r="F1255">
        <v>5505</v>
      </c>
      <c r="G1255">
        <v>-45.670942377175798</v>
      </c>
      <c r="H1255">
        <v>-17.800860451825301</v>
      </c>
      <c r="I1255">
        <v>1.76378385931467</v>
      </c>
      <c r="J1255">
        <v>-6.7885798655925198</v>
      </c>
      <c r="K1255">
        <v>5783.7058756983397</v>
      </c>
      <c r="L1255">
        <v>5778.6607728016197</v>
      </c>
      <c r="M1255">
        <v>30.1716093878584</v>
      </c>
      <c r="N1255">
        <v>1.3616173290133999</v>
      </c>
      <c r="O1255">
        <v>18.199818346957201</v>
      </c>
      <c r="P1255">
        <v>23.319892473118198</v>
      </c>
      <c r="Q1255">
        <v>-0.100764669277219</v>
      </c>
    </row>
    <row r="1256" spans="1:17" hidden="1" x14ac:dyDescent="0.3">
      <c r="A1256" t="s">
        <v>2675</v>
      </c>
      <c r="B1256" t="s">
        <v>2676</v>
      </c>
      <c r="C1256" t="s">
        <v>10405</v>
      </c>
      <c r="D1256" t="s">
        <v>21</v>
      </c>
      <c r="E1256">
        <v>1693.6637432699999</v>
      </c>
      <c r="F1256">
        <v>1111.45</v>
      </c>
      <c r="G1256">
        <v>51.603501207228199</v>
      </c>
      <c r="H1256">
        <v>-3.3883600215701501</v>
      </c>
      <c r="I1256">
        <v>35.644947435923001</v>
      </c>
      <c r="J1256">
        <v>-2.2465475537799202</v>
      </c>
      <c r="K1256">
        <v>1095.2141441506601</v>
      </c>
      <c r="L1256">
        <v>937.27656477940502</v>
      </c>
      <c r="M1256">
        <v>47.988738066379398</v>
      </c>
      <c r="N1256">
        <v>0.59697746955861097</v>
      </c>
      <c r="O1256">
        <v>12.636645823023899</v>
      </c>
      <c r="P1256">
        <v>91.960276338514603</v>
      </c>
      <c r="Q1256">
        <v>9.5882426287580994E-2</v>
      </c>
    </row>
    <row r="1257" spans="1:17" hidden="1" x14ac:dyDescent="0.3">
      <c r="A1257" t="s">
        <v>2677</v>
      </c>
      <c r="B1257" t="s">
        <v>2678</v>
      </c>
      <c r="C1257" t="s">
        <v>10405</v>
      </c>
      <c r="D1257" t="s">
        <v>592</v>
      </c>
      <c r="E1257">
        <v>1692.3029750000001</v>
      </c>
      <c r="F1257">
        <v>62.5</v>
      </c>
      <c r="G1257">
        <v>2.2706729635766401</v>
      </c>
      <c r="H1257">
        <v>-13.711746970596799</v>
      </c>
      <c r="I1257">
        <v>-11.7310722811531</v>
      </c>
      <c r="J1257">
        <v>-7.2627813443556999</v>
      </c>
      <c r="K1257">
        <v>62.015633428980301</v>
      </c>
      <c r="L1257">
        <v>57.821690575530504</v>
      </c>
      <c r="M1257">
        <v>29.188193916460101</v>
      </c>
      <c r="N1257">
        <v>1.2570361601501701</v>
      </c>
      <c r="O1257">
        <v>24.8</v>
      </c>
      <c r="P1257">
        <v>39.043381535038897</v>
      </c>
      <c r="Q1257">
        <v>7.1071011628524999E-2</v>
      </c>
    </row>
    <row r="1258" spans="1:17" hidden="1" x14ac:dyDescent="0.3">
      <c r="A1258" t="s">
        <v>2679</v>
      </c>
      <c r="B1258" t="s">
        <v>2680</v>
      </c>
      <c r="C1258" t="s">
        <v>10405</v>
      </c>
      <c r="D1258" t="s">
        <v>261</v>
      </c>
      <c r="E1258">
        <v>1692</v>
      </c>
      <c r="F1258">
        <v>528.75</v>
      </c>
      <c r="G1258">
        <v>36.4886101722783</v>
      </c>
      <c r="H1258">
        <v>-15.2142430323771</v>
      </c>
      <c r="I1258">
        <v>-21.710600395234</v>
      </c>
      <c r="J1258">
        <v>-8.5179881190932392</v>
      </c>
      <c r="K1258">
        <v>576.48619948385794</v>
      </c>
      <c r="L1258">
        <v>503.78315762886803</v>
      </c>
      <c r="M1258">
        <v>27.666198287031701</v>
      </c>
      <c r="N1258">
        <v>0.71331381348429701</v>
      </c>
      <c r="O1258">
        <v>24.066193853427801</v>
      </c>
      <c r="P1258">
        <v>84.942287513116497</v>
      </c>
      <c r="Q1258">
        <v>0.13808623948346699</v>
      </c>
    </row>
    <row r="1259" spans="1:17" hidden="1" x14ac:dyDescent="0.3">
      <c r="A1259" t="s">
        <v>2681</v>
      </c>
      <c r="B1259" t="s">
        <v>2682</v>
      </c>
      <c r="C1259" t="s">
        <v>10405</v>
      </c>
      <c r="D1259" t="s">
        <v>433</v>
      </c>
      <c r="E1259">
        <v>1686.7416098609999</v>
      </c>
      <c r="F1259">
        <v>114.73</v>
      </c>
      <c r="G1259">
        <v>-60.120833502365599</v>
      </c>
      <c r="H1259">
        <v>3.1561432584411402</v>
      </c>
      <c r="I1259">
        <v>-2.2616741043560298</v>
      </c>
      <c r="J1259">
        <v>5.75551238942698</v>
      </c>
      <c r="K1259">
        <v>103.009459951324</v>
      </c>
      <c r="L1259">
        <v>110.370984785</v>
      </c>
      <c r="M1259">
        <v>78.883744104088194</v>
      </c>
      <c r="N1259">
        <v>1.25307694530022</v>
      </c>
      <c r="O1259">
        <v>46.692233940556001</v>
      </c>
      <c r="P1259">
        <v>27.4777777777777</v>
      </c>
      <c r="Q1259">
        <v>-3.5118684887886997E-2</v>
      </c>
    </row>
    <row r="1260" spans="1:17" hidden="1" x14ac:dyDescent="0.3">
      <c r="A1260" t="s">
        <v>2683</v>
      </c>
      <c r="B1260" t="s">
        <v>2684</v>
      </c>
      <c r="C1260" t="s">
        <v>10405</v>
      </c>
      <c r="D1260" t="s">
        <v>125</v>
      </c>
      <c r="E1260">
        <v>1672.3421069999999</v>
      </c>
      <c r="F1260">
        <v>602.9</v>
      </c>
      <c r="G1260">
        <v>71.044662487804999</v>
      </c>
      <c r="H1260">
        <v>21.170926257604599</v>
      </c>
      <c r="I1260">
        <v>0.98352662716560602</v>
      </c>
      <c r="J1260">
        <v>-2.8848664011596798</v>
      </c>
      <c r="K1260">
        <v>561.09572858473598</v>
      </c>
      <c r="L1260">
        <v>503.22976732516003</v>
      </c>
      <c r="M1260">
        <v>52.700354706793497</v>
      </c>
      <c r="N1260">
        <v>2.29143624125</v>
      </c>
      <c r="O1260">
        <v>11.6271355116934</v>
      </c>
      <c r="P1260">
        <v>131.92921715714499</v>
      </c>
      <c r="Q1260">
        <v>0.142934221399075</v>
      </c>
    </row>
    <row r="1261" spans="1:17" hidden="1" x14ac:dyDescent="0.3">
      <c r="A1261" t="s">
        <v>2685</v>
      </c>
      <c r="B1261" t="s">
        <v>2686</v>
      </c>
      <c r="C1261" t="s">
        <v>10405</v>
      </c>
      <c r="D1261" t="s">
        <v>190</v>
      </c>
      <c r="E1261">
        <v>1666.8912</v>
      </c>
      <c r="F1261">
        <v>1335.65</v>
      </c>
      <c r="G1261">
        <v>36.442569581825197</v>
      </c>
      <c r="H1261">
        <v>-0.71629059561974195</v>
      </c>
      <c r="I1261">
        <v>23.015347376213601</v>
      </c>
      <c r="J1261">
        <v>-2.6024988784262799</v>
      </c>
      <c r="K1261">
        <v>1295.51441661227</v>
      </c>
      <c r="L1261">
        <v>1114.64753989049</v>
      </c>
      <c r="M1261">
        <v>39.887678434432999</v>
      </c>
      <c r="N1261">
        <v>0.46171494341714497</v>
      </c>
      <c r="O1261">
        <v>12.304870287874801</v>
      </c>
      <c r="P1261">
        <v>78.336337539221503</v>
      </c>
      <c r="Q1261">
        <v>4.3600652123497001E-2</v>
      </c>
    </row>
    <row r="1262" spans="1:17" hidden="1" x14ac:dyDescent="0.3">
      <c r="A1262" t="s">
        <v>2687</v>
      </c>
      <c r="B1262" t="s">
        <v>2688</v>
      </c>
      <c r="C1262" t="s">
        <v>10405</v>
      </c>
      <c r="D1262" t="s">
        <v>215</v>
      </c>
      <c r="E1262">
        <v>1657.6681800649999</v>
      </c>
      <c r="F1262">
        <v>937.45</v>
      </c>
      <c r="G1262">
        <v>110.47956940401301</v>
      </c>
      <c r="H1262">
        <v>-15.2836551637404</v>
      </c>
      <c r="I1262">
        <v>-4.1350043496794404</v>
      </c>
      <c r="J1262">
        <v>-7.2710809401814398</v>
      </c>
      <c r="K1262">
        <v>967.42583510092197</v>
      </c>
      <c r="L1262">
        <v>776.02784623270099</v>
      </c>
      <c r="M1262">
        <v>28.7477779516711</v>
      </c>
      <c r="N1262">
        <v>0.51607483726914305</v>
      </c>
      <c r="O1262">
        <v>21.9211691290202</v>
      </c>
      <c r="P1262">
        <v>159.57358438322001</v>
      </c>
      <c r="Q1262">
        <v>0.16291565154804</v>
      </c>
    </row>
    <row r="1263" spans="1:17" hidden="1" x14ac:dyDescent="0.3">
      <c r="A1263" t="s">
        <v>2689</v>
      </c>
      <c r="B1263" t="s">
        <v>2690</v>
      </c>
      <c r="C1263" t="s">
        <v>10405</v>
      </c>
      <c r="D1263" t="s">
        <v>54</v>
      </c>
      <c r="E1263">
        <v>1655.7932287250001</v>
      </c>
      <c r="F1263">
        <v>343.45</v>
      </c>
      <c r="G1263">
        <v>21.922607848968902</v>
      </c>
      <c r="H1263">
        <v>6.3400115808404003</v>
      </c>
      <c r="I1263">
        <v>20.620228911433301</v>
      </c>
      <c r="J1263">
        <v>-4.2281774767949596</v>
      </c>
      <c r="K1263">
        <v>303.17085258239899</v>
      </c>
      <c r="L1263">
        <v>263.56940578707702</v>
      </c>
      <c r="M1263">
        <v>60.2467513417945</v>
      </c>
      <c r="N1263">
        <v>1.13693460718765</v>
      </c>
      <c r="O1263">
        <v>7.6430339205124396</v>
      </c>
      <c r="P1263">
        <v>85.198166621730905</v>
      </c>
      <c r="Q1263">
        <v>4.4886978411504998E-2</v>
      </c>
    </row>
    <row r="1264" spans="1:17" x14ac:dyDescent="0.3">
      <c r="A1264" t="s">
        <v>2691</v>
      </c>
      <c r="B1264" t="s">
        <v>2692</v>
      </c>
      <c r="C1264" t="s">
        <v>10394</v>
      </c>
      <c r="D1264" t="s">
        <v>122</v>
      </c>
      <c r="E1264">
        <v>1654.3974613600001</v>
      </c>
      <c r="F1264">
        <v>6.74</v>
      </c>
      <c r="G1264">
        <v>-74.487796582583499</v>
      </c>
      <c r="H1264">
        <v>-23.2960196575151</v>
      </c>
      <c r="I1264">
        <v>-78.8803537688962</v>
      </c>
      <c r="J1264">
        <v>-2.0530282018447199</v>
      </c>
      <c r="K1264">
        <v>9.7327096594103395</v>
      </c>
      <c r="L1264">
        <v>13.844080292243699</v>
      </c>
      <c r="M1264">
        <v>2.6461916455088499</v>
      </c>
      <c r="N1264">
        <v>0.24713087088218799</v>
      </c>
      <c r="O1264">
        <v>302.81899109792198</v>
      </c>
      <c r="P1264">
        <v>0.447093889716843</v>
      </c>
      <c r="Q1264">
        <v>4.9101240035369998E-3</v>
      </c>
    </row>
    <row r="1265" spans="1:17" hidden="1" x14ac:dyDescent="0.3">
      <c r="A1265" t="s">
        <v>2693</v>
      </c>
      <c r="B1265" t="s">
        <v>2694</v>
      </c>
      <c r="C1265" t="s">
        <v>10405</v>
      </c>
      <c r="D1265" t="s">
        <v>190</v>
      </c>
      <c r="E1265">
        <v>1650.6456000000001</v>
      </c>
      <c r="F1265">
        <v>879.5</v>
      </c>
      <c r="G1265">
        <v>110.67083770227499</v>
      </c>
      <c r="H1265">
        <v>-18.376321560106099</v>
      </c>
      <c r="I1265">
        <v>1.4486819140209699</v>
      </c>
      <c r="J1265">
        <v>-1.80021921308067</v>
      </c>
      <c r="K1265">
        <v>930.40104799316202</v>
      </c>
      <c r="L1265">
        <v>809.30549736631497</v>
      </c>
      <c r="M1265">
        <v>44.0014842066293</v>
      </c>
      <c r="N1265">
        <v>0.44963359825292198</v>
      </c>
      <c r="O1265">
        <v>45.5884025014212</v>
      </c>
      <c r="P1265">
        <v>151.39345433757299</v>
      </c>
      <c r="Q1265">
        <v>0.110065135098209</v>
      </c>
    </row>
    <row r="1266" spans="1:17" hidden="1" x14ac:dyDescent="0.3">
      <c r="A1266" t="s">
        <v>2695</v>
      </c>
      <c r="B1266" t="s">
        <v>2696</v>
      </c>
      <c r="C1266" t="s">
        <v>10405</v>
      </c>
      <c r="D1266" t="s">
        <v>46</v>
      </c>
      <c r="E1266">
        <v>1646.313614855</v>
      </c>
      <c r="F1266">
        <v>170.95</v>
      </c>
      <c r="G1266">
        <v>80.6427324892596</v>
      </c>
      <c r="H1266">
        <v>-25.779908702065299</v>
      </c>
      <c r="I1266">
        <v>15.433643345100901</v>
      </c>
      <c r="J1266">
        <v>-8.5447409090270394</v>
      </c>
      <c r="K1266">
        <v>180.96503163537801</v>
      </c>
      <c r="L1266">
        <v>150.458817951924</v>
      </c>
      <c r="M1266">
        <v>35.400654348543704</v>
      </c>
      <c r="N1266">
        <v>0.361937894389387</v>
      </c>
      <c r="O1266">
        <v>33.313834454518798</v>
      </c>
      <c r="P1266">
        <v>112.492231199502</v>
      </c>
      <c r="Q1266">
        <v>0.15620281174810699</v>
      </c>
    </row>
    <row r="1267" spans="1:17" hidden="1" x14ac:dyDescent="0.3">
      <c r="A1267" t="s">
        <v>2697</v>
      </c>
      <c r="B1267" t="s">
        <v>2698</v>
      </c>
      <c r="C1267" t="s">
        <v>10405</v>
      </c>
      <c r="D1267" t="s">
        <v>130</v>
      </c>
      <c r="E1267">
        <v>1644.1852907699999</v>
      </c>
      <c r="F1267">
        <v>129.03</v>
      </c>
      <c r="G1267">
        <v>48.738324942661002</v>
      </c>
      <c r="H1267">
        <v>-5.4331697616912003</v>
      </c>
      <c r="I1267">
        <v>20.310803419699599</v>
      </c>
      <c r="J1267">
        <v>-0.53519169672106304</v>
      </c>
      <c r="K1267">
        <v>131.10953825817899</v>
      </c>
      <c r="L1267">
        <v>116.09831085743799</v>
      </c>
      <c r="M1267">
        <v>45.522195742909901</v>
      </c>
      <c r="N1267">
        <v>0.36514048039499097</v>
      </c>
      <c r="O1267">
        <v>16.988297295202599</v>
      </c>
      <c r="P1267">
        <v>95.056689342403601</v>
      </c>
      <c r="Q1267">
        <v>7.0977446821546997E-2</v>
      </c>
    </row>
    <row r="1268" spans="1:17" hidden="1" x14ac:dyDescent="0.3">
      <c r="A1268" t="s">
        <v>2699</v>
      </c>
      <c r="B1268" t="s">
        <v>2700</v>
      </c>
      <c r="C1268" t="s">
        <v>10405</v>
      </c>
      <c r="D1268" t="s">
        <v>2205</v>
      </c>
      <c r="E1268">
        <v>1640.1880105600001</v>
      </c>
      <c r="F1268">
        <v>317.89999999999998</v>
      </c>
      <c r="G1268">
        <v>13.012656678228</v>
      </c>
      <c r="H1268">
        <v>-7.8896617645878404</v>
      </c>
      <c r="I1268">
        <v>27.467515905289201</v>
      </c>
      <c r="J1268">
        <v>-2.35977666810239</v>
      </c>
      <c r="K1268">
        <v>331.87310835165698</v>
      </c>
      <c r="M1268">
        <v>43.125726323799903</v>
      </c>
      <c r="N1268">
        <v>0.17935077281374801</v>
      </c>
      <c r="O1268">
        <v>31.094683862849902</v>
      </c>
      <c r="P1268">
        <v>52.105263157894697</v>
      </c>
    </row>
    <row r="1269" spans="1:17" hidden="1" x14ac:dyDescent="0.3">
      <c r="A1269" t="s">
        <v>2701</v>
      </c>
      <c r="B1269" t="s">
        <v>2702</v>
      </c>
      <c r="C1269" t="s">
        <v>10405</v>
      </c>
      <c r="D1269" t="s">
        <v>2703</v>
      </c>
      <c r="E1269">
        <v>1638.289642</v>
      </c>
      <c r="F1269">
        <v>1562</v>
      </c>
      <c r="G1269">
        <v>489.59470260266698</v>
      </c>
      <c r="H1269">
        <v>-1.77228669868212</v>
      </c>
      <c r="I1269">
        <v>112.988841342776</v>
      </c>
      <c r="J1269">
        <v>-1.6936532018447199</v>
      </c>
      <c r="K1269">
        <v>1499.5697257440199</v>
      </c>
      <c r="L1269">
        <v>946.131249999999</v>
      </c>
      <c r="M1269">
        <v>44.032439759562003</v>
      </c>
      <c r="N1269">
        <v>0.78474350244013102</v>
      </c>
      <c r="O1269">
        <v>15.8418693982074</v>
      </c>
      <c r="P1269">
        <v>552.46449456975699</v>
      </c>
    </row>
    <row r="1270" spans="1:17" hidden="1" x14ac:dyDescent="0.3">
      <c r="A1270" t="s">
        <v>2704</v>
      </c>
      <c r="B1270" t="s">
        <v>2705</v>
      </c>
      <c r="C1270" t="s">
        <v>10405</v>
      </c>
      <c r="D1270" t="s">
        <v>54</v>
      </c>
      <c r="E1270">
        <v>1626.653268</v>
      </c>
      <c r="F1270">
        <v>1692</v>
      </c>
      <c r="G1270">
        <v>30.273818493800398</v>
      </c>
      <c r="H1270">
        <v>22.9065684727838</v>
      </c>
      <c r="I1270">
        <v>21.521616674453501</v>
      </c>
      <c r="J1270">
        <v>-7.0254038924524496</v>
      </c>
      <c r="K1270">
        <v>1550.54902075224</v>
      </c>
      <c r="L1270">
        <v>1324.2229878631599</v>
      </c>
      <c r="M1270">
        <v>43.707604758762599</v>
      </c>
      <c r="N1270">
        <v>0.89115081013709996</v>
      </c>
      <c r="O1270">
        <v>17.316784869976299</v>
      </c>
      <c r="P1270">
        <v>89.611699445284899</v>
      </c>
      <c r="Q1270">
        <v>0.11414152907207099</v>
      </c>
    </row>
    <row r="1271" spans="1:17" hidden="1" x14ac:dyDescent="0.3">
      <c r="A1271" t="s">
        <v>2706</v>
      </c>
      <c r="B1271" t="s">
        <v>2707</v>
      </c>
      <c r="C1271" t="s">
        <v>10405</v>
      </c>
      <c r="D1271" t="s">
        <v>403</v>
      </c>
      <c r="E1271">
        <v>1622.1595944600001</v>
      </c>
      <c r="F1271">
        <v>3041.55</v>
      </c>
      <c r="G1271">
        <v>173.98760536215499</v>
      </c>
      <c r="H1271">
        <v>-25.467831031322699</v>
      </c>
      <c r="I1271">
        <v>72.739371065753403</v>
      </c>
      <c r="J1271">
        <v>-13.561291768408701</v>
      </c>
      <c r="K1271">
        <v>3446.7452017341798</v>
      </c>
      <c r="L1271">
        <v>2525.3319628159002</v>
      </c>
      <c r="M1271">
        <v>15.2114598920228</v>
      </c>
      <c r="N1271">
        <v>0.296296131773224</v>
      </c>
      <c r="O1271">
        <v>58.312373625289702</v>
      </c>
      <c r="P1271">
        <v>239.30722891566199</v>
      </c>
      <c r="Q1271">
        <v>0.21900575742228001</v>
      </c>
    </row>
    <row r="1272" spans="1:17" hidden="1" x14ac:dyDescent="0.3">
      <c r="A1272" t="s">
        <v>2708</v>
      </c>
      <c r="B1272" t="s">
        <v>2709</v>
      </c>
      <c r="C1272" t="s">
        <v>10405</v>
      </c>
      <c r="D1272" t="s">
        <v>206</v>
      </c>
      <c r="E1272">
        <v>1621.67402659</v>
      </c>
      <c r="F1272">
        <v>2663.45</v>
      </c>
      <c r="G1272">
        <v>50.472437149016898</v>
      </c>
      <c r="H1272">
        <v>-14.470637706213999</v>
      </c>
      <c r="I1272">
        <v>7.3629604044006198</v>
      </c>
      <c r="J1272">
        <v>-4.8574170429049399</v>
      </c>
      <c r="K1272">
        <v>2721.7058555932499</v>
      </c>
      <c r="L1272">
        <v>2206.7575358957502</v>
      </c>
      <c r="M1272">
        <v>36.177802669723199</v>
      </c>
      <c r="N1272">
        <v>0.35711995249734402</v>
      </c>
      <c r="O1272">
        <v>29.493701777769399</v>
      </c>
      <c r="P1272">
        <v>97.117377146240301</v>
      </c>
      <c r="Q1272">
        <v>0.12625302013102599</v>
      </c>
    </row>
    <row r="1273" spans="1:17" hidden="1" x14ac:dyDescent="0.3">
      <c r="A1273" t="s">
        <v>2710</v>
      </c>
      <c r="B1273" t="s">
        <v>2711</v>
      </c>
      <c r="C1273" t="s">
        <v>10405</v>
      </c>
      <c r="D1273" t="s">
        <v>465</v>
      </c>
      <c r="E1273">
        <v>1614.91737055</v>
      </c>
      <c r="F1273">
        <v>1240.25</v>
      </c>
      <c r="G1273">
        <v>-18.080751290163199</v>
      </c>
      <c r="H1273">
        <v>-15.6722675060521</v>
      </c>
      <c r="I1273">
        <v>-18.911294900659101</v>
      </c>
      <c r="J1273">
        <v>-4.5081227190617703</v>
      </c>
      <c r="K1273">
        <v>1318.1585227592</v>
      </c>
      <c r="L1273">
        <v>1312.36690182907</v>
      </c>
      <c r="M1273">
        <v>30.1392828873181</v>
      </c>
      <c r="N1273">
        <v>0.49716202281384297</v>
      </c>
      <c r="O1273">
        <v>25.2166901834307</v>
      </c>
      <c r="P1273">
        <v>21.611021228612</v>
      </c>
      <c r="Q1273">
        <v>-6.0789068237754998E-2</v>
      </c>
    </row>
    <row r="1274" spans="1:17" hidden="1" x14ac:dyDescent="0.3">
      <c r="A1274" t="s">
        <v>2712</v>
      </c>
      <c r="B1274" t="s">
        <v>2713</v>
      </c>
      <c r="C1274" t="s">
        <v>10405</v>
      </c>
      <c r="D1274" t="s">
        <v>144</v>
      </c>
      <c r="E1274">
        <v>1611.438581544</v>
      </c>
      <c r="F1274">
        <v>174.03</v>
      </c>
      <c r="G1274">
        <v>39.693133128100897</v>
      </c>
      <c r="H1274">
        <v>-10.9714271699176</v>
      </c>
      <c r="I1274">
        <v>-11.408037777944401</v>
      </c>
      <c r="J1274">
        <v>-4.4307910953477299</v>
      </c>
      <c r="K1274">
        <v>179.63074622629199</v>
      </c>
      <c r="L1274">
        <v>168.385668098103</v>
      </c>
      <c r="M1274">
        <v>46.458292830393297</v>
      </c>
      <c r="N1274">
        <v>0.669045425134149</v>
      </c>
      <c r="O1274">
        <v>53.737861288283597</v>
      </c>
      <c r="P1274">
        <v>91.557512383048902</v>
      </c>
      <c r="Q1274">
        <v>7.7916999495295999E-2</v>
      </c>
    </row>
    <row r="1275" spans="1:17" hidden="1" x14ac:dyDescent="0.3">
      <c r="A1275" t="s">
        <v>2714</v>
      </c>
      <c r="B1275" t="s">
        <v>2715</v>
      </c>
      <c r="C1275" t="s">
        <v>10405</v>
      </c>
      <c r="D1275" t="s">
        <v>273</v>
      </c>
      <c r="E1275">
        <v>1607.6082345750001</v>
      </c>
      <c r="F1275">
        <v>410.25</v>
      </c>
      <c r="G1275">
        <v>90.147254536510104</v>
      </c>
      <c r="H1275">
        <v>3.6547281829623199</v>
      </c>
      <c r="I1275">
        <v>111.667337066231</v>
      </c>
      <c r="J1275">
        <v>-8.5314895672704303</v>
      </c>
      <c r="K1275">
        <v>363.36317133494998</v>
      </c>
      <c r="M1275">
        <v>44.941927124315697</v>
      </c>
      <c r="N1275">
        <v>0.78982388564597295</v>
      </c>
      <c r="O1275">
        <v>13.1017672151127</v>
      </c>
      <c r="P1275">
        <v>139.422235191129</v>
      </c>
    </row>
    <row r="1276" spans="1:17" hidden="1" x14ac:dyDescent="0.3">
      <c r="A1276" t="s">
        <v>2716</v>
      </c>
      <c r="B1276" t="s">
        <v>2717</v>
      </c>
      <c r="C1276" t="s">
        <v>10405</v>
      </c>
      <c r="D1276" t="s">
        <v>393</v>
      </c>
      <c r="E1276">
        <v>1603.5</v>
      </c>
      <c r="F1276">
        <v>267.25</v>
      </c>
      <c r="G1276">
        <v>-6.9419814779585906E-2</v>
      </c>
      <c r="H1276">
        <v>-3.6695868378553298</v>
      </c>
      <c r="I1276">
        <v>109.37667999072499</v>
      </c>
      <c r="J1276">
        <v>-5.7896830061151796</v>
      </c>
      <c r="K1276">
        <v>241.50122028856501</v>
      </c>
      <c r="L1276">
        <v>203.548312776529</v>
      </c>
      <c r="M1276">
        <v>52.932246537045302</v>
      </c>
      <c r="N1276">
        <v>0.84677908843921401</v>
      </c>
      <c r="O1276">
        <v>8.1384471468662198</v>
      </c>
      <c r="P1276">
        <v>136.50442477876101</v>
      </c>
      <c r="Q1276">
        <v>-6.8015521363524997E-2</v>
      </c>
    </row>
    <row r="1277" spans="1:17" hidden="1" x14ac:dyDescent="0.3">
      <c r="A1277" t="s">
        <v>2718</v>
      </c>
      <c r="B1277" t="s">
        <v>2719</v>
      </c>
      <c r="C1277" t="s">
        <v>10405</v>
      </c>
      <c r="D1277" t="s">
        <v>261</v>
      </c>
      <c r="E1277">
        <v>1595.1110499599999</v>
      </c>
      <c r="F1277">
        <v>456.1</v>
      </c>
      <c r="G1277">
        <v>-28.6827943447149</v>
      </c>
      <c r="H1277">
        <v>9.3621475132193108</v>
      </c>
      <c r="I1277">
        <v>35.045200089010599</v>
      </c>
      <c r="J1277">
        <v>-6.1476978007555996</v>
      </c>
      <c r="K1277">
        <v>421.75918986920601</v>
      </c>
      <c r="L1277">
        <v>407.00488015866102</v>
      </c>
      <c r="M1277">
        <v>58.986373473218698</v>
      </c>
      <c r="N1277">
        <v>2.1110956893997401</v>
      </c>
      <c r="O1277">
        <v>9.7127822845866891</v>
      </c>
      <c r="P1277">
        <v>56.924135558231498</v>
      </c>
      <c r="Q1277">
        <v>5.1545919509362999E-2</v>
      </c>
    </row>
    <row r="1278" spans="1:17" hidden="1" x14ac:dyDescent="0.3">
      <c r="A1278" t="s">
        <v>2720</v>
      </c>
      <c r="B1278" t="s">
        <v>2721</v>
      </c>
      <c r="C1278" t="s">
        <v>10405</v>
      </c>
      <c r="D1278" t="s">
        <v>125</v>
      </c>
      <c r="E1278">
        <v>1583.3751999999999</v>
      </c>
      <c r="F1278">
        <v>782.3</v>
      </c>
      <c r="G1278">
        <v>-22.459860172873299</v>
      </c>
      <c r="H1278">
        <v>11.6125459372879</v>
      </c>
      <c r="I1278">
        <v>6.4359897214084896</v>
      </c>
      <c r="J1278">
        <v>-3.7849076117228502</v>
      </c>
      <c r="K1278">
        <v>702.86166213163403</v>
      </c>
      <c r="L1278">
        <v>655.76152578939798</v>
      </c>
      <c r="M1278">
        <v>65.539762263783899</v>
      </c>
      <c r="N1278">
        <v>1.63775332522862</v>
      </c>
      <c r="O1278">
        <v>5.9312284289914503</v>
      </c>
      <c r="P1278">
        <v>35.933970460469098</v>
      </c>
      <c r="Q1278">
        <v>0.106388539339292</v>
      </c>
    </row>
    <row r="1279" spans="1:17" hidden="1" x14ac:dyDescent="0.3">
      <c r="A1279" t="s">
        <v>2722</v>
      </c>
      <c r="B1279" t="s">
        <v>2723</v>
      </c>
      <c r="C1279" t="s">
        <v>10405</v>
      </c>
      <c r="D1279" t="s">
        <v>54</v>
      </c>
      <c r="E1279">
        <v>1583.3277</v>
      </c>
      <c r="F1279">
        <v>2687.25</v>
      </c>
      <c r="G1279">
        <v>91.903870912671294</v>
      </c>
      <c r="H1279">
        <v>0.24482798323630001</v>
      </c>
      <c r="I1279">
        <v>66.462092864929701</v>
      </c>
      <c r="J1279">
        <v>9.1449717981552592</v>
      </c>
      <c r="K1279">
        <v>2379.7158311517801</v>
      </c>
      <c r="L1279">
        <v>1898.1393141434301</v>
      </c>
      <c r="M1279">
        <v>66.713264157783797</v>
      </c>
      <c r="N1279">
        <v>0.801592257258819</v>
      </c>
      <c r="O1279">
        <v>5.4888826867615501</v>
      </c>
      <c r="P1279">
        <v>136.24175824175799</v>
      </c>
    </row>
    <row r="1280" spans="1:17" hidden="1" x14ac:dyDescent="0.3">
      <c r="A1280" t="s">
        <v>2724</v>
      </c>
      <c r="B1280" t="s">
        <v>2725</v>
      </c>
      <c r="C1280" t="s">
        <v>10405</v>
      </c>
      <c r="D1280" t="s">
        <v>465</v>
      </c>
      <c r="E1280">
        <v>1579.4541879599999</v>
      </c>
      <c r="F1280">
        <v>223.41</v>
      </c>
      <c r="G1280">
        <v>52.634398895041798</v>
      </c>
      <c r="H1280">
        <v>24.003116668163099</v>
      </c>
      <c r="I1280">
        <v>81.723007575641603</v>
      </c>
      <c r="J1280">
        <v>-10.9818984947317</v>
      </c>
      <c r="K1280">
        <v>185.29401715731299</v>
      </c>
      <c r="L1280">
        <v>149.56669913562001</v>
      </c>
      <c r="M1280">
        <v>58.0349693829966</v>
      </c>
      <c r="N1280">
        <v>0.83894816524295002</v>
      </c>
      <c r="O1280">
        <v>11.185712367396199</v>
      </c>
      <c r="P1280">
        <v>120.76086956521701</v>
      </c>
      <c r="Q1280">
        <v>6.4998793321109E-2</v>
      </c>
    </row>
    <row r="1281" spans="1:17" hidden="1" x14ac:dyDescent="0.3">
      <c r="A1281" t="s">
        <v>2726</v>
      </c>
      <c r="B1281" t="s">
        <v>2727</v>
      </c>
      <c r="C1281" t="s">
        <v>10405</v>
      </c>
      <c r="E1281">
        <v>1579.2103520600001</v>
      </c>
      <c r="F1281">
        <v>364.9</v>
      </c>
      <c r="G1281">
        <v>1158.3590555492101</v>
      </c>
      <c r="H1281">
        <v>-11.6507892821905</v>
      </c>
      <c r="I1281">
        <v>224.75257101845801</v>
      </c>
      <c r="J1281">
        <v>-11.232241412140899</v>
      </c>
      <c r="K1281">
        <v>380.216582754802</v>
      </c>
      <c r="L1281">
        <v>250.41502477627699</v>
      </c>
      <c r="M1281">
        <v>37.810815735895801</v>
      </c>
      <c r="N1281">
        <v>0.79370212807153295</v>
      </c>
      <c r="O1281">
        <v>35.598794190188997</v>
      </c>
      <c r="P1281">
        <v>1429.9790356394101</v>
      </c>
      <c r="Q1281">
        <v>0.19611917059627401</v>
      </c>
    </row>
    <row r="1282" spans="1:17" hidden="1" x14ac:dyDescent="0.3">
      <c r="A1282" t="s">
        <v>2728</v>
      </c>
      <c r="B1282" t="s">
        <v>2729</v>
      </c>
      <c r="C1282" t="s">
        <v>10405</v>
      </c>
      <c r="D1282" t="s">
        <v>67</v>
      </c>
      <c r="E1282">
        <v>1578.7224086149999</v>
      </c>
      <c r="F1282">
        <v>354.35</v>
      </c>
      <c r="G1282">
        <v>87.290884715854602</v>
      </c>
      <c r="H1282">
        <v>-16.299819269656201</v>
      </c>
      <c r="I1282">
        <v>10.645107580955299</v>
      </c>
      <c r="J1282">
        <v>-6.4477650439499801</v>
      </c>
      <c r="K1282">
        <v>362.843655561692</v>
      </c>
      <c r="L1282">
        <v>299.525523866566</v>
      </c>
      <c r="M1282">
        <v>29.665325455431301</v>
      </c>
      <c r="N1282">
        <v>0.70526035837323597</v>
      </c>
      <c r="O1282">
        <v>25.342175814872199</v>
      </c>
      <c r="P1282">
        <v>126.71145233525201</v>
      </c>
      <c r="Q1282">
        <v>8.4359337917374003E-2</v>
      </c>
    </row>
    <row r="1283" spans="1:17" hidden="1" x14ac:dyDescent="0.3">
      <c r="A1283" t="s">
        <v>2730</v>
      </c>
      <c r="B1283" t="s">
        <v>2731</v>
      </c>
      <c r="C1283" t="s">
        <v>10405</v>
      </c>
      <c r="D1283" t="s">
        <v>261</v>
      </c>
      <c r="E1283">
        <v>1576.2112012499999</v>
      </c>
      <c r="F1283">
        <v>2732.5</v>
      </c>
      <c r="G1283">
        <v>196.12265516360901</v>
      </c>
      <c r="H1283">
        <v>-9.8761896497401995</v>
      </c>
      <c r="I1283">
        <v>63.986044220767603</v>
      </c>
      <c r="J1283">
        <v>-6.2615491578544198</v>
      </c>
      <c r="K1283">
        <v>2829.2724561180298</v>
      </c>
      <c r="L1283">
        <v>2195.9054929366798</v>
      </c>
      <c r="M1283">
        <v>27.5712835573162</v>
      </c>
      <c r="N1283">
        <v>0.49492599006367199</v>
      </c>
      <c r="O1283">
        <v>28.051235132662299</v>
      </c>
      <c r="P1283">
        <v>234.86519607843101</v>
      </c>
      <c r="Q1283">
        <v>0.1645283084335</v>
      </c>
    </row>
    <row r="1284" spans="1:17" hidden="1" x14ac:dyDescent="0.3">
      <c r="A1284" t="s">
        <v>2732</v>
      </c>
      <c r="B1284" t="s">
        <v>2733</v>
      </c>
      <c r="C1284" t="s">
        <v>10405</v>
      </c>
      <c r="D1284" t="s">
        <v>130</v>
      </c>
      <c r="E1284">
        <v>1574.36965575</v>
      </c>
      <c r="F1284">
        <v>382.5</v>
      </c>
      <c r="G1284">
        <v>71.878863473511899</v>
      </c>
      <c r="H1284">
        <v>13.3826592597554</v>
      </c>
      <c r="I1284">
        <v>-5.0103292143410201</v>
      </c>
      <c r="J1284">
        <v>2.9392805661597401</v>
      </c>
      <c r="K1284">
        <v>337.13746691096901</v>
      </c>
      <c r="L1284">
        <v>318.25384430110699</v>
      </c>
      <c r="M1284">
        <v>78.023234981486397</v>
      </c>
      <c r="N1284">
        <v>1.3546930342325501</v>
      </c>
      <c r="O1284">
        <v>8.7581699346405095</v>
      </c>
      <c r="P1284">
        <v>141.248817407757</v>
      </c>
      <c r="Q1284">
        <v>9.5185340466665005E-2</v>
      </c>
    </row>
    <row r="1285" spans="1:17" hidden="1" x14ac:dyDescent="0.3">
      <c r="A1285" t="s">
        <v>2734</v>
      </c>
      <c r="B1285" t="s">
        <v>2735</v>
      </c>
      <c r="C1285" t="s">
        <v>10405</v>
      </c>
      <c r="D1285" t="s">
        <v>190</v>
      </c>
      <c r="E1285">
        <v>1574.17626</v>
      </c>
      <c r="F1285">
        <v>116.36</v>
      </c>
      <c r="G1285">
        <v>11.274732532069301</v>
      </c>
      <c r="H1285">
        <v>-12.2300372401146</v>
      </c>
      <c r="I1285">
        <v>-33.952545542701401</v>
      </c>
      <c r="J1285">
        <v>-4.4953505207832798</v>
      </c>
      <c r="K1285">
        <v>121.989083743281</v>
      </c>
      <c r="L1285">
        <v>118.003505107229</v>
      </c>
      <c r="M1285">
        <v>44.140769097532399</v>
      </c>
      <c r="N1285">
        <v>0.56855714652813205</v>
      </c>
      <c r="O1285">
        <v>34.926091440357503</v>
      </c>
      <c r="P1285">
        <v>46.641461877756697</v>
      </c>
      <c r="Q1285">
        <v>8.4308131747095005E-2</v>
      </c>
    </row>
    <row r="1286" spans="1:17" hidden="1" x14ac:dyDescent="0.3">
      <c r="A1286" t="s">
        <v>2736</v>
      </c>
      <c r="B1286" t="s">
        <v>2737</v>
      </c>
      <c r="C1286" t="s">
        <v>10405</v>
      </c>
      <c r="D1286" t="s">
        <v>116</v>
      </c>
      <c r="E1286">
        <v>1569.0043867679999</v>
      </c>
      <c r="F1286">
        <v>14.56</v>
      </c>
      <c r="G1286">
        <v>-27.427067265733999</v>
      </c>
      <c r="H1286">
        <v>-13.9278259956216</v>
      </c>
      <c r="I1286">
        <v>-37.174253808250697</v>
      </c>
      <c r="J1286">
        <v>-7.5192661439669202</v>
      </c>
      <c r="K1286">
        <v>15.713804423893899</v>
      </c>
      <c r="L1286">
        <v>16.402688066433701</v>
      </c>
      <c r="M1286">
        <v>28.923062576405599</v>
      </c>
      <c r="N1286">
        <v>0.74535816057691195</v>
      </c>
      <c r="O1286">
        <v>81.010621237261105</v>
      </c>
      <c r="P1286">
        <v>22.000207404334699</v>
      </c>
      <c r="Q1286">
        <v>2.7293266426198001E-2</v>
      </c>
    </row>
    <row r="1287" spans="1:17" hidden="1" x14ac:dyDescent="0.3">
      <c r="A1287" t="s">
        <v>2738</v>
      </c>
      <c r="B1287" t="s">
        <v>2739</v>
      </c>
      <c r="C1287" t="s">
        <v>10405</v>
      </c>
      <c r="D1287" t="s">
        <v>225</v>
      </c>
      <c r="E1287">
        <v>1566.0488835000001</v>
      </c>
      <c r="F1287">
        <v>555.4</v>
      </c>
      <c r="G1287">
        <v>112.550941333761</v>
      </c>
      <c r="H1287">
        <v>13.885773380330299</v>
      </c>
      <c r="I1287">
        <v>25.161828689302599</v>
      </c>
      <c r="J1287">
        <v>14.115392850786799</v>
      </c>
      <c r="K1287">
        <v>461.49082625703397</v>
      </c>
      <c r="L1287">
        <v>395.85291246790098</v>
      </c>
      <c r="M1287">
        <v>68.188173064360299</v>
      </c>
      <c r="N1287">
        <v>3.0482757806550298</v>
      </c>
      <c r="O1287">
        <v>11.9283399351818</v>
      </c>
      <c r="P1287">
        <v>150.68833220491899</v>
      </c>
      <c r="Q1287">
        <v>0.13952763343463001</v>
      </c>
    </row>
    <row r="1288" spans="1:17" hidden="1" x14ac:dyDescent="0.3">
      <c r="A1288" t="s">
        <v>2740</v>
      </c>
      <c r="B1288" t="s">
        <v>2741</v>
      </c>
      <c r="C1288" t="s">
        <v>10405</v>
      </c>
      <c r="D1288" t="s">
        <v>60</v>
      </c>
      <c r="E1288">
        <v>1564.509202852</v>
      </c>
      <c r="F1288">
        <v>219.74</v>
      </c>
      <c r="G1288">
        <v>-52.276802711691502</v>
      </c>
      <c r="H1288">
        <v>-9.96688449212599</v>
      </c>
      <c r="I1288">
        <v>-35.017882219826703</v>
      </c>
      <c r="J1288">
        <v>-3.3030282018447199</v>
      </c>
      <c r="K1288">
        <v>230.268141256978</v>
      </c>
      <c r="M1288">
        <v>33.318489500722102</v>
      </c>
      <c r="N1288">
        <v>0.97161356718881497</v>
      </c>
      <c r="O1288">
        <v>34.954946755256202</v>
      </c>
      <c r="P1288">
        <v>10.422110552763799</v>
      </c>
    </row>
    <row r="1289" spans="1:17" hidden="1" x14ac:dyDescent="0.3">
      <c r="A1289" t="s">
        <v>2742</v>
      </c>
      <c r="B1289" t="s">
        <v>2743</v>
      </c>
      <c r="C1289" t="s">
        <v>10405</v>
      </c>
      <c r="D1289" t="s">
        <v>125</v>
      </c>
      <c r="E1289">
        <v>1561.7137840799901</v>
      </c>
      <c r="F1289">
        <v>13.04</v>
      </c>
      <c r="G1289">
        <v>-0.13232699307138401</v>
      </c>
      <c r="H1289">
        <v>-9.8105734478978608</v>
      </c>
      <c r="I1289">
        <v>-24.912369979635798</v>
      </c>
      <c r="J1289">
        <v>-6.8714121899840803</v>
      </c>
      <c r="K1289">
        <v>13.449458645543899</v>
      </c>
      <c r="L1289">
        <v>13.395305721444601</v>
      </c>
      <c r="M1289">
        <v>42.7984667134264</v>
      </c>
      <c r="N1289">
        <v>0.66339728523381702</v>
      </c>
      <c r="O1289">
        <v>41.104294478527599</v>
      </c>
      <c r="P1289">
        <v>67.179487179487097</v>
      </c>
      <c r="Q1289">
        <v>5.4769406119013E-2</v>
      </c>
    </row>
    <row r="1290" spans="1:17" hidden="1" x14ac:dyDescent="0.3">
      <c r="A1290" t="s">
        <v>2744</v>
      </c>
      <c r="B1290" t="s">
        <v>2745</v>
      </c>
      <c r="C1290" t="s">
        <v>10405</v>
      </c>
      <c r="D1290" t="s">
        <v>261</v>
      </c>
      <c r="E1290">
        <v>1561.56</v>
      </c>
      <c r="F1290">
        <v>1201.2</v>
      </c>
      <c r="G1290">
        <v>37.036265788878097</v>
      </c>
      <c r="H1290">
        <v>-11.386335117829599</v>
      </c>
      <c r="I1290">
        <v>38.524363632082803</v>
      </c>
      <c r="J1290">
        <v>-7.8599780087945303</v>
      </c>
      <c r="K1290">
        <v>1255.62398581056</v>
      </c>
      <c r="L1290">
        <v>1076.78719821344</v>
      </c>
      <c r="M1290">
        <v>33.150531816498599</v>
      </c>
      <c r="N1290">
        <v>0.40647620818746799</v>
      </c>
      <c r="O1290">
        <v>30.694305694305601</v>
      </c>
      <c r="P1290">
        <v>90.802954491303296</v>
      </c>
      <c r="Q1290">
        <v>6.5821037364342E-2</v>
      </c>
    </row>
    <row r="1291" spans="1:17" hidden="1" x14ac:dyDescent="0.3">
      <c r="A1291" t="s">
        <v>2746</v>
      </c>
      <c r="B1291" t="s">
        <v>2747</v>
      </c>
      <c r="C1291" t="s">
        <v>10405</v>
      </c>
      <c r="D1291" t="s">
        <v>592</v>
      </c>
      <c r="E1291">
        <v>1559.75832872</v>
      </c>
      <c r="F1291">
        <v>158.41999999999999</v>
      </c>
      <c r="G1291">
        <v>-19.494888781164999</v>
      </c>
      <c r="H1291">
        <v>1.3661242415162</v>
      </c>
      <c r="I1291">
        <v>12.298360926150799</v>
      </c>
      <c r="J1291">
        <v>1.57053133720778</v>
      </c>
      <c r="K1291">
        <v>147.31091030045999</v>
      </c>
      <c r="L1291">
        <v>141.912791595763</v>
      </c>
      <c r="M1291">
        <v>56.433541159093899</v>
      </c>
      <c r="N1291">
        <v>2.1083660749612601</v>
      </c>
      <c r="O1291">
        <v>18.640323191516199</v>
      </c>
      <c r="P1291">
        <v>38.358078602619997</v>
      </c>
      <c r="Q1291">
        <v>-6.2264637774156001E-2</v>
      </c>
    </row>
    <row r="1292" spans="1:17" hidden="1" x14ac:dyDescent="0.3">
      <c r="A1292" t="s">
        <v>2748</v>
      </c>
      <c r="B1292" t="s">
        <v>2749</v>
      </c>
      <c r="C1292" t="s">
        <v>10405</v>
      </c>
      <c r="D1292" t="s">
        <v>125</v>
      </c>
      <c r="E1292">
        <v>1558.7237355</v>
      </c>
      <c r="F1292">
        <v>69.25</v>
      </c>
      <c r="G1292">
        <v>39.603831321943098</v>
      </c>
      <c r="H1292">
        <v>-7.4424235051799101</v>
      </c>
      <c r="I1292">
        <v>8.6290183876096993</v>
      </c>
      <c r="J1292">
        <v>-7.90767153966436</v>
      </c>
      <c r="K1292">
        <v>69.801333793534099</v>
      </c>
      <c r="L1292">
        <v>62.1403999854071</v>
      </c>
      <c r="M1292">
        <v>32.596485535416299</v>
      </c>
      <c r="N1292">
        <v>0.58966945213184396</v>
      </c>
      <c r="O1292">
        <v>24.187725631768899</v>
      </c>
      <c r="P1292">
        <v>92.094313453536699</v>
      </c>
      <c r="Q1292">
        <v>5.3082442996432E-2</v>
      </c>
    </row>
    <row r="1293" spans="1:17" hidden="1" x14ac:dyDescent="0.3">
      <c r="A1293" t="s">
        <v>2750</v>
      </c>
      <c r="B1293" t="s">
        <v>2751</v>
      </c>
      <c r="C1293" t="s">
        <v>10405</v>
      </c>
      <c r="D1293" t="s">
        <v>74</v>
      </c>
      <c r="E1293">
        <v>1555.2669000000001</v>
      </c>
      <c r="F1293">
        <v>50600</v>
      </c>
      <c r="G1293">
        <v>146.17247931173401</v>
      </c>
      <c r="H1293">
        <v>-15.7464368979435</v>
      </c>
      <c r="I1293">
        <v>97.934130525690804</v>
      </c>
      <c r="J1293">
        <v>-1.7731045162349901</v>
      </c>
      <c r="K1293">
        <v>52002.868564262397</v>
      </c>
      <c r="L1293">
        <v>38983.592281056102</v>
      </c>
      <c r="M1293">
        <v>34.530865990514798</v>
      </c>
      <c r="N1293">
        <v>0.40441176470588203</v>
      </c>
      <c r="O1293">
        <v>32.409090909090899</v>
      </c>
      <c r="P1293">
        <v>214.28571428571399</v>
      </c>
      <c r="Q1293">
        <v>8.5847827151981998E-2</v>
      </c>
    </row>
    <row r="1294" spans="1:17" hidden="1" x14ac:dyDescent="0.3">
      <c r="A1294" t="s">
        <v>2752</v>
      </c>
      <c r="B1294" t="s">
        <v>2753</v>
      </c>
      <c r="C1294" t="s">
        <v>10405</v>
      </c>
      <c r="D1294" t="s">
        <v>46</v>
      </c>
      <c r="E1294">
        <v>1553.1465000000001</v>
      </c>
      <c r="F1294">
        <v>393.7</v>
      </c>
      <c r="G1294">
        <v>-12.1838452148023</v>
      </c>
      <c r="H1294">
        <v>-11.4104014862094</v>
      </c>
      <c r="I1294">
        <v>45.257705073727699</v>
      </c>
      <c r="J1294">
        <v>-6.47191440039194</v>
      </c>
      <c r="K1294">
        <v>413.165654495392</v>
      </c>
      <c r="L1294">
        <v>362.913083585165</v>
      </c>
      <c r="M1294">
        <v>33.6107213114473</v>
      </c>
      <c r="N1294">
        <v>0.34933065181670098</v>
      </c>
      <c r="O1294">
        <v>26.352552705105399</v>
      </c>
      <c r="P1294">
        <v>71.062350640886294</v>
      </c>
      <c r="Q1294">
        <v>6.7859293385175004E-2</v>
      </c>
    </row>
    <row r="1295" spans="1:17" hidden="1" x14ac:dyDescent="0.3">
      <c r="A1295" t="s">
        <v>2754</v>
      </c>
      <c r="B1295" t="s">
        <v>2755</v>
      </c>
      <c r="C1295" t="s">
        <v>10405</v>
      </c>
      <c r="D1295" t="s">
        <v>130</v>
      </c>
      <c r="E1295">
        <v>1550.356892883</v>
      </c>
      <c r="F1295">
        <v>60.37</v>
      </c>
      <c r="G1295">
        <v>98.131453670709206</v>
      </c>
      <c r="H1295">
        <v>13.869326811232799</v>
      </c>
      <c r="I1295">
        <v>94.429921920326805</v>
      </c>
      <c r="J1295">
        <v>-11.474740416853001</v>
      </c>
      <c r="K1295">
        <v>48.956069684645698</v>
      </c>
      <c r="L1295">
        <v>38.357020559138398</v>
      </c>
      <c r="M1295">
        <v>61.0009884924552</v>
      </c>
      <c r="N1295">
        <v>2.4024530686582701</v>
      </c>
      <c r="O1295">
        <v>14.1295345370217</v>
      </c>
      <c r="P1295">
        <v>153.12368972746299</v>
      </c>
      <c r="Q1295">
        <v>8.9233842313389003E-2</v>
      </c>
    </row>
    <row r="1296" spans="1:17" hidden="1" x14ac:dyDescent="0.3">
      <c r="A1296" t="s">
        <v>2756</v>
      </c>
      <c r="B1296" t="s">
        <v>2757</v>
      </c>
      <c r="C1296" t="s">
        <v>10405</v>
      </c>
      <c r="D1296" t="s">
        <v>2758</v>
      </c>
      <c r="E1296">
        <v>1549.7314764139901</v>
      </c>
      <c r="F1296">
        <v>44.42</v>
      </c>
      <c r="G1296">
        <v>-10.978750410923301</v>
      </c>
      <c r="H1296">
        <v>49.919997254547098</v>
      </c>
      <c r="I1296">
        <v>4.63832754978512</v>
      </c>
      <c r="J1296">
        <v>13.633749718565999</v>
      </c>
      <c r="K1296">
        <v>33.827856553683098</v>
      </c>
      <c r="L1296">
        <v>33.568725789002201</v>
      </c>
      <c r="M1296">
        <v>67.649411890420794</v>
      </c>
      <c r="N1296">
        <v>4.5870829379654001</v>
      </c>
      <c r="O1296">
        <v>17.064385411976499</v>
      </c>
      <c r="P1296">
        <v>70.846153846153797</v>
      </c>
      <c r="Q1296">
        <v>0.169269229121287</v>
      </c>
    </row>
    <row r="1297" spans="1:17" hidden="1" x14ac:dyDescent="0.3">
      <c r="A1297" t="s">
        <v>2759</v>
      </c>
      <c r="B1297" t="s">
        <v>2760</v>
      </c>
      <c r="C1297" t="s">
        <v>10405</v>
      </c>
      <c r="D1297" t="s">
        <v>592</v>
      </c>
      <c r="E1297">
        <v>1549.4252659900001</v>
      </c>
      <c r="F1297">
        <v>709.1</v>
      </c>
      <c r="G1297">
        <v>37.024042609118602</v>
      </c>
      <c r="H1297">
        <v>-11.699095456641301</v>
      </c>
      <c r="I1297">
        <v>58.823054353796202</v>
      </c>
      <c r="J1297">
        <v>-2.99042129113655</v>
      </c>
      <c r="K1297">
        <v>698.29757522610805</v>
      </c>
      <c r="L1297">
        <v>576.02107306945402</v>
      </c>
      <c r="M1297">
        <v>40.418399836453901</v>
      </c>
      <c r="N1297">
        <v>0.43273598959379</v>
      </c>
      <c r="O1297">
        <v>21.971513185728298</v>
      </c>
      <c r="P1297">
        <v>87.716743878226296</v>
      </c>
      <c r="Q1297">
        <v>3.2371178441252001E-2</v>
      </c>
    </row>
    <row r="1298" spans="1:17" hidden="1" x14ac:dyDescent="0.3">
      <c r="A1298" t="s">
        <v>2761</v>
      </c>
      <c r="B1298" t="s">
        <v>2762</v>
      </c>
      <c r="C1298" t="s">
        <v>10405</v>
      </c>
      <c r="D1298" t="s">
        <v>273</v>
      </c>
      <c r="E1298">
        <v>1548.768</v>
      </c>
      <c r="F1298">
        <v>530.4</v>
      </c>
      <c r="G1298">
        <v>0.51885666784524798</v>
      </c>
      <c r="H1298">
        <v>-2.4479149304800099</v>
      </c>
      <c r="I1298">
        <v>37.0832984809945</v>
      </c>
      <c r="J1298">
        <v>-2.6310098532208599</v>
      </c>
      <c r="K1298">
        <v>512.06011750987295</v>
      </c>
      <c r="L1298">
        <v>445.87332160383602</v>
      </c>
      <c r="M1298">
        <v>43.2400628123182</v>
      </c>
      <c r="N1298">
        <v>0.56486358478636101</v>
      </c>
      <c r="O1298">
        <v>8.1919306184012193</v>
      </c>
      <c r="P1298">
        <v>61.6087751371115</v>
      </c>
      <c r="Q1298">
        <v>-1.4266515075221999E-2</v>
      </c>
    </row>
    <row r="1299" spans="1:17" hidden="1" x14ac:dyDescent="0.3">
      <c r="A1299" t="s">
        <v>2763</v>
      </c>
      <c r="B1299" t="s">
        <v>2764</v>
      </c>
      <c r="C1299" t="s">
        <v>10405</v>
      </c>
      <c r="D1299" t="s">
        <v>1211</v>
      </c>
      <c r="E1299">
        <v>1547.9262000000001</v>
      </c>
      <c r="F1299">
        <v>225.6</v>
      </c>
      <c r="G1299">
        <v>359.86802526534501</v>
      </c>
      <c r="H1299">
        <v>-5.4682764051284796</v>
      </c>
      <c r="I1299">
        <v>11.3137128673429</v>
      </c>
      <c r="J1299">
        <v>11.995884841633501</v>
      </c>
      <c r="K1299">
        <v>191.777122892265</v>
      </c>
      <c r="L1299">
        <v>162.34928305648299</v>
      </c>
      <c r="M1299">
        <v>83.5174131224109</v>
      </c>
      <c r="N1299">
        <v>0.77621739954116198</v>
      </c>
      <c r="O1299">
        <v>9.8847517730496595</v>
      </c>
      <c r="P1299">
        <v>403.57142857142799</v>
      </c>
      <c r="Q1299">
        <v>0.21044308485589</v>
      </c>
    </row>
    <row r="1300" spans="1:17" hidden="1" x14ac:dyDescent="0.3">
      <c r="A1300" t="s">
        <v>2765</v>
      </c>
      <c r="B1300" t="s">
        <v>2766</v>
      </c>
      <c r="C1300" t="s">
        <v>10405</v>
      </c>
      <c r="D1300" t="s">
        <v>756</v>
      </c>
      <c r="E1300">
        <v>1546.7214100799999</v>
      </c>
      <c r="F1300">
        <v>70.8</v>
      </c>
      <c r="G1300">
        <v>67.026905784138904</v>
      </c>
      <c r="H1300">
        <v>-3.15846222132692</v>
      </c>
      <c r="I1300">
        <v>22.526309133418799</v>
      </c>
      <c r="J1300">
        <v>0.87464114373505697</v>
      </c>
      <c r="K1300">
        <v>68.506089502135495</v>
      </c>
      <c r="L1300">
        <v>58.577838085577099</v>
      </c>
      <c r="M1300">
        <v>52.402564488696299</v>
      </c>
      <c r="N1300">
        <v>0.51699685566037301</v>
      </c>
      <c r="O1300">
        <v>9.4632768361581903</v>
      </c>
      <c r="P1300">
        <v>125.477707006369</v>
      </c>
      <c r="Q1300">
        <v>0.23128053587475</v>
      </c>
    </row>
    <row r="1301" spans="1:17" hidden="1" x14ac:dyDescent="0.3">
      <c r="A1301" t="s">
        <v>2767</v>
      </c>
      <c r="B1301" t="s">
        <v>2768</v>
      </c>
      <c r="C1301" t="s">
        <v>10405</v>
      </c>
      <c r="D1301" t="s">
        <v>215</v>
      </c>
      <c r="E1301">
        <v>1545.5779041000001</v>
      </c>
      <c r="F1301">
        <v>901.85</v>
      </c>
      <c r="G1301">
        <v>126.5602434101</v>
      </c>
      <c r="H1301">
        <v>-16.3038987970323</v>
      </c>
      <c r="I1301">
        <v>36.281768457518403</v>
      </c>
      <c r="J1301">
        <v>-3.3288169496178299</v>
      </c>
      <c r="K1301">
        <v>840.41586908470799</v>
      </c>
      <c r="L1301">
        <v>693.94323690463796</v>
      </c>
      <c r="M1301">
        <v>61.2280587906465</v>
      </c>
      <c r="N1301">
        <v>0.69290489018259305</v>
      </c>
      <c r="O1301">
        <v>12.2803126905804</v>
      </c>
      <c r="P1301">
        <v>170.82582582582501</v>
      </c>
      <c r="Q1301">
        <v>0.12754945512910701</v>
      </c>
    </row>
    <row r="1302" spans="1:17" hidden="1" x14ac:dyDescent="0.3">
      <c r="A1302" t="s">
        <v>2769</v>
      </c>
      <c r="B1302" t="s">
        <v>2770</v>
      </c>
      <c r="C1302" t="s">
        <v>10405</v>
      </c>
      <c r="D1302" t="s">
        <v>86</v>
      </c>
      <c r="E1302">
        <v>1541.67</v>
      </c>
      <c r="F1302">
        <v>130.65</v>
      </c>
      <c r="G1302">
        <v>217.48205209189501</v>
      </c>
      <c r="H1302">
        <v>8.9932651526182301</v>
      </c>
      <c r="I1302">
        <v>87.065454413531697</v>
      </c>
      <c r="J1302">
        <v>-1.4794895469107201</v>
      </c>
      <c r="K1302">
        <v>99.754783279171093</v>
      </c>
      <c r="L1302">
        <v>71.685714425214101</v>
      </c>
      <c r="M1302">
        <v>68.467639196791595</v>
      </c>
      <c r="N1302">
        <v>0.88671929520030901</v>
      </c>
      <c r="O1302">
        <v>2.8779181017986901</v>
      </c>
      <c r="P1302">
        <v>269.589816124469</v>
      </c>
      <c r="Q1302">
        <v>0.13912143481417399</v>
      </c>
    </row>
    <row r="1303" spans="1:17" hidden="1" x14ac:dyDescent="0.3">
      <c r="A1303" t="s">
        <v>2771</v>
      </c>
      <c r="B1303" t="s">
        <v>2772</v>
      </c>
      <c r="C1303" t="s">
        <v>10405</v>
      </c>
      <c r="D1303" t="s">
        <v>1015</v>
      </c>
      <c r="E1303">
        <v>1535.0124456000001</v>
      </c>
      <c r="F1303">
        <v>766.8</v>
      </c>
      <c r="G1303">
        <v>-21.756174948577598</v>
      </c>
      <c r="H1303">
        <v>3.2994290673512099</v>
      </c>
      <c r="I1303">
        <v>28.579089814362298</v>
      </c>
      <c r="J1303">
        <v>0.94562408926039598</v>
      </c>
      <c r="K1303">
        <v>694.39090890078296</v>
      </c>
      <c r="L1303">
        <v>638.91272320020005</v>
      </c>
      <c r="M1303">
        <v>65.256588940145903</v>
      </c>
      <c r="N1303">
        <v>0.98593802421287702</v>
      </c>
      <c r="O1303">
        <v>11.5023474178403</v>
      </c>
      <c r="P1303">
        <v>59.899906162026802</v>
      </c>
      <c r="Q1303">
        <v>4.9632361725618003E-2</v>
      </c>
    </row>
    <row r="1304" spans="1:17" hidden="1" x14ac:dyDescent="0.3">
      <c r="A1304" t="s">
        <v>2773</v>
      </c>
      <c r="B1304" t="s">
        <v>2774</v>
      </c>
      <c r="C1304" t="s">
        <v>10405</v>
      </c>
      <c r="D1304" t="s">
        <v>21</v>
      </c>
      <c r="E1304">
        <v>1526.1968010200001</v>
      </c>
      <c r="F1304">
        <v>273.39999999999998</v>
      </c>
      <c r="G1304">
        <v>73.791719792953501</v>
      </c>
      <c r="H1304">
        <v>25.449544466368799</v>
      </c>
      <c r="I1304">
        <v>84.302151368902102</v>
      </c>
      <c r="J1304">
        <v>-8.4380810044442196</v>
      </c>
      <c r="K1304">
        <v>250.048535118464</v>
      </c>
      <c r="L1304">
        <v>188.208280109908</v>
      </c>
      <c r="M1304">
        <v>40.696647236975302</v>
      </c>
      <c r="N1304">
        <v>0.50456729985312399</v>
      </c>
      <c r="O1304">
        <v>17.008046817849301</v>
      </c>
      <c r="P1304">
        <v>147.42081447963699</v>
      </c>
      <c r="Q1304">
        <v>0.11448136777208</v>
      </c>
    </row>
    <row r="1305" spans="1:17" hidden="1" x14ac:dyDescent="0.3">
      <c r="A1305" t="s">
        <v>2775</v>
      </c>
      <c r="B1305" t="s">
        <v>2776</v>
      </c>
      <c r="C1305" t="s">
        <v>10405</v>
      </c>
      <c r="D1305" t="s">
        <v>2777</v>
      </c>
      <c r="E1305">
        <v>1524.0201459</v>
      </c>
      <c r="F1305">
        <v>675.15</v>
      </c>
      <c r="G1305">
        <v>169.35505181395899</v>
      </c>
      <c r="H1305">
        <v>11.2110801516089</v>
      </c>
      <c r="I1305">
        <v>102.523927292062</v>
      </c>
      <c r="J1305">
        <v>-7.4088975500118996</v>
      </c>
      <c r="K1305">
        <v>591.32480931732005</v>
      </c>
      <c r="L1305">
        <v>405.180146987071</v>
      </c>
      <c r="M1305">
        <v>47.529925946732497</v>
      </c>
      <c r="N1305">
        <v>0.64593392586229503</v>
      </c>
      <c r="O1305">
        <v>11.6640746500777</v>
      </c>
      <c r="P1305">
        <v>263.08147351438498</v>
      </c>
    </row>
    <row r="1306" spans="1:17" hidden="1" x14ac:dyDescent="0.3">
      <c r="A1306" t="s">
        <v>2778</v>
      </c>
      <c r="B1306" t="s">
        <v>2779</v>
      </c>
      <c r="C1306" t="s">
        <v>10405</v>
      </c>
      <c r="D1306" t="s">
        <v>273</v>
      </c>
      <c r="E1306">
        <v>1522.256057243</v>
      </c>
      <c r="F1306">
        <v>161.87</v>
      </c>
      <c r="G1306">
        <v>40.903969806299003</v>
      </c>
      <c r="H1306">
        <v>3.0390971676128999</v>
      </c>
      <c r="I1306">
        <v>65.716220245324806</v>
      </c>
      <c r="J1306">
        <v>-1.8147911559840799</v>
      </c>
      <c r="K1306">
        <v>145.70386535002299</v>
      </c>
      <c r="L1306">
        <v>121.641627627785</v>
      </c>
      <c r="M1306">
        <v>51.650452401826399</v>
      </c>
      <c r="N1306">
        <v>1.7214760459821901</v>
      </c>
      <c r="O1306">
        <v>9.9647865571137206</v>
      </c>
      <c r="P1306">
        <v>97.643467643467602</v>
      </c>
      <c r="Q1306">
        <v>4.5062071013419998E-3</v>
      </c>
    </row>
    <row r="1307" spans="1:17" hidden="1" x14ac:dyDescent="0.3">
      <c r="A1307" t="s">
        <v>2780</v>
      </c>
      <c r="B1307" t="s">
        <v>2781</v>
      </c>
      <c r="C1307" t="s">
        <v>10405</v>
      </c>
      <c r="D1307" t="s">
        <v>21</v>
      </c>
      <c r="E1307">
        <v>1511.51133108</v>
      </c>
      <c r="F1307">
        <v>407.1</v>
      </c>
      <c r="G1307">
        <v>-3.6492152903092099</v>
      </c>
      <c r="H1307">
        <v>-2.1869556348247299</v>
      </c>
      <c r="I1307">
        <v>31.344856315137399</v>
      </c>
      <c r="J1307">
        <v>-5.3455516774182303</v>
      </c>
      <c r="K1307">
        <v>395.197996447653</v>
      </c>
      <c r="L1307">
        <v>348.38346163177602</v>
      </c>
      <c r="M1307">
        <v>46.633995105607603</v>
      </c>
      <c r="N1307">
        <v>0.96050089764369095</v>
      </c>
      <c r="O1307">
        <v>11.7661508228936</v>
      </c>
      <c r="P1307">
        <v>63.8888888888888</v>
      </c>
      <c r="Q1307">
        <v>-1.9766845499051E-2</v>
      </c>
    </row>
    <row r="1308" spans="1:17" hidden="1" x14ac:dyDescent="0.3">
      <c r="A1308" t="s">
        <v>2782</v>
      </c>
      <c r="B1308" t="s">
        <v>2783</v>
      </c>
      <c r="C1308" t="s">
        <v>10405</v>
      </c>
      <c r="D1308" t="s">
        <v>284</v>
      </c>
      <c r="E1308">
        <v>1510.2655393499999</v>
      </c>
      <c r="F1308">
        <v>27.25</v>
      </c>
      <c r="G1308">
        <v>-48.132140799336703</v>
      </c>
      <c r="H1308">
        <v>-15.860062235594301</v>
      </c>
      <c r="I1308">
        <v>-26.104857238625801</v>
      </c>
      <c r="J1308">
        <v>-5.7788629997357503</v>
      </c>
      <c r="K1308">
        <v>29.694403765123901</v>
      </c>
      <c r="L1308">
        <v>31.3710894678334</v>
      </c>
      <c r="M1308">
        <v>17.521150895410798</v>
      </c>
      <c r="N1308">
        <v>0.42075147711452598</v>
      </c>
      <c r="O1308">
        <v>68.073394495412799</v>
      </c>
      <c r="P1308">
        <v>21.1111111111111</v>
      </c>
      <c r="Q1308">
        <v>-4.3686320842345E-2</v>
      </c>
    </row>
    <row r="1309" spans="1:17" hidden="1" x14ac:dyDescent="0.3">
      <c r="A1309" t="s">
        <v>2784</v>
      </c>
      <c r="B1309" t="s">
        <v>2785</v>
      </c>
      <c r="C1309" t="s">
        <v>10405</v>
      </c>
      <c r="D1309" t="s">
        <v>753</v>
      </c>
      <c r="E1309">
        <v>1502.0466694199999</v>
      </c>
      <c r="F1309">
        <v>281.66000000000003</v>
      </c>
      <c r="G1309">
        <v>1.6070281791196299</v>
      </c>
      <c r="H1309">
        <v>-0.43432287966259198</v>
      </c>
      <c r="I1309">
        <v>1.36906434545698</v>
      </c>
      <c r="J1309">
        <v>-0.27824461678186901</v>
      </c>
      <c r="K1309">
        <v>269.70379320790198</v>
      </c>
      <c r="L1309">
        <v>249.42284875984399</v>
      </c>
      <c r="M1309">
        <v>57.335343564974302</v>
      </c>
      <c r="N1309">
        <v>0.57050016260769798</v>
      </c>
      <c r="O1309">
        <v>1.18582688347652</v>
      </c>
      <c r="P1309">
        <v>38.823993296860301</v>
      </c>
      <c r="Q1309">
        <v>2.5420345253382999E-2</v>
      </c>
    </row>
    <row r="1310" spans="1:17" hidden="1" x14ac:dyDescent="0.3">
      <c r="A1310" t="s">
        <v>2786</v>
      </c>
      <c r="B1310" t="s">
        <v>2787</v>
      </c>
      <c r="C1310" t="s">
        <v>10405</v>
      </c>
      <c r="D1310" t="s">
        <v>21</v>
      </c>
      <c r="E1310">
        <v>1496.981679</v>
      </c>
      <c r="F1310">
        <v>141.29</v>
      </c>
      <c r="G1310">
        <v>310.37272351197902</v>
      </c>
      <c r="H1310">
        <v>20.236334216602899</v>
      </c>
      <c r="I1310">
        <v>141.14149958360599</v>
      </c>
      <c r="J1310">
        <v>0.86045686005757105</v>
      </c>
      <c r="K1310">
        <v>111.465118851932</v>
      </c>
      <c r="L1310">
        <v>76.757946352004396</v>
      </c>
      <c r="M1310">
        <v>70.805108397203497</v>
      </c>
      <c r="N1310">
        <v>1.59837090915337</v>
      </c>
      <c r="O1310">
        <v>2.9089107509377898</v>
      </c>
      <c r="P1310">
        <v>391.44347826086903</v>
      </c>
    </row>
    <row r="1311" spans="1:17" hidden="1" x14ac:dyDescent="0.3">
      <c r="A1311" t="s">
        <v>2788</v>
      </c>
      <c r="B1311" t="s">
        <v>2789</v>
      </c>
      <c r="C1311" t="s">
        <v>10405</v>
      </c>
      <c r="D1311" t="s">
        <v>276</v>
      </c>
      <c r="E1311">
        <v>1493.4798334229999</v>
      </c>
      <c r="F1311">
        <v>182.01</v>
      </c>
      <c r="G1311">
        <v>-41.161905287223597</v>
      </c>
      <c r="H1311">
        <v>-7.9218915662024703</v>
      </c>
      <c r="I1311">
        <v>-11.7591200403496</v>
      </c>
      <c r="J1311">
        <v>-6.0802248545643804</v>
      </c>
      <c r="K1311">
        <v>180.550854551106</v>
      </c>
      <c r="M1311">
        <v>42.3000492680953</v>
      </c>
      <c r="N1311">
        <v>2.08034408521551</v>
      </c>
      <c r="O1311">
        <v>20.8175374979396</v>
      </c>
      <c r="P1311">
        <v>41.421911421911403</v>
      </c>
    </row>
    <row r="1312" spans="1:17" hidden="1" x14ac:dyDescent="0.3">
      <c r="A1312" t="s">
        <v>2790</v>
      </c>
      <c r="B1312" t="s">
        <v>2791</v>
      </c>
      <c r="C1312" t="s">
        <v>10405</v>
      </c>
      <c r="D1312" t="s">
        <v>465</v>
      </c>
      <c r="E1312">
        <v>1491.8407144529999</v>
      </c>
      <c r="F1312">
        <v>239.83</v>
      </c>
      <c r="G1312">
        <v>-26.730059744650202</v>
      </c>
      <c r="H1312">
        <v>13.396219888905801</v>
      </c>
      <c r="I1312">
        <v>27.473980269158702</v>
      </c>
      <c r="J1312">
        <v>-6.6844568865665597</v>
      </c>
      <c r="K1312">
        <v>219.22795754376</v>
      </c>
      <c r="L1312">
        <v>206.75035245408401</v>
      </c>
      <c r="M1312">
        <v>50.393113770392901</v>
      </c>
      <c r="N1312">
        <v>1.8492815574794099</v>
      </c>
      <c r="O1312">
        <v>9.8778301296751803</v>
      </c>
      <c r="P1312">
        <v>49.987492182614098</v>
      </c>
      <c r="Q1312">
        <v>-4.3282167277939997E-3</v>
      </c>
    </row>
    <row r="1313" spans="1:17" hidden="1" x14ac:dyDescent="0.3">
      <c r="A1313" t="s">
        <v>2792</v>
      </c>
      <c r="B1313" t="s">
        <v>2793</v>
      </c>
      <c r="C1313" t="s">
        <v>10405</v>
      </c>
      <c r="D1313" t="s">
        <v>273</v>
      </c>
      <c r="E1313">
        <v>1489.2628653199999</v>
      </c>
      <c r="F1313">
        <v>109.88</v>
      </c>
      <c r="G1313">
        <v>-42.841803286994796</v>
      </c>
      <c r="H1313">
        <v>-7.3348470317895096</v>
      </c>
      <c r="I1313">
        <v>-2.8766613695810901</v>
      </c>
      <c r="J1313">
        <v>-5.9694772880066003</v>
      </c>
      <c r="K1313">
        <v>112.504847323598</v>
      </c>
      <c r="L1313">
        <v>111.74022774635201</v>
      </c>
      <c r="M1313">
        <v>41.034139410251299</v>
      </c>
      <c r="N1313">
        <v>0.41750040122034199</v>
      </c>
      <c r="O1313">
        <v>17.3917000364033</v>
      </c>
      <c r="P1313">
        <v>19.434782608695599</v>
      </c>
      <c r="Q1313">
        <v>-5.0175245155794003E-2</v>
      </c>
    </row>
    <row r="1314" spans="1:17" hidden="1" x14ac:dyDescent="0.3">
      <c r="A1314" t="s">
        <v>2794</v>
      </c>
      <c r="B1314" t="s">
        <v>2795</v>
      </c>
      <c r="C1314" t="s">
        <v>10405</v>
      </c>
      <c r="D1314" t="s">
        <v>46</v>
      </c>
      <c r="E1314">
        <v>1488.069113928</v>
      </c>
      <c r="F1314">
        <v>66.48</v>
      </c>
      <c r="G1314">
        <v>-16.931607612576698</v>
      </c>
      <c r="H1314">
        <v>-10.298141868030999</v>
      </c>
      <c r="I1314">
        <v>-7.9625407177498104</v>
      </c>
      <c r="J1314">
        <v>-3.27751799776307</v>
      </c>
      <c r="K1314">
        <v>70.208550432923602</v>
      </c>
      <c r="L1314">
        <v>69.054706693412996</v>
      </c>
      <c r="M1314">
        <v>41.401186540647103</v>
      </c>
      <c r="N1314">
        <v>0.45211116878766</v>
      </c>
      <c r="O1314">
        <v>40.117328519855498</v>
      </c>
      <c r="P1314">
        <v>23.9142590866728</v>
      </c>
      <c r="Q1314">
        <v>8.8534726357395996E-2</v>
      </c>
    </row>
    <row r="1315" spans="1:17" hidden="1" x14ac:dyDescent="0.3">
      <c r="A1315" t="s">
        <v>2796</v>
      </c>
      <c r="B1315" t="s">
        <v>2797</v>
      </c>
      <c r="C1315" t="s">
        <v>10405</v>
      </c>
      <c r="D1315" t="s">
        <v>388</v>
      </c>
      <c r="E1315">
        <v>1487.72067795</v>
      </c>
      <c r="F1315">
        <v>125.53</v>
      </c>
      <c r="G1315">
        <v>-18.401690305362798</v>
      </c>
      <c r="H1315">
        <v>-9.8810078986075105</v>
      </c>
      <c r="I1315">
        <v>6.4022046982776297</v>
      </c>
      <c r="J1315">
        <v>-2.9994983337299002</v>
      </c>
      <c r="K1315">
        <v>128.88094587492199</v>
      </c>
      <c r="L1315">
        <v>121.557020275901</v>
      </c>
      <c r="M1315">
        <v>38.002614459468099</v>
      </c>
      <c r="N1315">
        <v>0.33424939809610399</v>
      </c>
      <c r="O1315">
        <v>24.352744363896999</v>
      </c>
      <c r="P1315">
        <v>32.9766949152542</v>
      </c>
      <c r="Q1315">
        <v>4.3674505124809998E-2</v>
      </c>
    </row>
    <row r="1316" spans="1:17" hidden="1" x14ac:dyDescent="0.3">
      <c r="A1316" t="s">
        <v>2798</v>
      </c>
      <c r="B1316" t="s">
        <v>2799</v>
      </c>
      <c r="C1316" t="s">
        <v>10405</v>
      </c>
      <c r="D1316" t="s">
        <v>388</v>
      </c>
      <c r="E1316">
        <v>1485.0371244</v>
      </c>
      <c r="F1316">
        <v>240.19</v>
      </c>
      <c r="G1316">
        <v>-34.695084714894698</v>
      </c>
      <c r="H1316">
        <v>-7.4742902620571501</v>
      </c>
      <c r="I1316">
        <v>-23.2209480501295</v>
      </c>
      <c r="J1316">
        <v>-2.26741215136337</v>
      </c>
      <c r="K1316">
        <v>256.27792118823101</v>
      </c>
      <c r="L1316">
        <v>251.39845487196601</v>
      </c>
      <c r="M1316">
        <v>32.665495795752697</v>
      </c>
      <c r="N1316">
        <v>0.444972193417843</v>
      </c>
      <c r="O1316">
        <v>29.876347891252699</v>
      </c>
      <c r="P1316">
        <v>17.137283589368401</v>
      </c>
      <c r="Q1316">
        <v>8.3877589062671995E-2</v>
      </c>
    </row>
    <row r="1317" spans="1:17" hidden="1" x14ac:dyDescent="0.3">
      <c r="A1317" t="s">
        <v>2800</v>
      </c>
      <c r="B1317" t="s">
        <v>2801</v>
      </c>
      <c r="C1317" t="s">
        <v>10405</v>
      </c>
      <c r="D1317" t="s">
        <v>393</v>
      </c>
      <c r="E1317">
        <v>1483.8622264200001</v>
      </c>
      <c r="F1317">
        <v>298.41000000000003</v>
      </c>
      <c r="G1317">
        <v>-1.8799865151211199</v>
      </c>
      <c r="H1317">
        <v>-0.48214734583847302</v>
      </c>
      <c r="I1317">
        <v>22.967543019169899</v>
      </c>
      <c r="J1317">
        <v>7.8610980325906503</v>
      </c>
      <c r="K1317">
        <v>236.267901379996</v>
      </c>
      <c r="L1317">
        <v>223.443157420185</v>
      </c>
      <c r="M1317">
        <v>90.480642106123796</v>
      </c>
      <c r="N1317">
        <v>2.0683046651341499</v>
      </c>
      <c r="O1317">
        <v>1.10250996950502</v>
      </c>
      <c r="P1317">
        <v>62.754295064085099</v>
      </c>
      <c r="Q1317">
        <v>8.5458227618335006E-2</v>
      </c>
    </row>
    <row r="1318" spans="1:17" hidden="1" x14ac:dyDescent="0.3">
      <c r="A1318" t="s">
        <v>2802</v>
      </c>
      <c r="B1318" t="s">
        <v>2803</v>
      </c>
      <c r="C1318" t="s">
        <v>10405</v>
      </c>
      <c r="D1318" t="s">
        <v>190</v>
      </c>
      <c r="E1318">
        <v>1477.2693394999999</v>
      </c>
      <c r="F1318">
        <v>1628.15</v>
      </c>
      <c r="G1318">
        <v>78.600963385019597</v>
      </c>
      <c r="H1318">
        <v>-6.4404184797155501</v>
      </c>
      <c r="I1318">
        <v>82.206929721182405</v>
      </c>
      <c r="J1318">
        <v>-5.9936532018447197</v>
      </c>
      <c r="K1318">
        <v>1446.0847217778</v>
      </c>
      <c r="L1318">
        <v>1119.5417843405901</v>
      </c>
      <c r="M1318">
        <v>54.618571820564398</v>
      </c>
      <c r="N1318">
        <v>0.52483081423064204</v>
      </c>
      <c r="O1318">
        <v>14.541043515646599</v>
      </c>
      <c r="P1318">
        <v>128.94607326161801</v>
      </c>
      <c r="Q1318">
        <v>0.13275105617885199</v>
      </c>
    </row>
    <row r="1319" spans="1:17" hidden="1" x14ac:dyDescent="0.3">
      <c r="A1319" t="s">
        <v>2804</v>
      </c>
      <c r="B1319" t="s">
        <v>2805</v>
      </c>
      <c r="C1319" t="s">
        <v>10405</v>
      </c>
      <c r="D1319" t="s">
        <v>164</v>
      </c>
      <c r="E1319">
        <v>1476.060519375</v>
      </c>
      <c r="F1319">
        <v>1203.75</v>
      </c>
      <c r="G1319">
        <v>-19.480770588889499</v>
      </c>
      <c r="H1319">
        <v>-9.4866158239907996</v>
      </c>
      <c r="I1319">
        <v>10.677495850364201</v>
      </c>
      <c r="J1319">
        <v>-0.85753178423981802</v>
      </c>
      <c r="K1319">
        <v>1256.62118668946</v>
      </c>
      <c r="L1319">
        <v>1187.22373893745</v>
      </c>
      <c r="M1319">
        <v>34.800520897220103</v>
      </c>
      <c r="N1319">
        <v>0.365504253529981</v>
      </c>
      <c r="O1319">
        <v>30.841121495326998</v>
      </c>
      <c r="P1319">
        <v>33.772295382563698</v>
      </c>
      <c r="Q1319">
        <v>-5.2986368180546001E-2</v>
      </c>
    </row>
    <row r="1320" spans="1:17" hidden="1" x14ac:dyDescent="0.3">
      <c r="A1320" t="s">
        <v>2806</v>
      </c>
      <c r="B1320" t="s">
        <v>2807</v>
      </c>
      <c r="C1320" t="s">
        <v>10405</v>
      </c>
      <c r="D1320" t="s">
        <v>642</v>
      </c>
      <c r="E1320">
        <v>1476.0544662</v>
      </c>
      <c r="F1320">
        <v>213.27</v>
      </c>
      <c r="G1320">
        <v>-51.111281788039697</v>
      </c>
      <c r="H1320">
        <v>-11.1168250336678</v>
      </c>
      <c r="I1320">
        <v>-32.273905098827498</v>
      </c>
      <c r="J1320">
        <v>-4.1123475330215404</v>
      </c>
      <c r="K1320">
        <v>233.40988978666701</v>
      </c>
      <c r="L1320">
        <v>253.86702525341201</v>
      </c>
      <c r="M1320">
        <v>31.199404297410801</v>
      </c>
      <c r="N1320">
        <v>0.60283183538471796</v>
      </c>
      <c r="O1320">
        <v>55.202325690439302</v>
      </c>
      <c r="P1320">
        <v>3.1286266924564798</v>
      </c>
      <c r="Q1320">
        <v>3.1929023444212001E-2</v>
      </c>
    </row>
    <row r="1321" spans="1:17" hidden="1" x14ac:dyDescent="0.3">
      <c r="A1321" t="s">
        <v>2808</v>
      </c>
      <c r="B1321" t="s">
        <v>2809</v>
      </c>
      <c r="C1321" t="s">
        <v>10405</v>
      </c>
      <c r="D1321" t="s">
        <v>225</v>
      </c>
      <c r="E1321">
        <v>1475.7304772299999</v>
      </c>
      <c r="F1321">
        <v>2420.35</v>
      </c>
      <c r="G1321">
        <v>192.224947296317</v>
      </c>
      <c r="H1321">
        <v>43.127581917493998</v>
      </c>
      <c r="I1321">
        <v>86.630480638203906</v>
      </c>
      <c r="J1321">
        <v>-11.39384822875</v>
      </c>
      <c r="K1321">
        <v>1831.3712282594399</v>
      </c>
      <c r="L1321">
        <v>1381.2528043843499</v>
      </c>
      <c r="M1321">
        <v>63.566656651350698</v>
      </c>
      <c r="N1321">
        <v>2.4152613009618502</v>
      </c>
      <c r="O1321">
        <v>10.2526494102092</v>
      </c>
      <c r="P1321">
        <v>227.96070460704601</v>
      </c>
      <c r="Q1321">
        <v>0.12799403287133199</v>
      </c>
    </row>
    <row r="1322" spans="1:17" hidden="1" x14ac:dyDescent="0.3">
      <c r="A1322" t="s">
        <v>2810</v>
      </c>
      <c r="B1322" t="s">
        <v>2811</v>
      </c>
      <c r="C1322" t="s">
        <v>10405</v>
      </c>
      <c r="D1322" t="s">
        <v>190</v>
      </c>
      <c r="E1322">
        <v>1471.2663875539999</v>
      </c>
      <c r="F1322">
        <v>228.07</v>
      </c>
      <c r="G1322">
        <v>-44.0661185478167</v>
      </c>
      <c r="H1322">
        <v>-9.0883389346235202</v>
      </c>
      <c r="I1322">
        <v>-29.611259320755501</v>
      </c>
      <c r="J1322">
        <v>-14.2332774827651</v>
      </c>
      <c r="O1322">
        <v>18.7749375191827</v>
      </c>
      <c r="P1322">
        <v>6.0494745652376096</v>
      </c>
    </row>
    <row r="1323" spans="1:17" hidden="1" x14ac:dyDescent="0.3">
      <c r="A1323" t="s">
        <v>2812</v>
      </c>
      <c r="B1323" t="s">
        <v>2813</v>
      </c>
      <c r="C1323" t="s">
        <v>10405</v>
      </c>
      <c r="D1323" t="s">
        <v>400</v>
      </c>
      <c r="E1323">
        <v>1467.061040948</v>
      </c>
      <c r="F1323">
        <v>36.58</v>
      </c>
      <c r="G1323">
        <v>18.6854807136252</v>
      </c>
      <c r="H1323">
        <v>-9.8749169114412201</v>
      </c>
      <c r="I1323">
        <v>10.7314550877462</v>
      </c>
      <c r="J1323">
        <v>-2.5240728125402101</v>
      </c>
      <c r="K1323">
        <v>37.493397575179102</v>
      </c>
      <c r="L1323">
        <v>35.517886225322201</v>
      </c>
      <c r="M1323">
        <v>52.449733232100797</v>
      </c>
      <c r="N1323">
        <v>0.61079001087939599</v>
      </c>
      <c r="O1323">
        <v>27.118644067796598</v>
      </c>
      <c r="P1323">
        <v>79.313725490196006</v>
      </c>
      <c r="Q1323">
        <v>1.2830167560236E-2</v>
      </c>
    </row>
    <row r="1324" spans="1:17" hidden="1" x14ac:dyDescent="0.3">
      <c r="A1324" t="s">
        <v>2814</v>
      </c>
      <c r="B1324" t="s">
        <v>2815</v>
      </c>
      <c r="C1324" t="s">
        <v>10405</v>
      </c>
      <c r="D1324" t="s">
        <v>273</v>
      </c>
      <c r="E1324">
        <v>1466.2339632600001</v>
      </c>
      <c r="F1324">
        <v>1026.3</v>
      </c>
      <c r="G1324">
        <v>145.86664254263201</v>
      </c>
      <c r="H1324">
        <v>12.0644265521021</v>
      </c>
      <c r="I1324">
        <v>39.31630875319</v>
      </c>
      <c r="J1324">
        <v>10.334983743547699</v>
      </c>
      <c r="K1324">
        <v>880.28324118638295</v>
      </c>
      <c r="L1324">
        <v>666.56095900221101</v>
      </c>
      <c r="M1324">
        <v>68.487955086422204</v>
      </c>
      <c r="N1324">
        <v>0.914372749231669</v>
      </c>
      <c r="O1324">
        <v>7.8047354574685803</v>
      </c>
      <c r="P1324">
        <v>204.13394576974301</v>
      </c>
      <c r="Q1324">
        <v>0.15225912789929499</v>
      </c>
    </row>
    <row r="1325" spans="1:17" hidden="1" x14ac:dyDescent="0.3">
      <c r="A1325" t="s">
        <v>2816</v>
      </c>
      <c r="B1325" t="s">
        <v>2817</v>
      </c>
      <c r="C1325" t="s">
        <v>10405</v>
      </c>
      <c r="D1325" t="s">
        <v>37</v>
      </c>
      <c r="E1325">
        <v>1457.8264999999999</v>
      </c>
      <c r="F1325">
        <v>43.42</v>
      </c>
      <c r="G1325">
        <v>-18.952982849608599</v>
      </c>
      <c r="H1325">
        <v>-11.991716805411199</v>
      </c>
      <c r="I1325">
        <v>-12.515412430041801</v>
      </c>
      <c r="J1325">
        <v>-2.3075989030712898</v>
      </c>
      <c r="K1325">
        <v>44.997165913113101</v>
      </c>
      <c r="L1325">
        <v>45.4927238675251</v>
      </c>
      <c r="M1325">
        <v>40.650523469142499</v>
      </c>
      <c r="N1325">
        <v>1.02816545868027</v>
      </c>
      <c r="O1325">
        <v>82.842008291110005</v>
      </c>
      <c r="P1325">
        <v>19.944751381215401</v>
      </c>
      <c r="Q1325">
        <v>0.19372153195533801</v>
      </c>
    </row>
    <row r="1326" spans="1:17" hidden="1" x14ac:dyDescent="0.3">
      <c r="A1326" t="s">
        <v>2818</v>
      </c>
      <c r="B1326" t="s">
        <v>2819</v>
      </c>
      <c r="C1326" t="s">
        <v>10405</v>
      </c>
      <c r="D1326" t="s">
        <v>261</v>
      </c>
      <c r="E1326">
        <v>1453.3143375</v>
      </c>
      <c r="F1326">
        <v>1345.35</v>
      </c>
      <c r="G1326">
        <v>171.950970985358</v>
      </c>
      <c r="H1326">
        <v>-10.9876015123029</v>
      </c>
      <c r="I1326">
        <v>79.144541256606502</v>
      </c>
      <c r="J1326">
        <v>0.29169229504968802</v>
      </c>
      <c r="K1326">
        <v>1293.96059346838</v>
      </c>
      <c r="L1326">
        <v>982.79726629764195</v>
      </c>
      <c r="M1326">
        <v>56.2626161657792</v>
      </c>
      <c r="N1326">
        <v>0.58331024509572005</v>
      </c>
      <c r="O1326">
        <v>14.117515888058801</v>
      </c>
      <c r="P1326">
        <v>305.22590361445702</v>
      </c>
      <c r="Q1326">
        <v>0.26371874356486102</v>
      </c>
    </row>
    <row r="1327" spans="1:17" hidden="1" x14ac:dyDescent="0.3">
      <c r="A1327" t="s">
        <v>2820</v>
      </c>
      <c r="B1327" t="s">
        <v>2821</v>
      </c>
      <c r="C1327" t="s">
        <v>10405</v>
      </c>
      <c r="D1327" t="s">
        <v>433</v>
      </c>
      <c r="E1327">
        <v>1448.8200046449999</v>
      </c>
      <c r="F1327">
        <v>86.71</v>
      </c>
      <c r="G1327">
        <v>50.590017418789103</v>
      </c>
      <c r="H1327">
        <v>4.2011720342978602</v>
      </c>
      <c r="I1327">
        <v>4.8181864505742302</v>
      </c>
      <c r="J1327">
        <v>3.4972676561434302</v>
      </c>
      <c r="K1327">
        <v>80.403231339045803</v>
      </c>
      <c r="L1327">
        <v>71.233375807772305</v>
      </c>
      <c r="M1327">
        <v>59.097058341733501</v>
      </c>
      <c r="N1327">
        <v>1.49923589182432</v>
      </c>
      <c r="O1327">
        <v>5.6971514242878598</v>
      </c>
      <c r="P1327">
        <v>88.0911062906724</v>
      </c>
      <c r="Q1327">
        <v>6.8836890270621995E-2</v>
      </c>
    </row>
    <row r="1328" spans="1:17" hidden="1" x14ac:dyDescent="0.3">
      <c r="A1328" t="s">
        <v>2822</v>
      </c>
      <c r="B1328" t="s">
        <v>2823</v>
      </c>
      <c r="C1328" t="s">
        <v>10405</v>
      </c>
      <c r="D1328" t="s">
        <v>86</v>
      </c>
      <c r="E1328">
        <v>1442.5754999999999</v>
      </c>
      <c r="F1328">
        <v>142.9</v>
      </c>
      <c r="G1328">
        <v>-38.936624848084399</v>
      </c>
      <c r="H1328">
        <v>-7.3307171840476597</v>
      </c>
      <c r="I1328">
        <v>-18.192973395018001</v>
      </c>
      <c r="J1328">
        <v>-3.4224336794666201</v>
      </c>
      <c r="K1328">
        <v>149.51612101226499</v>
      </c>
      <c r="L1328">
        <v>149.592589583125</v>
      </c>
      <c r="M1328">
        <v>36.7718090752211</v>
      </c>
      <c r="N1328">
        <v>0.38858739146976701</v>
      </c>
      <c r="O1328">
        <v>42.0573827851644</v>
      </c>
      <c r="P1328">
        <v>25.958572058175399</v>
      </c>
      <c r="Q1328">
        <v>9.9906569119354999E-2</v>
      </c>
    </row>
    <row r="1329" spans="1:17" hidden="1" x14ac:dyDescent="0.3">
      <c r="A1329" t="s">
        <v>2824</v>
      </c>
      <c r="B1329" t="s">
        <v>2825</v>
      </c>
      <c r="C1329" t="s">
        <v>10405</v>
      </c>
      <c r="D1329" t="s">
        <v>400</v>
      </c>
      <c r="E1329">
        <v>1437.5726</v>
      </c>
      <c r="F1329">
        <v>1349.2</v>
      </c>
      <c r="G1329">
        <v>311.96629076344101</v>
      </c>
      <c r="H1329">
        <v>-11.018954876652501</v>
      </c>
      <c r="I1329">
        <v>101.41820514867</v>
      </c>
      <c r="J1329">
        <v>-4.7935288049810403</v>
      </c>
      <c r="K1329">
        <v>1180.58328505593</v>
      </c>
      <c r="L1329">
        <v>843.09813411366201</v>
      </c>
      <c r="M1329">
        <v>70.628848716227907</v>
      </c>
      <c r="N1329">
        <v>0.28147017362055798</v>
      </c>
      <c r="O1329">
        <v>16.973021049510798</v>
      </c>
      <c r="P1329">
        <v>351.91760174175101</v>
      </c>
      <c r="Q1329">
        <v>0.14463889289690601</v>
      </c>
    </row>
    <row r="1330" spans="1:17" hidden="1" x14ac:dyDescent="0.3">
      <c r="A1330" t="s">
        <v>2826</v>
      </c>
      <c r="B1330" t="s">
        <v>2827</v>
      </c>
      <c r="C1330" t="s">
        <v>10405</v>
      </c>
      <c r="D1330" t="s">
        <v>54</v>
      </c>
      <c r="E1330">
        <v>1437.5418050139999</v>
      </c>
      <c r="F1330">
        <v>136.87</v>
      </c>
      <c r="G1330">
        <v>18.309579731885201</v>
      </c>
      <c r="H1330">
        <v>-1.76946195945423</v>
      </c>
      <c r="I1330">
        <v>5.7452615514559504</v>
      </c>
      <c r="J1330">
        <v>-0.72454371319993305</v>
      </c>
      <c r="K1330">
        <v>123.21013680844401</v>
      </c>
      <c r="L1330">
        <v>114.56894181237401</v>
      </c>
      <c r="M1330">
        <v>65.352337512878904</v>
      </c>
      <c r="N1330">
        <v>1.55592699794456</v>
      </c>
      <c r="O1330">
        <v>9.3007963761233103</v>
      </c>
      <c r="P1330">
        <v>76.948933419521595</v>
      </c>
      <c r="Q1330">
        <v>8.0438049968379992E-3</v>
      </c>
    </row>
    <row r="1331" spans="1:17" hidden="1" x14ac:dyDescent="0.3">
      <c r="A1331" t="s">
        <v>2828</v>
      </c>
      <c r="B1331" t="s">
        <v>2829</v>
      </c>
      <c r="C1331" t="s">
        <v>10405</v>
      </c>
      <c r="D1331" t="s">
        <v>54</v>
      </c>
      <c r="E1331">
        <v>1433.1270383999999</v>
      </c>
      <c r="F1331">
        <v>715.5</v>
      </c>
      <c r="G1331">
        <v>10.9221265516545</v>
      </c>
      <c r="H1331">
        <v>-5.04439294159216</v>
      </c>
      <c r="I1331">
        <v>0.67466744751114704</v>
      </c>
      <c r="J1331">
        <v>-7.7301149773387303</v>
      </c>
      <c r="K1331">
        <v>703.23698618241099</v>
      </c>
      <c r="L1331">
        <v>629.76937233939202</v>
      </c>
      <c r="M1331">
        <v>34.790954293600699</v>
      </c>
      <c r="N1331">
        <v>0.78121397712817597</v>
      </c>
      <c r="O1331">
        <v>13.466107617051</v>
      </c>
      <c r="P1331">
        <v>51.588983050847403</v>
      </c>
      <c r="Q1331">
        <v>5.0686987068856999E-2</v>
      </c>
    </row>
    <row r="1332" spans="1:17" hidden="1" x14ac:dyDescent="0.3">
      <c r="A1332" t="s">
        <v>2830</v>
      </c>
      <c r="B1332" t="s">
        <v>2831</v>
      </c>
      <c r="C1332" t="s">
        <v>10405</v>
      </c>
      <c r="D1332" t="s">
        <v>83</v>
      </c>
      <c r="E1332">
        <v>1432.52</v>
      </c>
      <c r="F1332">
        <v>48.56</v>
      </c>
      <c r="G1332">
        <v>-25.589796126833999</v>
      </c>
      <c r="H1332">
        <v>-10.039476163401501</v>
      </c>
      <c r="I1332">
        <v>-8.6619928195007603</v>
      </c>
      <c r="J1332">
        <v>0.95651932825075603</v>
      </c>
      <c r="K1332">
        <v>49.159600457710503</v>
      </c>
      <c r="L1332">
        <v>48.329228642784599</v>
      </c>
      <c r="M1332">
        <v>50.730978219827101</v>
      </c>
      <c r="N1332">
        <v>0.45526231371568299</v>
      </c>
      <c r="O1332">
        <v>24.556099780704301</v>
      </c>
      <c r="P1332">
        <v>25.640362225097</v>
      </c>
      <c r="Q1332">
        <v>3.7144721720123001E-2</v>
      </c>
    </row>
    <row r="1333" spans="1:17" hidden="1" x14ac:dyDescent="0.3">
      <c r="A1333" t="s">
        <v>2832</v>
      </c>
      <c r="B1333" t="s">
        <v>2833</v>
      </c>
      <c r="C1333" t="s">
        <v>10405</v>
      </c>
      <c r="D1333" t="s">
        <v>119</v>
      </c>
      <c r="E1333">
        <v>1431.1207728679999</v>
      </c>
      <c r="F1333">
        <v>25.78</v>
      </c>
      <c r="G1333">
        <v>-14.132603733074101</v>
      </c>
      <c r="H1333">
        <v>-15.519924278519801</v>
      </c>
      <c r="I1333">
        <v>-17.2781346288129</v>
      </c>
      <c r="J1333">
        <v>-3.5675758303819798</v>
      </c>
      <c r="K1333">
        <v>26.9062076234129</v>
      </c>
      <c r="L1333">
        <v>28.0469327028602</v>
      </c>
      <c r="M1333">
        <v>55.251564476289303</v>
      </c>
      <c r="N1333">
        <v>1.14807577782457</v>
      </c>
      <c r="O1333">
        <v>52.831652443754798</v>
      </c>
      <c r="P1333">
        <v>19.628770301624101</v>
      </c>
      <c r="Q1333">
        <v>0.195440551234079</v>
      </c>
    </row>
    <row r="1334" spans="1:17" hidden="1" x14ac:dyDescent="0.3">
      <c r="A1334" t="s">
        <v>2834</v>
      </c>
      <c r="B1334" t="s">
        <v>2835</v>
      </c>
      <c r="C1334" t="s">
        <v>10405</v>
      </c>
      <c r="D1334" t="s">
        <v>83</v>
      </c>
      <c r="E1334">
        <v>1429.5046193749999</v>
      </c>
      <c r="F1334">
        <v>123.42</v>
      </c>
      <c r="G1334">
        <v>31.815797669547401</v>
      </c>
      <c r="H1334">
        <v>-7.3179607751431304</v>
      </c>
      <c r="I1334">
        <v>3.7241043833538798</v>
      </c>
      <c r="J1334">
        <v>-4.1113878232958196</v>
      </c>
      <c r="K1334">
        <v>126.67840643379201</v>
      </c>
      <c r="L1334">
        <v>115.119104777923</v>
      </c>
      <c r="M1334">
        <v>60.485414361691298</v>
      </c>
      <c r="N1334">
        <v>0.58986981827176699</v>
      </c>
      <c r="O1334">
        <v>20.612542537676202</v>
      </c>
      <c r="P1334">
        <v>68.906527986861903</v>
      </c>
    </row>
    <row r="1335" spans="1:17" hidden="1" x14ac:dyDescent="0.3">
      <c r="A1335" t="s">
        <v>2836</v>
      </c>
      <c r="B1335" t="s">
        <v>2837</v>
      </c>
      <c r="C1335" t="s">
        <v>10405</v>
      </c>
      <c r="D1335" t="s">
        <v>2703</v>
      </c>
      <c r="E1335">
        <v>1426.452</v>
      </c>
      <c r="F1335">
        <v>1740</v>
      </c>
      <c r="G1335">
        <v>570.32967804520399</v>
      </c>
      <c r="H1335">
        <v>-13.887764019982001</v>
      </c>
      <c r="I1335">
        <v>80.085782716341399</v>
      </c>
      <c r="J1335">
        <v>-2.8964347952513099</v>
      </c>
      <c r="K1335">
        <v>1779.12646444033</v>
      </c>
      <c r="L1335">
        <v>1250.6377875159999</v>
      </c>
      <c r="M1335">
        <v>40.552065785848001</v>
      </c>
      <c r="N1335">
        <v>0.55931350186411599</v>
      </c>
      <c r="O1335">
        <v>27.011494252873501</v>
      </c>
      <c r="P1335">
        <v>636.97585768741999</v>
      </c>
    </row>
    <row r="1336" spans="1:17" hidden="1" x14ac:dyDescent="0.3">
      <c r="A1336" t="s">
        <v>2838</v>
      </c>
      <c r="B1336" t="s">
        <v>2839</v>
      </c>
      <c r="C1336" t="s">
        <v>10405</v>
      </c>
      <c r="D1336" t="s">
        <v>125</v>
      </c>
      <c r="E1336">
        <v>1423.34724076</v>
      </c>
      <c r="F1336">
        <v>746.3</v>
      </c>
      <c r="G1336">
        <v>-9.9182384811105209</v>
      </c>
      <c r="H1336">
        <v>5.5741169736657197</v>
      </c>
      <c r="I1336">
        <v>11.411021545468399</v>
      </c>
      <c r="J1336">
        <v>13.847621751729999</v>
      </c>
      <c r="K1336">
        <v>687.65454760646003</v>
      </c>
      <c r="L1336">
        <v>655.72420022331403</v>
      </c>
      <c r="M1336">
        <v>80.703190580955393</v>
      </c>
      <c r="N1336">
        <v>2.4408681480149501</v>
      </c>
      <c r="O1336">
        <v>13.225244539729299</v>
      </c>
      <c r="P1336">
        <v>35.938069216757697</v>
      </c>
      <c r="Q1336">
        <v>5.4990091271072003E-2</v>
      </c>
    </row>
    <row r="1337" spans="1:17" hidden="1" x14ac:dyDescent="0.3">
      <c r="A1337" t="s">
        <v>2840</v>
      </c>
      <c r="B1337" t="s">
        <v>2841</v>
      </c>
      <c r="C1337" t="s">
        <v>10405</v>
      </c>
      <c r="D1337" t="s">
        <v>465</v>
      </c>
      <c r="E1337">
        <v>1420.5416323110001</v>
      </c>
      <c r="F1337">
        <v>82.59</v>
      </c>
      <c r="G1337">
        <v>-4.5921797580088803</v>
      </c>
      <c r="H1337">
        <v>-13.5039846120288</v>
      </c>
      <c r="I1337">
        <v>25.001912240955999</v>
      </c>
      <c r="J1337">
        <v>-5.3052482456689498</v>
      </c>
      <c r="K1337">
        <v>88.925393306460606</v>
      </c>
      <c r="L1337">
        <v>82.753633751381997</v>
      </c>
      <c r="M1337">
        <v>29.904497476988599</v>
      </c>
      <c r="N1337">
        <v>0.38144697031386099</v>
      </c>
      <c r="O1337">
        <v>27.073495580578701</v>
      </c>
      <c r="P1337">
        <v>47.613941018766702</v>
      </c>
      <c r="Q1337">
        <v>-6.7286452110032993E-2</v>
      </c>
    </row>
    <row r="1338" spans="1:17" hidden="1" x14ac:dyDescent="0.3">
      <c r="A1338" t="s">
        <v>2842</v>
      </c>
      <c r="B1338" t="s">
        <v>2843</v>
      </c>
      <c r="C1338" t="s">
        <v>10405</v>
      </c>
      <c r="D1338" t="s">
        <v>400</v>
      </c>
      <c r="E1338">
        <v>1417.7600795999999</v>
      </c>
      <c r="F1338">
        <v>4442.25</v>
      </c>
      <c r="G1338">
        <v>15.057589935027</v>
      </c>
      <c r="H1338">
        <v>-4.6832878309277399</v>
      </c>
      <c r="I1338">
        <v>40.042630151068103</v>
      </c>
      <c r="J1338">
        <v>0.35953337450994999</v>
      </c>
      <c r="K1338">
        <v>3974.4338181170601</v>
      </c>
      <c r="L1338">
        <v>3524.4127870587499</v>
      </c>
      <c r="M1338">
        <v>80.964205551850199</v>
      </c>
      <c r="N1338">
        <v>0.63526116623461704</v>
      </c>
      <c r="O1338">
        <v>2.50886375147729</v>
      </c>
      <c r="P1338">
        <v>83.1855670103092</v>
      </c>
      <c r="Q1338">
        <v>2.6241415274913998E-2</v>
      </c>
    </row>
    <row r="1339" spans="1:17" hidden="1" x14ac:dyDescent="0.3">
      <c r="A1339" t="s">
        <v>2844</v>
      </c>
      <c r="B1339" t="s">
        <v>2845</v>
      </c>
      <c r="C1339" t="s">
        <v>10405</v>
      </c>
      <c r="D1339" t="s">
        <v>83</v>
      </c>
      <c r="E1339">
        <v>1416.2843230240001</v>
      </c>
      <c r="F1339">
        <v>96.08</v>
      </c>
      <c r="G1339">
        <v>-28.147394015153999</v>
      </c>
      <c r="H1339">
        <v>-10.574487906407301</v>
      </c>
      <c r="I1339">
        <v>-18.138441136074398</v>
      </c>
      <c r="J1339">
        <v>-3.1508225416573898</v>
      </c>
      <c r="K1339">
        <v>101.055024007207</v>
      </c>
      <c r="L1339">
        <v>101.812219895872</v>
      </c>
      <c r="M1339">
        <v>42.532719588998901</v>
      </c>
      <c r="N1339">
        <v>0.92067293996677302</v>
      </c>
      <c r="O1339">
        <v>28.955037468775998</v>
      </c>
      <c r="P1339">
        <v>15.4807692307692</v>
      </c>
      <c r="Q1339">
        <v>-6.5042080914610003E-3</v>
      </c>
    </row>
    <row r="1340" spans="1:17" hidden="1" x14ac:dyDescent="0.3">
      <c r="A1340" t="s">
        <v>2846</v>
      </c>
      <c r="B1340" t="s">
        <v>2847</v>
      </c>
      <c r="C1340" t="s">
        <v>10405</v>
      </c>
      <c r="D1340" t="s">
        <v>21</v>
      </c>
      <c r="E1340">
        <v>1411.8629288</v>
      </c>
      <c r="F1340">
        <v>817</v>
      </c>
      <c r="G1340">
        <v>660.96952118301203</v>
      </c>
      <c r="H1340">
        <v>3.8806639555498701</v>
      </c>
      <c r="I1340">
        <v>251.038280471722</v>
      </c>
      <c r="J1340">
        <v>-11.879238716654999</v>
      </c>
      <c r="K1340">
        <v>771.399177044569</v>
      </c>
      <c r="M1340">
        <v>46.825366635534301</v>
      </c>
      <c r="N1340">
        <v>0.62150186567164101</v>
      </c>
      <c r="O1340">
        <v>22.154222766217799</v>
      </c>
      <c r="P1340">
        <v>776.13941018766695</v>
      </c>
    </row>
    <row r="1341" spans="1:17" hidden="1" x14ac:dyDescent="0.3">
      <c r="A1341" t="s">
        <v>2848</v>
      </c>
      <c r="B1341" t="s">
        <v>2849</v>
      </c>
      <c r="C1341" t="s">
        <v>10405</v>
      </c>
      <c r="D1341" t="s">
        <v>86</v>
      </c>
      <c r="E1341">
        <v>1411.6910449</v>
      </c>
      <c r="F1341">
        <v>289</v>
      </c>
      <c r="G1341">
        <v>2.2572298280399701</v>
      </c>
      <c r="H1341">
        <v>8.8588448598428702</v>
      </c>
      <c r="I1341">
        <v>-12.4754163936919</v>
      </c>
      <c r="J1341">
        <v>-8.8089941294082692</v>
      </c>
      <c r="K1341">
        <v>257.32860687176401</v>
      </c>
      <c r="L1341">
        <v>266.07591493710203</v>
      </c>
      <c r="M1341">
        <v>62.6725975892234</v>
      </c>
      <c r="N1341">
        <v>3.6335556375470501</v>
      </c>
      <c r="O1341">
        <v>32.179930795847703</v>
      </c>
      <c r="P1341">
        <v>75.151515151515099</v>
      </c>
    </row>
    <row r="1342" spans="1:17" hidden="1" x14ac:dyDescent="0.3">
      <c r="A1342" t="s">
        <v>2850</v>
      </c>
      <c r="B1342" t="s">
        <v>2851</v>
      </c>
      <c r="C1342" t="s">
        <v>10405</v>
      </c>
      <c r="D1342" t="s">
        <v>1015</v>
      </c>
      <c r="E1342">
        <v>1408.51407619</v>
      </c>
      <c r="F1342">
        <v>215.41</v>
      </c>
      <c r="G1342">
        <v>-63.519601803026497</v>
      </c>
      <c r="H1342">
        <v>-2.2578065058304699E-2</v>
      </c>
      <c r="I1342">
        <v>-16.782775868048802</v>
      </c>
      <c r="J1342">
        <v>-4.6253320129988698</v>
      </c>
      <c r="K1342">
        <v>215.31138292224301</v>
      </c>
      <c r="L1342">
        <v>229.621773658791</v>
      </c>
      <c r="M1342">
        <v>51.776048665310597</v>
      </c>
      <c r="N1342">
        <v>0.70243214710394297</v>
      </c>
      <c r="O1342">
        <v>51.2232486885474</v>
      </c>
      <c r="P1342">
        <v>12.721088435374099</v>
      </c>
      <c r="Q1342">
        <v>-4.3117052325636E-2</v>
      </c>
    </row>
    <row r="1343" spans="1:17" hidden="1" x14ac:dyDescent="0.3">
      <c r="A1343" t="s">
        <v>2852</v>
      </c>
      <c r="B1343" t="s">
        <v>2853</v>
      </c>
      <c r="C1343" t="s">
        <v>10405</v>
      </c>
      <c r="D1343" t="s">
        <v>792</v>
      </c>
      <c r="E1343">
        <v>1406.1626000000001</v>
      </c>
      <c r="F1343">
        <v>263.08</v>
      </c>
      <c r="G1343">
        <v>-51.286032166069099</v>
      </c>
      <c r="H1343">
        <v>-9.9968706806552703</v>
      </c>
      <c r="I1343">
        <v>-48.570571464869303</v>
      </c>
      <c r="J1343">
        <v>1.1091983521947</v>
      </c>
      <c r="K1343">
        <v>242.833282073476</v>
      </c>
      <c r="M1343">
        <v>82.849706078073496</v>
      </c>
      <c r="N1343">
        <v>1.61994302141735</v>
      </c>
      <c r="O1343">
        <v>77.132431199635107</v>
      </c>
      <c r="P1343">
        <v>24.100193405349302</v>
      </c>
    </row>
    <row r="1344" spans="1:17" hidden="1" x14ac:dyDescent="0.3">
      <c r="A1344" t="s">
        <v>2854</v>
      </c>
      <c r="B1344" t="s">
        <v>2855</v>
      </c>
      <c r="C1344" t="s">
        <v>10405</v>
      </c>
      <c r="D1344" t="s">
        <v>273</v>
      </c>
      <c r="E1344">
        <v>1400.4232767000001</v>
      </c>
      <c r="F1344">
        <v>234.81</v>
      </c>
      <c r="G1344">
        <v>68.414893613850694</v>
      </c>
      <c r="H1344">
        <v>9.7548955700128808</v>
      </c>
      <c r="I1344">
        <v>80.090642266187203</v>
      </c>
      <c r="J1344">
        <v>-0.70670785552437199</v>
      </c>
      <c r="K1344">
        <v>204.343552997313</v>
      </c>
      <c r="L1344">
        <v>159.55932760810299</v>
      </c>
      <c r="M1344">
        <v>57.9831591809453</v>
      </c>
      <c r="N1344">
        <v>0.37208900020213898</v>
      </c>
      <c r="O1344">
        <v>13.8878241982879</v>
      </c>
      <c r="P1344">
        <v>117.115117891816</v>
      </c>
      <c r="Q1344">
        <v>0.13723078818647499</v>
      </c>
    </row>
    <row r="1345" spans="1:17" hidden="1" x14ac:dyDescent="0.3">
      <c r="A1345" t="s">
        <v>2856</v>
      </c>
      <c r="B1345" t="s">
        <v>2857</v>
      </c>
      <c r="C1345" t="s">
        <v>10405</v>
      </c>
      <c r="D1345" t="s">
        <v>512</v>
      </c>
      <c r="E1345">
        <v>1399.8792149999999</v>
      </c>
      <c r="F1345">
        <v>123.79</v>
      </c>
      <c r="G1345">
        <v>-16.642425653007098</v>
      </c>
      <c r="H1345">
        <v>1.36229868159223</v>
      </c>
      <c r="I1345">
        <v>22.481066731507301</v>
      </c>
      <c r="J1345">
        <v>-6.0776314367144897</v>
      </c>
      <c r="K1345">
        <v>116.23823885156899</v>
      </c>
      <c r="L1345">
        <v>104.156928867029</v>
      </c>
      <c r="M1345">
        <v>43.012170644600701</v>
      </c>
      <c r="N1345">
        <v>1.43506948596663</v>
      </c>
      <c r="O1345">
        <v>16.326036028758299</v>
      </c>
      <c r="P1345">
        <v>48.429256594724201</v>
      </c>
    </row>
    <row r="1346" spans="1:17" hidden="1" x14ac:dyDescent="0.3">
      <c r="A1346" t="s">
        <v>2858</v>
      </c>
      <c r="B1346" t="s">
        <v>2859</v>
      </c>
      <c r="C1346" t="s">
        <v>10405</v>
      </c>
      <c r="D1346" t="s">
        <v>46</v>
      </c>
      <c r="E1346">
        <v>1395.65623568</v>
      </c>
      <c r="F1346">
        <v>244.24</v>
      </c>
      <c r="G1346">
        <v>240.75156917686499</v>
      </c>
      <c r="H1346">
        <v>60.842723440293</v>
      </c>
      <c r="I1346">
        <v>145.08789678764001</v>
      </c>
      <c r="J1346">
        <v>20.644991600135398</v>
      </c>
      <c r="K1346">
        <v>174.42374565175501</v>
      </c>
      <c r="L1346">
        <v>129.53473233213199</v>
      </c>
      <c r="M1346">
        <v>80.665755300340507</v>
      </c>
      <c r="N1346">
        <v>2.6847361389153499</v>
      </c>
      <c r="O1346">
        <v>4.2826727808712599</v>
      </c>
      <c r="P1346">
        <v>323.660017346053</v>
      </c>
      <c r="Q1346">
        <v>0.13543036449793699</v>
      </c>
    </row>
    <row r="1347" spans="1:17" hidden="1" x14ac:dyDescent="0.3">
      <c r="A1347" t="s">
        <v>2860</v>
      </c>
      <c r="B1347" t="s">
        <v>2861</v>
      </c>
      <c r="C1347" t="s">
        <v>10405</v>
      </c>
      <c r="D1347" t="s">
        <v>615</v>
      </c>
      <c r="E1347">
        <v>1392.6654741</v>
      </c>
      <c r="F1347">
        <v>233.4</v>
      </c>
      <c r="G1347">
        <v>-25.541140705232799</v>
      </c>
      <c r="H1347">
        <v>-19.601387380692898</v>
      </c>
      <c r="I1347">
        <v>-6.69983274853643</v>
      </c>
      <c r="J1347">
        <v>-9.45083478210395</v>
      </c>
      <c r="K1347">
        <v>253.761831145109</v>
      </c>
      <c r="L1347">
        <v>239.690590114706</v>
      </c>
      <c r="M1347">
        <v>15.4987664873501</v>
      </c>
      <c r="N1347">
        <v>0.55496105215657199</v>
      </c>
      <c r="O1347">
        <v>31.962296486717999</v>
      </c>
      <c r="P1347">
        <v>21.562499999999901</v>
      </c>
      <c r="Q1347">
        <v>-2.1223127521462E-2</v>
      </c>
    </row>
    <row r="1348" spans="1:17" hidden="1" x14ac:dyDescent="0.3">
      <c r="A1348" t="s">
        <v>2862</v>
      </c>
      <c r="B1348" t="s">
        <v>2863</v>
      </c>
      <c r="C1348" t="s">
        <v>10405</v>
      </c>
      <c r="D1348" t="s">
        <v>86</v>
      </c>
      <c r="E1348">
        <v>1391.6311920000001</v>
      </c>
      <c r="F1348">
        <v>869.4</v>
      </c>
      <c r="G1348">
        <v>-24.117156702808099</v>
      </c>
      <c r="H1348">
        <v>2.66532420737042</v>
      </c>
      <c r="I1348">
        <v>-4.4855485740910099</v>
      </c>
      <c r="J1348">
        <v>-2.07557611616265</v>
      </c>
      <c r="K1348">
        <v>843.39356737908599</v>
      </c>
      <c r="L1348">
        <v>818.25165652211797</v>
      </c>
      <c r="M1348">
        <v>51.475107861291598</v>
      </c>
      <c r="N1348">
        <v>2.8686391828848201</v>
      </c>
      <c r="O1348">
        <v>20.358868184955099</v>
      </c>
      <c r="P1348">
        <v>24.582646700580302</v>
      </c>
      <c r="Q1348">
        <v>-7.0588328032646003E-2</v>
      </c>
    </row>
    <row r="1349" spans="1:17" hidden="1" x14ac:dyDescent="0.3">
      <c r="A1349" t="s">
        <v>2864</v>
      </c>
      <c r="B1349" t="s">
        <v>2865</v>
      </c>
      <c r="C1349" t="s">
        <v>10405</v>
      </c>
      <c r="D1349" t="s">
        <v>438</v>
      </c>
      <c r="E1349">
        <v>1389.2975920899901</v>
      </c>
      <c r="F1349">
        <v>580.85</v>
      </c>
      <c r="G1349">
        <v>93.417129174185803</v>
      </c>
      <c r="H1349">
        <v>-6.8610665877872403</v>
      </c>
      <c r="I1349">
        <v>42.928297309531303</v>
      </c>
      <c r="J1349">
        <v>-7.0375533688100296</v>
      </c>
      <c r="K1349">
        <v>564.32144305744896</v>
      </c>
      <c r="L1349">
        <v>455.09160938860401</v>
      </c>
      <c r="M1349">
        <v>32.478295415177598</v>
      </c>
      <c r="N1349">
        <v>0.537857602845488</v>
      </c>
      <c r="O1349">
        <v>14.995265559094401</v>
      </c>
      <c r="P1349">
        <v>134.119306731156</v>
      </c>
      <c r="Q1349">
        <v>0.128666036258552</v>
      </c>
    </row>
    <row r="1350" spans="1:17" hidden="1" x14ac:dyDescent="0.3">
      <c r="A1350" t="s">
        <v>2866</v>
      </c>
      <c r="B1350" t="s">
        <v>2867</v>
      </c>
      <c r="C1350" t="s">
        <v>10405</v>
      </c>
      <c r="D1350" t="s">
        <v>276</v>
      </c>
      <c r="E1350">
        <v>1385.2439899999999</v>
      </c>
      <c r="F1350">
        <v>84.94</v>
      </c>
      <c r="G1350">
        <v>-33.101237235973201</v>
      </c>
      <c r="H1350">
        <v>-8.9399851653228808</v>
      </c>
      <c r="I1350">
        <v>-15.9374010694217</v>
      </c>
      <c r="J1350">
        <v>-6.4053009291174501</v>
      </c>
      <c r="K1350">
        <v>85.949485142667996</v>
      </c>
      <c r="L1350">
        <v>85.216775056725794</v>
      </c>
      <c r="M1350">
        <v>41.799046280067401</v>
      </c>
      <c r="N1350">
        <v>0.92412088141236104</v>
      </c>
      <c r="O1350">
        <v>23.557805509771601</v>
      </c>
      <c r="P1350">
        <v>23.101449275362299</v>
      </c>
      <c r="Q1350">
        <v>-1.0070113548698001E-2</v>
      </c>
    </row>
    <row r="1351" spans="1:17" hidden="1" x14ac:dyDescent="0.3">
      <c r="A1351" t="s">
        <v>2868</v>
      </c>
      <c r="B1351" t="s">
        <v>2869</v>
      </c>
      <c r="C1351" t="s">
        <v>10405</v>
      </c>
      <c r="D1351" t="s">
        <v>1597</v>
      </c>
      <c r="E1351">
        <v>1384.1064769549901</v>
      </c>
      <c r="F1351">
        <v>1828.55</v>
      </c>
      <c r="G1351">
        <v>47.957768117034497</v>
      </c>
      <c r="H1351">
        <v>3.3649794575106502</v>
      </c>
      <c r="I1351">
        <v>37.613201825680797</v>
      </c>
      <c r="J1351">
        <v>-0.13767532335077901</v>
      </c>
      <c r="K1351">
        <v>1685.57848986934</v>
      </c>
      <c r="L1351">
        <v>1414.0927529201599</v>
      </c>
      <c r="M1351">
        <v>54.294906215525799</v>
      </c>
      <c r="N1351">
        <v>3.1572898682163899</v>
      </c>
      <c r="O1351">
        <v>12.564600366410501</v>
      </c>
      <c r="P1351">
        <v>87.533972616788802</v>
      </c>
      <c r="Q1351">
        <v>7.4654068815697999E-2</v>
      </c>
    </row>
    <row r="1352" spans="1:17" hidden="1" x14ac:dyDescent="0.3">
      <c r="A1352" t="s">
        <v>2870</v>
      </c>
      <c r="B1352" t="s">
        <v>2871</v>
      </c>
      <c r="C1352" t="s">
        <v>10405</v>
      </c>
      <c r="D1352" t="s">
        <v>592</v>
      </c>
      <c r="E1352">
        <v>1382.42108257</v>
      </c>
      <c r="F1352">
        <v>24.86</v>
      </c>
      <c r="G1352">
        <v>-70.008702690342602</v>
      </c>
      <c r="H1352">
        <v>-4.3389611523491398</v>
      </c>
      <c r="I1352">
        <v>-8.5981405772738295</v>
      </c>
      <c r="J1352">
        <v>-1.03262003857941</v>
      </c>
      <c r="K1352">
        <v>24.237505302628598</v>
      </c>
      <c r="L1352">
        <v>25.043575474317102</v>
      </c>
      <c r="M1352">
        <v>39.350480581350801</v>
      </c>
      <c r="N1352">
        <v>0.84745001318340396</v>
      </c>
      <c r="O1352">
        <v>64.923572003217998</v>
      </c>
      <c r="P1352">
        <v>65.733333333333306</v>
      </c>
      <c r="Q1352">
        <v>0.24465153133818901</v>
      </c>
    </row>
    <row r="1353" spans="1:17" hidden="1" x14ac:dyDescent="0.3">
      <c r="A1353" t="s">
        <v>2872</v>
      </c>
      <c r="B1353" t="s">
        <v>2873</v>
      </c>
      <c r="C1353" t="s">
        <v>10405</v>
      </c>
      <c r="D1353" t="s">
        <v>549</v>
      </c>
      <c r="E1353">
        <v>1379.3314895799999</v>
      </c>
      <c r="F1353">
        <v>391.15</v>
      </c>
      <c r="G1353">
        <v>66.000779489048696</v>
      </c>
      <c r="H1353">
        <v>2.5216708375829699</v>
      </c>
      <c r="I1353">
        <v>43.937593967013903</v>
      </c>
      <c r="J1353">
        <v>-3.0998876235795101</v>
      </c>
      <c r="K1353">
        <v>362.51092591230298</v>
      </c>
      <c r="L1353">
        <v>290.06840436527699</v>
      </c>
      <c r="M1353">
        <v>46.508661949577899</v>
      </c>
      <c r="N1353">
        <v>0.41676371580191601</v>
      </c>
      <c r="O1353">
        <v>10.302952831394601</v>
      </c>
      <c r="P1353">
        <v>120.988700564971</v>
      </c>
      <c r="Q1353">
        <v>6.6398175594459E-2</v>
      </c>
    </row>
    <row r="1354" spans="1:17" hidden="1" x14ac:dyDescent="0.3">
      <c r="A1354" t="s">
        <v>2874</v>
      </c>
      <c r="B1354" t="s">
        <v>2875</v>
      </c>
      <c r="C1354" t="s">
        <v>10405</v>
      </c>
      <c r="D1354" t="s">
        <v>554</v>
      </c>
      <c r="E1354">
        <v>1376.831052175</v>
      </c>
      <c r="F1354">
        <v>568.25</v>
      </c>
      <c r="G1354">
        <v>-9.2232578815853294</v>
      </c>
      <c r="H1354">
        <v>-7.6204528608558597</v>
      </c>
      <c r="I1354">
        <v>34.3410080468581</v>
      </c>
      <c r="J1354">
        <v>2.03956439074787</v>
      </c>
      <c r="K1354">
        <v>551.67209728279499</v>
      </c>
      <c r="L1354">
        <v>501.46019636645502</v>
      </c>
      <c r="M1354">
        <v>69.638133344628898</v>
      </c>
      <c r="N1354">
        <v>0.759377555991817</v>
      </c>
      <c r="O1354">
        <v>19.665640123185199</v>
      </c>
      <c r="P1354">
        <v>68.345430306621196</v>
      </c>
      <c r="Q1354">
        <v>0.148514644507902</v>
      </c>
    </row>
    <row r="1355" spans="1:17" hidden="1" x14ac:dyDescent="0.3">
      <c r="A1355" t="s">
        <v>2876</v>
      </c>
      <c r="B1355" t="s">
        <v>2877</v>
      </c>
      <c r="C1355" t="s">
        <v>10405</v>
      </c>
      <c r="D1355" t="s">
        <v>1614</v>
      </c>
      <c r="E1355">
        <v>1374.4509296649901</v>
      </c>
      <c r="F1355">
        <v>111.85</v>
      </c>
      <c r="G1355">
        <v>292.62867965787802</v>
      </c>
      <c r="H1355">
        <v>21.870978449046302</v>
      </c>
      <c r="I1355">
        <v>78.284156877909695</v>
      </c>
      <c r="J1355">
        <v>-7.2793656504043902</v>
      </c>
      <c r="K1355">
        <v>96.244137589582095</v>
      </c>
      <c r="L1355">
        <v>69.675266961527896</v>
      </c>
      <c r="M1355">
        <v>49.010692507622899</v>
      </c>
      <c r="N1355">
        <v>1.38625549864409</v>
      </c>
      <c r="O1355">
        <v>14.7966025927581</v>
      </c>
      <c r="P1355">
        <v>333.52713178294499</v>
      </c>
      <c r="Q1355">
        <v>6.1233269497586999E-2</v>
      </c>
    </row>
    <row r="1356" spans="1:17" hidden="1" x14ac:dyDescent="0.3">
      <c r="A1356" t="s">
        <v>2878</v>
      </c>
      <c r="B1356" t="s">
        <v>2879</v>
      </c>
      <c r="C1356" t="s">
        <v>10405</v>
      </c>
      <c r="D1356" t="s">
        <v>21</v>
      </c>
      <c r="E1356">
        <v>1372.6189363430001</v>
      </c>
      <c r="F1356">
        <v>219.03</v>
      </c>
      <c r="G1356">
        <v>44.361281659829302</v>
      </c>
      <c r="H1356">
        <v>-7.0592371548682404</v>
      </c>
      <c r="I1356">
        <v>45.695457315031</v>
      </c>
      <c r="J1356">
        <v>-4.2851710589875802</v>
      </c>
      <c r="K1356">
        <v>204.36392496474301</v>
      </c>
      <c r="L1356">
        <v>167.31368072266</v>
      </c>
      <c r="M1356">
        <v>47.917268671603097</v>
      </c>
      <c r="N1356">
        <v>0.23987448979669601</v>
      </c>
      <c r="O1356">
        <v>14.093959731543601</v>
      </c>
      <c r="P1356">
        <v>86.170845728856705</v>
      </c>
      <c r="Q1356">
        <v>0.105940498017674</v>
      </c>
    </row>
    <row r="1357" spans="1:17" hidden="1" x14ac:dyDescent="0.3">
      <c r="A1357" t="s">
        <v>2880</v>
      </c>
      <c r="B1357" t="s">
        <v>2881</v>
      </c>
      <c r="C1357" t="s">
        <v>10405</v>
      </c>
      <c r="D1357" t="s">
        <v>164</v>
      </c>
      <c r="E1357">
        <v>1367.1388668</v>
      </c>
      <c r="F1357">
        <v>578.20000000000005</v>
      </c>
      <c r="G1357">
        <v>-80.504147498094895</v>
      </c>
      <c r="H1357">
        <v>-15.279282048395901</v>
      </c>
      <c r="I1357">
        <v>0.54518713588998502</v>
      </c>
      <c r="J1357">
        <v>-12.699445647327501</v>
      </c>
      <c r="K1357">
        <v>622.04951194573005</v>
      </c>
      <c r="L1357">
        <v>689.99573765878904</v>
      </c>
      <c r="M1357">
        <v>22.466981346459502</v>
      </c>
      <c r="N1357">
        <v>0.72280809545853597</v>
      </c>
      <c r="O1357">
        <v>100.622621930127</v>
      </c>
      <c r="P1357">
        <v>27.426997245178999</v>
      </c>
      <c r="Q1357">
        <v>3.3133159403796998E-2</v>
      </c>
    </row>
    <row r="1358" spans="1:17" hidden="1" x14ac:dyDescent="0.3">
      <c r="A1358" t="s">
        <v>2882</v>
      </c>
      <c r="B1358" t="s">
        <v>2883</v>
      </c>
      <c r="C1358" t="s">
        <v>10405</v>
      </c>
      <c r="D1358" t="s">
        <v>67</v>
      </c>
      <c r="E1358">
        <v>1365.72</v>
      </c>
      <c r="F1358">
        <v>898.5</v>
      </c>
      <c r="G1358">
        <v>97.388924558030894</v>
      </c>
      <c r="H1358">
        <v>-13.8375223517089</v>
      </c>
      <c r="I1358">
        <v>81.652768580619593</v>
      </c>
      <c r="J1358">
        <v>-1.3722246304161501</v>
      </c>
      <c r="K1358">
        <v>872.97840485372603</v>
      </c>
      <c r="L1358">
        <v>681.43481981567595</v>
      </c>
      <c r="M1358">
        <v>50.9176167751001</v>
      </c>
      <c r="N1358">
        <v>0.199592370489136</v>
      </c>
      <c r="O1358">
        <v>20.005564830272601</v>
      </c>
      <c r="P1358">
        <v>133.316021812516</v>
      </c>
      <c r="Q1358">
        <v>0.15920474763109099</v>
      </c>
    </row>
    <row r="1359" spans="1:17" hidden="1" x14ac:dyDescent="0.3">
      <c r="A1359" t="s">
        <v>2884</v>
      </c>
      <c r="B1359" t="s">
        <v>2885</v>
      </c>
      <c r="C1359" t="s">
        <v>10405</v>
      </c>
      <c r="D1359" t="s">
        <v>215</v>
      </c>
      <c r="E1359">
        <v>1360.9758836399999</v>
      </c>
      <c r="F1359">
        <v>356.1</v>
      </c>
      <c r="G1359">
        <v>-52.733746655144202</v>
      </c>
      <c r="H1359">
        <v>-10.3546255207896</v>
      </c>
      <c r="I1359">
        <v>-31.89644020347</v>
      </c>
      <c r="J1359">
        <v>-7.2347862983417501</v>
      </c>
      <c r="K1359">
        <v>388.055393178065</v>
      </c>
      <c r="L1359">
        <v>450.61771086282897</v>
      </c>
      <c r="M1359">
        <v>33.150029128892697</v>
      </c>
      <c r="N1359">
        <v>0.69426381692839001</v>
      </c>
      <c r="O1359">
        <v>78.433024431339504</v>
      </c>
      <c r="P1359">
        <v>2.0636285468615698</v>
      </c>
    </row>
    <row r="1360" spans="1:17" hidden="1" x14ac:dyDescent="0.3">
      <c r="A1360" t="s">
        <v>2886</v>
      </c>
      <c r="B1360" t="s">
        <v>2887</v>
      </c>
      <c r="C1360" t="s">
        <v>10405</v>
      </c>
      <c r="D1360" t="s">
        <v>21</v>
      </c>
      <c r="E1360">
        <v>1360.684987224</v>
      </c>
      <c r="F1360">
        <v>122.14</v>
      </c>
      <c r="G1360">
        <v>1.7098233236552101</v>
      </c>
      <c r="H1360">
        <v>-10.972345570064499</v>
      </c>
      <c r="I1360">
        <v>-12.777937127721501</v>
      </c>
      <c r="J1360">
        <v>-3.9526433660140401</v>
      </c>
      <c r="K1360">
        <v>123.615825659153</v>
      </c>
      <c r="L1360">
        <v>118.182400602577</v>
      </c>
      <c r="M1360">
        <v>53.763673292265302</v>
      </c>
      <c r="N1360">
        <v>0.329465773417637</v>
      </c>
      <c r="O1360">
        <v>44.506304241034798</v>
      </c>
      <c r="P1360">
        <v>50.790123456790099</v>
      </c>
      <c r="Q1360">
        <v>2.4537061129089998E-3</v>
      </c>
    </row>
    <row r="1361" spans="1:17" hidden="1" x14ac:dyDescent="0.3">
      <c r="A1361" t="s">
        <v>2888</v>
      </c>
      <c r="B1361" t="s">
        <v>2889</v>
      </c>
      <c r="C1361" t="s">
        <v>10405</v>
      </c>
      <c r="D1361" t="s">
        <v>261</v>
      </c>
      <c r="E1361">
        <v>1358.396</v>
      </c>
      <c r="F1361">
        <v>2612.3000000000002</v>
      </c>
      <c r="G1361">
        <v>111.646398343095</v>
      </c>
      <c r="H1361">
        <v>23.204371099516301</v>
      </c>
      <c r="I1361">
        <v>106.491202134918</v>
      </c>
      <c r="J1361">
        <v>-7.6750115278648998</v>
      </c>
      <c r="K1361">
        <v>2160.81878453433</v>
      </c>
      <c r="L1361">
        <v>1626.0720803869899</v>
      </c>
      <c r="M1361">
        <v>68.212647923204003</v>
      </c>
      <c r="N1361">
        <v>0.88901822601201896</v>
      </c>
      <c r="O1361">
        <v>7.1086781763196996</v>
      </c>
      <c r="P1361">
        <v>160.176286041531</v>
      </c>
      <c r="Q1361">
        <v>9.6417666814026998E-2</v>
      </c>
    </row>
    <row r="1362" spans="1:17" hidden="1" x14ac:dyDescent="0.3">
      <c r="A1362" t="s">
        <v>2890</v>
      </c>
      <c r="B1362" t="s">
        <v>2891</v>
      </c>
      <c r="C1362" t="s">
        <v>10405</v>
      </c>
      <c r="D1362" t="s">
        <v>998</v>
      </c>
      <c r="E1362">
        <v>1357.459576</v>
      </c>
      <c r="F1362">
        <v>89.14</v>
      </c>
      <c r="G1362">
        <v>-24.192493879325198</v>
      </c>
      <c r="H1362">
        <v>-6.78717535269646</v>
      </c>
      <c r="I1362">
        <v>-7.9532644064477296</v>
      </c>
      <c r="J1362">
        <v>-6.19699915132672</v>
      </c>
      <c r="K1362">
        <v>89.496197770458707</v>
      </c>
      <c r="L1362">
        <v>89.333436555576696</v>
      </c>
      <c r="M1362">
        <v>42.741323733006297</v>
      </c>
      <c r="N1362">
        <v>1.06257130666855</v>
      </c>
      <c r="O1362">
        <v>29.7397352479246</v>
      </c>
      <c r="P1362">
        <v>20.459459459459399</v>
      </c>
      <c r="Q1362">
        <v>-1.2783522693069999E-2</v>
      </c>
    </row>
    <row r="1363" spans="1:17" hidden="1" x14ac:dyDescent="0.3">
      <c r="A1363" t="s">
        <v>2892</v>
      </c>
      <c r="B1363" t="s">
        <v>2893</v>
      </c>
      <c r="C1363" t="s">
        <v>10405</v>
      </c>
      <c r="D1363" t="s">
        <v>284</v>
      </c>
      <c r="E1363">
        <v>1357.09419645</v>
      </c>
      <c r="F1363">
        <v>809.75</v>
      </c>
      <c r="G1363">
        <v>52.9405514951425</v>
      </c>
      <c r="H1363">
        <v>-19.386904466231901</v>
      </c>
      <c r="I1363">
        <v>18.8237136163218</v>
      </c>
      <c r="J1363">
        <v>-6.4774491571961796</v>
      </c>
      <c r="K1363">
        <v>761.990237585719</v>
      </c>
      <c r="L1363">
        <v>604.33912319567901</v>
      </c>
      <c r="M1363">
        <v>38.203244592990998</v>
      </c>
      <c r="N1363">
        <v>0.73392784076686701</v>
      </c>
      <c r="O1363">
        <v>24.754553874652601</v>
      </c>
      <c r="P1363">
        <v>141.71641791044701</v>
      </c>
      <c r="Q1363">
        <v>0.196899826581167</v>
      </c>
    </row>
    <row r="1364" spans="1:17" hidden="1" x14ac:dyDescent="0.3">
      <c r="A1364" t="s">
        <v>2894</v>
      </c>
      <c r="B1364" t="s">
        <v>2895</v>
      </c>
      <c r="C1364" t="s">
        <v>10405</v>
      </c>
      <c r="E1364">
        <v>1356.88</v>
      </c>
      <c r="F1364">
        <v>484.6</v>
      </c>
      <c r="G1364">
        <v>191.00193366817101</v>
      </c>
      <c r="H1364">
        <v>40.346722040986201</v>
      </c>
      <c r="I1364">
        <v>-9.7057505942930202</v>
      </c>
      <c r="J1364">
        <v>6.1702064223010602</v>
      </c>
      <c r="K1364">
        <v>386.68016242599299</v>
      </c>
      <c r="L1364">
        <v>368.552734097452</v>
      </c>
      <c r="M1364">
        <v>96.3250616095944</v>
      </c>
      <c r="N1364">
        <v>1.45390446463407</v>
      </c>
      <c r="O1364">
        <v>94.820470491126699</v>
      </c>
      <c r="P1364">
        <v>229.659863945578</v>
      </c>
    </row>
    <row r="1365" spans="1:17" hidden="1" x14ac:dyDescent="0.3">
      <c r="A1365" t="s">
        <v>2896</v>
      </c>
      <c r="B1365" t="s">
        <v>2897</v>
      </c>
      <c r="C1365" t="s">
        <v>10405</v>
      </c>
      <c r="D1365" t="s">
        <v>1015</v>
      </c>
      <c r="E1365">
        <v>1355.1096501100001</v>
      </c>
      <c r="F1365">
        <v>73.13</v>
      </c>
      <c r="G1365">
        <v>-63.053637938841398</v>
      </c>
      <c r="H1365">
        <v>-3.9167585216922598</v>
      </c>
      <c r="I1365">
        <v>-20.597816187351299</v>
      </c>
      <c r="J1365">
        <v>-1.63263221594832</v>
      </c>
      <c r="K1365">
        <v>73.096218271533502</v>
      </c>
      <c r="L1365">
        <v>77.365482037472205</v>
      </c>
      <c r="M1365">
        <v>51.445054869414399</v>
      </c>
      <c r="N1365">
        <v>0.65133296896336601</v>
      </c>
      <c r="O1365">
        <v>50.1435799261589</v>
      </c>
      <c r="P1365">
        <v>17.951612903225801</v>
      </c>
      <c r="Q1365">
        <v>-1.6431015894328001E-2</v>
      </c>
    </row>
    <row r="1366" spans="1:17" hidden="1" x14ac:dyDescent="0.3">
      <c r="A1366" t="s">
        <v>2898</v>
      </c>
      <c r="B1366" t="s">
        <v>2899</v>
      </c>
      <c r="C1366" t="s">
        <v>10405</v>
      </c>
      <c r="D1366" t="s">
        <v>24</v>
      </c>
      <c r="E1366">
        <v>1352.300955935</v>
      </c>
      <c r="F1366">
        <v>300.05</v>
      </c>
      <c r="G1366">
        <v>-62.872487215990198</v>
      </c>
      <c r="H1366">
        <v>-6.0456894329623898</v>
      </c>
      <c r="I1366">
        <v>-26.484171372289602</v>
      </c>
      <c r="J1366">
        <v>-3.8263129217651599</v>
      </c>
      <c r="K1366">
        <v>311.79968778150402</v>
      </c>
      <c r="M1366">
        <v>52.912789356445501</v>
      </c>
      <c r="N1366">
        <v>1.16847686516629</v>
      </c>
      <c r="O1366">
        <v>56.3072821196467</v>
      </c>
      <c r="P1366">
        <v>3.96742896742896</v>
      </c>
    </row>
    <row r="1367" spans="1:17" hidden="1" x14ac:dyDescent="0.3">
      <c r="A1367" t="s">
        <v>2900</v>
      </c>
      <c r="B1367" t="s">
        <v>2901</v>
      </c>
      <c r="C1367" t="s">
        <v>10405</v>
      </c>
      <c r="D1367" t="s">
        <v>2368</v>
      </c>
      <c r="E1367">
        <v>1349.5023764499999</v>
      </c>
      <c r="F1367">
        <v>580.70000000000005</v>
      </c>
      <c r="G1367">
        <v>165.71647618086601</v>
      </c>
      <c r="H1367">
        <v>-28.307505601290099</v>
      </c>
      <c r="I1367">
        <v>-48.4197018421319</v>
      </c>
      <c r="J1367">
        <v>-0.20843721984507599</v>
      </c>
      <c r="K1367">
        <v>682.69431776309</v>
      </c>
      <c r="L1367">
        <v>647.41248143914095</v>
      </c>
      <c r="M1367">
        <v>42.304723384852899</v>
      </c>
      <c r="N1367">
        <v>1.9037079009809801</v>
      </c>
      <c r="O1367">
        <v>68.761839159634903</v>
      </c>
      <c r="P1367">
        <v>217.40912817709699</v>
      </c>
      <c r="Q1367">
        <v>0.24559473099390899</v>
      </c>
    </row>
    <row r="1368" spans="1:17" hidden="1" x14ac:dyDescent="0.3">
      <c r="A1368" t="s">
        <v>2902</v>
      </c>
      <c r="B1368" t="s">
        <v>2903</v>
      </c>
      <c r="C1368" t="s">
        <v>10405</v>
      </c>
      <c r="D1368" t="s">
        <v>1015</v>
      </c>
      <c r="E1368">
        <v>1348.7546138</v>
      </c>
      <c r="F1368">
        <v>353.65</v>
      </c>
      <c r="G1368">
        <v>-52.027808156129502</v>
      </c>
      <c r="H1368">
        <v>1.48471318095955</v>
      </c>
      <c r="I1368">
        <v>-6.3585327327894596</v>
      </c>
      <c r="J1368">
        <v>2.13537759525672</v>
      </c>
      <c r="K1368">
        <v>339.40739874522501</v>
      </c>
      <c r="L1368">
        <v>345.99317979858802</v>
      </c>
      <c r="M1368">
        <v>59.055955614126503</v>
      </c>
      <c r="N1368">
        <v>1.0456989734959301</v>
      </c>
      <c r="O1368">
        <v>51.505726000282699</v>
      </c>
      <c r="P1368">
        <v>28.599999999999898</v>
      </c>
      <c r="Q1368">
        <v>6.1146491784295001E-2</v>
      </c>
    </row>
    <row r="1369" spans="1:17" hidden="1" x14ac:dyDescent="0.3">
      <c r="A1369" t="s">
        <v>2904</v>
      </c>
      <c r="B1369" t="s">
        <v>2905</v>
      </c>
      <c r="C1369" t="s">
        <v>10405</v>
      </c>
      <c r="D1369" t="s">
        <v>2906</v>
      </c>
      <c r="E1369">
        <v>1347.114302208</v>
      </c>
      <c r="F1369">
        <v>207.36</v>
      </c>
      <c r="G1369">
        <v>-65.430536506527503</v>
      </c>
      <c r="H1369">
        <v>-7.1298048431771202</v>
      </c>
      <c r="I1369">
        <v>0.89400854876331304</v>
      </c>
      <c r="J1369">
        <v>-3.0291774613176998</v>
      </c>
      <c r="K1369">
        <v>192.78220456114099</v>
      </c>
      <c r="M1369">
        <v>57.330461293040202</v>
      </c>
      <c r="N1369">
        <v>0.698408544041351</v>
      </c>
      <c r="O1369">
        <v>56.635802469135797</v>
      </c>
      <c r="P1369">
        <v>42.809917355371901</v>
      </c>
    </row>
    <row r="1370" spans="1:17" hidden="1" x14ac:dyDescent="0.3">
      <c r="A1370" t="s">
        <v>2907</v>
      </c>
      <c r="B1370" t="s">
        <v>2908</v>
      </c>
      <c r="C1370" t="s">
        <v>10405</v>
      </c>
      <c r="D1370" t="s">
        <v>21</v>
      </c>
      <c r="E1370">
        <v>1342.1232881339999</v>
      </c>
      <c r="F1370">
        <v>137.78</v>
      </c>
      <c r="G1370">
        <v>23.308158947414501</v>
      </c>
      <c r="H1370">
        <v>-21.5262908851468</v>
      </c>
      <c r="I1370">
        <v>22.910859498488101</v>
      </c>
      <c r="J1370">
        <v>-6.7456511526643901</v>
      </c>
      <c r="K1370">
        <v>144.636073312024</v>
      </c>
      <c r="L1370">
        <v>119.400182254688</v>
      </c>
      <c r="M1370">
        <v>31.2456318799488</v>
      </c>
      <c r="N1370">
        <v>0.33605468675255001</v>
      </c>
      <c r="O1370">
        <v>33.763971548845902</v>
      </c>
      <c r="P1370">
        <v>90.041379310344794</v>
      </c>
      <c r="Q1370">
        <v>9.0527273385973994E-2</v>
      </c>
    </row>
    <row r="1371" spans="1:17" hidden="1" x14ac:dyDescent="0.3">
      <c r="A1371" t="s">
        <v>2909</v>
      </c>
      <c r="B1371" t="s">
        <v>2910</v>
      </c>
      <c r="C1371" t="s">
        <v>10405</v>
      </c>
      <c r="D1371" t="s">
        <v>161</v>
      </c>
      <c r="E1371">
        <v>1339.0404995020001</v>
      </c>
      <c r="F1371">
        <v>201.62</v>
      </c>
      <c r="G1371">
        <v>61.2731066537415</v>
      </c>
      <c r="H1371">
        <v>-12.4200498317583</v>
      </c>
      <c r="I1371">
        <v>73.533390819848407</v>
      </c>
      <c r="J1371">
        <v>-1.9764546146274</v>
      </c>
      <c r="K1371">
        <v>202.82653475094401</v>
      </c>
      <c r="L1371">
        <v>170.82417934216599</v>
      </c>
      <c r="M1371">
        <v>58.970566414986301</v>
      </c>
      <c r="N1371">
        <v>0.370627529122595</v>
      </c>
      <c r="O1371">
        <v>26.371391727011101</v>
      </c>
      <c r="P1371">
        <v>109.257913855734</v>
      </c>
      <c r="Q1371">
        <v>0.19603519306183401</v>
      </c>
    </row>
    <row r="1372" spans="1:17" hidden="1" x14ac:dyDescent="0.3">
      <c r="A1372" t="s">
        <v>2911</v>
      </c>
      <c r="B1372" t="s">
        <v>2912</v>
      </c>
      <c r="C1372" t="s">
        <v>10405</v>
      </c>
      <c r="D1372" t="s">
        <v>233</v>
      </c>
      <c r="E1372">
        <v>1338.68203872</v>
      </c>
      <c r="F1372">
        <v>286.14999999999998</v>
      </c>
      <c r="G1372">
        <v>111.28775619171699</v>
      </c>
      <c r="H1372">
        <v>41.190800032392502</v>
      </c>
      <c r="I1372">
        <v>49.846739827162899</v>
      </c>
      <c r="J1372">
        <v>-8.6431921362709598</v>
      </c>
      <c r="K1372">
        <v>242.272968408324</v>
      </c>
      <c r="L1372">
        <v>203.74862308606399</v>
      </c>
      <c r="M1372">
        <v>58.723419638698097</v>
      </c>
      <c r="N1372">
        <v>1.0759112141548099</v>
      </c>
      <c r="O1372">
        <v>8.1600559147300302</v>
      </c>
      <c r="P1372">
        <v>143.11809685641401</v>
      </c>
      <c r="Q1372">
        <v>0.131693232371869</v>
      </c>
    </row>
    <row r="1373" spans="1:17" hidden="1" x14ac:dyDescent="0.3">
      <c r="A1373" t="s">
        <v>2913</v>
      </c>
      <c r="B1373" t="s">
        <v>2914</v>
      </c>
      <c r="C1373" t="s">
        <v>10405</v>
      </c>
      <c r="D1373" t="s">
        <v>438</v>
      </c>
      <c r="E1373">
        <v>1329.10555806</v>
      </c>
      <c r="F1373">
        <v>548.1</v>
      </c>
      <c r="G1373">
        <v>-56.176435062583202</v>
      </c>
      <c r="H1373">
        <v>-11.8853273834684</v>
      </c>
      <c r="I1373">
        <v>-32.457400989458002</v>
      </c>
      <c r="J1373">
        <v>-4.7995192779147304</v>
      </c>
      <c r="K1373">
        <v>608.80994768380197</v>
      </c>
      <c r="L1373">
        <v>668.81951403174105</v>
      </c>
      <c r="M1373">
        <v>24.5510729883556</v>
      </c>
      <c r="N1373">
        <v>0.81319701421027801</v>
      </c>
      <c r="O1373">
        <v>52.298850574712603</v>
      </c>
      <c r="P1373">
        <v>0.55958168975325195</v>
      </c>
      <c r="Q1373">
        <v>-3.0300130457821001E-2</v>
      </c>
    </row>
    <row r="1374" spans="1:17" hidden="1" x14ac:dyDescent="0.3">
      <c r="A1374" t="s">
        <v>2915</v>
      </c>
      <c r="B1374" t="s">
        <v>2916</v>
      </c>
      <c r="C1374" t="s">
        <v>10405</v>
      </c>
      <c r="D1374" t="s">
        <v>1015</v>
      </c>
      <c r="E1374">
        <v>1325.3178015000001</v>
      </c>
      <c r="F1374">
        <v>940.5</v>
      </c>
      <c r="G1374">
        <v>-1.73951738631696</v>
      </c>
      <c r="H1374">
        <v>7.6909742068179998</v>
      </c>
      <c r="I1374">
        <v>58.202821308453601</v>
      </c>
      <c r="J1374">
        <v>7.8631809862511899</v>
      </c>
      <c r="K1374">
        <v>829.65823555080203</v>
      </c>
      <c r="L1374">
        <v>713.11274961603203</v>
      </c>
      <c r="M1374">
        <v>67.190128689453999</v>
      </c>
      <c r="N1374">
        <v>0.86869213496491704</v>
      </c>
      <c r="O1374">
        <v>5.1568314726209303</v>
      </c>
      <c r="P1374">
        <v>80.172413793103402</v>
      </c>
      <c r="Q1374">
        <v>0.112290652235101</v>
      </c>
    </row>
    <row r="1375" spans="1:17" hidden="1" x14ac:dyDescent="0.3">
      <c r="A1375" t="s">
        <v>2917</v>
      </c>
      <c r="B1375" t="s">
        <v>2918</v>
      </c>
      <c r="C1375" t="s">
        <v>10405</v>
      </c>
      <c r="D1375" t="s">
        <v>261</v>
      </c>
      <c r="E1375">
        <v>1324.800888</v>
      </c>
      <c r="F1375">
        <v>1324.25</v>
      </c>
      <c r="G1375">
        <v>324.08095403549601</v>
      </c>
      <c r="H1375">
        <v>-13.783836539919999</v>
      </c>
      <c r="I1375">
        <v>2.2142662658132299</v>
      </c>
      <c r="J1375">
        <v>-5.93362521677009</v>
      </c>
      <c r="K1375">
        <v>1393.43387110958</v>
      </c>
      <c r="L1375">
        <v>1172.9875264571201</v>
      </c>
      <c r="M1375">
        <v>48.409631319438802</v>
      </c>
      <c r="N1375">
        <v>0.85078232409590104</v>
      </c>
      <c r="O1375">
        <v>31.1648102699641</v>
      </c>
      <c r="P1375">
        <v>364.64912280701702</v>
      </c>
      <c r="Q1375">
        <v>0.17501865782957801</v>
      </c>
    </row>
    <row r="1376" spans="1:17" hidden="1" x14ac:dyDescent="0.3">
      <c r="A1376" t="s">
        <v>2919</v>
      </c>
      <c r="B1376" t="s">
        <v>2920</v>
      </c>
      <c r="C1376" t="s">
        <v>10405</v>
      </c>
      <c r="D1376" t="s">
        <v>54</v>
      </c>
      <c r="E1376">
        <v>1322.22069648</v>
      </c>
      <c r="F1376">
        <v>2140.1999999999998</v>
      </c>
      <c r="G1376">
        <v>-24.906338185570998</v>
      </c>
      <c r="H1376">
        <v>-9.7297110233400499</v>
      </c>
      <c r="I1376">
        <v>-16.7503883663232</v>
      </c>
      <c r="J1376">
        <v>0.84473401606699405</v>
      </c>
      <c r="K1376">
        <v>2272.4563281323899</v>
      </c>
      <c r="L1376">
        <v>2224.2119428924102</v>
      </c>
      <c r="M1376">
        <v>46.634698516405798</v>
      </c>
      <c r="N1376">
        <v>0.44953770706506702</v>
      </c>
      <c r="O1376">
        <v>31.945612559573799</v>
      </c>
      <c r="P1376">
        <v>23.8469995949308</v>
      </c>
      <c r="Q1376">
        <v>-2.2408171729811001E-2</v>
      </c>
    </row>
    <row r="1377" spans="1:17" hidden="1" x14ac:dyDescent="0.3">
      <c r="A1377" t="s">
        <v>2921</v>
      </c>
      <c r="B1377" t="s">
        <v>2922</v>
      </c>
      <c r="C1377" t="s">
        <v>10405</v>
      </c>
      <c r="D1377" t="s">
        <v>261</v>
      </c>
      <c r="E1377">
        <v>1321.7517207999999</v>
      </c>
      <c r="F1377">
        <v>203.56</v>
      </c>
      <c r="G1377">
        <v>139.56383462309</v>
      </c>
      <c r="H1377">
        <v>-2.2675883142761299</v>
      </c>
      <c r="I1377">
        <v>187.335899438973</v>
      </c>
      <c r="J1377">
        <v>-1.5652233237959401</v>
      </c>
      <c r="K1377">
        <v>184.53404699346501</v>
      </c>
      <c r="L1377">
        <v>128.651353353606</v>
      </c>
      <c r="M1377">
        <v>51.255658066707397</v>
      </c>
      <c r="N1377">
        <v>0.82983613933159295</v>
      </c>
      <c r="O1377">
        <v>7.2804087247003197</v>
      </c>
      <c r="P1377">
        <v>219.05956112852601</v>
      </c>
      <c r="Q1377">
        <v>0.14734352084691599</v>
      </c>
    </row>
    <row r="1378" spans="1:17" hidden="1" x14ac:dyDescent="0.3">
      <c r="A1378" t="s">
        <v>2923</v>
      </c>
      <c r="B1378" t="s">
        <v>2924</v>
      </c>
      <c r="C1378" t="s">
        <v>10405</v>
      </c>
      <c r="D1378" t="s">
        <v>106</v>
      </c>
      <c r="E1378">
        <v>1317.23018708</v>
      </c>
      <c r="F1378">
        <v>516.54999999999995</v>
      </c>
      <c r="G1378">
        <v>67.244739100510401</v>
      </c>
      <c r="H1378">
        <v>-13.7232620810973</v>
      </c>
      <c r="I1378">
        <v>16.6871256044235</v>
      </c>
      <c r="J1378">
        <v>3.34589201411208</v>
      </c>
      <c r="K1378">
        <v>549.40029585743605</v>
      </c>
      <c r="L1378">
        <v>471.56610103003101</v>
      </c>
      <c r="M1378">
        <v>48.3221286029734</v>
      </c>
      <c r="N1378">
        <v>0.61630552927285098</v>
      </c>
      <c r="O1378">
        <v>37.450392024005403</v>
      </c>
      <c r="P1378">
        <v>159.18213748118399</v>
      </c>
      <c r="Q1378">
        <v>0.171035281920349</v>
      </c>
    </row>
    <row r="1379" spans="1:17" hidden="1" x14ac:dyDescent="0.3">
      <c r="A1379" t="s">
        <v>2925</v>
      </c>
      <c r="B1379" t="s">
        <v>2926</v>
      </c>
      <c r="C1379" t="s">
        <v>10405</v>
      </c>
      <c r="D1379" t="s">
        <v>2703</v>
      </c>
      <c r="E1379">
        <v>1314.046875</v>
      </c>
      <c r="F1379">
        <v>16.489999999999998</v>
      </c>
      <c r="G1379">
        <v>41.729448658177901</v>
      </c>
      <c r="H1379">
        <v>17.7133954291435</v>
      </c>
      <c r="I1379">
        <v>83.702921492427805</v>
      </c>
      <c r="J1379">
        <v>1.0397553033099201</v>
      </c>
      <c r="K1379">
        <v>14.017461325627901</v>
      </c>
      <c r="L1379">
        <v>14.0650222555696</v>
      </c>
      <c r="M1379">
        <v>64.169663491898206</v>
      </c>
      <c r="N1379">
        <v>3.8182952698507702</v>
      </c>
      <c r="O1379">
        <v>8.8538508186779996</v>
      </c>
      <c r="P1379">
        <v>116.404199475065</v>
      </c>
      <c r="Q1379">
        <v>0.232787037390145</v>
      </c>
    </row>
    <row r="1380" spans="1:17" hidden="1" x14ac:dyDescent="0.3">
      <c r="A1380" t="s">
        <v>2927</v>
      </c>
      <c r="B1380" t="s">
        <v>2928</v>
      </c>
      <c r="C1380" t="s">
        <v>10405</v>
      </c>
      <c r="D1380" t="s">
        <v>324</v>
      </c>
      <c r="E1380">
        <v>1312.583028</v>
      </c>
      <c r="F1380">
        <v>62.6</v>
      </c>
      <c r="G1380">
        <v>516.18362758375201</v>
      </c>
      <c r="H1380">
        <v>74.725522096895006</v>
      </c>
      <c r="I1380">
        <v>187.59927038283499</v>
      </c>
      <c r="J1380">
        <v>6.5407217981552597</v>
      </c>
      <c r="K1380">
        <v>42.048917819819302</v>
      </c>
      <c r="L1380">
        <v>30.670405737808</v>
      </c>
      <c r="M1380">
        <v>77.478177718357301</v>
      </c>
      <c r="N1380">
        <v>1.9285689205163901</v>
      </c>
      <c r="O1380">
        <v>6.15015974440895</v>
      </c>
      <c r="P1380">
        <v>610.15314804310799</v>
      </c>
    </row>
    <row r="1381" spans="1:17" hidden="1" x14ac:dyDescent="0.3">
      <c r="A1381" t="s">
        <v>2929</v>
      </c>
      <c r="B1381" t="s">
        <v>2930</v>
      </c>
      <c r="C1381" t="s">
        <v>10405</v>
      </c>
      <c r="D1381" t="s">
        <v>567</v>
      </c>
      <c r="E1381">
        <v>1303.7881589260001</v>
      </c>
      <c r="F1381">
        <v>242.11</v>
      </c>
      <c r="G1381">
        <v>-18.872363852566899</v>
      </c>
      <c r="H1381">
        <v>-5.1133774752196199</v>
      </c>
      <c r="I1381">
        <v>5.84791587441544</v>
      </c>
      <c r="J1381">
        <v>-6.3936288428449997</v>
      </c>
      <c r="K1381">
        <v>242.29151932165601</v>
      </c>
      <c r="L1381">
        <v>229.10969230043</v>
      </c>
      <c r="M1381">
        <v>48.717280450895302</v>
      </c>
      <c r="N1381">
        <v>2.02580615808992</v>
      </c>
      <c r="O1381">
        <v>20.771550121845401</v>
      </c>
      <c r="P1381">
        <v>33.762430939226498</v>
      </c>
      <c r="Q1381">
        <v>4.2283434427261998E-2</v>
      </c>
    </row>
    <row r="1382" spans="1:17" hidden="1" x14ac:dyDescent="0.3">
      <c r="A1382" t="s">
        <v>2931</v>
      </c>
      <c r="B1382" t="s">
        <v>2932</v>
      </c>
      <c r="C1382" t="s">
        <v>10405</v>
      </c>
      <c r="D1382" t="s">
        <v>138</v>
      </c>
      <c r="E1382">
        <v>1295.531172</v>
      </c>
      <c r="F1382">
        <v>810</v>
      </c>
      <c r="G1382">
        <v>-23.589675133659199</v>
      </c>
      <c r="H1382">
        <v>-1.9660006724380199</v>
      </c>
      <c r="I1382">
        <v>-34.449577786392197</v>
      </c>
      <c r="J1382">
        <v>-0.67522271556044</v>
      </c>
      <c r="K1382">
        <v>817.94839718169101</v>
      </c>
      <c r="L1382">
        <v>839.37820710796098</v>
      </c>
      <c r="M1382">
        <v>48.737159886699203</v>
      </c>
      <c r="N1382">
        <v>0.77704004713971797</v>
      </c>
      <c r="O1382">
        <v>33.3333333333333</v>
      </c>
      <c r="P1382">
        <v>10.121677656175599</v>
      </c>
      <c r="Q1382">
        <v>9.8308605529351001E-2</v>
      </c>
    </row>
    <row r="1383" spans="1:17" hidden="1" x14ac:dyDescent="0.3">
      <c r="A1383" t="s">
        <v>2933</v>
      </c>
      <c r="B1383" t="s">
        <v>2934</v>
      </c>
      <c r="C1383" t="s">
        <v>10405</v>
      </c>
      <c r="D1383" t="s">
        <v>2935</v>
      </c>
      <c r="E1383">
        <v>1292.3012759999999</v>
      </c>
      <c r="F1383">
        <v>663.6</v>
      </c>
      <c r="G1383">
        <v>41.368982104165603</v>
      </c>
      <c r="H1383">
        <v>-8.3618427956273802</v>
      </c>
      <c r="I1383">
        <v>42.2781227882328</v>
      </c>
      <c r="J1383">
        <v>-7.42952362760124</v>
      </c>
      <c r="K1383">
        <v>708.551170824216</v>
      </c>
      <c r="L1383">
        <v>586.92038884729197</v>
      </c>
      <c r="M1383">
        <v>38.095280332915003</v>
      </c>
      <c r="N1383">
        <v>0.51383399209486103</v>
      </c>
      <c r="O1383">
        <v>43.007836045810699</v>
      </c>
      <c r="P1383">
        <v>91.902834008097102</v>
      </c>
    </row>
    <row r="1384" spans="1:17" hidden="1" x14ac:dyDescent="0.3">
      <c r="A1384" t="s">
        <v>2936</v>
      </c>
      <c r="B1384" t="s">
        <v>2937</v>
      </c>
      <c r="C1384" t="s">
        <v>10405</v>
      </c>
      <c r="D1384" t="s">
        <v>2938</v>
      </c>
      <c r="E1384">
        <v>1291.0457730000001</v>
      </c>
      <c r="F1384">
        <v>521.70000000000005</v>
      </c>
      <c r="G1384">
        <v>122.866106540121</v>
      </c>
      <c r="H1384">
        <v>-5.4889996505739402</v>
      </c>
      <c r="I1384">
        <v>56.216009435287297</v>
      </c>
      <c r="J1384">
        <v>-3.3448497631830199</v>
      </c>
      <c r="K1384">
        <v>493.629801668298</v>
      </c>
      <c r="L1384">
        <v>389.92060325060498</v>
      </c>
      <c r="M1384">
        <v>48.549097615975199</v>
      </c>
      <c r="N1384">
        <v>1.26442318720895</v>
      </c>
      <c r="O1384">
        <v>7.14970289438374</v>
      </c>
      <c r="P1384">
        <v>178.98395721925101</v>
      </c>
    </row>
    <row r="1385" spans="1:17" hidden="1" x14ac:dyDescent="0.3">
      <c r="A1385" t="s">
        <v>2939</v>
      </c>
      <c r="B1385" t="s">
        <v>2940</v>
      </c>
      <c r="C1385" t="s">
        <v>10405</v>
      </c>
      <c r="D1385" t="s">
        <v>80</v>
      </c>
      <c r="E1385">
        <v>1288.0885599000001</v>
      </c>
      <c r="F1385">
        <v>49.41</v>
      </c>
      <c r="G1385">
        <v>-4.3069070736917299</v>
      </c>
      <c r="H1385">
        <v>-16.0822510383699</v>
      </c>
      <c r="I1385">
        <v>-33.7764299722663</v>
      </c>
      <c r="J1385">
        <v>-10.637758183222701</v>
      </c>
      <c r="K1385">
        <v>54.787931712890398</v>
      </c>
      <c r="L1385">
        <v>57.155679289231102</v>
      </c>
      <c r="M1385">
        <v>22.336592593360798</v>
      </c>
      <c r="N1385">
        <v>1.3279848735959701</v>
      </c>
      <c r="O1385">
        <v>75.065776158672307</v>
      </c>
      <c r="P1385">
        <v>38.4033613445377</v>
      </c>
      <c r="Q1385">
        <v>-4.3127435176191997E-2</v>
      </c>
    </row>
    <row r="1386" spans="1:17" hidden="1" x14ac:dyDescent="0.3">
      <c r="A1386" t="s">
        <v>2941</v>
      </c>
      <c r="B1386" t="s">
        <v>2942</v>
      </c>
      <c r="C1386" t="s">
        <v>10405</v>
      </c>
      <c r="D1386" t="s">
        <v>261</v>
      </c>
      <c r="E1386">
        <v>1282.5274349599999</v>
      </c>
      <c r="F1386">
        <v>1099.55</v>
      </c>
      <c r="G1386">
        <v>24.4031657774647</v>
      </c>
      <c r="H1386">
        <v>4.5292613998246196</v>
      </c>
      <c r="I1386">
        <v>2.3755255405095901</v>
      </c>
      <c r="J1386">
        <v>6.9661881695053998</v>
      </c>
      <c r="K1386">
        <v>993.50317020578098</v>
      </c>
      <c r="L1386">
        <v>921.09441593310601</v>
      </c>
      <c r="M1386">
        <v>87.917850800940201</v>
      </c>
      <c r="N1386">
        <v>1.01113748276069</v>
      </c>
      <c r="O1386">
        <v>1.8553044427265599</v>
      </c>
      <c r="P1386">
        <v>65.919722347970406</v>
      </c>
      <c r="Q1386">
        <v>8.0206701408811004E-2</v>
      </c>
    </row>
    <row r="1387" spans="1:17" hidden="1" x14ac:dyDescent="0.3">
      <c r="A1387" t="s">
        <v>2943</v>
      </c>
      <c r="B1387" t="s">
        <v>2944</v>
      </c>
      <c r="C1387" t="s">
        <v>10405</v>
      </c>
      <c r="D1387" t="s">
        <v>393</v>
      </c>
      <c r="E1387">
        <v>1277.4000000000001</v>
      </c>
      <c r="F1387">
        <v>42.58</v>
      </c>
      <c r="G1387">
        <v>-31.0684336214856</v>
      </c>
      <c r="H1387">
        <v>-17.9441876969499</v>
      </c>
      <c r="I1387">
        <v>-12.9038419371696</v>
      </c>
      <c r="J1387">
        <v>-5.8337888282429402</v>
      </c>
      <c r="K1387">
        <v>44.799807702849002</v>
      </c>
      <c r="M1387">
        <v>26.604745411629501</v>
      </c>
      <c r="N1387">
        <v>0.221869304530385</v>
      </c>
      <c r="O1387">
        <v>32.832315641146003</v>
      </c>
      <c r="P1387">
        <v>41.933333333333302</v>
      </c>
    </row>
    <row r="1388" spans="1:17" hidden="1" x14ac:dyDescent="0.3">
      <c r="A1388" t="s">
        <v>2945</v>
      </c>
      <c r="B1388" t="s">
        <v>2946</v>
      </c>
      <c r="C1388" t="s">
        <v>10405</v>
      </c>
      <c r="D1388" t="s">
        <v>264</v>
      </c>
      <c r="E1388">
        <v>1274.1734624999999</v>
      </c>
      <c r="F1388">
        <v>343.05</v>
      </c>
      <c r="G1388">
        <v>227.46800113702801</v>
      </c>
      <c r="H1388">
        <v>15.2697413622725</v>
      </c>
      <c r="I1388">
        <v>53.727409580151303</v>
      </c>
      <c r="J1388">
        <v>-5.5462999158585902</v>
      </c>
      <c r="K1388">
        <v>307.95186904770702</v>
      </c>
      <c r="L1388">
        <v>231.13810390172301</v>
      </c>
      <c r="M1388">
        <v>43.957064770651399</v>
      </c>
      <c r="N1388">
        <v>0.62710330763150202</v>
      </c>
      <c r="O1388">
        <v>20.5946655006558</v>
      </c>
      <c r="P1388">
        <v>338.70159865073799</v>
      </c>
    </row>
    <row r="1389" spans="1:17" hidden="1" x14ac:dyDescent="0.3">
      <c r="A1389" t="s">
        <v>2947</v>
      </c>
      <c r="B1389" t="s">
        <v>2948</v>
      </c>
      <c r="C1389" t="s">
        <v>10405</v>
      </c>
      <c r="D1389" t="s">
        <v>433</v>
      </c>
      <c r="E1389">
        <v>1273.4662943599999</v>
      </c>
      <c r="F1389">
        <v>195.17</v>
      </c>
      <c r="G1389">
        <v>59.775439925004797</v>
      </c>
      <c r="H1389">
        <v>55.474570901442</v>
      </c>
      <c r="I1389">
        <v>-15.424942513484901</v>
      </c>
      <c r="J1389">
        <v>-2.0530282018447199</v>
      </c>
      <c r="K1389">
        <v>164.18729306802001</v>
      </c>
      <c r="L1389">
        <v>169.19413282708601</v>
      </c>
      <c r="M1389">
        <v>99.031039970333495</v>
      </c>
      <c r="N1389">
        <v>1.0248947438295499</v>
      </c>
      <c r="O1389">
        <v>52.815494184556997</v>
      </c>
      <c r="P1389">
        <v>101.20618556701</v>
      </c>
      <c r="Q1389">
        <v>4.3137029188127E-2</v>
      </c>
    </row>
    <row r="1390" spans="1:17" hidden="1" x14ac:dyDescent="0.3">
      <c r="A1390" t="s">
        <v>2949</v>
      </c>
      <c r="B1390" t="s">
        <v>2950</v>
      </c>
      <c r="C1390" t="s">
        <v>10405</v>
      </c>
      <c r="D1390" t="s">
        <v>592</v>
      </c>
      <c r="E1390">
        <v>1272.3862906500001</v>
      </c>
      <c r="F1390">
        <v>177.05</v>
      </c>
      <c r="G1390">
        <v>-4.10779596854033</v>
      </c>
      <c r="H1390">
        <v>-8.5203935245203208</v>
      </c>
      <c r="I1390">
        <v>40.4039344918626</v>
      </c>
      <c r="J1390">
        <v>-7.0530282018447297</v>
      </c>
      <c r="K1390">
        <v>179.53802259291299</v>
      </c>
      <c r="L1390">
        <v>156.43303582203001</v>
      </c>
      <c r="M1390">
        <v>44.687153350164998</v>
      </c>
      <c r="N1390">
        <v>0.60213986272060804</v>
      </c>
      <c r="O1390">
        <v>24.7952555775204</v>
      </c>
      <c r="P1390">
        <v>82.150205761316798</v>
      </c>
      <c r="Q1390">
        <v>0.131807688053317</v>
      </c>
    </row>
    <row r="1391" spans="1:17" hidden="1" x14ac:dyDescent="0.3">
      <c r="A1391" t="s">
        <v>2951</v>
      </c>
      <c r="B1391" t="s">
        <v>2952</v>
      </c>
      <c r="C1391" t="s">
        <v>10405</v>
      </c>
      <c r="D1391" t="s">
        <v>642</v>
      </c>
      <c r="E1391">
        <v>1263.6016890000001</v>
      </c>
      <c r="F1391">
        <v>320.55</v>
      </c>
      <c r="G1391">
        <v>5.8142333060764297</v>
      </c>
      <c r="H1391">
        <v>3.1142926443238301</v>
      </c>
      <c r="I1391">
        <v>-5.6852824523403003</v>
      </c>
      <c r="J1391">
        <v>-8.2196709667952401</v>
      </c>
      <c r="K1391">
        <v>310.80890316524898</v>
      </c>
      <c r="L1391">
        <v>275.729435467722</v>
      </c>
      <c r="M1391">
        <v>40.897032878933899</v>
      </c>
      <c r="N1391">
        <v>0.69842301998916101</v>
      </c>
      <c r="O1391">
        <v>24.473561066916201</v>
      </c>
      <c r="P1391">
        <v>51.847465656087103</v>
      </c>
    </row>
    <row r="1392" spans="1:17" hidden="1" x14ac:dyDescent="0.3">
      <c r="A1392" t="s">
        <v>2953</v>
      </c>
      <c r="B1392" t="s">
        <v>2954</v>
      </c>
      <c r="C1392" t="s">
        <v>10405</v>
      </c>
      <c r="D1392" t="s">
        <v>592</v>
      </c>
      <c r="E1392">
        <v>1263.0043113869999</v>
      </c>
      <c r="F1392">
        <v>48.37</v>
      </c>
      <c r="G1392">
        <v>-34.720984654018103</v>
      </c>
      <c r="H1392">
        <v>-1.32623576002036</v>
      </c>
      <c r="I1392">
        <v>8.5689021834847399</v>
      </c>
      <c r="J1392">
        <v>-10.060476991416399</v>
      </c>
      <c r="K1392">
        <v>48.302659164983297</v>
      </c>
      <c r="L1392">
        <v>47.633151565485598</v>
      </c>
      <c r="M1392">
        <v>39.453921576230201</v>
      </c>
      <c r="N1392">
        <v>3.2006769295523099</v>
      </c>
      <c r="O1392">
        <v>38.722348563158903</v>
      </c>
      <c r="P1392">
        <v>32.884615384615302</v>
      </c>
      <c r="Q1392">
        <v>-1.7805371695876999E-2</v>
      </c>
    </row>
    <row r="1393" spans="1:17" hidden="1" x14ac:dyDescent="0.3">
      <c r="A1393" t="s">
        <v>2955</v>
      </c>
      <c r="B1393" t="s">
        <v>2956</v>
      </c>
      <c r="C1393" t="s">
        <v>10405</v>
      </c>
      <c r="D1393" t="s">
        <v>388</v>
      </c>
      <c r="E1393">
        <v>1256.067578789</v>
      </c>
      <c r="F1393">
        <v>180.61</v>
      </c>
      <c r="G1393">
        <v>-20.051293820116101</v>
      </c>
      <c r="H1393">
        <v>6.7452878045465203</v>
      </c>
      <c r="I1393">
        <v>16.0445921385395</v>
      </c>
      <c r="J1393">
        <v>-6.3894963314163</v>
      </c>
      <c r="K1393">
        <v>173.27393109694401</v>
      </c>
      <c r="L1393">
        <v>161.29734647948101</v>
      </c>
      <c r="M1393">
        <v>48.4147743557374</v>
      </c>
      <c r="N1393">
        <v>1.5904601412474699</v>
      </c>
      <c r="O1393">
        <v>8.2442832622778095</v>
      </c>
      <c r="P1393">
        <v>37.293804637020102</v>
      </c>
      <c r="Q1393">
        <v>1.7723513928432001E-2</v>
      </c>
    </row>
    <row r="1394" spans="1:17" hidden="1" x14ac:dyDescent="0.3">
      <c r="A1394" t="s">
        <v>2957</v>
      </c>
      <c r="B1394" t="s">
        <v>2958</v>
      </c>
      <c r="C1394" t="s">
        <v>10405</v>
      </c>
      <c r="D1394" t="s">
        <v>1473</v>
      </c>
      <c r="E1394">
        <v>1255.530918981</v>
      </c>
      <c r="F1394">
        <v>216.49</v>
      </c>
      <c r="G1394">
        <v>-55.432273154295302</v>
      </c>
      <c r="H1394">
        <v>-12.427591197305</v>
      </c>
      <c r="I1394">
        <v>-28.230718560611901</v>
      </c>
      <c r="J1394">
        <v>-7.9718169148522904</v>
      </c>
      <c r="K1394">
        <v>225.19704547303701</v>
      </c>
      <c r="L1394">
        <v>237.958926281934</v>
      </c>
      <c r="M1394">
        <v>30.9182341366398</v>
      </c>
      <c r="N1394">
        <v>0.52271555462308295</v>
      </c>
      <c r="O1394">
        <v>37.419742251374103</v>
      </c>
      <c r="P1394">
        <v>8.5979433157762806</v>
      </c>
      <c r="Q1394">
        <v>-1.4212647543168E-2</v>
      </c>
    </row>
    <row r="1395" spans="1:17" hidden="1" x14ac:dyDescent="0.3">
      <c r="A1395" t="s">
        <v>2959</v>
      </c>
      <c r="B1395" t="s">
        <v>2960</v>
      </c>
      <c r="C1395" t="s">
        <v>10405</v>
      </c>
      <c r="D1395" t="s">
        <v>792</v>
      </c>
      <c r="E1395">
        <v>1255.116597465</v>
      </c>
      <c r="F1395">
        <v>248.65</v>
      </c>
      <c r="G1395">
        <v>-37.161760705673402</v>
      </c>
      <c r="H1395">
        <v>-9.5197068591518299</v>
      </c>
      <c r="I1395">
        <v>-27.4181603805946</v>
      </c>
      <c r="J1395">
        <v>-3.0754426729418598</v>
      </c>
      <c r="K1395">
        <v>260.92955386189999</v>
      </c>
      <c r="M1395">
        <v>43.815174987345102</v>
      </c>
      <c r="N1395">
        <v>0.598447892904722</v>
      </c>
      <c r="O1395">
        <v>28.976472953951301</v>
      </c>
      <c r="P1395">
        <v>9.2246870195475505</v>
      </c>
    </row>
    <row r="1396" spans="1:17" hidden="1" x14ac:dyDescent="0.3">
      <c r="A1396" t="s">
        <v>2961</v>
      </c>
      <c r="B1396" t="s">
        <v>2962</v>
      </c>
      <c r="C1396" t="s">
        <v>10405</v>
      </c>
      <c r="D1396" t="s">
        <v>512</v>
      </c>
      <c r="E1396">
        <v>1253.1065642999999</v>
      </c>
      <c r="F1396">
        <v>103.5</v>
      </c>
      <c r="G1396">
        <v>35.626229445096698</v>
      </c>
      <c r="H1396">
        <v>2.9853545609788301</v>
      </c>
      <c r="I1396">
        <v>38.9497713929509</v>
      </c>
      <c r="J1396">
        <v>-12.2009293730852</v>
      </c>
      <c r="K1396">
        <v>97.592353349788993</v>
      </c>
      <c r="L1396">
        <v>85.951032624451898</v>
      </c>
      <c r="M1396">
        <v>43.188906251069596</v>
      </c>
      <c r="N1396">
        <v>1.25619257575954</v>
      </c>
      <c r="O1396">
        <v>22.463768115941999</v>
      </c>
      <c r="P1396">
        <v>78.756476683937805</v>
      </c>
      <c r="Q1396">
        <v>-5.1294898590743002E-2</v>
      </c>
    </row>
    <row r="1397" spans="1:17" hidden="1" x14ac:dyDescent="0.3">
      <c r="A1397" t="s">
        <v>2963</v>
      </c>
      <c r="B1397" t="s">
        <v>2964</v>
      </c>
      <c r="C1397" t="s">
        <v>10405</v>
      </c>
      <c r="D1397" t="s">
        <v>190</v>
      </c>
      <c r="E1397">
        <v>1252.7033750000001</v>
      </c>
      <c r="F1397">
        <v>137.5</v>
      </c>
      <c r="G1397">
        <v>-11.023488165427599</v>
      </c>
      <c r="H1397">
        <v>-8.7054640222198802</v>
      </c>
      <c r="I1397">
        <v>-4.5046559035431599</v>
      </c>
      <c r="J1397">
        <v>-1.75955791571121</v>
      </c>
      <c r="K1397">
        <v>138.32280385088799</v>
      </c>
      <c r="L1397">
        <v>131.583291140699</v>
      </c>
      <c r="M1397">
        <v>52.161085806519502</v>
      </c>
      <c r="N1397">
        <v>0.50548819738203099</v>
      </c>
      <c r="O1397">
        <v>13.4545454545454</v>
      </c>
      <c r="P1397">
        <v>26.146788990825598</v>
      </c>
      <c r="Q1397">
        <v>7.8897605024532996E-2</v>
      </c>
    </row>
    <row r="1398" spans="1:17" hidden="1" x14ac:dyDescent="0.3">
      <c r="A1398" t="s">
        <v>2965</v>
      </c>
      <c r="B1398" t="s">
        <v>2966</v>
      </c>
      <c r="C1398" t="s">
        <v>10405</v>
      </c>
      <c r="D1398" t="s">
        <v>21</v>
      </c>
      <c r="E1398">
        <v>1251.1261383900001</v>
      </c>
      <c r="F1398">
        <v>300.45</v>
      </c>
      <c r="G1398">
        <v>-32.494339980084298</v>
      </c>
      <c r="H1398">
        <v>1.8880499542653499</v>
      </c>
      <c r="I1398">
        <v>-18.039480753023099</v>
      </c>
      <c r="J1398">
        <v>-6.0179239862045497</v>
      </c>
      <c r="M1398">
        <v>41.926832380275002</v>
      </c>
      <c r="O1398">
        <v>16.092527874854401</v>
      </c>
      <c r="P1398">
        <v>4.7046523784631296</v>
      </c>
    </row>
    <row r="1399" spans="1:17" hidden="1" x14ac:dyDescent="0.3">
      <c r="A1399" t="s">
        <v>2967</v>
      </c>
      <c r="B1399" t="s">
        <v>2968</v>
      </c>
      <c r="C1399" t="s">
        <v>10405</v>
      </c>
      <c r="D1399" t="s">
        <v>138</v>
      </c>
      <c r="E1399">
        <v>1245.40357838</v>
      </c>
      <c r="F1399">
        <v>250.79</v>
      </c>
      <c r="G1399">
        <v>21.820844427011799</v>
      </c>
      <c r="H1399">
        <v>-3.4803663558863898E-2</v>
      </c>
      <c r="I1399">
        <v>59.529522774313598</v>
      </c>
      <c r="J1399">
        <v>-5.12121002002654</v>
      </c>
      <c r="K1399">
        <v>230.04482254894199</v>
      </c>
      <c r="L1399">
        <v>190.11398753637499</v>
      </c>
      <c r="M1399">
        <v>49.616288998356701</v>
      </c>
      <c r="N1399">
        <v>0.98233931931163099</v>
      </c>
      <c r="O1399">
        <v>12.444674827544899</v>
      </c>
      <c r="P1399">
        <v>93.959783449342595</v>
      </c>
    </row>
    <row r="1400" spans="1:17" hidden="1" x14ac:dyDescent="0.3">
      <c r="A1400" t="s">
        <v>2969</v>
      </c>
      <c r="B1400" t="s">
        <v>2970</v>
      </c>
      <c r="C1400" t="s">
        <v>10405</v>
      </c>
      <c r="D1400" t="s">
        <v>125</v>
      </c>
      <c r="E1400">
        <v>1244.9729278</v>
      </c>
      <c r="F1400">
        <v>977</v>
      </c>
      <c r="G1400">
        <v>652.57442742383898</v>
      </c>
      <c r="H1400">
        <v>-4.0181483237344402</v>
      </c>
      <c r="I1400">
        <v>70.021435713441903</v>
      </c>
      <c r="J1400">
        <v>-12.257109834497699</v>
      </c>
      <c r="K1400">
        <v>923.75166040482202</v>
      </c>
      <c r="L1400">
        <v>675.596923398424</v>
      </c>
      <c r="M1400">
        <v>45.586000153947701</v>
      </c>
      <c r="N1400">
        <v>1.23217993334347</v>
      </c>
      <c r="O1400">
        <v>11.3306038894575</v>
      </c>
      <c r="P1400">
        <v>791.016871865025</v>
      </c>
      <c r="Q1400">
        <v>0.17531430672242501</v>
      </c>
    </row>
    <row r="1401" spans="1:17" hidden="1" x14ac:dyDescent="0.3">
      <c r="A1401" t="s">
        <v>2971</v>
      </c>
      <c r="B1401" t="s">
        <v>2972</v>
      </c>
      <c r="C1401" t="s">
        <v>10405</v>
      </c>
      <c r="D1401" t="s">
        <v>195</v>
      </c>
      <c r="E1401">
        <v>1242.4394713199999</v>
      </c>
      <c r="F1401">
        <v>560.4</v>
      </c>
      <c r="G1401">
        <v>-29.661314902803198</v>
      </c>
      <c r="H1401">
        <v>0.46219248866668</v>
      </c>
      <c r="I1401">
        <v>9.0066236272274498</v>
      </c>
      <c r="J1401">
        <v>-13.9049375467686</v>
      </c>
      <c r="K1401">
        <v>568.28564832185896</v>
      </c>
      <c r="L1401">
        <v>510.561861728959</v>
      </c>
      <c r="M1401">
        <v>30.8092531753496</v>
      </c>
      <c r="N1401">
        <v>1.3447982012878299</v>
      </c>
      <c r="O1401">
        <v>24.875089221984201</v>
      </c>
      <c r="P1401">
        <v>43.581860107609501</v>
      </c>
      <c r="Q1401">
        <v>6.2795322591912006E-2</v>
      </c>
    </row>
    <row r="1402" spans="1:17" hidden="1" x14ac:dyDescent="0.3">
      <c r="A1402" t="s">
        <v>2973</v>
      </c>
      <c r="B1402" t="s">
        <v>2974</v>
      </c>
      <c r="C1402" t="s">
        <v>10405</v>
      </c>
      <c r="D1402" t="s">
        <v>1429</v>
      </c>
      <c r="E1402">
        <v>1238.56883042</v>
      </c>
      <c r="F1402">
        <v>820.9</v>
      </c>
      <c r="G1402">
        <v>104.109110085387</v>
      </c>
      <c r="H1402">
        <v>-12.4081739921264</v>
      </c>
      <c r="I1402">
        <v>92.473697471950302</v>
      </c>
      <c r="J1402">
        <v>-4.7620155288997204</v>
      </c>
      <c r="K1402">
        <v>789.12999282830106</v>
      </c>
      <c r="L1402">
        <v>591.68597630761099</v>
      </c>
      <c r="M1402">
        <v>39.813321194060798</v>
      </c>
      <c r="N1402">
        <v>0.31808612181668799</v>
      </c>
      <c r="O1402">
        <v>25.106590327689101</v>
      </c>
      <c r="P1402">
        <v>145.74165544080199</v>
      </c>
      <c r="Q1402">
        <v>0.15217781819908299</v>
      </c>
    </row>
    <row r="1403" spans="1:17" hidden="1" x14ac:dyDescent="0.3">
      <c r="A1403" t="s">
        <v>2975</v>
      </c>
      <c r="B1403" t="s">
        <v>2976</v>
      </c>
      <c r="C1403" t="s">
        <v>10405</v>
      </c>
      <c r="D1403" t="s">
        <v>615</v>
      </c>
      <c r="E1403">
        <v>1237.977268934</v>
      </c>
      <c r="F1403">
        <v>192.02</v>
      </c>
      <c r="G1403">
        <v>-42.371399921799402</v>
      </c>
      <c r="H1403">
        <v>-12.1212559008348</v>
      </c>
      <c r="I1403">
        <v>-26.968456295049101</v>
      </c>
      <c r="J1403">
        <v>-4.7045433533598704</v>
      </c>
      <c r="K1403">
        <v>204.23859926112701</v>
      </c>
      <c r="L1403">
        <v>221.86734407392899</v>
      </c>
      <c r="M1403">
        <v>38.010126892935098</v>
      </c>
      <c r="N1403">
        <v>0.61595597651977696</v>
      </c>
      <c r="O1403">
        <v>60.321841474846302</v>
      </c>
      <c r="P1403">
        <v>3.2088148347218399</v>
      </c>
      <c r="Q1403">
        <v>7.5424507492444004E-2</v>
      </c>
    </row>
    <row r="1404" spans="1:17" hidden="1" x14ac:dyDescent="0.3">
      <c r="A1404" t="s">
        <v>2977</v>
      </c>
      <c r="B1404" t="s">
        <v>2978</v>
      </c>
      <c r="C1404" t="s">
        <v>10405</v>
      </c>
      <c r="D1404" t="s">
        <v>54</v>
      </c>
      <c r="E1404">
        <v>1235.53681824</v>
      </c>
      <c r="F1404">
        <v>391.2</v>
      </c>
      <c r="G1404">
        <v>-50.111095032850699</v>
      </c>
      <c r="H1404">
        <v>-9.3045453476935194</v>
      </c>
      <c r="I1404">
        <v>13.9686916115124</v>
      </c>
      <c r="J1404">
        <v>-1.42150352082913</v>
      </c>
      <c r="K1404">
        <v>379.952063839929</v>
      </c>
      <c r="L1404">
        <v>356.79524106840603</v>
      </c>
      <c r="M1404">
        <v>53.502454004922001</v>
      </c>
      <c r="N1404">
        <v>0.69894462349517394</v>
      </c>
      <c r="O1404">
        <v>31.237218813905901</v>
      </c>
      <c r="P1404">
        <v>48.575769084694201</v>
      </c>
      <c r="Q1404">
        <v>-1.5752225543635E-2</v>
      </c>
    </row>
    <row r="1405" spans="1:17" hidden="1" x14ac:dyDescent="0.3">
      <c r="A1405" t="s">
        <v>2979</v>
      </c>
      <c r="B1405" t="s">
        <v>2980</v>
      </c>
      <c r="C1405" t="s">
        <v>10405</v>
      </c>
      <c r="D1405" t="s">
        <v>642</v>
      </c>
      <c r="E1405">
        <v>1227.4502195799901</v>
      </c>
      <c r="F1405">
        <v>140.66</v>
      </c>
      <c r="G1405">
        <v>-53.026298934395498</v>
      </c>
      <c r="H1405">
        <v>-10.062692885940599</v>
      </c>
      <c r="I1405">
        <v>-24.641589697491099</v>
      </c>
      <c r="J1405">
        <v>-4.9268279274962996</v>
      </c>
      <c r="K1405">
        <v>148.72232270952901</v>
      </c>
      <c r="L1405">
        <v>158.35425893503799</v>
      </c>
      <c r="M1405">
        <v>34.981971794433001</v>
      </c>
      <c r="N1405">
        <v>0.633417675104615</v>
      </c>
      <c r="O1405">
        <v>42.151286790843102</v>
      </c>
      <c r="P1405">
        <v>11.281645569620199</v>
      </c>
      <c r="Q1405">
        <v>5.2540193514306999E-2</v>
      </c>
    </row>
    <row r="1406" spans="1:17" hidden="1" x14ac:dyDescent="0.3">
      <c r="A1406" t="s">
        <v>2981</v>
      </c>
      <c r="B1406" t="s">
        <v>2982</v>
      </c>
      <c r="C1406" t="s">
        <v>10405</v>
      </c>
      <c r="D1406" t="s">
        <v>215</v>
      </c>
      <c r="E1406">
        <v>1225.4946275</v>
      </c>
      <c r="F1406">
        <v>3861.65</v>
      </c>
      <c r="G1406">
        <v>1647.70451256159</v>
      </c>
      <c r="H1406">
        <v>47.025046078684099</v>
      </c>
      <c r="I1406">
        <v>1051.8279780325199</v>
      </c>
      <c r="J1406">
        <v>6.2128644459290099</v>
      </c>
      <c r="K1406">
        <v>2629.6445213396901</v>
      </c>
      <c r="L1406">
        <v>1382.1458521248401</v>
      </c>
      <c r="M1406">
        <v>99.862954902915803</v>
      </c>
      <c r="N1406">
        <v>1.46379805302929</v>
      </c>
      <c r="O1406">
        <v>0</v>
      </c>
      <c r="P1406">
        <v>1756.5625</v>
      </c>
      <c r="Q1406">
        <v>0.33429871578186199</v>
      </c>
    </row>
    <row r="1407" spans="1:17" hidden="1" x14ac:dyDescent="0.3">
      <c r="A1407" t="s">
        <v>2983</v>
      </c>
      <c r="B1407" t="s">
        <v>2984</v>
      </c>
      <c r="C1407" t="s">
        <v>10405</v>
      </c>
      <c r="D1407" t="s">
        <v>190</v>
      </c>
      <c r="E1407">
        <v>1221.3206030450001</v>
      </c>
      <c r="F1407">
        <v>769.85</v>
      </c>
      <c r="G1407">
        <v>48.696936561801898</v>
      </c>
      <c r="H1407">
        <v>-11.195225629010199</v>
      </c>
      <c r="I1407">
        <v>17.548392944513001</v>
      </c>
      <c r="J1407">
        <v>-3.6011322444645901</v>
      </c>
      <c r="K1407">
        <v>847.287919445439</v>
      </c>
      <c r="L1407">
        <v>754.55599676025304</v>
      </c>
      <c r="M1407">
        <v>28.2767726052443</v>
      </c>
      <c r="N1407">
        <v>0.66409809166280398</v>
      </c>
      <c r="O1407">
        <v>42.177047476781098</v>
      </c>
      <c r="P1407">
        <v>106.39410187667499</v>
      </c>
      <c r="Q1407">
        <v>0.18378264726717999</v>
      </c>
    </row>
    <row r="1408" spans="1:17" hidden="1" x14ac:dyDescent="0.3">
      <c r="A1408" t="s">
        <v>2985</v>
      </c>
      <c r="B1408" t="s">
        <v>2986</v>
      </c>
      <c r="C1408" t="s">
        <v>10405</v>
      </c>
      <c r="D1408" t="s">
        <v>130</v>
      </c>
      <c r="E1408">
        <v>1220.5114116</v>
      </c>
      <c r="F1408">
        <v>999.05</v>
      </c>
      <c r="G1408">
        <v>33.310031790666102</v>
      </c>
      <c r="H1408">
        <v>2.9931217837883999</v>
      </c>
      <c r="I1408">
        <v>-5.5940575673359101</v>
      </c>
      <c r="J1408">
        <v>8.6261109784299599</v>
      </c>
      <c r="K1408">
        <v>939.310584238096</v>
      </c>
      <c r="L1408">
        <v>866.46338153520503</v>
      </c>
      <c r="M1408">
        <v>53.058435851910502</v>
      </c>
      <c r="N1408">
        <v>2.8503867672560599</v>
      </c>
      <c r="O1408">
        <v>19.083128972523902</v>
      </c>
      <c r="P1408">
        <v>78.401785714285694</v>
      </c>
    </row>
    <row r="1409" spans="1:17" hidden="1" x14ac:dyDescent="0.3">
      <c r="A1409" t="s">
        <v>2987</v>
      </c>
      <c r="B1409" t="s">
        <v>2988</v>
      </c>
      <c r="C1409" t="s">
        <v>10405</v>
      </c>
      <c r="D1409" t="s">
        <v>190</v>
      </c>
      <c r="E1409">
        <v>1219.9000000000001</v>
      </c>
      <c r="F1409">
        <v>121.99</v>
      </c>
      <c r="G1409">
        <v>83.680536625445896</v>
      </c>
      <c r="H1409">
        <v>9.2388400708500598</v>
      </c>
      <c r="I1409">
        <v>30.1144294406391</v>
      </c>
      <c r="J1409">
        <v>-8.4652419423027396</v>
      </c>
      <c r="K1409">
        <v>111.904556943071</v>
      </c>
      <c r="L1409">
        <v>91.994349585863802</v>
      </c>
      <c r="M1409">
        <v>45.516986099711303</v>
      </c>
      <c r="N1409">
        <v>0.65524404818114901</v>
      </c>
      <c r="O1409">
        <v>13.533896221001701</v>
      </c>
      <c r="P1409">
        <v>141.56435643564299</v>
      </c>
      <c r="Q1409">
        <v>6.7652661741991998E-2</v>
      </c>
    </row>
    <row r="1410" spans="1:17" hidden="1" x14ac:dyDescent="0.3">
      <c r="A1410" t="s">
        <v>2989</v>
      </c>
      <c r="B1410" t="s">
        <v>2990</v>
      </c>
      <c r="C1410" t="s">
        <v>10405</v>
      </c>
      <c r="D1410" t="s">
        <v>465</v>
      </c>
      <c r="E1410">
        <v>1218.2572984399901</v>
      </c>
      <c r="F1410">
        <v>527.79999999999995</v>
      </c>
      <c r="G1410">
        <v>-22.131174211750199</v>
      </c>
      <c r="H1410">
        <v>-6.5450531608745504</v>
      </c>
      <c r="I1410">
        <v>6.4294074376391803</v>
      </c>
      <c r="J1410">
        <v>-5.0483565887642099</v>
      </c>
      <c r="K1410">
        <v>518.05783792970999</v>
      </c>
      <c r="L1410">
        <v>482.30245682907201</v>
      </c>
      <c r="M1410">
        <v>40.001908476362999</v>
      </c>
      <c r="N1410">
        <v>0.53758811636776804</v>
      </c>
      <c r="O1410">
        <v>24.081091322470598</v>
      </c>
      <c r="P1410">
        <v>49.096045197739997</v>
      </c>
      <c r="Q1410">
        <v>-2.2829995721701E-2</v>
      </c>
    </row>
    <row r="1411" spans="1:17" hidden="1" x14ac:dyDescent="0.3">
      <c r="A1411" t="s">
        <v>2991</v>
      </c>
      <c r="B1411" t="s">
        <v>2992</v>
      </c>
      <c r="C1411" t="s">
        <v>10405</v>
      </c>
      <c r="D1411" t="s">
        <v>125</v>
      </c>
      <c r="E1411">
        <v>1215.9287712</v>
      </c>
      <c r="F1411">
        <v>139.76</v>
      </c>
      <c r="G1411">
        <v>-41.360667373240801</v>
      </c>
      <c r="H1411">
        <v>-6.3044461490523904</v>
      </c>
      <c r="I1411">
        <v>-9.9282803905252592</v>
      </c>
      <c r="J1411">
        <v>4.9902862990968897</v>
      </c>
      <c r="K1411">
        <v>142.125222410878</v>
      </c>
      <c r="L1411">
        <v>144.08646670215299</v>
      </c>
      <c r="M1411">
        <v>52.494798602875697</v>
      </c>
      <c r="N1411">
        <v>2.1817177276648501</v>
      </c>
      <c r="O1411">
        <v>39.024041213508802</v>
      </c>
      <c r="P1411">
        <v>19.9656652360515</v>
      </c>
      <c r="Q1411">
        <v>3.2377551710201999E-2</v>
      </c>
    </row>
    <row r="1412" spans="1:17" hidden="1" x14ac:dyDescent="0.3">
      <c r="A1412" t="s">
        <v>2993</v>
      </c>
      <c r="B1412" t="s">
        <v>2994</v>
      </c>
      <c r="C1412" t="s">
        <v>10405</v>
      </c>
      <c r="D1412" t="s">
        <v>21</v>
      </c>
      <c r="E1412">
        <v>1212.39456</v>
      </c>
      <c r="F1412">
        <v>1022.6</v>
      </c>
      <c r="G1412">
        <v>-34.440468418758897</v>
      </c>
      <c r="H1412">
        <v>-6.6021809280329498</v>
      </c>
      <c r="I1412">
        <v>-27.7361413901566</v>
      </c>
      <c r="J1412">
        <v>-2.8899090067982698</v>
      </c>
      <c r="K1412">
        <v>1053.5548158801801</v>
      </c>
      <c r="L1412">
        <v>1082.80861142719</v>
      </c>
      <c r="M1412">
        <v>43.7499910664827</v>
      </c>
      <c r="N1412">
        <v>0.61966420100720898</v>
      </c>
      <c r="O1412">
        <v>43.496968511637</v>
      </c>
      <c r="P1412">
        <v>7.0169012610538504</v>
      </c>
      <c r="Q1412">
        <v>0.100823086186055</v>
      </c>
    </row>
    <row r="1413" spans="1:17" hidden="1" x14ac:dyDescent="0.3">
      <c r="A1413" t="s">
        <v>2995</v>
      </c>
      <c r="B1413" t="s">
        <v>2996</v>
      </c>
      <c r="C1413" t="s">
        <v>10405</v>
      </c>
      <c r="D1413" t="s">
        <v>400</v>
      </c>
      <c r="E1413">
        <v>1210.86149991</v>
      </c>
      <c r="F1413">
        <v>95.45</v>
      </c>
      <c r="G1413">
        <v>-6.5870315186420303</v>
      </c>
      <c r="H1413">
        <v>-11.337040829808201</v>
      </c>
      <c r="I1413">
        <v>61.955228987317803</v>
      </c>
      <c r="J1413">
        <v>-19.702600851417301</v>
      </c>
      <c r="K1413">
        <v>96.343161126018003</v>
      </c>
      <c r="L1413">
        <v>76.092722709885095</v>
      </c>
      <c r="M1413">
        <v>22.067590353697302</v>
      </c>
      <c r="N1413">
        <v>0.78087071195582503</v>
      </c>
      <c r="O1413">
        <v>42.168674698795101</v>
      </c>
      <c r="P1413">
        <v>104.82832618025699</v>
      </c>
      <c r="Q1413">
        <v>6.7434413792594003E-2</v>
      </c>
    </row>
    <row r="1414" spans="1:17" hidden="1" x14ac:dyDescent="0.3">
      <c r="A1414" t="s">
        <v>2997</v>
      </c>
      <c r="B1414" t="s">
        <v>2998</v>
      </c>
      <c r="C1414" t="s">
        <v>10405</v>
      </c>
      <c r="D1414" t="s">
        <v>2999</v>
      </c>
      <c r="E1414">
        <v>1207.9249758000001</v>
      </c>
      <c r="F1414">
        <v>1407.4</v>
      </c>
      <c r="G1414">
        <v>66.627443893056807</v>
      </c>
      <c r="H1414">
        <v>-12.6058307957195</v>
      </c>
      <c r="I1414">
        <v>78.854401861027796</v>
      </c>
      <c r="J1414">
        <v>-5.9642370242269003</v>
      </c>
      <c r="K1414">
        <v>1315.0368129411499</v>
      </c>
      <c r="L1414">
        <v>1018.33789722508</v>
      </c>
      <c r="M1414">
        <v>52.598022394342998</v>
      </c>
      <c r="N1414">
        <v>0.50370623313028895</v>
      </c>
      <c r="O1414">
        <v>10.1321585903083</v>
      </c>
      <c r="P1414">
        <v>113.24242424242399</v>
      </c>
      <c r="Q1414">
        <v>9.8549136867345996E-2</v>
      </c>
    </row>
    <row r="1415" spans="1:17" hidden="1" x14ac:dyDescent="0.3">
      <c r="A1415" t="s">
        <v>3000</v>
      </c>
      <c r="B1415" t="s">
        <v>3001</v>
      </c>
      <c r="C1415" t="s">
        <v>10405</v>
      </c>
      <c r="D1415" t="s">
        <v>1012</v>
      </c>
      <c r="E1415">
        <v>1204.8844347500001</v>
      </c>
      <c r="F1415">
        <v>853.7</v>
      </c>
      <c r="G1415">
        <v>34.062463198220598</v>
      </c>
      <c r="H1415">
        <v>20.463700072468601</v>
      </c>
      <c r="I1415">
        <v>5.1313741515507596</v>
      </c>
      <c r="J1415">
        <v>-10.282194868511301</v>
      </c>
      <c r="K1415">
        <v>792.88377028571199</v>
      </c>
      <c r="L1415">
        <v>739.61350124354499</v>
      </c>
      <c r="M1415">
        <v>49.073603357777998</v>
      </c>
      <c r="N1415">
        <v>2.0969727433660101</v>
      </c>
      <c r="O1415">
        <v>16.516340634883399</v>
      </c>
      <c r="P1415">
        <v>68.782127323052606</v>
      </c>
      <c r="Q1415">
        <v>0.118184526880643</v>
      </c>
    </row>
    <row r="1416" spans="1:17" hidden="1" x14ac:dyDescent="0.3">
      <c r="A1416" t="s">
        <v>3002</v>
      </c>
      <c r="B1416" t="s">
        <v>3003</v>
      </c>
      <c r="C1416" t="s">
        <v>10405</v>
      </c>
      <c r="D1416" t="s">
        <v>190</v>
      </c>
      <c r="E1416">
        <v>1200.722986</v>
      </c>
      <c r="F1416">
        <v>668</v>
      </c>
      <c r="G1416">
        <v>-21.1343250962545</v>
      </c>
      <c r="H1416">
        <v>-2.9733132237947402</v>
      </c>
      <c r="I1416">
        <v>6.9075562741682797</v>
      </c>
      <c r="J1416">
        <v>-3.9503393699446603E-2</v>
      </c>
      <c r="K1416">
        <v>669.430963456472</v>
      </c>
      <c r="L1416">
        <v>630.36996433900003</v>
      </c>
      <c r="M1416">
        <v>48.771349699741499</v>
      </c>
      <c r="N1416">
        <v>0.75372819162345805</v>
      </c>
      <c r="O1416">
        <v>13.7724550898203</v>
      </c>
      <c r="P1416">
        <v>36.2987145480514</v>
      </c>
      <c r="Q1416">
        <v>5.5529683626880003E-2</v>
      </c>
    </row>
    <row r="1417" spans="1:17" hidden="1" x14ac:dyDescent="0.3">
      <c r="A1417" t="s">
        <v>3004</v>
      </c>
      <c r="B1417" t="s">
        <v>3005</v>
      </c>
      <c r="C1417" t="s">
        <v>10405</v>
      </c>
      <c r="D1417" t="s">
        <v>106</v>
      </c>
      <c r="E1417">
        <v>1196.216970125</v>
      </c>
      <c r="F1417">
        <v>2821.15</v>
      </c>
      <c r="G1417">
        <v>183.71537824725101</v>
      </c>
      <c r="H1417">
        <v>2.2240486768437799</v>
      </c>
      <c r="I1417">
        <v>75.960625929243903</v>
      </c>
      <c r="J1417">
        <v>8.8313515837601795</v>
      </c>
      <c r="K1417">
        <v>2721.65905689076</v>
      </c>
      <c r="L1417">
        <v>2251.6927011866101</v>
      </c>
      <c r="M1417">
        <v>62.950453713546203</v>
      </c>
      <c r="N1417">
        <v>1.0205332884518199</v>
      </c>
      <c r="O1417">
        <v>25.764315970437501</v>
      </c>
      <c r="P1417">
        <v>216.272421524663</v>
      </c>
      <c r="Q1417">
        <v>0.11495950846150201</v>
      </c>
    </row>
    <row r="1418" spans="1:17" hidden="1" x14ac:dyDescent="0.3">
      <c r="A1418" t="s">
        <v>3006</v>
      </c>
      <c r="B1418" t="s">
        <v>3007</v>
      </c>
      <c r="C1418" t="s">
        <v>10405</v>
      </c>
      <c r="D1418" t="s">
        <v>130</v>
      </c>
      <c r="E1418">
        <v>1186.366950288</v>
      </c>
      <c r="F1418">
        <v>88.38</v>
      </c>
      <c r="G1418">
        <v>114.677697942476</v>
      </c>
      <c r="H1418">
        <v>30.224770821473999</v>
      </c>
      <c r="I1418">
        <v>109.220745132202</v>
      </c>
      <c r="J1418">
        <v>14.8981428977979</v>
      </c>
      <c r="K1418">
        <v>63.7404406824689</v>
      </c>
      <c r="L1418">
        <v>49.418862668926799</v>
      </c>
      <c r="M1418">
        <v>86.467043209267104</v>
      </c>
      <c r="N1418">
        <v>0.3465564238262</v>
      </c>
      <c r="O1418">
        <v>0</v>
      </c>
      <c r="P1418">
        <v>200.61224489795899</v>
      </c>
      <c r="Q1418">
        <v>0.14331464407124</v>
      </c>
    </row>
    <row r="1419" spans="1:17" hidden="1" x14ac:dyDescent="0.3">
      <c r="A1419" t="s">
        <v>3008</v>
      </c>
      <c r="B1419" t="s">
        <v>3009</v>
      </c>
      <c r="C1419" t="s">
        <v>10405</v>
      </c>
      <c r="D1419" t="s">
        <v>130</v>
      </c>
      <c r="E1419">
        <v>1182.05149056</v>
      </c>
      <c r="F1419">
        <v>612.79999999999995</v>
      </c>
      <c r="G1419">
        <v>322.91859034356003</v>
      </c>
      <c r="H1419">
        <v>42.6860939147412</v>
      </c>
      <c r="I1419">
        <v>89.807389257308301</v>
      </c>
      <c r="J1419">
        <v>2.4572810765057902</v>
      </c>
      <c r="K1419">
        <v>475.96038041933298</v>
      </c>
      <c r="L1419">
        <v>366.345361542408</v>
      </c>
      <c r="M1419">
        <v>70.465708973513301</v>
      </c>
      <c r="N1419">
        <v>1.13324982787558</v>
      </c>
      <c r="O1419">
        <v>4.2754569190600602</v>
      </c>
      <c r="P1419">
        <v>432.86956521739103</v>
      </c>
      <c r="Q1419">
        <v>0.27803427854534402</v>
      </c>
    </row>
    <row r="1420" spans="1:17" hidden="1" x14ac:dyDescent="0.3">
      <c r="A1420" t="s">
        <v>3010</v>
      </c>
      <c r="B1420" t="s">
        <v>3011</v>
      </c>
      <c r="C1420" t="s">
        <v>10405</v>
      </c>
      <c r="D1420" t="s">
        <v>438</v>
      </c>
      <c r="E1420">
        <v>1180.76219008</v>
      </c>
      <c r="F1420">
        <v>238.04</v>
      </c>
      <c r="G1420">
        <v>103.36789259410401</v>
      </c>
      <c r="H1420">
        <v>-2.5869233474944</v>
      </c>
      <c r="I1420">
        <v>46.150533996721798</v>
      </c>
      <c r="J1420">
        <v>-4.4971259657552798</v>
      </c>
      <c r="K1420">
        <v>220.04513990964799</v>
      </c>
      <c r="L1420">
        <v>170.719493683374</v>
      </c>
      <c r="M1420">
        <v>51.808589547943903</v>
      </c>
      <c r="N1420">
        <v>1.09487187060305</v>
      </c>
      <c r="O1420">
        <v>13.4263149050579</v>
      </c>
      <c r="P1420">
        <v>169.276018099547</v>
      </c>
      <c r="Q1420">
        <v>6.5494363654958004E-2</v>
      </c>
    </row>
    <row r="1421" spans="1:17" hidden="1" x14ac:dyDescent="0.3">
      <c r="A1421" t="s">
        <v>3012</v>
      </c>
      <c r="B1421" t="s">
        <v>3013</v>
      </c>
      <c r="C1421" t="s">
        <v>10405</v>
      </c>
      <c r="D1421" t="s">
        <v>21</v>
      </c>
      <c r="E1421">
        <v>1177.8254327449999</v>
      </c>
      <c r="F1421">
        <v>720.85</v>
      </c>
      <c r="G1421">
        <v>205.387035247602</v>
      </c>
      <c r="H1421">
        <v>-1.9420849365704</v>
      </c>
      <c r="I1421">
        <v>6.2184960737073904</v>
      </c>
      <c r="J1421">
        <v>1.5357069621415</v>
      </c>
      <c r="K1421">
        <v>666.47392923338202</v>
      </c>
      <c r="L1421">
        <v>540.40866468046102</v>
      </c>
      <c r="M1421">
        <v>57.707303344454097</v>
      </c>
      <c r="N1421">
        <v>0.60007308605282805</v>
      </c>
      <c r="O1421">
        <v>6.1247138794478602</v>
      </c>
      <c r="P1421">
        <v>247.397590361445</v>
      </c>
      <c r="Q1421">
        <v>0.12635844060800799</v>
      </c>
    </row>
    <row r="1422" spans="1:17" hidden="1" x14ac:dyDescent="0.3">
      <c r="A1422" t="s">
        <v>3014</v>
      </c>
      <c r="B1422" t="s">
        <v>3015</v>
      </c>
      <c r="C1422" t="s">
        <v>10405</v>
      </c>
      <c r="D1422" t="s">
        <v>86</v>
      </c>
      <c r="E1422">
        <v>1173.8609161520001</v>
      </c>
      <c r="F1422">
        <v>122.11</v>
      </c>
      <c r="G1422">
        <v>-17.674650650402</v>
      </c>
      <c r="H1422">
        <v>13.5704280337022</v>
      </c>
      <c r="I1422">
        <v>1.5629835075633201</v>
      </c>
      <c r="J1422">
        <v>-17.992625517280899</v>
      </c>
      <c r="K1422">
        <v>114.125833238431</v>
      </c>
      <c r="L1422">
        <v>108.50400997664499</v>
      </c>
      <c r="M1422">
        <v>44.074922113021401</v>
      </c>
      <c r="N1422">
        <v>2.8542906987964001</v>
      </c>
      <c r="O1422">
        <v>34.010318565227998</v>
      </c>
      <c r="P1422">
        <v>39.713958810068597</v>
      </c>
      <c r="Q1422">
        <v>-4.2541604869338001E-2</v>
      </c>
    </row>
    <row r="1423" spans="1:17" hidden="1" x14ac:dyDescent="0.3">
      <c r="A1423" t="s">
        <v>3016</v>
      </c>
      <c r="B1423" t="s">
        <v>3017</v>
      </c>
      <c r="C1423" t="s">
        <v>10405</v>
      </c>
      <c r="D1423" t="s">
        <v>279</v>
      </c>
      <c r="E1423">
        <v>1173.4826202199999</v>
      </c>
      <c r="F1423">
        <v>17.8</v>
      </c>
      <c r="G1423">
        <v>-40.096921390655403</v>
      </c>
      <c r="H1423">
        <v>-21.675726827000201</v>
      </c>
      <c r="I1423">
        <v>-40.6705015521474</v>
      </c>
      <c r="J1423">
        <v>-9.6568301027951904</v>
      </c>
      <c r="K1423">
        <v>21.116146590701099</v>
      </c>
      <c r="L1423">
        <v>23.484905882836699</v>
      </c>
      <c r="M1423">
        <v>14.339629522685399</v>
      </c>
      <c r="N1423">
        <v>2.02072799794494</v>
      </c>
      <c r="O1423">
        <v>135.955056179775</v>
      </c>
      <c r="P1423">
        <v>0.73571024335030699</v>
      </c>
      <c r="Q1423">
        <v>4.6272098131363001E-2</v>
      </c>
    </row>
    <row r="1424" spans="1:17" hidden="1" x14ac:dyDescent="0.3">
      <c r="A1424" t="s">
        <v>3018</v>
      </c>
      <c r="B1424" t="s">
        <v>3019</v>
      </c>
      <c r="C1424" t="s">
        <v>10405</v>
      </c>
      <c r="D1424" t="s">
        <v>273</v>
      </c>
      <c r="E1424">
        <v>1166.9760736799999</v>
      </c>
      <c r="F1424">
        <v>423.2</v>
      </c>
      <c r="G1424">
        <v>-45.990298061024099</v>
      </c>
      <c r="H1424">
        <v>3.5717518037995002</v>
      </c>
      <c r="I1424">
        <v>-11.062981191724599</v>
      </c>
      <c r="J1424">
        <v>-5.5725812744704202</v>
      </c>
      <c r="K1424">
        <v>412.69935547134099</v>
      </c>
      <c r="L1424">
        <v>430.38472301789699</v>
      </c>
      <c r="M1424">
        <v>48.654415406851498</v>
      </c>
      <c r="N1424">
        <v>2.0529082828388501</v>
      </c>
      <c r="O1424">
        <v>22.152646502835498</v>
      </c>
      <c r="P1424">
        <v>14.9687584895408</v>
      </c>
      <c r="Q1424">
        <v>-0.13384051925832899</v>
      </c>
    </row>
    <row r="1425" spans="1:17" hidden="1" x14ac:dyDescent="0.3">
      <c r="A1425" t="s">
        <v>3020</v>
      </c>
      <c r="B1425" t="s">
        <v>3021</v>
      </c>
      <c r="C1425" t="s">
        <v>10405</v>
      </c>
      <c r="D1425" t="s">
        <v>21</v>
      </c>
      <c r="E1425">
        <v>1161.8488632900001</v>
      </c>
      <c r="F1425">
        <v>1378.109375</v>
      </c>
      <c r="G1425">
        <v>379.07045782724299</v>
      </c>
      <c r="H1425">
        <v>-8.4631223536247706</v>
      </c>
      <c r="I1425">
        <v>41.462342498799998</v>
      </c>
      <c r="J1425">
        <v>-2.2758319930457298</v>
      </c>
      <c r="K1425">
        <v>1366.2340846334</v>
      </c>
      <c r="L1425">
        <v>1077.04167152932</v>
      </c>
      <c r="M1425">
        <v>63.171613847015998</v>
      </c>
      <c r="N1425">
        <v>0.79739373254731505</v>
      </c>
      <c r="O1425">
        <v>31.9533548364229</v>
      </c>
      <c r="P1425">
        <v>497.60643931370402</v>
      </c>
    </row>
    <row r="1426" spans="1:17" hidden="1" x14ac:dyDescent="0.3">
      <c r="A1426" t="s">
        <v>3022</v>
      </c>
      <c r="B1426" t="s">
        <v>3023</v>
      </c>
      <c r="C1426" t="s">
        <v>10405</v>
      </c>
      <c r="D1426" t="s">
        <v>642</v>
      </c>
      <c r="E1426">
        <v>1161.7</v>
      </c>
      <c r="F1426">
        <v>116.17</v>
      </c>
      <c r="G1426">
        <v>-42.384731671352</v>
      </c>
      <c r="H1426">
        <v>-10.061297893140701</v>
      </c>
      <c r="I1426">
        <v>-9.7800030774385203</v>
      </c>
      <c r="J1426">
        <v>-0.770866597851944</v>
      </c>
      <c r="K1426">
        <v>119.672725380719</v>
      </c>
      <c r="L1426">
        <v>122.01310660831</v>
      </c>
      <c r="M1426">
        <v>47.729437315706001</v>
      </c>
      <c r="N1426">
        <v>0.72818029513980698</v>
      </c>
      <c r="O1426">
        <v>33.425152793320102</v>
      </c>
      <c r="P1426">
        <v>15.8225324027916</v>
      </c>
      <c r="Q1426">
        <v>2.1955563838790002E-3</v>
      </c>
    </row>
    <row r="1427" spans="1:17" hidden="1" x14ac:dyDescent="0.3">
      <c r="A1427" t="s">
        <v>3024</v>
      </c>
      <c r="B1427" t="s">
        <v>3025</v>
      </c>
      <c r="C1427" t="s">
        <v>10405</v>
      </c>
      <c r="D1427" t="s">
        <v>465</v>
      </c>
      <c r="E1427">
        <v>1161.4925947500001</v>
      </c>
      <c r="F1427">
        <v>138.75</v>
      </c>
      <c r="G1427">
        <v>-44.171773591759603</v>
      </c>
      <c r="H1427">
        <v>0.42615523929576599</v>
      </c>
      <c r="I1427">
        <v>-32.584126035749101</v>
      </c>
      <c r="J1427">
        <v>-5.4437566786659097</v>
      </c>
      <c r="K1427">
        <v>142.265766129192</v>
      </c>
      <c r="L1427">
        <v>155.28997113612101</v>
      </c>
      <c r="M1427">
        <v>43.429032381584499</v>
      </c>
      <c r="N1427">
        <v>1.3582990834112001</v>
      </c>
      <c r="O1427">
        <v>61.549549549549504</v>
      </c>
      <c r="P1427">
        <v>5.0340651021953002</v>
      </c>
      <c r="Q1427">
        <v>2.5651437162876E-2</v>
      </c>
    </row>
    <row r="1428" spans="1:17" hidden="1" x14ac:dyDescent="0.3">
      <c r="A1428" t="s">
        <v>3026</v>
      </c>
      <c r="B1428" t="s">
        <v>3027</v>
      </c>
      <c r="C1428" t="s">
        <v>10405</v>
      </c>
      <c r="D1428" t="s">
        <v>592</v>
      </c>
      <c r="E1428">
        <v>1158.9219450000001</v>
      </c>
      <c r="F1428">
        <v>476.55</v>
      </c>
      <c r="G1428">
        <v>-5.6278062191823004</v>
      </c>
      <c r="H1428">
        <v>-12.9565791742833</v>
      </c>
      <c r="I1428">
        <v>11.2635678602306</v>
      </c>
      <c r="J1428">
        <v>2.6713177465615499E-2</v>
      </c>
      <c r="K1428">
        <v>483.57975408254498</v>
      </c>
      <c r="L1428">
        <v>447.02101191061797</v>
      </c>
      <c r="M1428">
        <v>51.627123722602597</v>
      </c>
      <c r="N1428">
        <v>0.25204513517502303</v>
      </c>
      <c r="O1428">
        <v>22.631413282971302</v>
      </c>
      <c r="P1428">
        <v>38.330914368650198</v>
      </c>
    </row>
    <row r="1429" spans="1:17" hidden="1" x14ac:dyDescent="0.3">
      <c r="A1429" t="s">
        <v>3028</v>
      </c>
      <c r="B1429" t="s">
        <v>3029</v>
      </c>
      <c r="C1429" t="s">
        <v>10405</v>
      </c>
      <c r="D1429" t="s">
        <v>592</v>
      </c>
      <c r="E1429">
        <v>1156.6300572</v>
      </c>
      <c r="F1429">
        <v>70.599999999999994</v>
      </c>
      <c r="G1429">
        <v>-3.8349928172240499</v>
      </c>
      <c r="H1429">
        <v>-7.3886831253555698</v>
      </c>
      <c r="I1429">
        <v>17.466869590361501</v>
      </c>
      <c r="J1429">
        <v>-5.8838342672876696</v>
      </c>
      <c r="K1429">
        <v>68.579625317064</v>
      </c>
      <c r="L1429">
        <v>62.466004688940203</v>
      </c>
      <c r="M1429">
        <v>46.174363072789198</v>
      </c>
      <c r="N1429">
        <v>0.96418590279388605</v>
      </c>
      <c r="O1429">
        <v>11.685552407932001</v>
      </c>
      <c r="P1429">
        <v>58.651685393258397</v>
      </c>
      <c r="Q1429">
        <v>-8.2957976210320007E-3</v>
      </c>
    </row>
    <row r="1430" spans="1:17" hidden="1" x14ac:dyDescent="0.3">
      <c r="A1430" t="s">
        <v>3030</v>
      </c>
      <c r="B1430" t="s">
        <v>3031</v>
      </c>
      <c r="C1430" t="s">
        <v>10405</v>
      </c>
      <c r="D1430" t="s">
        <v>273</v>
      </c>
      <c r="E1430">
        <v>1152.5319060449999</v>
      </c>
      <c r="F1430">
        <v>671.45</v>
      </c>
      <c r="G1430">
        <v>-20.562517687619401</v>
      </c>
      <c r="H1430">
        <v>4.4001677767858602</v>
      </c>
      <c r="I1430">
        <v>23.032004875283</v>
      </c>
      <c r="J1430">
        <v>10.472977346005401</v>
      </c>
      <c r="K1430">
        <v>586.23779508408495</v>
      </c>
      <c r="L1430">
        <v>570.43751675595399</v>
      </c>
      <c r="M1430">
        <v>82.054203040063797</v>
      </c>
      <c r="N1430">
        <v>2.4557212483190902</v>
      </c>
      <c r="O1430">
        <v>3.7903045647479101</v>
      </c>
      <c r="P1430">
        <v>52.256235827664398</v>
      </c>
      <c r="Q1430">
        <v>6.2194507824681999E-2</v>
      </c>
    </row>
    <row r="1431" spans="1:17" hidden="1" x14ac:dyDescent="0.3">
      <c r="A1431" t="s">
        <v>3032</v>
      </c>
      <c r="B1431" t="s">
        <v>3033</v>
      </c>
      <c r="C1431" t="s">
        <v>10405</v>
      </c>
      <c r="D1431" t="s">
        <v>1277</v>
      </c>
      <c r="E1431">
        <v>1144.5506419799999</v>
      </c>
      <c r="F1431">
        <v>434.55</v>
      </c>
      <c r="G1431">
        <v>45.8442244547538</v>
      </c>
      <c r="H1431">
        <v>31.8076824530491</v>
      </c>
      <c r="I1431">
        <v>93.245205402906294</v>
      </c>
      <c r="J1431">
        <v>-2.1024231141687499</v>
      </c>
      <c r="K1431">
        <v>327.15165830056401</v>
      </c>
      <c r="L1431">
        <v>280.24882165196198</v>
      </c>
      <c r="M1431">
        <v>84.091767899912099</v>
      </c>
      <c r="N1431">
        <v>1.9223911283352799</v>
      </c>
      <c r="O1431">
        <v>0.66735703601426</v>
      </c>
      <c r="P1431">
        <v>138.76373626373601</v>
      </c>
      <c r="Q1431">
        <v>0.15600241121841399</v>
      </c>
    </row>
    <row r="1432" spans="1:17" hidden="1" x14ac:dyDescent="0.3">
      <c r="A1432" t="s">
        <v>3034</v>
      </c>
      <c r="B1432" t="s">
        <v>3035</v>
      </c>
      <c r="C1432" t="s">
        <v>10405</v>
      </c>
      <c r="D1432" t="s">
        <v>1462</v>
      </c>
      <c r="E1432">
        <v>1133.229870356</v>
      </c>
      <c r="F1432">
        <v>89.41</v>
      </c>
      <c r="G1432">
        <v>10.523112754725</v>
      </c>
      <c r="H1432">
        <v>-11.792840219557601</v>
      </c>
      <c r="I1432">
        <v>32.874268079843198</v>
      </c>
      <c r="J1432">
        <v>1.7101549237545</v>
      </c>
      <c r="K1432">
        <v>83.531187210495204</v>
      </c>
      <c r="L1432">
        <v>73.138806382629198</v>
      </c>
      <c r="M1432">
        <v>61.592335810267301</v>
      </c>
      <c r="N1432">
        <v>0.56586573215953495</v>
      </c>
      <c r="O1432">
        <v>9.8311150877977909</v>
      </c>
      <c r="P1432">
        <v>75.313725490196006</v>
      </c>
      <c r="Q1432">
        <v>-2.75803428859E-2</v>
      </c>
    </row>
    <row r="1433" spans="1:17" hidden="1" x14ac:dyDescent="0.3">
      <c r="A1433" t="s">
        <v>3036</v>
      </c>
      <c r="B1433" t="s">
        <v>3037</v>
      </c>
      <c r="C1433" t="s">
        <v>10405</v>
      </c>
      <c r="D1433" t="s">
        <v>473</v>
      </c>
      <c r="E1433">
        <v>1132.0623599999999</v>
      </c>
      <c r="F1433">
        <v>35.659999999999997</v>
      </c>
      <c r="G1433">
        <v>107.479360350159</v>
      </c>
      <c r="H1433">
        <v>8.9176914168141703</v>
      </c>
      <c r="I1433">
        <v>60.460722112828002</v>
      </c>
      <c r="J1433">
        <v>-6.4687524883282999</v>
      </c>
      <c r="K1433">
        <v>32.143314646370598</v>
      </c>
      <c r="L1433">
        <v>26.6470564133928</v>
      </c>
      <c r="M1433">
        <v>59.728823350914404</v>
      </c>
      <c r="N1433">
        <v>1.36852568839344</v>
      </c>
      <c r="O1433">
        <v>6.2815479528884</v>
      </c>
      <c r="P1433">
        <v>154.109263657957</v>
      </c>
      <c r="Q1433">
        <v>0.169561135847238</v>
      </c>
    </row>
    <row r="1434" spans="1:17" hidden="1" x14ac:dyDescent="0.3">
      <c r="A1434" t="s">
        <v>3038</v>
      </c>
      <c r="B1434" t="s">
        <v>3039</v>
      </c>
      <c r="C1434" t="s">
        <v>10405</v>
      </c>
      <c r="D1434" t="s">
        <v>273</v>
      </c>
      <c r="E1434">
        <v>1130.8801740599999</v>
      </c>
      <c r="F1434">
        <v>92.82</v>
      </c>
      <c r="G1434">
        <v>-13.4200320265239</v>
      </c>
      <c r="H1434">
        <v>-4.9188453654916904</v>
      </c>
      <c r="I1434">
        <v>-3.6864439668276399</v>
      </c>
      <c r="J1434">
        <v>-7.8238192768954304</v>
      </c>
      <c r="K1434">
        <v>91.010045657929297</v>
      </c>
      <c r="L1434">
        <v>87.800816438669102</v>
      </c>
      <c r="M1434">
        <v>40.973663665749903</v>
      </c>
      <c r="N1434">
        <v>0.64325609783704196</v>
      </c>
      <c r="O1434">
        <v>26.050420168067198</v>
      </c>
      <c r="P1434">
        <v>36.5</v>
      </c>
      <c r="Q1434">
        <v>0.157243397164362</v>
      </c>
    </row>
    <row r="1435" spans="1:17" hidden="1" x14ac:dyDescent="0.3">
      <c r="A1435" t="s">
        <v>3040</v>
      </c>
      <c r="B1435" t="s">
        <v>3041</v>
      </c>
      <c r="C1435" t="s">
        <v>10405</v>
      </c>
      <c r="D1435" t="s">
        <v>400</v>
      </c>
      <c r="E1435">
        <v>1128.2704136</v>
      </c>
      <c r="F1435">
        <v>108.37</v>
      </c>
      <c r="G1435">
        <v>20.462518155533399</v>
      </c>
      <c r="H1435">
        <v>33.093810232463802</v>
      </c>
      <c r="I1435">
        <v>80.541433576178804</v>
      </c>
      <c r="J1435">
        <v>-9.6782082408178596</v>
      </c>
      <c r="K1435">
        <v>90.322287835808993</v>
      </c>
      <c r="L1435">
        <v>74.161051404222505</v>
      </c>
      <c r="M1435">
        <v>59.6162304844838</v>
      </c>
      <c r="N1435">
        <v>0.99888082595785599</v>
      </c>
      <c r="O1435">
        <v>14.3213066346775</v>
      </c>
      <c r="P1435">
        <v>120.264227642276</v>
      </c>
      <c r="Q1435">
        <v>0.119083231994112</v>
      </c>
    </row>
    <row r="1436" spans="1:17" hidden="1" x14ac:dyDescent="0.3">
      <c r="A1436" t="s">
        <v>3042</v>
      </c>
      <c r="B1436" t="s">
        <v>3043</v>
      </c>
      <c r="C1436" t="s">
        <v>10405</v>
      </c>
      <c r="D1436" t="s">
        <v>215</v>
      </c>
      <c r="E1436">
        <v>1125.962990925</v>
      </c>
      <c r="F1436">
        <v>713.55</v>
      </c>
      <c r="G1436">
        <v>1.69906950985797</v>
      </c>
      <c r="H1436">
        <v>-4.8866201415675796</v>
      </c>
      <c r="I1436">
        <v>30.0482781736007</v>
      </c>
      <c r="J1436">
        <v>3.2714673914249799</v>
      </c>
      <c r="K1436">
        <v>717.30264509268397</v>
      </c>
      <c r="L1436">
        <v>649.04964951658906</v>
      </c>
      <c r="M1436">
        <v>61.707148081027199</v>
      </c>
      <c r="N1436">
        <v>0.940487183996083</v>
      </c>
      <c r="O1436">
        <v>34.531567514539901</v>
      </c>
      <c r="P1436">
        <v>64.393503052643595</v>
      </c>
      <c r="Q1436">
        <v>0.18591895374355599</v>
      </c>
    </row>
    <row r="1437" spans="1:17" hidden="1" x14ac:dyDescent="0.3">
      <c r="A1437" t="s">
        <v>3044</v>
      </c>
      <c r="B1437" t="s">
        <v>3045</v>
      </c>
      <c r="C1437" t="s">
        <v>10405</v>
      </c>
      <c r="D1437" t="s">
        <v>1863</v>
      </c>
      <c r="E1437">
        <v>1123.7701999999999</v>
      </c>
      <c r="F1437">
        <v>483.55</v>
      </c>
      <c r="G1437">
        <v>24.436861987882299</v>
      </c>
      <c r="H1437">
        <v>-19.4131196363779</v>
      </c>
      <c r="I1437">
        <v>22.5012089183803</v>
      </c>
      <c r="J1437">
        <v>-9.6720758208923403</v>
      </c>
      <c r="K1437">
        <v>538.30325553006696</v>
      </c>
      <c r="L1437">
        <v>447.52891234918002</v>
      </c>
      <c r="M1437">
        <v>29.278444152900601</v>
      </c>
      <c r="N1437">
        <v>0.66073881137685897</v>
      </c>
      <c r="O1437">
        <v>35.994209492296498</v>
      </c>
      <c r="P1437">
        <v>91.808806029353406</v>
      </c>
    </row>
    <row r="1438" spans="1:17" hidden="1" x14ac:dyDescent="0.3">
      <c r="A1438" t="s">
        <v>3046</v>
      </c>
      <c r="B1438" t="s">
        <v>3047</v>
      </c>
      <c r="C1438" t="s">
        <v>10405</v>
      </c>
      <c r="E1438">
        <v>1119.0428079999999</v>
      </c>
      <c r="F1438">
        <v>2.14</v>
      </c>
      <c r="G1438">
        <v>318.67681707922998</v>
      </c>
      <c r="H1438">
        <v>-8.0096108644480708</v>
      </c>
      <c r="I1438">
        <v>-58.764502496880503</v>
      </c>
      <c r="J1438">
        <v>-14.7514409002574</v>
      </c>
      <c r="K1438">
        <v>2.4653997372152401</v>
      </c>
      <c r="L1438">
        <v>2.4641544531212198</v>
      </c>
      <c r="M1438">
        <v>35.905782617295401</v>
      </c>
      <c r="N1438">
        <v>0.99339489875822395</v>
      </c>
      <c r="O1438">
        <v>92.990654205607399</v>
      </c>
      <c r="P1438">
        <v>362.70270270270203</v>
      </c>
    </row>
    <row r="1439" spans="1:17" hidden="1" x14ac:dyDescent="0.3">
      <c r="A1439" t="s">
        <v>3048</v>
      </c>
      <c r="B1439" t="s">
        <v>3049</v>
      </c>
      <c r="C1439" t="s">
        <v>10405</v>
      </c>
      <c r="D1439" t="s">
        <v>21</v>
      </c>
      <c r="E1439">
        <v>1116.3247200000001</v>
      </c>
      <c r="F1439">
        <v>604.54999999999995</v>
      </c>
      <c r="G1439">
        <v>51.264237470280897</v>
      </c>
      <c r="H1439">
        <v>19.797643709317398</v>
      </c>
      <c r="I1439">
        <v>4.3186683485072201</v>
      </c>
      <c r="J1439">
        <v>-15.386361535178001</v>
      </c>
      <c r="K1439">
        <v>525.46866989346495</v>
      </c>
      <c r="L1439">
        <v>473.23510236027198</v>
      </c>
      <c r="M1439">
        <v>60.833296453918202</v>
      </c>
      <c r="N1439">
        <v>4.16157759885738</v>
      </c>
      <c r="O1439">
        <v>14.2833512529981</v>
      </c>
      <c r="P1439">
        <v>96.282467532467507</v>
      </c>
    </row>
    <row r="1440" spans="1:17" hidden="1" x14ac:dyDescent="0.3">
      <c r="A1440" t="s">
        <v>3050</v>
      </c>
      <c r="B1440" t="s">
        <v>3051</v>
      </c>
      <c r="C1440" t="s">
        <v>10405</v>
      </c>
      <c r="D1440" t="s">
        <v>592</v>
      </c>
      <c r="E1440">
        <v>1116.215130285</v>
      </c>
      <c r="F1440">
        <v>2541.15</v>
      </c>
      <c r="G1440">
        <v>17.819199938047401</v>
      </c>
      <c r="H1440">
        <v>-1.1402086868781001</v>
      </c>
      <c r="I1440">
        <v>18.473937750416901</v>
      </c>
      <c r="J1440">
        <v>-7.9495929432565697</v>
      </c>
      <c r="K1440">
        <v>2514.8764721098901</v>
      </c>
      <c r="L1440">
        <v>2169.1478627695201</v>
      </c>
      <c r="M1440">
        <v>38.8581984559628</v>
      </c>
      <c r="N1440">
        <v>1.0009520032128201</v>
      </c>
      <c r="O1440">
        <v>21.9526592290891</v>
      </c>
      <c r="P1440">
        <v>67.732673267326703</v>
      </c>
      <c r="Q1440">
        <v>5.8354497743632001E-2</v>
      </c>
    </row>
    <row r="1441" spans="1:17" hidden="1" x14ac:dyDescent="0.3">
      <c r="A1441" t="s">
        <v>3052</v>
      </c>
      <c r="B1441" t="s">
        <v>3053</v>
      </c>
      <c r="C1441" t="s">
        <v>10405</v>
      </c>
      <c r="D1441" t="s">
        <v>388</v>
      </c>
      <c r="E1441">
        <v>1114.1278626399901</v>
      </c>
      <c r="F1441">
        <v>329.65</v>
      </c>
      <c r="G1441">
        <v>21.226888566283399</v>
      </c>
      <c r="H1441">
        <v>-12.739358468550799</v>
      </c>
      <c r="I1441">
        <v>23.331080901022901</v>
      </c>
      <c r="J1441">
        <v>-1.48211474030626</v>
      </c>
      <c r="K1441">
        <v>333.14337256841998</v>
      </c>
      <c r="L1441">
        <v>279.78777074208</v>
      </c>
      <c r="M1441">
        <v>36.214578726102303</v>
      </c>
      <c r="N1441">
        <v>0.33774686251674801</v>
      </c>
      <c r="O1441">
        <v>18.201122402548101</v>
      </c>
      <c r="P1441">
        <v>67.377506981467306</v>
      </c>
    </row>
    <row r="1442" spans="1:17" hidden="1" x14ac:dyDescent="0.3">
      <c r="A1442" t="s">
        <v>3054</v>
      </c>
      <c r="B1442" t="s">
        <v>3055</v>
      </c>
      <c r="C1442" t="s">
        <v>10405</v>
      </c>
      <c r="D1442" t="s">
        <v>190</v>
      </c>
      <c r="E1442">
        <v>1110.645</v>
      </c>
      <c r="F1442">
        <v>102.6</v>
      </c>
      <c r="G1442">
        <v>-36.460878405297002</v>
      </c>
      <c r="H1442">
        <v>-7.9210800335862501</v>
      </c>
      <c r="I1442">
        <v>-28.486493902592599</v>
      </c>
      <c r="J1442">
        <v>-1.8688482871490999</v>
      </c>
      <c r="K1442">
        <v>106.181577924057</v>
      </c>
      <c r="L1442">
        <v>109.37241048920001</v>
      </c>
      <c r="M1442">
        <v>44.971118426173497</v>
      </c>
      <c r="N1442">
        <v>0.69282760405133104</v>
      </c>
      <c r="O1442">
        <v>40.350877192982402</v>
      </c>
      <c r="P1442">
        <v>13.684210526315701</v>
      </c>
      <c r="Q1442">
        <v>1.1777148441983E-2</v>
      </c>
    </row>
    <row r="1443" spans="1:17" hidden="1" x14ac:dyDescent="0.3">
      <c r="A1443" t="s">
        <v>3056</v>
      </c>
      <c r="B1443" t="s">
        <v>3057</v>
      </c>
      <c r="C1443" t="s">
        <v>10405</v>
      </c>
      <c r="D1443" t="s">
        <v>276</v>
      </c>
      <c r="E1443">
        <v>1108.4094683999999</v>
      </c>
      <c r="F1443">
        <v>256.75</v>
      </c>
      <c r="G1443">
        <v>50.955770068681801</v>
      </c>
      <c r="H1443">
        <v>-13.167505601290101</v>
      </c>
      <c r="I1443">
        <v>12.1789159041509</v>
      </c>
      <c r="J1443">
        <v>-3.5706000868287502</v>
      </c>
      <c r="K1443">
        <v>268.88332739809601</v>
      </c>
      <c r="L1443">
        <v>243.39464908101499</v>
      </c>
      <c r="M1443">
        <v>59.758153020322602</v>
      </c>
      <c r="N1443">
        <v>0.86818781683188695</v>
      </c>
      <c r="O1443">
        <v>31.645569620253099</v>
      </c>
      <c r="P1443">
        <v>98.569218870842903</v>
      </c>
      <c r="Q1443">
        <v>9.4784289419128004E-2</v>
      </c>
    </row>
    <row r="1444" spans="1:17" hidden="1" x14ac:dyDescent="0.3">
      <c r="A1444" t="s">
        <v>3058</v>
      </c>
      <c r="B1444" t="s">
        <v>3059</v>
      </c>
      <c r="C1444" t="s">
        <v>10405</v>
      </c>
      <c r="D1444" t="s">
        <v>465</v>
      </c>
      <c r="E1444">
        <v>1108.310706575</v>
      </c>
      <c r="F1444">
        <v>1029.25</v>
      </c>
      <c r="G1444">
        <v>154.05327906753399</v>
      </c>
      <c r="H1444">
        <v>-11.032424155124099</v>
      </c>
      <c r="I1444">
        <v>-33.871958317881202</v>
      </c>
      <c r="J1444">
        <v>7.4721114629597398</v>
      </c>
      <c r="K1444">
        <v>1049.79675417565</v>
      </c>
      <c r="L1444">
        <v>1128.95968339305</v>
      </c>
      <c r="M1444">
        <v>69.949943306685995</v>
      </c>
      <c r="N1444">
        <v>1.2437663920800801</v>
      </c>
      <c r="O1444">
        <v>114.66116103959099</v>
      </c>
      <c r="P1444">
        <v>198.76632801161099</v>
      </c>
      <c r="Q1444">
        <v>0.179495139097196</v>
      </c>
    </row>
    <row r="1445" spans="1:17" hidden="1" x14ac:dyDescent="0.3">
      <c r="A1445" t="s">
        <v>3060</v>
      </c>
      <c r="B1445" t="s">
        <v>3061</v>
      </c>
      <c r="C1445" t="s">
        <v>10405</v>
      </c>
      <c r="D1445" t="s">
        <v>642</v>
      </c>
      <c r="E1445">
        <v>1106.0725500000001</v>
      </c>
      <c r="F1445">
        <v>116.49</v>
      </c>
      <c r="G1445">
        <v>91.954535871889405</v>
      </c>
      <c r="H1445">
        <v>-12.688978633037401</v>
      </c>
      <c r="I1445">
        <v>59.776463178415</v>
      </c>
      <c r="J1445">
        <v>-4.1198671050866498</v>
      </c>
      <c r="K1445">
        <v>116.895265854173</v>
      </c>
      <c r="L1445">
        <v>93.000093736817504</v>
      </c>
      <c r="M1445">
        <v>35.591877789431599</v>
      </c>
      <c r="N1445">
        <v>0.287301715491524</v>
      </c>
      <c r="O1445">
        <v>17.1774401236157</v>
      </c>
      <c r="P1445">
        <v>169.030023094688</v>
      </c>
      <c r="Q1445">
        <v>0.106653902500422</v>
      </c>
    </row>
    <row r="1446" spans="1:17" hidden="1" x14ac:dyDescent="0.3">
      <c r="A1446" t="s">
        <v>3062</v>
      </c>
      <c r="B1446" t="s">
        <v>3063</v>
      </c>
      <c r="C1446" t="s">
        <v>10405</v>
      </c>
      <c r="D1446" t="s">
        <v>54</v>
      </c>
      <c r="E1446">
        <v>1105.208699565</v>
      </c>
      <c r="F1446">
        <v>1693.95</v>
      </c>
      <c r="G1446">
        <v>176.141410380666</v>
      </c>
      <c r="H1446">
        <v>-8.5038644771847594</v>
      </c>
      <c r="I1446">
        <v>34.284264528279401</v>
      </c>
      <c r="J1446">
        <v>0.425232667720498</v>
      </c>
      <c r="K1446">
        <v>1619.3774566013401</v>
      </c>
      <c r="L1446">
        <v>1325.4716074718301</v>
      </c>
      <c r="M1446">
        <v>66.650730809730902</v>
      </c>
      <c r="N1446">
        <v>0.67545365561456405</v>
      </c>
      <c r="O1446">
        <v>9.4483308244045006</v>
      </c>
      <c r="P1446">
        <v>230.108155510084</v>
      </c>
      <c r="Q1446">
        <v>0.13223335913918599</v>
      </c>
    </row>
    <row r="1447" spans="1:17" hidden="1" x14ac:dyDescent="0.3">
      <c r="A1447" t="s">
        <v>3064</v>
      </c>
      <c r="B1447" t="s">
        <v>3065</v>
      </c>
      <c r="C1447" t="s">
        <v>10405</v>
      </c>
      <c r="D1447" t="s">
        <v>3066</v>
      </c>
      <c r="E1447">
        <v>1100.7096488</v>
      </c>
      <c r="F1447">
        <v>6.97</v>
      </c>
      <c r="G1447">
        <v>-61.799247453961598</v>
      </c>
      <c r="H1447">
        <v>30.6035253917521</v>
      </c>
      <c r="I1447">
        <v>-45.907459996002402</v>
      </c>
      <c r="J1447">
        <v>-2.3331402466626399</v>
      </c>
      <c r="K1447">
        <v>6.9192794813263596</v>
      </c>
      <c r="L1447">
        <v>8.5350778341483498</v>
      </c>
      <c r="M1447">
        <v>59.175437458391301</v>
      </c>
      <c r="N1447">
        <v>0.27866891082183798</v>
      </c>
      <c r="O1447">
        <v>143.90243902438999</v>
      </c>
      <c r="P1447">
        <v>54.203539823008803</v>
      </c>
      <c r="Q1447">
        <v>4.1334022987997002E-2</v>
      </c>
    </row>
    <row r="1448" spans="1:17" hidden="1" x14ac:dyDescent="0.3">
      <c r="A1448" t="s">
        <v>3067</v>
      </c>
      <c r="B1448" t="s">
        <v>3068</v>
      </c>
      <c r="C1448" t="s">
        <v>10405</v>
      </c>
      <c r="D1448" t="s">
        <v>54</v>
      </c>
      <c r="E1448">
        <v>1098.366963165</v>
      </c>
      <c r="F1448">
        <v>415.15</v>
      </c>
      <c r="G1448">
        <v>-31.158254470611698</v>
      </c>
      <c r="H1448">
        <v>0.33315165181585699</v>
      </c>
      <c r="I1448">
        <v>33.213015151318302</v>
      </c>
      <c r="J1448">
        <v>-1.8097487954464699</v>
      </c>
      <c r="K1448">
        <v>390.07447479971597</v>
      </c>
      <c r="L1448">
        <v>364.02287650704102</v>
      </c>
      <c r="M1448">
        <v>59.215150070660201</v>
      </c>
      <c r="N1448">
        <v>0.90271258426904299</v>
      </c>
      <c r="O1448">
        <v>8.8401782488257403</v>
      </c>
      <c r="P1448">
        <v>51.736111111111001</v>
      </c>
      <c r="Q1448">
        <v>9.3906887030863001E-2</v>
      </c>
    </row>
    <row r="1449" spans="1:17" hidden="1" x14ac:dyDescent="0.3">
      <c r="A1449" t="s">
        <v>3069</v>
      </c>
      <c r="B1449" t="s">
        <v>3070</v>
      </c>
      <c r="C1449" t="s">
        <v>10405</v>
      </c>
      <c r="D1449" t="s">
        <v>512</v>
      </c>
      <c r="E1449">
        <v>1096.0996344</v>
      </c>
      <c r="F1449">
        <v>784.5</v>
      </c>
      <c r="G1449">
        <v>-21.798295792378099</v>
      </c>
      <c r="H1449">
        <v>-6.2779089983178</v>
      </c>
      <c r="I1449">
        <v>-6.2913963164916504</v>
      </c>
      <c r="J1449">
        <v>-6.92626242552</v>
      </c>
      <c r="K1449">
        <v>769.99252022077496</v>
      </c>
      <c r="M1449">
        <v>51.580485753492098</v>
      </c>
      <c r="N1449">
        <v>0.51147958679332495</v>
      </c>
      <c r="O1449">
        <v>30.2676864244741</v>
      </c>
      <c r="P1449">
        <v>24.930328847838101</v>
      </c>
    </row>
    <row r="1450" spans="1:17" hidden="1" x14ac:dyDescent="0.3">
      <c r="A1450" t="s">
        <v>3071</v>
      </c>
      <c r="B1450" t="s">
        <v>3072</v>
      </c>
      <c r="C1450" t="s">
        <v>10405</v>
      </c>
      <c r="D1450" t="s">
        <v>433</v>
      </c>
      <c r="E1450">
        <v>1095.80203704</v>
      </c>
      <c r="F1450">
        <v>44.6</v>
      </c>
      <c r="G1450">
        <v>-9.32202618277055</v>
      </c>
      <c r="H1450">
        <v>-19.451129686827599</v>
      </c>
      <c r="I1450">
        <v>-37.178812145052397</v>
      </c>
      <c r="J1450">
        <v>-4.1264623271146803</v>
      </c>
      <c r="K1450">
        <v>48.587898352989903</v>
      </c>
      <c r="L1450">
        <v>50.887053033612297</v>
      </c>
      <c r="M1450">
        <v>31.895256590119399</v>
      </c>
      <c r="N1450">
        <v>1.11868409084498</v>
      </c>
      <c r="O1450">
        <v>84.977578475336301</v>
      </c>
      <c r="P1450">
        <v>32.935916542473898</v>
      </c>
    </row>
    <row r="1451" spans="1:17" hidden="1" x14ac:dyDescent="0.3">
      <c r="A1451" t="s">
        <v>3073</v>
      </c>
      <c r="B1451" t="s">
        <v>3074</v>
      </c>
      <c r="C1451" t="s">
        <v>10405</v>
      </c>
      <c r="D1451" t="s">
        <v>388</v>
      </c>
      <c r="E1451">
        <v>1094.2203578879901</v>
      </c>
      <c r="F1451">
        <v>54.88</v>
      </c>
      <c r="G1451">
        <v>-64.054563565091698</v>
      </c>
      <c r="H1451">
        <v>-8.3913536531637298</v>
      </c>
      <c r="I1451">
        <v>-28.949836904616198</v>
      </c>
      <c r="J1451">
        <v>-2.92305661093563</v>
      </c>
      <c r="K1451">
        <v>60.0613018344106</v>
      </c>
      <c r="L1451">
        <v>67.408667746451002</v>
      </c>
      <c r="M1451">
        <v>33.321137395212197</v>
      </c>
      <c r="N1451">
        <v>0.51967195592896598</v>
      </c>
      <c r="O1451">
        <v>54.883381924198197</v>
      </c>
      <c r="P1451">
        <v>2.5794392523364502</v>
      </c>
      <c r="Q1451">
        <v>-7.3822199863167001E-2</v>
      </c>
    </row>
    <row r="1452" spans="1:17" hidden="1" x14ac:dyDescent="0.3">
      <c r="A1452" t="s">
        <v>3075</v>
      </c>
      <c r="B1452" t="s">
        <v>3076</v>
      </c>
      <c r="C1452" t="s">
        <v>10405</v>
      </c>
      <c r="D1452" t="s">
        <v>465</v>
      </c>
      <c r="E1452">
        <v>1093.85408334</v>
      </c>
      <c r="F1452">
        <v>250.63</v>
      </c>
      <c r="G1452">
        <v>27.1292516862047</v>
      </c>
      <c r="H1452">
        <v>32.014396522440101</v>
      </c>
      <c r="I1452">
        <v>52.928160380902298</v>
      </c>
      <c r="J1452">
        <v>-11.4511235800114</v>
      </c>
      <c r="K1452">
        <v>215.868138362216</v>
      </c>
      <c r="L1452">
        <v>181.53649610810399</v>
      </c>
      <c r="M1452">
        <v>52.5701467838553</v>
      </c>
      <c r="N1452">
        <v>0.58245839443264202</v>
      </c>
      <c r="O1452">
        <v>14.6710290069026</v>
      </c>
      <c r="P1452">
        <v>79.021428571428501</v>
      </c>
      <c r="Q1452">
        <v>-2.8992413193355E-2</v>
      </c>
    </row>
    <row r="1453" spans="1:17" hidden="1" x14ac:dyDescent="0.3">
      <c r="A1453" t="s">
        <v>3077</v>
      </c>
      <c r="B1453" t="s">
        <v>3078</v>
      </c>
      <c r="C1453" t="s">
        <v>10405</v>
      </c>
      <c r="D1453" t="s">
        <v>549</v>
      </c>
      <c r="E1453">
        <v>1093.1504319999999</v>
      </c>
      <c r="F1453">
        <v>6523</v>
      </c>
      <c r="G1453">
        <v>49.088616737317302</v>
      </c>
      <c r="H1453">
        <v>-5.1413129310746397</v>
      </c>
      <c r="I1453">
        <v>15.084340166681899</v>
      </c>
      <c r="J1453">
        <v>-0.47408083342367702</v>
      </c>
      <c r="K1453">
        <v>6396.8760884495596</v>
      </c>
      <c r="L1453">
        <v>5441.0125681453901</v>
      </c>
      <c r="M1453">
        <v>47.665051331868199</v>
      </c>
      <c r="N1453">
        <v>0.56551898301080605</v>
      </c>
      <c r="O1453">
        <v>6.9247278859420502</v>
      </c>
      <c r="P1453">
        <v>88.422542534446293</v>
      </c>
      <c r="Q1453">
        <v>0.18126449427123401</v>
      </c>
    </row>
    <row r="1454" spans="1:17" hidden="1" x14ac:dyDescent="0.3">
      <c r="A1454" t="s">
        <v>3079</v>
      </c>
      <c r="B1454" t="s">
        <v>3080</v>
      </c>
      <c r="C1454" t="s">
        <v>10405</v>
      </c>
      <c r="D1454" t="s">
        <v>433</v>
      </c>
      <c r="E1454">
        <v>1087.939780272</v>
      </c>
      <c r="F1454">
        <v>44.28</v>
      </c>
      <c r="G1454">
        <v>-28.512275839764602</v>
      </c>
      <c r="H1454">
        <v>-16.947440876371001</v>
      </c>
      <c r="I1454">
        <v>-28.300072078755299</v>
      </c>
      <c r="J1454">
        <v>-3.8818982214397502</v>
      </c>
      <c r="K1454">
        <v>46.8923274196272</v>
      </c>
      <c r="L1454">
        <v>46.368598170294497</v>
      </c>
      <c r="M1454">
        <v>34.4503491318466</v>
      </c>
      <c r="N1454">
        <v>0.38838589164008103</v>
      </c>
      <c r="O1454">
        <v>36.630532971996303</v>
      </c>
      <c r="P1454">
        <v>28.7209302325581</v>
      </c>
    </row>
    <row r="1455" spans="1:17" hidden="1" x14ac:dyDescent="0.3">
      <c r="A1455" t="s">
        <v>3081</v>
      </c>
      <c r="B1455" t="s">
        <v>3082</v>
      </c>
      <c r="C1455" t="s">
        <v>10405</v>
      </c>
      <c r="D1455" t="s">
        <v>2529</v>
      </c>
      <c r="E1455">
        <v>1087.64724</v>
      </c>
      <c r="F1455">
        <v>1818.2</v>
      </c>
      <c r="G1455">
        <v>168.34630776768699</v>
      </c>
      <c r="H1455">
        <v>6.8995811296215903</v>
      </c>
      <c r="I1455">
        <v>176.10011435055401</v>
      </c>
      <c r="J1455">
        <v>-4.6799180506568199</v>
      </c>
      <c r="K1455">
        <v>1577.2951702722</v>
      </c>
      <c r="L1455">
        <v>1062.13848903655</v>
      </c>
      <c r="M1455">
        <v>46.962701743815501</v>
      </c>
      <c r="N1455">
        <v>0.50363754657834003</v>
      </c>
      <c r="O1455">
        <v>13.411615883841099</v>
      </c>
      <c r="P1455">
        <v>237.955390334572</v>
      </c>
    </row>
    <row r="1456" spans="1:17" hidden="1" x14ac:dyDescent="0.3">
      <c r="A1456" t="s">
        <v>3083</v>
      </c>
      <c r="B1456" t="s">
        <v>3084</v>
      </c>
      <c r="C1456" t="s">
        <v>10405</v>
      </c>
      <c r="D1456" t="s">
        <v>549</v>
      </c>
      <c r="E1456">
        <v>1084.182729401</v>
      </c>
      <c r="F1456">
        <v>207.53</v>
      </c>
      <c r="G1456">
        <v>131.17965211358401</v>
      </c>
      <c r="H1456">
        <v>-2.9218915662024698</v>
      </c>
      <c r="I1456">
        <v>30.894035043434702</v>
      </c>
      <c r="J1456">
        <v>-3.0786692274857499</v>
      </c>
      <c r="K1456">
        <v>181.442087160558</v>
      </c>
      <c r="L1456">
        <v>152.359293558687</v>
      </c>
      <c r="M1456">
        <v>84.932270769946697</v>
      </c>
      <c r="N1456">
        <v>0.49312829216785797</v>
      </c>
      <c r="O1456">
        <v>0</v>
      </c>
      <c r="P1456">
        <v>167.95351839896699</v>
      </c>
      <c r="Q1456">
        <v>5.1531720693044E-2</v>
      </c>
    </row>
    <row r="1457" spans="1:17" hidden="1" x14ac:dyDescent="0.3">
      <c r="A1457" t="s">
        <v>3085</v>
      </c>
      <c r="B1457" t="s">
        <v>3086</v>
      </c>
      <c r="C1457" t="s">
        <v>10405</v>
      </c>
      <c r="D1457" t="s">
        <v>122</v>
      </c>
      <c r="E1457">
        <v>1083.58837984</v>
      </c>
      <c r="F1457">
        <v>363.85</v>
      </c>
      <c r="G1457">
        <v>101.612163144104</v>
      </c>
      <c r="H1457">
        <v>-5.3408389346235197</v>
      </c>
      <c r="I1457">
        <v>-7.0367383609495704</v>
      </c>
      <c r="J1457">
        <v>-0.176315873077594</v>
      </c>
      <c r="K1457">
        <v>365.172161938827</v>
      </c>
      <c r="L1457">
        <v>312.46399889063099</v>
      </c>
      <c r="M1457">
        <v>43.971017711784903</v>
      </c>
      <c r="N1457">
        <v>0.37726815003818198</v>
      </c>
      <c r="O1457">
        <v>16.366634602171199</v>
      </c>
      <c r="P1457">
        <v>167.34019103600201</v>
      </c>
      <c r="Q1457">
        <v>9.9896296014316002E-2</v>
      </c>
    </row>
    <row r="1458" spans="1:17" hidden="1" x14ac:dyDescent="0.3">
      <c r="A1458" t="s">
        <v>3087</v>
      </c>
      <c r="B1458" t="s">
        <v>3088</v>
      </c>
      <c r="C1458" t="s">
        <v>10405</v>
      </c>
      <c r="D1458" t="s">
        <v>54</v>
      </c>
      <c r="E1458">
        <v>1081.1559476899999</v>
      </c>
      <c r="F1458">
        <v>841.55</v>
      </c>
      <c r="G1458">
        <v>34.153065645216003</v>
      </c>
      <c r="H1458">
        <v>4.8257517707919098</v>
      </c>
      <c r="I1458">
        <v>6.5906275518088604</v>
      </c>
      <c r="J1458">
        <v>-5.5451455098630298</v>
      </c>
      <c r="K1458">
        <v>822.53640487649795</v>
      </c>
      <c r="L1458">
        <v>715.30079977120295</v>
      </c>
      <c r="M1458">
        <v>42.798107729886702</v>
      </c>
      <c r="N1458">
        <v>0.64846871213024304</v>
      </c>
      <c r="O1458">
        <v>12.892876240270899</v>
      </c>
      <c r="P1458">
        <v>82.529009868777706</v>
      </c>
      <c r="Q1458">
        <v>8.8957375573927994E-2</v>
      </c>
    </row>
    <row r="1459" spans="1:17" hidden="1" x14ac:dyDescent="0.3">
      <c r="A1459" t="s">
        <v>3089</v>
      </c>
      <c r="B1459" t="s">
        <v>3090</v>
      </c>
      <c r="C1459" t="s">
        <v>10405</v>
      </c>
      <c r="D1459" t="s">
        <v>74</v>
      </c>
      <c r="E1459">
        <v>1080.78</v>
      </c>
      <c r="F1459">
        <v>180.13</v>
      </c>
      <c r="G1459">
        <v>7.78616020448559</v>
      </c>
      <c r="H1459">
        <v>-11.247706102543299</v>
      </c>
      <c r="I1459">
        <v>24.4400061861094</v>
      </c>
      <c r="J1459">
        <v>-2.4598804502387299</v>
      </c>
      <c r="K1459">
        <v>186.59982501073199</v>
      </c>
      <c r="L1459">
        <v>160.81858913259899</v>
      </c>
      <c r="M1459">
        <v>40.509313822910002</v>
      </c>
      <c r="N1459">
        <v>0.14814138659385001</v>
      </c>
      <c r="O1459">
        <v>39.898961860878202</v>
      </c>
      <c r="P1459">
        <v>65.256880733944897</v>
      </c>
      <c r="Q1459">
        <v>5.2928711486892002E-2</v>
      </c>
    </row>
    <row r="1460" spans="1:17" hidden="1" x14ac:dyDescent="0.3">
      <c r="A1460" t="s">
        <v>3091</v>
      </c>
      <c r="B1460" t="s">
        <v>3092</v>
      </c>
      <c r="C1460" t="s">
        <v>10405</v>
      </c>
      <c r="D1460" t="s">
        <v>465</v>
      </c>
      <c r="E1460">
        <v>1079.265399632</v>
      </c>
      <c r="F1460">
        <v>149.91999999999999</v>
      </c>
      <c r="G1460">
        <v>-35.220430066994602</v>
      </c>
      <c r="H1460">
        <v>-14.8239661281367</v>
      </c>
      <c r="I1460">
        <v>-32.956453056823101</v>
      </c>
      <c r="J1460">
        <v>-8.4569690885442395</v>
      </c>
      <c r="K1460">
        <v>160.223977916515</v>
      </c>
      <c r="L1460">
        <v>162.283753332532</v>
      </c>
      <c r="M1460">
        <v>29.873528154802202</v>
      </c>
      <c r="N1460">
        <v>0.65074954980451805</v>
      </c>
      <c r="O1460">
        <v>44.777214514407703</v>
      </c>
      <c r="P1460">
        <v>18.093737692004702</v>
      </c>
      <c r="Q1460">
        <v>4.6690649841052999E-2</v>
      </c>
    </row>
    <row r="1461" spans="1:17" hidden="1" x14ac:dyDescent="0.3">
      <c r="A1461" t="s">
        <v>3093</v>
      </c>
      <c r="B1461" t="s">
        <v>3094</v>
      </c>
      <c r="C1461" t="s">
        <v>10405</v>
      </c>
      <c r="D1461" t="s">
        <v>242</v>
      </c>
      <c r="E1461">
        <v>1077.17942285</v>
      </c>
      <c r="F1461">
        <v>20.5</v>
      </c>
      <c r="G1461">
        <v>77.334174759144602</v>
      </c>
      <c r="H1461">
        <v>-13.7818846862575</v>
      </c>
      <c r="I1461">
        <v>-15.1502504557505</v>
      </c>
      <c r="J1461">
        <v>-3.89178350594656</v>
      </c>
      <c r="K1461">
        <v>21.268986797440299</v>
      </c>
      <c r="L1461">
        <v>19.895773557839799</v>
      </c>
      <c r="M1461">
        <v>31.868535573252199</v>
      </c>
      <c r="N1461">
        <v>0.54775231787371004</v>
      </c>
      <c r="O1461">
        <v>103.170731707317</v>
      </c>
      <c r="P1461">
        <v>132.95454545454501</v>
      </c>
      <c r="Q1461">
        <v>9.9363944157014994E-2</v>
      </c>
    </row>
    <row r="1462" spans="1:17" hidden="1" x14ac:dyDescent="0.3">
      <c r="A1462" t="s">
        <v>3095</v>
      </c>
      <c r="B1462" t="s">
        <v>3096</v>
      </c>
      <c r="C1462" t="s">
        <v>10405</v>
      </c>
      <c r="D1462" t="s">
        <v>400</v>
      </c>
      <c r="E1462">
        <v>1076.2308297</v>
      </c>
      <c r="F1462">
        <v>138.44999999999999</v>
      </c>
      <c r="G1462">
        <v>-24.4823021224183</v>
      </c>
      <c r="H1462">
        <v>18.2916795516748</v>
      </c>
      <c r="I1462">
        <v>-12.508275846818201</v>
      </c>
      <c r="J1462">
        <v>2.5025273537108301</v>
      </c>
      <c r="K1462">
        <v>124.611371611121</v>
      </c>
      <c r="L1462">
        <v>120.927951455989</v>
      </c>
      <c r="M1462">
        <v>56.193666403015897</v>
      </c>
      <c r="N1462">
        <v>2.19343296611037</v>
      </c>
      <c r="O1462">
        <v>23.365836041892301</v>
      </c>
      <c r="P1462">
        <v>41.927216811891299</v>
      </c>
      <c r="Q1462">
        <v>-2.1254952169730001E-3</v>
      </c>
    </row>
    <row r="1463" spans="1:17" hidden="1" x14ac:dyDescent="0.3">
      <c r="A1463" t="s">
        <v>3097</v>
      </c>
      <c r="B1463" t="s">
        <v>3098</v>
      </c>
      <c r="C1463" t="s">
        <v>10405</v>
      </c>
      <c r="D1463" t="s">
        <v>261</v>
      </c>
      <c r="E1463">
        <v>1075.84160892</v>
      </c>
      <c r="F1463">
        <v>202.8</v>
      </c>
      <c r="G1463">
        <v>41.335812989159102</v>
      </c>
      <c r="H1463">
        <v>10.0754322518171</v>
      </c>
      <c r="I1463">
        <v>62.872027183484697</v>
      </c>
      <c r="J1463">
        <v>-7.5296070878852701</v>
      </c>
      <c r="K1463">
        <v>183.23618754544799</v>
      </c>
      <c r="L1463">
        <v>151.40949842014899</v>
      </c>
      <c r="M1463">
        <v>55.030304710830499</v>
      </c>
      <c r="N1463">
        <v>0.36845436019048</v>
      </c>
      <c r="O1463">
        <v>11.0798816568047</v>
      </c>
      <c r="P1463">
        <v>89.355742296918706</v>
      </c>
    </row>
    <row r="1464" spans="1:17" hidden="1" x14ac:dyDescent="0.3">
      <c r="A1464" t="s">
        <v>3099</v>
      </c>
      <c r="B1464" t="s">
        <v>3100</v>
      </c>
      <c r="C1464" t="s">
        <v>10405</v>
      </c>
      <c r="D1464" t="s">
        <v>546</v>
      </c>
      <c r="E1464">
        <v>1068.7971927149999</v>
      </c>
      <c r="F1464">
        <v>718.65</v>
      </c>
      <c r="G1464">
        <v>-32.615861593424498</v>
      </c>
      <c r="H1464">
        <v>12.376939775216201</v>
      </c>
      <c r="I1464">
        <v>23.8633457748033</v>
      </c>
      <c r="J1464">
        <v>-1.7145578000011299</v>
      </c>
      <c r="K1464">
        <v>634.992685366263</v>
      </c>
      <c r="L1464">
        <v>613.66819361606304</v>
      </c>
      <c r="M1464">
        <v>68.753673018458997</v>
      </c>
      <c r="N1464">
        <v>1.8562075025586799</v>
      </c>
      <c r="O1464">
        <v>25.2348152786474</v>
      </c>
      <c r="P1464">
        <v>55.148963730569903</v>
      </c>
      <c r="Q1464">
        <v>0.116135038895057</v>
      </c>
    </row>
    <row r="1465" spans="1:17" hidden="1" x14ac:dyDescent="0.3">
      <c r="A1465" t="s">
        <v>3101</v>
      </c>
      <c r="B1465" t="s">
        <v>3102</v>
      </c>
      <c r="C1465" t="s">
        <v>10405</v>
      </c>
      <c r="D1465" t="s">
        <v>46</v>
      </c>
      <c r="E1465">
        <v>1068.5889058400001</v>
      </c>
      <c r="F1465">
        <v>442.7</v>
      </c>
      <c r="G1465">
        <v>47.381270520526101</v>
      </c>
      <c r="H1465">
        <v>-5.2462384221613698</v>
      </c>
      <c r="I1465">
        <v>61.8361297475873</v>
      </c>
      <c r="J1465">
        <v>-13.870081181977101</v>
      </c>
      <c r="M1465">
        <v>38.808522972478798</v>
      </c>
      <c r="O1465">
        <v>57.092839394623901</v>
      </c>
      <c r="P1465">
        <v>98.564700605516904</v>
      </c>
    </row>
    <row r="1466" spans="1:17" hidden="1" x14ac:dyDescent="0.3">
      <c r="A1466" t="s">
        <v>3103</v>
      </c>
      <c r="B1466" t="s">
        <v>3104</v>
      </c>
      <c r="C1466" t="s">
        <v>10405</v>
      </c>
      <c r="D1466" t="s">
        <v>592</v>
      </c>
      <c r="E1466">
        <v>1065.7297036499999</v>
      </c>
      <c r="F1466">
        <v>295.5</v>
      </c>
      <c r="G1466">
        <v>-20.002413168986401</v>
      </c>
      <c r="H1466">
        <v>-12.892338857067999</v>
      </c>
      <c r="I1466">
        <v>-9.8031594176439505</v>
      </c>
      <c r="J1466">
        <v>-7.1622827005593699</v>
      </c>
      <c r="K1466">
        <v>312.94256655978302</v>
      </c>
      <c r="L1466">
        <v>299.53151778263799</v>
      </c>
      <c r="M1466">
        <v>35.6102587750391</v>
      </c>
      <c r="N1466">
        <v>0.36459631467639197</v>
      </c>
      <c r="O1466">
        <v>30.118443316412801</v>
      </c>
      <c r="P1466">
        <v>31.3333333333333</v>
      </c>
      <c r="Q1466">
        <v>-4.9328943108265001E-2</v>
      </c>
    </row>
    <row r="1467" spans="1:17" hidden="1" x14ac:dyDescent="0.3">
      <c r="A1467" t="s">
        <v>3105</v>
      </c>
      <c r="B1467" t="s">
        <v>3106</v>
      </c>
      <c r="C1467" t="s">
        <v>10405</v>
      </c>
      <c r="E1467">
        <v>1063.9098168</v>
      </c>
      <c r="F1467">
        <v>428</v>
      </c>
      <c r="G1467">
        <v>66.874103053507199</v>
      </c>
      <c r="H1467">
        <v>17.628222302088499</v>
      </c>
      <c r="I1467">
        <v>81.259340558591106</v>
      </c>
      <c r="J1467">
        <v>-6.0883223194917697</v>
      </c>
      <c r="M1467">
        <v>58.990560558812398</v>
      </c>
      <c r="O1467">
        <v>13.901869158878499</v>
      </c>
      <c r="P1467">
        <v>108.57699805068199</v>
      </c>
    </row>
    <row r="1468" spans="1:17" hidden="1" x14ac:dyDescent="0.3">
      <c r="A1468" t="s">
        <v>3107</v>
      </c>
      <c r="B1468" t="s">
        <v>3108</v>
      </c>
      <c r="C1468" t="s">
        <v>10405</v>
      </c>
      <c r="D1468" t="s">
        <v>465</v>
      </c>
      <c r="E1468">
        <v>1061.06511514</v>
      </c>
      <c r="F1468">
        <v>300.7</v>
      </c>
      <c r="G1468">
        <v>94.922748650239498</v>
      </c>
      <c r="H1468">
        <v>-15.2972203672202</v>
      </c>
      <c r="I1468">
        <v>92.885080796538304</v>
      </c>
      <c r="J1468">
        <v>-2.4669354866129298</v>
      </c>
      <c r="K1468">
        <v>287.60967936548599</v>
      </c>
      <c r="L1468">
        <v>215.32128871692399</v>
      </c>
      <c r="M1468">
        <v>43.9182033793521</v>
      </c>
      <c r="N1468">
        <v>0.27916826468182299</v>
      </c>
      <c r="O1468">
        <v>15.729963418689699</v>
      </c>
      <c r="P1468">
        <v>138.65079365079299</v>
      </c>
      <c r="Q1468">
        <v>0.15061982051688499</v>
      </c>
    </row>
    <row r="1469" spans="1:17" hidden="1" x14ac:dyDescent="0.3">
      <c r="A1469" t="s">
        <v>3109</v>
      </c>
      <c r="B1469" t="s">
        <v>3110</v>
      </c>
      <c r="C1469" t="s">
        <v>10405</v>
      </c>
      <c r="E1469">
        <v>1057.5779439539999</v>
      </c>
      <c r="F1469">
        <v>19.739999999999998</v>
      </c>
      <c r="G1469">
        <v>819.89347525423398</v>
      </c>
      <c r="H1469">
        <v>-75.484353882933107</v>
      </c>
      <c r="I1469">
        <v>-34.391115875007102</v>
      </c>
      <c r="J1469">
        <v>-20.5700937177333</v>
      </c>
      <c r="K1469">
        <v>48.3014637623696</v>
      </c>
      <c r="L1469">
        <v>37.171782892683503</v>
      </c>
      <c r="M1469">
        <v>0.92285968104920402</v>
      </c>
      <c r="N1469">
        <v>1.2629659591210001</v>
      </c>
      <c r="O1469">
        <v>352.48226950354598</v>
      </c>
      <c r="P1469">
        <v>851.74297396447696</v>
      </c>
      <c r="Q1469">
        <v>0.24515202349804599</v>
      </c>
    </row>
    <row r="1470" spans="1:17" hidden="1" x14ac:dyDescent="0.3">
      <c r="A1470" t="s">
        <v>3111</v>
      </c>
      <c r="B1470" t="s">
        <v>3112</v>
      </c>
      <c r="C1470" t="s">
        <v>10405</v>
      </c>
      <c r="E1470">
        <v>1054.4402700000001</v>
      </c>
      <c r="F1470">
        <v>190.2</v>
      </c>
      <c r="G1470">
        <v>451.84186472684502</v>
      </c>
      <c r="H1470">
        <v>-15.5074887855751</v>
      </c>
      <c r="I1470">
        <v>22.612721576810699</v>
      </c>
      <c r="J1470">
        <v>-6.7435979464419598</v>
      </c>
      <c r="K1470">
        <v>216.04683485901799</v>
      </c>
      <c r="L1470">
        <v>179.879816927349</v>
      </c>
      <c r="M1470">
        <v>41.077295622720399</v>
      </c>
      <c r="N1470">
        <v>0.17348772025095099</v>
      </c>
      <c r="O1470">
        <v>115.77287066245999</v>
      </c>
      <c r="P1470">
        <v>545.05813953488303</v>
      </c>
      <c r="Q1470">
        <v>0.15051816834805501</v>
      </c>
    </row>
    <row r="1471" spans="1:17" hidden="1" x14ac:dyDescent="0.3">
      <c r="A1471" t="s">
        <v>3113</v>
      </c>
      <c r="B1471" t="s">
        <v>3114</v>
      </c>
      <c r="C1471" t="s">
        <v>10405</v>
      </c>
      <c r="D1471" t="s">
        <v>279</v>
      </c>
      <c r="E1471">
        <v>1053.0650000000001</v>
      </c>
      <c r="F1471">
        <v>8100.5</v>
      </c>
      <c r="G1471">
        <v>7.3653518016785497</v>
      </c>
      <c r="H1471">
        <v>-2.1251170169810401</v>
      </c>
      <c r="I1471">
        <v>-24.4520996695144</v>
      </c>
      <c r="J1471">
        <v>-5.9399244237481197</v>
      </c>
      <c r="K1471">
        <v>8099.2364960526902</v>
      </c>
      <c r="L1471">
        <v>8036.5502672151197</v>
      </c>
      <c r="M1471">
        <v>52.956373795368897</v>
      </c>
      <c r="N1471">
        <v>0.85310089177566595</v>
      </c>
      <c r="O1471">
        <v>24.078760570335099</v>
      </c>
      <c r="P1471">
        <v>42.089107174179901</v>
      </c>
      <c r="Q1471">
        <v>0.18770150388040699</v>
      </c>
    </row>
    <row r="1472" spans="1:17" hidden="1" x14ac:dyDescent="0.3">
      <c r="A1472" t="s">
        <v>3115</v>
      </c>
      <c r="B1472" t="s">
        <v>3116</v>
      </c>
      <c r="C1472" t="s">
        <v>10405</v>
      </c>
      <c r="D1472" t="s">
        <v>130</v>
      </c>
      <c r="E1472">
        <v>1051.523625</v>
      </c>
      <c r="F1472">
        <v>252.5</v>
      </c>
      <c r="G1472">
        <v>19.348106080175999</v>
      </c>
      <c r="H1472">
        <v>-11.1939654004362</v>
      </c>
      <c r="I1472">
        <v>-9.7875651171047799</v>
      </c>
      <c r="J1472">
        <v>-5.0173809222949899</v>
      </c>
      <c r="K1472">
        <v>277.93456781764002</v>
      </c>
      <c r="L1472">
        <v>256.728137453177</v>
      </c>
      <c r="M1472">
        <v>37.460197157599303</v>
      </c>
      <c r="N1472">
        <v>0.42305789017291701</v>
      </c>
      <c r="O1472">
        <v>49.485148514851403</v>
      </c>
      <c r="P1472">
        <v>66.997354497354493</v>
      </c>
    </row>
    <row r="1473" spans="1:17" hidden="1" x14ac:dyDescent="0.3">
      <c r="A1473" t="s">
        <v>3117</v>
      </c>
      <c r="B1473" t="s">
        <v>3118</v>
      </c>
      <c r="C1473" t="s">
        <v>10405</v>
      </c>
      <c r="D1473" t="s">
        <v>549</v>
      </c>
      <c r="E1473">
        <v>1051.02844</v>
      </c>
      <c r="F1473">
        <v>1307.9000000000001</v>
      </c>
      <c r="G1473">
        <v>77.280657989469105</v>
      </c>
      <c r="H1473">
        <v>-2.71748872825329</v>
      </c>
      <c r="I1473">
        <v>-13.630110941787899</v>
      </c>
      <c r="J1473">
        <v>2.5488125344497901</v>
      </c>
      <c r="K1473">
        <v>1245.5628006111201</v>
      </c>
      <c r="L1473">
        <v>1168.89610568393</v>
      </c>
      <c r="M1473">
        <v>77.589578561940499</v>
      </c>
      <c r="N1473">
        <v>0.56702035109123206</v>
      </c>
      <c r="O1473">
        <v>23.847388944108801</v>
      </c>
      <c r="P1473">
        <v>113.53469387755101</v>
      </c>
      <c r="Q1473">
        <v>0.167326918023707</v>
      </c>
    </row>
    <row r="1474" spans="1:17" hidden="1" x14ac:dyDescent="0.3">
      <c r="A1474" t="s">
        <v>3119</v>
      </c>
      <c r="B1474" t="s">
        <v>3120</v>
      </c>
      <c r="C1474" t="s">
        <v>10405</v>
      </c>
      <c r="D1474" t="s">
        <v>549</v>
      </c>
      <c r="E1474">
        <v>1048.7309227200001</v>
      </c>
      <c r="F1474">
        <v>89.7</v>
      </c>
      <c r="G1474">
        <v>104.74182730194499</v>
      </c>
      <c r="H1474">
        <v>-5.7732507333511203</v>
      </c>
      <c r="I1474">
        <v>15.045070186684599</v>
      </c>
      <c r="J1474">
        <v>-12.493741738046101</v>
      </c>
      <c r="K1474">
        <v>92.614505276159306</v>
      </c>
      <c r="L1474">
        <v>78.790562434364006</v>
      </c>
      <c r="M1474">
        <v>42.4133388855684</v>
      </c>
      <c r="N1474">
        <v>1.3790496146826701</v>
      </c>
      <c r="O1474">
        <v>32.274247491638803</v>
      </c>
      <c r="P1474">
        <v>138.19231994760901</v>
      </c>
      <c r="Q1474">
        <v>7.9634936479655999E-2</v>
      </c>
    </row>
    <row r="1475" spans="1:17" hidden="1" x14ac:dyDescent="0.3">
      <c r="A1475" t="s">
        <v>3121</v>
      </c>
      <c r="B1475" t="s">
        <v>3122</v>
      </c>
      <c r="C1475" t="s">
        <v>10405</v>
      </c>
      <c r="D1475" t="s">
        <v>261</v>
      </c>
      <c r="E1475">
        <v>1044.5856318000001</v>
      </c>
      <c r="F1475">
        <v>743</v>
      </c>
      <c r="G1475">
        <v>127.668489414102</v>
      </c>
      <c r="H1475">
        <v>-2.9493579755261998</v>
      </c>
      <c r="I1475">
        <v>88.994249405706896</v>
      </c>
      <c r="J1475">
        <v>-4.1604381270656603</v>
      </c>
      <c r="K1475">
        <v>723.87630899471401</v>
      </c>
      <c r="L1475">
        <v>576.95230750697101</v>
      </c>
      <c r="M1475">
        <v>56.374881712470199</v>
      </c>
      <c r="N1475">
        <v>0.37617554858934099</v>
      </c>
      <c r="O1475">
        <v>52.086137281291997</v>
      </c>
      <c r="P1475">
        <v>179.691323169584</v>
      </c>
      <c r="Q1475">
        <v>0.191751832380159</v>
      </c>
    </row>
    <row r="1476" spans="1:17" hidden="1" x14ac:dyDescent="0.3">
      <c r="A1476" t="s">
        <v>3123</v>
      </c>
      <c r="B1476" t="s">
        <v>3124</v>
      </c>
      <c r="C1476" t="s">
        <v>10405</v>
      </c>
      <c r="D1476" t="s">
        <v>284</v>
      </c>
      <c r="E1476">
        <v>1040.5988918999999</v>
      </c>
      <c r="F1476">
        <v>166.2</v>
      </c>
      <c r="G1476">
        <v>455.05979879660799</v>
      </c>
      <c r="H1476">
        <v>-19.674513523288901</v>
      </c>
      <c r="I1476">
        <v>142.43954110263201</v>
      </c>
      <c r="J1476">
        <v>-4.1332211472773297</v>
      </c>
      <c r="K1476">
        <v>186.052547519114</v>
      </c>
      <c r="L1476">
        <v>149.466058462756</v>
      </c>
      <c r="M1476">
        <v>47.329381157782201</v>
      </c>
      <c r="N1476">
        <v>0.82102276719496803</v>
      </c>
      <c r="O1476">
        <v>86.584371724700105</v>
      </c>
      <c r="P1476">
        <v>534.52301780831999</v>
      </c>
      <c r="Q1476">
        <v>0.19324064788061601</v>
      </c>
    </row>
    <row r="1477" spans="1:17" hidden="1" x14ac:dyDescent="0.3">
      <c r="A1477" t="s">
        <v>3125</v>
      </c>
      <c r="B1477" t="s">
        <v>3126</v>
      </c>
      <c r="C1477" t="s">
        <v>10405</v>
      </c>
      <c r="D1477" t="s">
        <v>284</v>
      </c>
      <c r="E1477">
        <v>1040.42719685</v>
      </c>
      <c r="F1477">
        <v>426.95</v>
      </c>
      <c r="G1477">
        <v>-39.565915007660102</v>
      </c>
      <c r="H1477">
        <v>-11.649119659214</v>
      </c>
      <c r="I1477">
        <v>-5.4077542372802796</v>
      </c>
      <c r="J1477">
        <v>-4.5142861781437196</v>
      </c>
      <c r="K1477">
        <v>434.74736829344698</v>
      </c>
      <c r="L1477">
        <v>434.07767069988</v>
      </c>
      <c r="M1477">
        <v>43.737502851274598</v>
      </c>
      <c r="N1477">
        <v>0.54335012629698498</v>
      </c>
      <c r="O1477">
        <v>19.826677596908301</v>
      </c>
      <c r="P1477">
        <v>18.0561316189686</v>
      </c>
      <c r="Q1477">
        <v>-1.43099530102E-3</v>
      </c>
    </row>
    <row r="1478" spans="1:17" hidden="1" x14ac:dyDescent="0.3">
      <c r="A1478" t="s">
        <v>3127</v>
      </c>
      <c r="B1478" t="s">
        <v>3128</v>
      </c>
      <c r="C1478" t="s">
        <v>10405</v>
      </c>
      <c r="D1478" t="s">
        <v>592</v>
      </c>
      <c r="E1478">
        <v>1040.1431057919999</v>
      </c>
      <c r="F1478">
        <v>205.03</v>
      </c>
      <c r="G1478">
        <v>179.74624597060799</v>
      </c>
      <c r="H1478">
        <v>50.601665036932502</v>
      </c>
      <c r="I1478">
        <v>125.100925271401</v>
      </c>
      <c r="J1478">
        <v>8.3443441866971604</v>
      </c>
      <c r="K1478">
        <v>151.16997673727201</v>
      </c>
      <c r="L1478">
        <v>111.60837700729699</v>
      </c>
      <c r="M1478">
        <v>95.181202700221903</v>
      </c>
      <c r="N1478">
        <v>7.7072688136675199E-2</v>
      </c>
      <c r="O1478">
        <v>0</v>
      </c>
      <c r="P1478">
        <v>218.12257564003099</v>
      </c>
      <c r="Q1478">
        <v>5.3602156804643003E-2</v>
      </c>
    </row>
    <row r="1479" spans="1:17" hidden="1" x14ac:dyDescent="0.3">
      <c r="A1479" t="s">
        <v>3129</v>
      </c>
      <c r="B1479" t="s">
        <v>3130</v>
      </c>
      <c r="C1479" t="s">
        <v>10405</v>
      </c>
      <c r="D1479" t="s">
        <v>116</v>
      </c>
      <c r="E1479">
        <v>1039.087486674</v>
      </c>
      <c r="F1479">
        <v>142.11000000000001</v>
      </c>
      <c r="G1479">
        <v>-47.134148486696098</v>
      </c>
      <c r="H1479">
        <v>-9.03204440626787</v>
      </c>
      <c r="I1479">
        <v>-8.1632789912526196</v>
      </c>
      <c r="J1479">
        <v>-1.6408888238004999</v>
      </c>
      <c r="K1479">
        <v>140.86030183155</v>
      </c>
      <c r="L1479">
        <v>149.19256097102701</v>
      </c>
      <c r="M1479">
        <v>62.472823530166998</v>
      </c>
      <c r="N1479">
        <v>0.54563123670878999</v>
      </c>
      <c r="O1479">
        <v>56.357751037928303</v>
      </c>
      <c r="P1479">
        <v>12.5178147268408</v>
      </c>
      <c r="Q1479">
        <v>3.9489821151884999E-2</v>
      </c>
    </row>
    <row r="1480" spans="1:17" hidden="1" x14ac:dyDescent="0.3">
      <c r="A1480" t="s">
        <v>3131</v>
      </c>
      <c r="B1480" t="s">
        <v>3132</v>
      </c>
      <c r="C1480" t="s">
        <v>10405</v>
      </c>
      <c r="D1480" t="s">
        <v>642</v>
      </c>
      <c r="E1480">
        <v>1037.3749192780001</v>
      </c>
      <c r="F1480">
        <v>48.89</v>
      </c>
      <c r="G1480">
        <v>-37.558274023647101</v>
      </c>
      <c r="H1480">
        <v>-6.5012430566683799</v>
      </c>
      <c r="I1480">
        <v>-0.85113531154903299</v>
      </c>
      <c r="J1480">
        <v>-0.94817099942654304</v>
      </c>
      <c r="K1480">
        <v>49.312867739145901</v>
      </c>
      <c r="L1480">
        <v>49.1519948640778</v>
      </c>
      <c r="M1480">
        <v>60.808071729425102</v>
      </c>
      <c r="N1480">
        <v>0.25005414871849702</v>
      </c>
      <c r="O1480">
        <v>27.224381264062099</v>
      </c>
      <c r="P1480">
        <v>21.616915422885501</v>
      </c>
      <c r="Q1480">
        <v>3.9907661937419001E-2</v>
      </c>
    </row>
    <row r="1481" spans="1:17" hidden="1" x14ac:dyDescent="0.3">
      <c r="A1481" t="s">
        <v>3133</v>
      </c>
      <c r="B1481" t="s">
        <v>3134</v>
      </c>
      <c r="C1481" t="s">
        <v>10405</v>
      </c>
      <c r="D1481" t="s">
        <v>46</v>
      </c>
      <c r="E1481">
        <v>1036.9261111759999</v>
      </c>
      <c r="F1481">
        <v>26.02</v>
      </c>
      <c r="G1481">
        <v>95.5980537373093</v>
      </c>
      <c r="H1481">
        <v>1548.16582773204</v>
      </c>
      <c r="I1481">
        <v>110.05291296436999</v>
      </c>
      <c r="J1481">
        <v>26.726192577376001</v>
      </c>
      <c r="K1481">
        <v>9.4615266619113108</v>
      </c>
      <c r="L1481">
        <v>4.0362894828843201</v>
      </c>
      <c r="M1481">
        <v>100</v>
      </c>
      <c r="N1481">
        <v>0.99912845839771403</v>
      </c>
      <c r="O1481">
        <v>0</v>
      </c>
      <c r="P1481">
        <v>138.71559633027499</v>
      </c>
    </row>
    <row r="1482" spans="1:17" hidden="1" x14ac:dyDescent="0.3">
      <c r="A1482" t="s">
        <v>3135</v>
      </c>
      <c r="B1482" t="s">
        <v>3136</v>
      </c>
      <c r="C1482" t="s">
        <v>10405</v>
      </c>
      <c r="D1482" t="s">
        <v>144</v>
      </c>
      <c r="E1482">
        <v>1030.59728367</v>
      </c>
      <c r="F1482">
        <v>458.95</v>
      </c>
      <c r="G1482">
        <v>-1.6139709009354699</v>
      </c>
      <c r="H1482">
        <v>1.7960651440628E-2</v>
      </c>
      <c r="I1482">
        <v>-16.382204135982601</v>
      </c>
      <c r="J1482">
        <v>-3.1842007056515498</v>
      </c>
      <c r="K1482">
        <v>446.95443048802599</v>
      </c>
      <c r="L1482">
        <v>429.15340546960999</v>
      </c>
      <c r="M1482">
        <v>60.446035358951399</v>
      </c>
      <c r="N1482">
        <v>0.38511634111701598</v>
      </c>
      <c r="O1482">
        <v>16.1346551911973</v>
      </c>
      <c r="P1482">
        <v>50.155406510714798</v>
      </c>
      <c r="Q1482">
        <v>6.6524880692996002E-2</v>
      </c>
    </row>
    <row r="1483" spans="1:17" hidden="1" x14ac:dyDescent="0.3">
      <c r="A1483" t="s">
        <v>3137</v>
      </c>
      <c r="B1483" t="s">
        <v>3138</v>
      </c>
      <c r="C1483" t="s">
        <v>10405</v>
      </c>
      <c r="D1483" t="s">
        <v>273</v>
      </c>
      <c r="E1483">
        <v>1026.8082231399901</v>
      </c>
      <c r="F1483">
        <v>42.37</v>
      </c>
      <c r="G1483">
        <v>-60.399245759146901</v>
      </c>
      <c r="H1483">
        <v>0.23433314250607401</v>
      </c>
      <c r="I1483">
        <v>-3.9238306990362499</v>
      </c>
      <c r="J1483">
        <v>-1.5847537930411699</v>
      </c>
      <c r="K1483">
        <v>41.4965827807141</v>
      </c>
      <c r="L1483">
        <v>44.252081596571799</v>
      </c>
      <c r="M1483">
        <v>46.757551281656198</v>
      </c>
      <c r="N1483">
        <v>0.52187212154534801</v>
      </c>
      <c r="O1483">
        <v>45.102666981354702</v>
      </c>
      <c r="P1483">
        <v>28.393939393939299</v>
      </c>
      <c r="Q1483">
        <v>4.1096593314425001E-2</v>
      </c>
    </row>
    <row r="1484" spans="1:17" hidden="1" x14ac:dyDescent="0.3">
      <c r="A1484" t="s">
        <v>3139</v>
      </c>
      <c r="B1484" t="s">
        <v>3140</v>
      </c>
      <c r="C1484" t="s">
        <v>10405</v>
      </c>
      <c r="D1484" t="s">
        <v>190</v>
      </c>
      <c r="E1484">
        <v>1024.252</v>
      </c>
      <c r="F1484">
        <v>950</v>
      </c>
      <c r="G1484">
        <v>-46.528438988644503</v>
      </c>
      <c r="H1484">
        <v>-17.0598958586178</v>
      </c>
      <c r="I1484">
        <v>-38.128890630449298</v>
      </c>
      <c r="J1484">
        <v>-1.8532910139340799</v>
      </c>
      <c r="K1484">
        <v>1030.7286278323099</v>
      </c>
      <c r="L1484">
        <v>1115.4701639269999</v>
      </c>
      <c r="M1484">
        <v>30.085393300336701</v>
      </c>
      <c r="N1484">
        <v>0.76280611801690401</v>
      </c>
      <c r="O1484">
        <v>60.5263157894736</v>
      </c>
      <c r="P1484">
        <v>1.4903050050745199</v>
      </c>
      <c r="Q1484">
        <v>6.4429345888767003E-2</v>
      </c>
    </row>
    <row r="1485" spans="1:17" hidden="1" x14ac:dyDescent="0.3">
      <c r="A1485" t="s">
        <v>3141</v>
      </c>
      <c r="B1485" t="s">
        <v>3142</v>
      </c>
      <c r="C1485" t="s">
        <v>10405</v>
      </c>
      <c r="D1485" t="s">
        <v>592</v>
      </c>
      <c r="E1485">
        <v>1023.4448928</v>
      </c>
      <c r="F1485">
        <v>7.1</v>
      </c>
      <c r="G1485">
        <v>167.09786971080899</v>
      </c>
      <c r="H1485">
        <v>37.042125731903703</v>
      </c>
      <c r="I1485">
        <v>92.975730887188405</v>
      </c>
      <c r="J1485">
        <v>8.9305783555322993</v>
      </c>
      <c r="K1485">
        <v>5.4540916412252098</v>
      </c>
      <c r="L1485">
        <v>4.2789849914514502</v>
      </c>
      <c r="M1485">
        <v>75.450091651674498</v>
      </c>
      <c r="N1485">
        <v>0.89537016976322803</v>
      </c>
      <c r="O1485">
        <v>0.42253521126760502</v>
      </c>
      <c r="P1485">
        <v>248.03921568627399</v>
      </c>
      <c r="Q1485">
        <v>9.6836018294956999E-2</v>
      </c>
    </row>
    <row r="1486" spans="1:17" hidden="1" x14ac:dyDescent="0.3">
      <c r="A1486" t="s">
        <v>3143</v>
      </c>
      <c r="B1486" t="s">
        <v>3144</v>
      </c>
      <c r="C1486" t="s">
        <v>10405</v>
      </c>
      <c r="D1486" t="s">
        <v>465</v>
      </c>
      <c r="E1486">
        <v>1022.9123254249999</v>
      </c>
      <c r="F1486">
        <v>279.25</v>
      </c>
      <c r="G1486">
        <v>-33.279078660825498</v>
      </c>
      <c r="H1486">
        <v>-1.1298443059885801</v>
      </c>
      <c r="I1486">
        <v>-2.6893611919516802</v>
      </c>
      <c r="J1486">
        <v>-2.8528860049019502</v>
      </c>
      <c r="K1486">
        <v>267.295153477339</v>
      </c>
      <c r="L1486">
        <v>265.21712403980803</v>
      </c>
      <c r="M1486">
        <v>59.666457027711502</v>
      </c>
      <c r="N1486">
        <v>2.3075578160202599</v>
      </c>
      <c r="O1486">
        <v>11.6562220232766</v>
      </c>
      <c r="P1486">
        <v>23.8359201773835</v>
      </c>
      <c r="Q1486">
        <v>-8.3255453019755996E-2</v>
      </c>
    </row>
    <row r="1487" spans="1:17" hidden="1" x14ac:dyDescent="0.3">
      <c r="A1487" t="s">
        <v>3145</v>
      </c>
      <c r="B1487" t="s">
        <v>3146</v>
      </c>
      <c r="C1487" t="s">
        <v>10405</v>
      </c>
      <c r="D1487" t="s">
        <v>54</v>
      </c>
      <c r="E1487">
        <v>1022.2848</v>
      </c>
      <c r="F1487">
        <v>204</v>
      </c>
      <c r="G1487">
        <v>25.618660301721299</v>
      </c>
      <c r="H1487">
        <v>-9.1336858190339907</v>
      </c>
      <c r="I1487">
        <v>-33.993167692503199</v>
      </c>
      <c r="J1487">
        <v>-5.4098357135818098</v>
      </c>
      <c r="K1487">
        <v>215.245205599359</v>
      </c>
      <c r="L1487">
        <v>204.797392228212</v>
      </c>
      <c r="M1487">
        <v>38.382874755039801</v>
      </c>
      <c r="N1487">
        <v>0.87232833174520796</v>
      </c>
      <c r="O1487">
        <v>29.901960784313701</v>
      </c>
      <c r="P1487">
        <v>63.855421686746901</v>
      </c>
      <c r="Q1487">
        <v>4.7360934151914003E-2</v>
      </c>
    </row>
    <row r="1488" spans="1:17" hidden="1" x14ac:dyDescent="0.3">
      <c r="A1488" t="s">
        <v>3147</v>
      </c>
      <c r="B1488" t="s">
        <v>3148</v>
      </c>
      <c r="C1488" t="s">
        <v>10405</v>
      </c>
      <c r="D1488" t="s">
        <v>592</v>
      </c>
      <c r="E1488">
        <v>1021.541322592</v>
      </c>
      <c r="F1488">
        <v>216.88</v>
      </c>
      <c r="G1488">
        <v>-17.672083601003798</v>
      </c>
      <c r="H1488">
        <v>-6.95935421846632</v>
      </c>
      <c r="I1488">
        <v>5.1018304405684098</v>
      </c>
      <c r="J1488">
        <v>-2.1111937499431499</v>
      </c>
      <c r="K1488">
        <v>219.239323081235</v>
      </c>
      <c r="L1488">
        <v>207.84420556378601</v>
      </c>
      <c r="M1488">
        <v>46.644266973071502</v>
      </c>
      <c r="N1488">
        <v>0.38367286620574298</v>
      </c>
      <c r="O1488">
        <v>24.4928070822574</v>
      </c>
      <c r="P1488">
        <v>36.359635334800302</v>
      </c>
      <c r="Q1488">
        <v>-3.696284053904E-3</v>
      </c>
    </row>
    <row r="1489" spans="1:17" hidden="1" x14ac:dyDescent="0.3">
      <c r="A1489" t="s">
        <v>3149</v>
      </c>
      <c r="B1489" t="s">
        <v>3150</v>
      </c>
      <c r="C1489" t="s">
        <v>10405</v>
      </c>
      <c r="D1489" t="s">
        <v>225</v>
      </c>
      <c r="E1489">
        <v>1020.5838965</v>
      </c>
      <c r="F1489">
        <v>553</v>
      </c>
      <c r="G1489">
        <v>113.057498632538</v>
      </c>
      <c r="H1489">
        <v>9.5197796220775004</v>
      </c>
      <c r="I1489">
        <v>53.179080442789697</v>
      </c>
      <c r="J1489">
        <v>0.34489791610732501</v>
      </c>
      <c r="K1489">
        <v>495.00353878619899</v>
      </c>
      <c r="L1489">
        <v>389.03388787049101</v>
      </c>
      <c r="M1489">
        <v>70.439538219910602</v>
      </c>
      <c r="N1489">
        <v>0.188064432257363</v>
      </c>
      <c r="O1489">
        <v>5.3526220614828102</v>
      </c>
      <c r="P1489">
        <v>174.78260869565199</v>
      </c>
      <c r="Q1489">
        <v>0.10589483460049599</v>
      </c>
    </row>
    <row r="1490" spans="1:17" hidden="1" x14ac:dyDescent="0.3">
      <c r="A1490" t="s">
        <v>3151</v>
      </c>
      <c r="B1490" t="s">
        <v>3152</v>
      </c>
      <c r="C1490" t="s">
        <v>10405</v>
      </c>
      <c r="D1490" t="s">
        <v>1551</v>
      </c>
      <c r="E1490">
        <v>1019.9414022</v>
      </c>
      <c r="F1490">
        <v>37.1</v>
      </c>
      <c r="G1490">
        <v>0.414315906512705</v>
      </c>
      <c r="H1490">
        <v>-7.7406348529908797</v>
      </c>
      <c r="I1490">
        <v>5.4327069826349899</v>
      </c>
      <c r="J1490">
        <v>-0.36402015894927497</v>
      </c>
      <c r="K1490">
        <v>36.3404187878862</v>
      </c>
      <c r="L1490">
        <v>34.4591270898025</v>
      </c>
      <c r="M1490">
        <v>51.620962224665902</v>
      </c>
      <c r="N1490">
        <v>0.60538501645224296</v>
      </c>
      <c r="O1490">
        <v>22.506738544474398</v>
      </c>
      <c r="P1490">
        <v>37.356534616808503</v>
      </c>
      <c r="Q1490">
        <v>4.5098815728054999E-2</v>
      </c>
    </row>
    <row r="1491" spans="1:17" hidden="1" x14ac:dyDescent="0.3">
      <c r="A1491" t="s">
        <v>3153</v>
      </c>
      <c r="B1491" t="s">
        <v>3154</v>
      </c>
      <c r="C1491" t="s">
        <v>10405</v>
      </c>
      <c r="D1491" t="s">
        <v>261</v>
      </c>
      <c r="E1491">
        <v>1016.9982988</v>
      </c>
      <c r="F1491">
        <v>3316</v>
      </c>
      <c r="G1491">
        <v>-25.592989858204302</v>
      </c>
      <c r="H1491">
        <v>-10.056394490179001</v>
      </c>
      <c r="I1491">
        <v>-11.138130631143101</v>
      </c>
      <c r="J1491">
        <v>-5.1869313357478504</v>
      </c>
      <c r="O1491">
        <v>9.7406513872135108</v>
      </c>
      <c r="P1491">
        <v>9.8013245033112604</v>
      </c>
    </row>
    <row r="1492" spans="1:17" hidden="1" x14ac:dyDescent="0.3">
      <c r="A1492" t="s">
        <v>3155</v>
      </c>
      <c r="B1492" t="s">
        <v>3156</v>
      </c>
      <c r="C1492" t="s">
        <v>10405</v>
      </c>
      <c r="D1492" t="s">
        <v>273</v>
      </c>
      <c r="E1492">
        <v>1016.817651</v>
      </c>
      <c r="F1492">
        <v>94.95</v>
      </c>
      <c r="G1492">
        <v>-51.417478379874503</v>
      </c>
      <c r="H1492">
        <v>-6.4856490612057902</v>
      </c>
      <c r="I1492">
        <v>-3.75011524619807</v>
      </c>
      <c r="J1492">
        <v>-2.47483890143319</v>
      </c>
      <c r="K1492">
        <v>95.758378453819802</v>
      </c>
      <c r="L1492">
        <v>96.689183065066203</v>
      </c>
      <c r="M1492">
        <v>44.568917925796498</v>
      </c>
      <c r="N1492">
        <v>0.52603893830078696</v>
      </c>
      <c r="O1492">
        <v>39.810426540284297</v>
      </c>
      <c r="P1492">
        <v>27.982207844723</v>
      </c>
      <c r="Q1492">
        <v>4.7538750765847002E-2</v>
      </c>
    </row>
    <row r="1493" spans="1:17" hidden="1" x14ac:dyDescent="0.3">
      <c r="A1493" t="s">
        <v>3157</v>
      </c>
      <c r="B1493" t="s">
        <v>3158</v>
      </c>
      <c r="C1493" t="s">
        <v>10405</v>
      </c>
      <c r="D1493" t="s">
        <v>273</v>
      </c>
      <c r="E1493">
        <v>1007.930352195</v>
      </c>
      <c r="F1493">
        <v>80.03</v>
      </c>
      <c r="G1493">
        <v>-30.2885850046593</v>
      </c>
      <c r="H1493">
        <v>-5.6988134931019703</v>
      </c>
      <c r="I1493">
        <v>-13.324418416862001</v>
      </c>
      <c r="J1493">
        <v>-9.3424012462299402</v>
      </c>
      <c r="K1493">
        <v>80.4935352189204</v>
      </c>
      <c r="L1493">
        <v>79.000596738675995</v>
      </c>
      <c r="M1493">
        <v>42.202329373010201</v>
      </c>
      <c r="N1493">
        <v>1.0078594697324601</v>
      </c>
      <c r="O1493">
        <v>26.140197425965201</v>
      </c>
      <c r="P1493">
        <v>21.626139817629099</v>
      </c>
      <c r="Q1493">
        <v>-7.8162901669770996E-2</v>
      </c>
    </row>
    <row r="1494" spans="1:17" hidden="1" x14ac:dyDescent="0.3">
      <c r="A1494" t="s">
        <v>3159</v>
      </c>
      <c r="B1494" t="s">
        <v>3160</v>
      </c>
      <c r="C1494" t="s">
        <v>10405</v>
      </c>
      <c r="D1494" t="s">
        <v>279</v>
      </c>
      <c r="E1494">
        <v>1007.0538948</v>
      </c>
      <c r="F1494">
        <v>367.2</v>
      </c>
      <c r="G1494">
        <v>-5.8587627349471498</v>
      </c>
      <c r="H1494">
        <v>-5.06294477504031</v>
      </c>
      <c r="I1494">
        <v>-12.3603145403901</v>
      </c>
      <c r="J1494">
        <v>-6.24061076459241</v>
      </c>
      <c r="K1494">
        <v>362.51820630733198</v>
      </c>
      <c r="L1494">
        <v>355.01652319197802</v>
      </c>
      <c r="M1494">
        <v>50.495971813363496</v>
      </c>
      <c r="N1494">
        <v>0.83647892302601001</v>
      </c>
      <c r="O1494">
        <v>22.276688453159</v>
      </c>
      <c r="P1494">
        <v>31.002497324295302</v>
      </c>
      <c r="Q1494">
        <v>0.12891376695638401</v>
      </c>
    </row>
    <row r="1495" spans="1:17" hidden="1" x14ac:dyDescent="0.3">
      <c r="A1495" t="s">
        <v>3161</v>
      </c>
      <c r="B1495" t="s">
        <v>3162</v>
      </c>
      <c r="C1495" t="s">
        <v>10405</v>
      </c>
      <c r="D1495" t="s">
        <v>138</v>
      </c>
      <c r="E1495">
        <v>1004.38698206</v>
      </c>
      <c r="F1495">
        <v>798.1</v>
      </c>
      <c r="G1495">
        <v>98.482391621647196</v>
      </c>
      <c r="H1495">
        <v>-22.580626168666001</v>
      </c>
      <c r="I1495">
        <v>8.0927819004658801</v>
      </c>
      <c r="J1495">
        <v>-19.2519529330275</v>
      </c>
      <c r="K1495">
        <v>936.15526294599204</v>
      </c>
      <c r="L1495">
        <v>765.57913478423598</v>
      </c>
      <c r="M1495">
        <v>25.172942990228499</v>
      </c>
      <c r="N1495">
        <v>1.00606375197602</v>
      </c>
      <c r="O1495">
        <v>80.7417616839994</v>
      </c>
      <c r="P1495">
        <v>154.57735247208899</v>
      </c>
    </row>
    <row r="1496" spans="1:17" hidden="1" x14ac:dyDescent="0.3">
      <c r="A1496" t="s">
        <v>3163</v>
      </c>
      <c r="B1496" t="s">
        <v>3164</v>
      </c>
      <c r="C1496" t="s">
        <v>10405</v>
      </c>
      <c r="D1496" t="s">
        <v>512</v>
      </c>
      <c r="E1496">
        <v>1000.0536</v>
      </c>
      <c r="F1496">
        <v>1602.65</v>
      </c>
      <c r="G1496">
        <v>12.481373047681901</v>
      </c>
      <c r="H1496">
        <v>20.389809632495599</v>
      </c>
      <c r="I1496">
        <v>42.958554773659301</v>
      </c>
      <c r="J1496">
        <v>7.9688957949663202</v>
      </c>
      <c r="K1496">
        <v>1396.6744503678799</v>
      </c>
      <c r="L1496">
        <v>1184.13621729701</v>
      </c>
      <c r="M1496">
        <v>65.062248848331606</v>
      </c>
      <c r="N1496">
        <v>2.2086999746656302</v>
      </c>
      <c r="O1496">
        <v>4.5143980282656697</v>
      </c>
      <c r="P1496">
        <v>100.33125</v>
      </c>
      <c r="Q1496">
        <v>4.7507083843504001E-2</v>
      </c>
    </row>
    <row r="1497" spans="1:17" hidden="1" x14ac:dyDescent="0.3">
      <c r="A1497" t="s">
        <v>3165</v>
      </c>
      <c r="B1497" t="s">
        <v>3166</v>
      </c>
      <c r="C1497" t="s">
        <v>10405</v>
      </c>
      <c r="D1497" t="s">
        <v>1966</v>
      </c>
      <c r="E1497">
        <v>999.2</v>
      </c>
      <c r="F1497">
        <v>312.25</v>
      </c>
      <c r="G1497">
        <v>81.072424235546194</v>
      </c>
      <c r="H1497">
        <v>32.741304219190603</v>
      </c>
      <c r="I1497">
        <v>55.788943434178002</v>
      </c>
      <c r="J1497">
        <v>3.6856384648219298</v>
      </c>
      <c r="K1497">
        <v>238.953644165708</v>
      </c>
      <c r="L1497">
        <v>193.21750498216699</v>
      </c>
      <c r="M1497">
        <v>69.037840397421405</v>
      </c>
      <c r="N1497">
        <v>0.45961552565651398</v>
      </c>
      <c r="O1497">
        <v>7.2858286629303404</v>
      </c>
      <c r="P1497">
        <v>130.783444198078</v>
      </c>
      <c r="Q1497">
        <v>0.154780712298104</v>
      </c>
    </row>
    <row r="1498" spans="1:17" hidden="1" x14ac:dyDescent="0.3">
      <c r="A1498" t="s">
        <v>3167</v>
      </c>
      <c r="B1498" t="s">
        <v>3168</v>
      </c>
      <c r="C1498" t="s">
        <v>10405</v>
      </c>
      <c r="D1498" t="s">
        <v>138</v>
      </c>
      <c r="E1498">
        <v>998.90381537999997</v>
      </c>
      <c r="F1498">
        <v>216.6</v>
      </c>
      <c r="G1498">
        <v>253.35412924636299</v>
      </c>
      <c r="H1498">
        <v>10.5733604926089</v>
      </c>
      <c r="I1498">
        <v>63.784783352451697</v>
      </c>
      <c r="J1498">
        <v>-9.7774540891098596</v>
      </c>
      <c r="K1498">
        <v>204.432224823003</v>
      </c>
      <c r="L1498">
        <v>154.99218029108201</v>
      </c>
      <c r="M1498">
        <v>50.855067263256501</v>
      </c>
      <c r="N1498">
        <v>0.374710236690106</v>
      </c>
      <c r="O1498">
        <v>23.915050784856799</v>
      </c>
      <c r="P1498">
        <v>341.14052953156801</v>
      </c>
      <c r="Q1498">
        <v>0.18365300787029101</v>
      </c>
    </row>
    <row r="1499" spans="1:17" hidden="1" x14ac:dyDescent="0.3">
      <c r="A1499" t="s">
        <v>3169</v>
      </c>
      <c r="B1499" t="s">
        <v>3170</v>
      </c>
      <c r="C1499" t="s">
        <v>10405</v>
      </c>
      <c r="D1499" t="s">
        <v>190</v>
      </c>
      <c r="E1499">
        <v>996.64628000000005</v>
      </c>
      <c r="F1499">
        <v>820.15</v>
      </c>
      <c r="G1499">
        <v>-11.681000541744901</v>
      </c>
      <c r="H1499">
        <v>-0.84331078755908995</v>
      </c>
      <c r="I1499">
        <v>-6.5036173090337401</v>
      </c>
      <c r="J1499">
        <v>5.85320938258117</v>
      </c>
      <c r="K1499">
        <v>786.36394685387802</v>
      </c>
      <c r="L1499">
        <v>765.51499890731702</v>
      </c>
      <c r="M1499">
        <v>74.509436309846294</v>
      </c>
      <c r="N1499">
        <v>1.4608177389653101</v>
      </c>
      <c r="O1499">
        <v>14.003535938547801</v>
      </c>
      <c r="P1499">
        <v>24.567132442284301</v>
      </c>
      <c r="Q1499">
        <v>5.1495195002058999E-2</v>
      </c>
    </row>
    <row r="1500" spans="1:17" hidden="1" x14ac:dyDescent="0.3">
      <c r="A1500" t="s">
        <v>3171</v>
      </c>
      <c r="B1500" t="s">
        <v>3172</v>
      </c>
      <c r="C1500" t="s">
        <v>10405</v>
      </c>
      <c r="D1500" t="s">
        <v>1597</v>
      </c>
      <c r="E1500">
        <v>996.30470000000003</v>
      </c>
      <c r="F1500">
        <v>95.96</v>
      </c>
      <c r="G1500">
        <v>685.875256296148</v>
      </c>
      <c r="H1500">
        <v>46.8261676601971</v>
      </c>
      <c r="I1500">
        <v>355.314720122729</v>
      </c>
      <c r="J1500">
        <v>6.1595321846287003</v>
      </c>
      <c r="K1500">
        <v>67.8302099011472</v>
      </c>
      <c r="L1500">
        <v>41.1132957968954</v>
      </c>
      <c r="M1500">
        <v>99.547964341426905</v>
      </c>
      <c r="N1500">
        <v>1.5041720177923801</v>
      </c>
      <c r="O1500">
        <v>0</v>
      </c>
      <c r="P1500">
        <v>910.105263157894</v>
      </c>
    </row>
    <row r="1501" spans="1:17" hidden="1" x14ac:dyDescent="0.3">
      <c r="A1501" t="s">
        <v>3173</v>
      </c>
      <c r="B1501" t="s">
        <v>3174</v>
      </c>
      <c r="C1501" t="s">
        <v>10405</v>
      </c>
      <c r="D1501" t="s">
        <v>592</v>
      </c>
      <c r="E1501">
        <v>995.14361804599901</v>
      </c>
      <c r="F1501">
        <v>104.11</v>
      </c>
      <c r="G1501">
        <v>3.1829267112873998</v>
      </c>
      <c r="H1501">
        <v>-13.9917794005424</v>
      </c>
      <c r="I1501">
        <v>21.789852495427699</v>
      </c>
      <c r="J1501">
        <v>-8.0566124312353899</v>
      </c>
      <c r="K1501">
        <v>104.21055124508101</v>
      </c>
      <c r="L1501">
        <v>90.710448718104701</v>
      </c>
      <c r="M1501">
        <v>38.869605276219197</v>
      </c>
      <c r="N1501">
        <v>0.39763153186872002</v>
      </c>
      <c r="O1501">
        <v>18.144270483142801</v>
      </c>
      <c r="P1501">
        <v>52.7659574468085</v>
      </c>
    </row>
    <row r="1502" spans="1:17" hidden="1" x14ac:dyDescent="0.3">
      <c r="A1502" t="s">
        <v>3175</v>
      </c>
      <c r="B1502" t="s">
        <v>3176</v>
      </c>
      <c r="C1502" t="s">
        <v>10405</v>
      </c>
      <c r="D1502" t="s">
        <v>592</v>
      </c>
      <c r="E1502">
        <v>993.97450000000003</v>
      </c>
      <c r="F1502">
        <v>1736.2</v>
      </c>
      <c r="G1502">
        <v>-19.167774930388401</v>
      </c>
      <c r="H1502">
        <v>-8.1341536355737691</v>
      </c>
      <c r="I1502">
        <v>0.95976932420756</v>
      </c>
      <c r="J1502">
        <v>-7.5328933297265204</v>
      </c>
      <c r="K1502">
        <v>1745.1232690219899</v>
      </c>
      <c r="L1502">
        <v>1671.4049037786201</v>
      </c>
      <c r="M1502">
        <v>42.637533918437903</v>
      </c>
      <c r="N1502">
        <v>0.68633822905019404</v>
      </c>
      <c r="O1502">
        <v>26.578159198249001</v>
      </c>
      <c r="P1502">
        <v>25.2985963266337</v>
      </c>
      <c r="Q1502">
        <v>-2.2376260055455E-2</v>
      </c>
    </row>
    <row r="1503" spans="1:17" hidden="1" x14ac:dyDescent="0.3">
      <c r="A1503" t="s">
        <v>3177</v>
      </c>
      <c r="B1503" t="s">
        <v>3178</v>
      </c>
      <c r="C1503" t="s">
        <v>10405</v>
      </c>
      <c r="D1503" t="s">
        <v>261</v>
      </c>
      <c r="E1503">
        <v>992.43089999999995</v>
      </c>
      <c r="F1503">
        <v>930</v>
      </c>
      <c r="G1503">
        <v>43.622199402964398</v>
      </c>
      <c r="H1503">
        <v>-5.1490165990587604</v>
      </c>
      <c r="I1503">
        <v>26.791407028445899</v>
      </c>
      <c r="J1503">
        <v>-3.6319755702657699</v>
      </c>
      <c r="K1503">
        <v>919.82633054402402</v>
      </c>
      <c r="L1503">
        <v>767.49626921736694</v>
      </c>
      <c r="M1503">
        <v>44.779439152564898</v>
      </c>
      <c r="N1503">
        <v>0.80555555555555503</v>
      </c>
      <c r="O1503">
        <v>19.462365591397798</v>
      </c>
      <c r="P1503">
        <v>91.950464396284801</v>
      </c>
      <c r="Q1503">
        <v>0.15158691010816699</v>
      </c>
    </row>
    <row r="1504" spans="1:17" hidden="1" x14ac:dyDescent="0.3">
      <c r="A1504" t="s">
        <v>3179</v>
      </c>
      <c r="B1504" t="s">
        <v>3180</v>
      </c>
      <c r="C1504" t="s">
        <v>10405</v>
      </c>
      <c r="D1504" t="s">
        <v>169</v>
      </c>
      <c r="E1504">
        <v>990.57489393499998</v>
      </c>
      <c r="F1504">
        <v>389.95</v>
      </c>
      <c r="G1504">
        <v>38.063355320257898</v>
      </c>
      <c r="H1504">
        <v>-6.6482279048528996</v>
      </c>
      <c r="I1504">
        <v>32.499652271574902</v>
      </c>
      <c r="J1504">
        <v>5.7426707228864498</v>
      </c>
      <c r="K1504">
        <v>359.02735816157599</v>
      </c>
      <c r="L1504">
        <v>294.58337634466699</v>
      </c>
      <c r="M1504">
        <v>59.148774163286198</v>
      </c>
      <c r="N1504">
        <v>0.247838442320757</v>
      </c>
      <c r="O1504">
        <v>17.425310937299599</v>
      </c>
      <c r="P1504">
        <v>113.55421686746899</v>
      </c>
      <c r="Q1504">
        <v>8.9308746551133994E-2</v>
      </c>
    </row>
    <row r="1505" spans="1:17" hidden="1" x14ac:dyDescent="0.3">
      <c r="A1505" t="s">
        <v>3181</v>
      </c>
      <c r="B1505" t="s">
        <v>3182</v>
      </c>
      <c r="C1505" t="s">
        <v>10405</v>
      </c>
      <c r="D1505" t="s">
        <v>261</v>
      </c>
      <c r="E1505">
        <v>988.64009999999996</v>
      </c>
      <c r="F1505">
        <v>780.3</v>
      </c>
      <c r="G1505">
        <v>-28.7919803849442</v>
      </c>
      <c r="H1505">
        <v>9.0491610653764702</v>
      </c>
      <c r="I1505">
        <v>-14.3371211578831</v>
      </c>
      <c r="J1505">
        <v>9.8110207743005198</v>
      </c>
      <c r="O1505">
        <v>4.9596309111880004</v>
      </c>
      <c r="P1505">
        <v>14.4134897360703</v>
      </c>
    </row>
    <row r="1506" spans="1:17" hidden="1" x14ac:dyDescent="0.3">
      <c r="A1506" t="s">
        <v>3183</v>
      </c>
      <c r="B1506" t="s">
        <v>3184</v>
      </c>
      <c r="C1506" t="s">
        <v>10405</v>
      </c>
      <c r="D1506" t="s">
        <v>1015</v>
      </c>
      <c r="E1506">
        <v>985.95</v>
      </c>
      <c r="F1506">
        <v>87.64</v>
      </c>
      <c r="G1506">
        <v>-53.248601849256502</v>
      </c>
      <c r="H1506">
        <v>-0.65150607360096702</v>
      </c>
      <c r="I1506">
        <v>10.6404226059342</v>
      </c>
      <c r="J1506">
        <v>1.5394335178254701</v>
      </c>
      <c r="K1506">
        <v>82.817435227435197</v>
      </c>
      <c r="L1506">
        <v>83.439158242225801</v>
      </c>
      <c r="M1506">
        <v>64.340197957890098</v>
      </c>
      <c r="N1506">
        <v>0.90529256163981198</v>
      </c>
      <c r="O1506">
        <v>31.104518484710098</v>
      </c>
      <c r="P1506">
        <v>36.830601092896103</v>
      </c>
      <c r="Q1506">
        <v>9.3927693105349E-2</v>
      </c>
    </row>
    <row r="1507" spans="1:17" hidden="1" x14ac:dyDescent="0.3">
      <c r="A1507" t="s">
        <v>3185</v>
      </c>
      <c r="B1507" t="s">
        <v>3186</v>
      </c>
      <c r="C1507" t="s">
        <v>10405</v>
      </c>
      <c r="D1507" t="s">
        <v>1015</v>
      </c>
      <c r="E1507">
        <v>985.52377354999999</v>
      </c>
      <c r="F1507">
        <v>148.44999999999999</v>
      </c>
      <c r="G1507">
        <v>-50.193833143686398</v>
      </c>
      <c r="H1507">
        <v>9.8652748094523002</v>
      </c>
      <c r="I1507">
        <v>6.7274340954133898</v>
      </c>
      <c r="J1507">
        <v>13.459312860234499</v>
      </c>
      <c r="K1507">
        <v>135.702785974205</v>
      </c>
      <c r="L1507">
        <v>139.58660759319801</v>
      </c>
      <c r="M1507">
        <v>70.231541499780704</v>
      </c>
      <c r="N1507">
        <v>1.88498173939353</v>
      </c>
      <c r="O1507">
        <v>26.978780734253899</v>
      </c>
      <c r="P1507">
        <v>32.072953736654704</v>
      </c>
      <c r="Q1507">
        <v>-5.2370876853935003E-2</v>
      </c>
    </row>
    <row r="1508" spans="1:17" hidden="1" x14ac:dyDescent="0.3">
      <c r="A1508" t="s">
        <v>3187</v>
      </c>
      <c r="B1508" t="s">
        <v>3188</v>
      </c>
      <c r="C1508" t="s">
        <v>10405</v>
      </c>
      <c r="D1508" t="s">
        <v>21</v>
      </c>
      <c r="E1508">
        <v>985.06031022000002</v>
      </c>
      <c r="F1508">
        <v>309.3</v>
      </c>
      <c r="G1508">
        <v>134.60467082800599</v>
      </c>
      <c r="H1508">
        <v>1.56388774473463</v>
      </c>
      <c r="I1508">
        <v>105.123346128328</v>
      </c>
      <c r="J1508">
        <v>-8.5278483457296197</v>
      </c>
      <c r="K1508">
        <v>305.19166687281501</v>
      </c>
      <c r="L1508">
        <v>243.771605461913</v>
      </c>
      <c r="M1508">
        <v>40.674002600498198</v>
      </c>
      <c r="N1508">
        <v>0.212583184395785</v>
      </c>
      <c r="O1508">
        <v>18.978338182993799</v>
      </c>
      <c r="P1508">
        <v>174.59161931818099</v>
      </c>
      <c r="Q1508">
        <v>0.119433405700606</v>
      </c>
    </row>
    <row r="1509" spans="1:17" hidden="1" x14ac:dyDescent="0.3">
      <c r="A1509" t="s">
        <v>3189</v>
      </c>
      <c r="B1509" t="s">
        <v>3190</v>
      </c>
      <c r="C1509" t="s">
        <v>10405</v>
      </c>
      <c r="D1509" t="s">
        <v>727</v>
      </c>
      <c r="E1509">
        <v>981.09670488199902</v>
      </c>
      <c r="F1509">
        <v>231.49</v>
      </c>
      <c r="G1509">
        <v>-1.57938053354077</v>
      </c>
      <c r="H1509">
        <v>14.0760841422995</v>
      </c>
      <c r="I1509">
        <v>-7.9172216539078502</v>
      </c>
      <c r="J1509">
        <v>-8.3122585032954994</v>
      </c>
      <c r="K1509">
        <v>212.968014236676</v>
      </c>
      <c r="L1509">
        <v>216.80662279683301</v>
      </c>
      <c r="M1509">
        <v>62.137236107697497</v>
      </c>
      <c r="N1509">
        <v>1.1283576856566</v>
      </c>
      <c r="O1509">
        <v>43.850706294008297</v>
      </c>
      <c r="P1509">
        <v>37.138625592417</v>
      </c>
    </row>
    <row r="1510" spans="1:17" hidden="1" x14ac:dyDescent="0.3">
      <c r="A1510" t="s">
        <v>3191</v>
      </c>
      <c r="B1510" t="s">
        <v>3192</v>
      </c>
      <c r="C1510" t="s">
        <v>10405</v>
      </c>
      <c r="D1510" t="s">
        <v>3193</v>
      </c>
      <c r="E1510">
        <v>977.16241000000002</v>
      </c>
      <c r="F1510">
        <v>1700.3</v>
      </c>
      <c r="G1510">
        <v>-29.526156950281599</v>
      </c>
      <c r="H1510">
        <v>45.386761894044803</v>
      </c>
      <c r="I1510">
        <v>87.1650332790894</v>
      </c>
      <c r="J1510">
        <v>-15.526310644592799</v>
      </c>
      <c r="K1510">
        <v>1386.95885419662</v>
      </c>
      <c r="L1510">
        <v>1132.1278066039499</v>
      </c>
      <c r="M1510">
        <v>50.166122575886902</v>
      </c>
      <c r="N1510">
        <v>1.3235705938519799</v>
      </c>
      <c r="O1510">
        <v>20.0376404163971</v>
      </c>
      <c r="P1510">
        <v>112.272159800249</v>
      </c>
      <c r="Q1510">
        <v>-8.6317196636359998E-3</v>
      </c>
    </row>
    <row r="1511" spans="1:17" hidden="1" x14ac:dyDescent="0.3">
      <c r="A1511" t="s">
        <v>3194</v>
      </c>
      <c r="B1511" t="s">
        <v>3195</v>
      </c>
      <c r="C1511" t="s">
        <v>10405</v>
      </c>
      <c r="D1511" t="s">
        <v>433</v>
      </c>
      <c r="E1511">
        <v>976.63172543999997</v>
      </c>
      <c r="F1511">
        <v>41.02</v>
      </c>
      <c r="G1511">
        <v>-84.872861055639305</v>
      </c>
      <c r="H1511">
        <v>-19.9415684179062</v>
      </c>
      <c r="I1511">
        <v>-60.823132104889197</v>
      </c>
      <c r="J1511">
        <v>-9.2165432185299405</v>
      </c>
      <c r="K1511">
        <v>47.8860761834488</v>
      </c>
      <c r="L1511">
        <v>58.5720493586592</v>
      </c>
      <c r="M1511">
        <v>19.3603774173042</v>
      </c>
      <c r="N1511">
        <v>0.69962770647595396</v>
      </c>
      <c r="O1511">
        <v>168.16187225743499</v>
      </c>
      <c r="P1511">
        <v>9.7608589555897504E-2</v>
      </c>
      <c r="Q1511">
        <v>7.3164564773403995E-2</v>
      </c>
    </row>
    <row r="1512" spans="1:17" hidden="1" x14ac:dyDescent="0.3">
      <c r="A1512" t="s">
        <v>3196</v>
      </c>
      <c r="B1512" t="s">
        <v>3197</v>
      </c>
      <c r="C1512" t="s">
        <v>10405</v>
      </c>
      <c r="D1512" t="s">
        <v>21</v>
      </c>
      <c r="E1512">
        <v>974.297700929999</v>
      </c>
      <c r="F1512">
        <v>93.01</v>
      </c>
      <c r="G1512">
        <v>-7.0038611263504604</v>
      </c>
      <c r="H1512">
        <v>-4.9309464615052496</v>
      </c>
      <c r="I1512">
        <v>-7.8422248777637797</v>
      </c>
      <c r="J1512">
        <v>-6.4905927013287403</v>
      </c>
      <c r="K1512">
        <v>92.969853531595106</v>
      </c>
      <c r="L1512">
        <v>91.971167358446806</v>
      </c>
      <c r="M1512">
        <v>49.211856273336501</v>
      </c>
      <c r="N1512">
        <v>0.67149636537908497</v>
      </c>
      <c r="O1512">
        <v>33.534028599075299</v>
      </c>
      <c r="P1512">
        <v>40.286576168929102</v>
      </c>
    </row>
    <row r="1513" spans="1:17" hidden="1" x14ac:dyDescent="0.3">
      <c r="A1513" t="s">
        <v>3198</v>
      </c>
      <c r="B1513" t="s">
        <v>3199</v>
      </c>
      <c r="C1513" t="s">
        <v>10405</v>
      </c>
      <c r="D1513" t="s">
        <v>465</v>
      </c>
      <c r="E1513">
        <v>972.62282310499995</v>
      </c>
      <c r="F1513">
        <v>404.15</v>
      </c>
      <c r="G1513">
        <v>344.68628716406403</v>
      </c>
      <c r="H1513">
        <v>123.677753614164</v>
      </c>
      <c r="I1513">
        <v>428.75400916546602</v>
      </c>
      <c r="J1513">
        <v>19.398026252042602</v>
      </c>
      <c r="K1513">
        <v>217.13396690656299</v>
      </c>
      <c r="L1513">
        <v>127.404700397494</v>
      </c>
      <c r="M1513">
        <v>98.649367897698994</v>
      </c>
      <c r="N1513">
        <v>2.4897423341888398</v>
      </c>
      <c r="O1513">
        <v>0.23506123963876699</v>
      </c>
      <c r="P1513">
        <v>594.41580756013695</v>
      </c>
    </row>
    <row r="1514" spans="1:17" hidden="1" x14ac:dyDescent="0.3">
      <c r="A1514" t="s">
        <v>3200</v>
      </c>
      <c r="B1514" t="s">
        <v>3201</v>
      </c>
      <c r="C1514" t="s">
        <v>10405</v>
      </c>
      <c r="D1514" t="s">
        <v>592</v>
      </c>
      <c r="E1514">
        <v>970.76319999999998</v>
      </c>
      <c r="F1514">
        <v>290.3</v>
      </c>
      <c r="G1514">
        <v>-11.2429345224574</v>
      </c>
      <c r="H1514">
        <v>3.59647406465026</v>
      </c>
      <c r="I1514">
        <v>37.143555885463201</v>
      </c>
      <c r="J1514">
        <v>-3.0507003002816999</v>
      </c>
      <c r="K1514">
        <v>272.01044782601502</v>
      </c>
      <c r="L1514">
        <v>237.739333650742</v>
      </c>
      <c r="M1514">
        <v>46.249635181742804</v>
      </c>
      <c r="N1514">
        <v>0.72397616578498603</v>
      </c>
      <c r="O1514">
        <v>11.608680675163599</v>
      </c>
      <c r="P1514">
        <v>64.011299435028207</v>
      </c>
      <c r="Q1514">
        <v>5.8552299213969997E-2</v>
      </c>
    </row>
    <row r="1515" spans="1:17" hidden="1" x14ac:dyDescent="0.3">
      <c r="A1515" t="s">
        <v>3202</v>
      </c>
      <c r="B1515" t="s">
        <v>3203</v>
      </c>
      <c r="C1515" t="s">
        <v>10405</v>
      </c>
      <c r="D1515" t="s">
        <v>83</v>
      </c>
      <c r="E1515">
        <v>968.43403390000003</v>
      </c>
      <c r="F1515">
        <v>214.1</v>
      </c>
      <c r="G1515">
        <v>-33.003700002948499</v>
      </c>
      <c r="H1515">
        <v>-11.896993281600301</v>
      </c>
      <c r="I1515">
        <v>-3.1165503452048702</v>
      </c>
      <c r="J1515">
        <v>-5.7759523895703504</v>
      </c>
      <c r="K1515">
        <v>223.15871821506801</v>
      </c>
      <c r="L1515">
        <v>220.554818855957</v>
      </c>
      <c r="M1515">
        <v>36.462068153579303</v>
      </c>
      <c r="N1515">
        <v>0.26490611021371802</v>
      </c>
      <c r="O1515">
        <v>21.438580102755701</v>
      </c>
      <c r="P1515">
        <v>18.9444444444444</v>
      </c>
      <c r="Q1515">
        <v>-4.9200194598399E-2</v>
      </c>
    </row>
    <row r="1516" spans="1:17" hidden="1" x14ac:dyDescent="0.3">
      <c r="A1516" t="s">
        <v>3204</v>
      </c>
      <c r="B1516" t="s">
        <v>3205</v>
      </c>
      <c r="C1516" t="s">
        <v>10405</v>
      </c>
      <c r="D1516" t="s">
        <v>261</v>
      </c>
      <c r="E1516">
        <v>965.83973870199998</v>
      </c>
      <c r="F1516">
        <v>152.38</v>
      </c>
      <c r="G1516">
        <v>22.779759806790899</v>
      </c>
      <c r="H1516">
        <v>-6.5297878000555496</v>
      </c>
      <c r="I1516">
        <v>-11.169473920268</v>
      </c>
      <c r="J1516">
        <v>-3.7589068244587098</v>
      </c>
      <c r="K1516">
        <v>156.91257335755799</v>
      </c>
      <c r="L1516">
        <v>142.52410509244299</v>
      </c>
      <c r="M1516">
        <v>43.314720707062797</v>
      </c>
      <c r="N1516">
        <v>0.399539004399391</v>
      </c>
      <c r="O1516">
        <v>27.313295708098099</v>
      </c>
      <c r="P1516">
        <v>63.147751605995701</v>
      </c>
      <c r="Q1516">
        <v>0.25892279443254601</v>
      </c>
    </row>
    <row r="1517" spans="1:17" hidden="1" x14ac:dyDescent="0.3">
      <c r="A1517" t="s">
        <v>3206</v>
      </c>
      <c r="B1517" t="s">
        <v>3207</v>
      </c>
      <c r="C1517" t="s">
        <v>10405</v>
      </c>
      <c r="D1517" t="s">
        <v>284</v>
      </c>
      <c r="E1517">
        <v>964.32</v>
      </c>
      <c r="F1517">
        <v>470.4</v>
      </c>
      <c r="G1517">
        <v>-58.119091186732099</v>
      </c>
      <c r="H1517">
        <v>-10.4623773961619</v>
      </c>
      <c r="I1517">
        <v>-28.973586851602899</v>
      </c>
      <c r="J1517">
        <v>-0.17802820184472401</v>
      </c>
      <c r="K1517">
        <v>505.50229627177902</v>
      </c>
      <c r="L1517">
        <v>516.88323154208501</v>
      </c>
      <c r="M1517">
        <v>28.183256974467199</v>
      </c>
      <c r="N1517">
        <v>0.48881417302469898</v>
      </c>
      <c r="O1517">
        <v>56.866496598639401</v>
      </c>
      <c r="P1517">
        <v>2.2386437730927899</v>
      </c>
      <c r="Q1517">
        <v>0.122590590338425</v>
      </c>
    </row>
    <row r="1518" spans="1:17" hidden="1" x14ac:dyDescent="0.3">
      <c r="A1518" t="s">
        <v>3208</v>
      </c>
      <c r="B1518" t="s">
        <v>3209</v>
      </c>
      <c r="C1518" t="s">
        <v>10405</v>
      </c>
      <c r="D1518" t="s">
        <v>21</v>
      </c>
      <c r="E1518">
        <v>962.12720584500005</v>
      </c>
      <c r="F1518">
        <v>1975.35</v>
      </c>
      <c r="G1518">
        <v>173.64849077320801</v>
      </c>
      <c r="H1518">
        <v>33.826154680374401</v>
      </c>
      <c r="I1518">
        <v>-1.3988674405500201</v>
      </c>
      <c r="J1518">
        <v>0.33259271318795702</v>
      </c>
      <c r="K1518">
        <v>1760.64518454624</v>
      </c>
      <c r="L1518">
        <v>1623.1941923259401</v>
      </c>
      <c r="M1518">
        <v>60.796499996557301</v>
      </c>
      <c r="N1518">
        <v>0.98692540114405902</v>
      </c>
      <c r="O1518">
        <v>16.941301541498898</v>
      </c>
      <c r="P1518">
        <v>217.63145200192901</v>
      </c>
      <c r="Q1518">
        <v>0.16119443059820299</v>
      </c>
    </row>
    <row r="1519" spans="1:17" hidden="1" x14ac:dyDescent="0.3">
      <c r="A1519" t="s">
        <v>3210</v>
      </c>
      <c r="B1519" t="s">
        <v>3211</v>
      </c>
      <c r="C1519" t="s">
        <v>10405</v>
      </c>
      <c r="D1519" t="s">
        <v>3212</v>
      </c>
      <c r="E1519">
        <v>961.13090722999902</v>
      </c>
      <c r="F1519">
        <v>201.62</v>
      </c>
      <c r="G1519">
        <v>1.85076654174628</v>
      </c>
      <c r="H1519">
        <v>-9.9138523171800497</v>
      </c>
      <c r="I1519">
        <v>-43.971478521783503</v>
      </c>
      <c r="J1519">
        <v>-3.8685100949276801</v>
      </c>
      <c r="K1519">
        <v>216.48079394816099</v>
      </c>
      <c r="L1519">
        <v>225.44361535432699</v>
      </c>
      <c r="M1519">
        <v>43.671024955217398</v>
      </c>
      <c r="N1519">
        <v>0.49601483904230897</v>
      </c>
      <c r="O1519">
        <v>77.958535859537704</v>
      </c>
      <c r="P1519">
        <v>35.954146999325602</v>
      </c>
      <c r="Q1519">
        <v>-1.2865157061941E-2</v>
      </c>
    </row>
    <row r="1520" spans="1:17" hidden="1" x14ac:dyDescent="0.3">
      <c r="A1520" t="s">
        <v>3213</v>
      </c>
      <c r="B1520" t="s">
        <v>3214</v>
      </c>
      <c r="C1520" t="s">
        <v>10405</v>
      </c>
      <c r="D1520" t="s">
        <v>24</v>
      </c>
      <c r="E1520">
        <v>959.92784669599996</v>
      </c>
      <c r="F1520">
        <v>37.94</v>
      </c>
      <c r="G1520">
        <v>1.97766178358405</v>
      </c>
      <c r="H1520">
        <v>-9.1336629858802905</v>
      </c>
      <c r="I1520">
        <v>-26.953638291286801</v>
      </c>
      <c r="J1520">
        <v>-1.94956208699732</v>
      </c>
      <c r="K1520">
        <v>39.841762939713099</v>
      </c>
      <c r="L1520">
        <v>39.011942283962398</v>
      </c>
      <c r="M1520">
        <v>45.981704572641497</v>
      </c>
      <c r="N1520">
        <v>0.45203108287127802</v>
      </c>
      <c r="O1520">
        <v>55.508697944122297</v>
      </c>
      <c r="P1520">
        <v>44.533333333333303</v>
      </c>
      <c r="Q1520">
        <v>8.1582088998141997E-2</v>
      </c>
    </row>
    <row r="1521" spans="1:17" hidden="1" x14ac:dyDescent="0.3">
      <c r="A1521" t="s">
        <v>3215</v>
      </c>
      <c r="B1521" t="s">
        <v>3216</v>
      </c>
      <c r="C1521" t="s">
        <v>10405</v>
      </c>
      <c r="D1521" t="s">
        <v>89</v>
      </c>
      <c r="E1521">
        <v>959.67469500000004</v>
      </c>
      <c r="F1521">
        <v>386.95</v>
      </c>
      <c r="G1521">
        <v>-29.765340947414899</v>
      </c>
      <c r="H1521">
        <v>-24.678176804507</v>
      </c>
      <c r="I1521">
        <v>-15.310481720353801</v>
      </c>
      <c r="J1521">
        <v>-12.040238991287801</v>
      </c>
      <c r="K1521">
        <v>450.08217647058802</v>
      </c>
      <c r="M1521">
        <v>21.223281247348901</v>
      </c>
      <c r="O1521">
        <v>51.944695697118497</v>
      </c>
      <c r="P1521">
        <v>7.1883656509695104</v>
      </c>
    </row>
    <row r="1522" spans="1:17" hidden="1" x14ac:dyDescent="0.3">
      <c r="A1522" t="s">
        <v>3217</v>
      </c>
      <c r="B1522" t="s">
        <v>3218</v>
      </c>
      <c r="C1522" t="s">
        <v>10405</v>
      </c>
      <c r="D1522" t="s">
        <v>161</v>
      </c>
      <c r="E1522">
        <v>958.63679999999999</v>
      </c>
      <c r="F1522">
        <v>391.6</v>
      </c>
      <c r="G1522">
        <v>41.616724988538699</v>
      </c>
      <c r="H1522">
        <v>-16.422187249230198</v>
      </c>
      <c r="I1522">
        <v>56.071584215599898</v>
      </c>
      <c r="J1522">
        <v>-14.953028201844701</v>
      </c>
      <c r="K1522">
        <v>431.335575270432</v>
      </c>
      <c r="M1522">
        <v>31.984733354909199</v>
      </c>
      <c r="N1522">
        <v>0.53493225171207703</v>
      </c>
      <c r="O1522">
        <v>41.726251276813002</v>
      </c>
      <c r="P1522">
        <v>92.149165848871405</v>
      </c>
    </row>
    <row r="1523" spans="1:17" hidden="1" x14ac:dyDescent="0.3">
      <c r="A1523" t="s">
        <v>3219</v>
      </c>
      <c r="B1523" t="s">
        <v>3220</v>
      </c>
      <c r="C1523" t="s">
        <v>10405</v>
      </c>
      <c r="D1523" t="s">
        <v>400</v>
      </c>
      <c r="E1523">
        <v>958.45036500000003</v>
      </c>
      <c r="F1523">
        <v>301.3</v>
      </c>
      <c r="G1523">
        <v>-21.4831983439427</v>
      </c>
      <c r="H1523">
        <v>-11.234081482663999</v>
      </c>
      <c r="I1523">
        <v>-13.408444487495901</v>
      </c>
      <c r="J1523">
        <v>-4.0250383799617602</v>
      </c>
      <c r="K1523">
        <v>314.12856007046003</v>
      </c>
      <c r="L1523">
        <v>326.81866976940103</v>
      </c>
      <c r="M1523">
        <v>34.187512937475901</v>
      </c>
      <c r="N1523">
        <v>0.32349771381618803</v>
      </c>
      <c r="O1523">
        <v>68.187852638566198</v>
      </c>
      <c r="P1523">
        <v>12.8464419475655</v>
      </c>
      <c r="Q1523">
        <v>-2.3707699388119999E-3</v>
      </c>
    </row>
    <row r="1524" spans="1:17" hidden="1" x14ac:dyDescent="0.3">
      <c r="A1524" t="s">
        <v>3221</v>
      </c>
      <c r="B1524" t="s">
        <v>3222</v>
      </c>
      <c r="C1524" t="s">
        <v>10405</v>
      </c>
      <c r="D1524" t="s">
        <v>756</v>
      </c>
      <c r="E1524">
        <v>956.48011929999996</v>
      </c>
      <c r="F1524">
        <v>422.9</v>
      </c>
      <c r="G1524">
        <v>-55.568834929579303</v>
      </c>
      <c r="H1524">
        <v>-1.0542137551118</v>
      </c>
      <c r="I1524">
        <v>-20.897206511134002</v>
      </c>
      <c r="J1524">
        <v>1.0973297933820001</v>
      </c>
      <c r="K1524">
        <v>424.53351013380899</v>
      </c>
      <c r="L1524">
        <v>455.72675441797298</v>
      </c>
      <c r="M1524">
        <v>48.093771720856402</v>
      </c>
      <c r="N1524">
        <v>0.38716077666023702</v>
      </c>
      <c r="O1524">
        <v>74.982265310948193</v>
      </c>
      <c r="P1524">
        <v>26.503140891414802</v>
      </c>
      <c r="Q1524">
        <v>5.7220191908503998E-2</v>
      </c>
    </row>
    <row r="1525" spans="1:17" hidden="1" x14ac:dyDescent="0.3">
      <c r="A1525" t="s">
        <v>3223</v>
      </c>
      <c r="B1525" t="s">
        <v>3224</v>
      </c>
      <c r="C1525" t="s">
        <v>10405</v>
      </c>
      <c r="D1525" t="s">
        <v>242</v>
      </c>
      <c r="E1525">
        <v>951.13230069999997</v>
      </c>
      <c r="F1525">
        <v>630.04999999999995</v>
      </c>
      <c r="G1525">
        <v>324.28885172685199</v>
      </c>
      <c r="H1525">
        <v>-19.6674021458794</v>
      </c>
      <c r="I1525">
        <v>51.882630801611199</v>
      </c>
      <c r="J1525">
        <v>-2.8514796898679502</v>
      </c>
      <c r="K1525">
        <v>660.04795360857099</v>
      </c>
      <c r="L1525">
        <v>522.85864698525495</v>
      </c>
      <c r="M1525">
        <v>52.309153782474901</v>
      </c>
      <c r="N1525">
        <v>1.0224265672699799</v>
      </c>
      <c r="O1525">
        <v>29.592889453218</v>
      </c>
      <c r="P1525">
        <v>404.04</v>
      </c>
      <c r="Q1525">
        <v>0.21387823111919599</v>
      </c>
    </row>
    <row r="1526" spans="1:17" hidden="1" x14ac:dyDescent="0.3">
      <c r="A1526" t="s">
        <v>3225</v>
      </c>
      <c r="B1526" t="s">
        <v>3226</v>
      </c>
      <c r="C1526" t="s">
        <v>10405</v>
      </c>
      <c r="D1526" t="s">
        <v>21</v>
      </c>
      <c r="E1526">
        <v>949.48987499999998</v>
      </c>
      <c r="F1526">
        <v>748.75</v>
      </c>
      <c r="G1526">
        <v>-4.7596234662474899</v>
      </c>
      <c r="H1526">
        <v>-6.4189722152246604</v>
      </c>
      <c r="I1526">
        <v>-0.50290581680146196</v>
      </c>
      <c r="J1526">
        <v>-3.5099818442288302</v>
      </c>
      <c r="K1526">
        <v>750.813710673213</v>
      </c>
      <c r="L1526">
        <v>702.93187129078001</v>
      </c>
      <c r="M1526">
        <v>51.654005381638903</v>
      </c>
      <c r="N1526">
        <v>0.89601493997972903</v>
      </c>
      <c r="O1526">
        <v>10.444073455759501</v>
      </c>
      <c r="P1526">
        <v>41.246934540652603</v>
      </c>
      <c r="Q1526">
        <v>0.13080256287115999</v>
      </c>
    </row>
    <row r="1527" spans="1:17" hidden="1" x14ac:dyDescent="0.3">
      <c r="A1527" t="s">
        <v>3227</v>
      </c>
      <c r="B1527" t="s">
        <v>3228</v>
      </c>
      <c r="C1527" t="s">
        <v>10405</v>
      </c>
      <c r="D1527" t="s">
        <v>393</v>
      </c>
      <c r="E1527">
        <v>947.49388799999997</v>
      </c>
      <c r="F1527">
        <v>9.68</v>
      </c>
      <c r="G1527">
        <v>50.792010723719102</v>
      </c>
      <c r="H1527">
        <v>5.4655664405164499</v>
      </c>
      <c r="I1527">
        <v>-22.492678698868101</v>
      </c>
      <c r="J1527">
        <v>-10.3630188647765</v>
      </c>
      <c r="K1527">
        <v>9.4640545851611098</v>
      </c>
      <c r="L1527">
        <v>8.5029850533798808</v>
      </c>
      <c r="M1527">
        <v>46.315372724433502</v>
      </c>
      <c r="N1527">
        <v>2.2187852888141602</v>
      </c>
      <c r="O1527">
        <v>60.6404958677686</v>
      </c>
      <c r="P1527">
        <v>142</v>
      </c>
      <c r="Q1527">
        <v>0.18360358064742699</v>
      </c>
    </row>
    <row r="1528" spans="1:17" hidden="1" x14ac:dyDescent="0.3">
      <c r="A1528" t="s">
        <v>3229</v>
      </c>
      <c r="B1528" t="s">
        <v>3230</v>
      </c>
      <c r="C1528" t="s">
        <v>10405</v>
      </c>
      <c r="D1528" t="s">
        <v>273</v>
      </c>
      <c r="E1528">
        <v>946.97736826000005</v>
      </c>
      <c r="F1528">
        <v>1695.4</v>
      </c>
      <c r="G1528">
        <v>-48.115704414650999</v>
      </c>
      <c r="H1528">
        <v>-7.8362700233585896</v>
      </c>
      <c r="I1528">
        <v>-25.052591552898601</v>
      </c>
      <c r="J1528">
        <v>-5.1722942568906003</v>
      </c>
      <c r="K1528">
        <v>1728.0068534868799</v>
      </c>
      <c r="L1528">
        <v>1773.3800812923901</v>
      </c>
      <c r="M1528">
        <v>38.654797313391299</v>
      </c>
      <c r="N1528">
        <v>1.1327512876146499</v>
      </c>
      <c r="O1528">
        <v>28.878140851716399</v>
      </c>
      <c r="P1528">
        <v>12.2781456953642</v>
      </c>
      <c r="Q1528">
        <v>-6.9803121688400999E-2</v>
      </c>
    </row>
    <row r="1529" spans="1:17" hidden="1" x14ac:dyDescent="0.3">
      <c r="A1529" t="s">
        <v>3231</v>
      </c>
      <c r="B1529" t="s">
        <v>3232</v>
      </c>
      <c r="C1529" t="s">
        <v>10405</v>
      </c>
      <c r="D1529" t="s">
        <v>549</v>
      </c>
      <c r="E1529">
        <v>946.88736062500004</v>
      </c>
      <c r="F1529">
        <v>282.25</v>
      </c>
      <c r="G1529">
        <v>61.010084480737397</v>
      </c>
      <c r="H1529">
        <v>-3.4928444959721401</v>
      </c>
      <c r="I1529">
        <v>38.458480340120097</v>
      </c>
      <c r="J1529">
        <v>-9.3280760640016993</v>
      </c>
      <c r="K1529">
        <v>273.38801757960999</v>
      </c>
      <c r="L1529">
        <v>218.066331795075</v>
      </c>
      <c r="M1529">
        <v>37.251718218564299</v>
      </c>
      <c r="N1529">
        <v>1.05508404440777</v>
      </c>
      <c r="O1529">
        <v>16.775907883082301</v>
      </c>
      <c r="P1529">
        <v>114.150227617602</v>
      </c>
      <c r="Q1529">
        <v>0.13472441034087701</v>
      </c>
    </row>
    <row r="1530" spans="1:17" hidden="1" x14ac:dyDescent="0.3">
      <c r="A1530" t="s">
        <v>3233</v>
      </c>
      <c r="B1530" t="s">
        <v>3234</v>
      </c>
      <c r="C1530" t="s">
        <v>10405</v>
      </c>
      <c r="D1530" t="s">
        <v>77</v>
      </c>
      <c r="E1530">
        <v>943.595890346999</v>
      </c>
      <c r="F1530">
        <v>104.83</v>
      </c>
      <c r="G1530">
        <v>13.54578561708</v>
      </c>
      <c r="H1530">
        <v>3.3843543095998601</v>
      </c>
      <c r="I1530">
        <v>2.0697479812055302</v>
      </c>
      <c r="J1530">
        <v>1.55927152947183</v>
      </c>
      <c r="K1530">
        <v>96.747621578184805</v>
      </c>
      <c r="L1530">
        <v>92.244447666802003</v>
      </c>
      <c r="M1530">
        <v>57.994050085669599</v>
      </c>
      <c r="N1530">
        <v>1.4058402884674499</v>
      </c>
      <c r="O1530">
        <v>32.881808642564103</v>
      </c>
      <c r="P1530">
        <v>66.264869151467096</v>
      </c>
      <c r="Q1530">
        <v>-2.6683767678864E-2</v>
      </c>
    </row>
    <row r="1531" spans="1:17" hidden="1" x14ac:dyDescent="0.3">
      <c r="A1531" t="s">
        <v>3235</v>
      </c>
      <c r="B1531" t="s">
        <v>3236</v>
      </c>
      <c r="C1531" t="s">
        <v>10405</v>
      </c>
      <c r="D1531" t="s">
        <v>261</v>
      </c>
      <c r="E1531">
        <v>939.12</v>
      </c>
      <c r="F1531">
        <v>1677</v>
      </c>
      <c r="G1531">
        <v>-7.2534884572619296</v>
      </c>
      <c r="H1531">
        <v>-4.0599995764856303</v>
      </c>
      <c r="I1531">
        <v>5.6653495096634199</v>
      </c>
      <c r="J1531">
        <v>-9.2036476324032996</v>
      </c>
      <c r="K1531">
        <v>1667.32683024785</v>
      </c>
      <c r="L1531">
        <v>1533.63291630044</v>
      </c>
      <c r="M1531">
        <v>36.033052475331303</v>
      </c>
      <c r="N1531">
        <v>0.581508461405146</v>
      </c>
      <c r="O1531">
        <v>12.400119260584299</v>
      </c>
      <c r="P1531">
        <v>32.863254634764601</v>
      </c>
      <c r="Q1531">
        <v>4.3767537119782998E-2</v>
      </c>
    </row>
    <row r="1532" spans="1:17" hidden="1" x14ac:dyDescent="0.3">
      <c r="A1532" t="s">
        <v>3237</v>
      </c>
      <c r="B1532" t="s">
        <v>3238</v>
      </c>
      <c r="C1532" t="s">
        <v>10405</v>
      </c>
      <c r="D1532" t="s">
        <v>130</v>
      </c>
      <c r="E1532">
        <v>939.04119074499999</v>
      </c>
      <c r="F1532">
        <v>449.05</v>
      </c>
      <c r="G1532">
        <v>99.918243225240701</v>
      </c>
      <c r="H1532">
        <v>-2.87742080858491</v>
      </c>
      <c r="I1532">
        <v>54.391894564254898</v>
      </c>
      <c r="J1532">
        <v>-0.12995127876780099</v>
      </c>
      <c r="K1532">
        <v>385.040931805816</v>
      </c>
      <c r="L1532">
        <v>322.68690150010502</v>
      </c>
      <c r="M1532">
        <v>84.407690535649607</v>
      </c>
      <c r="N1532">
        <v>1.9523829343780099</v>
      </c>
      <c r="O1532">
        <v>6.3355973722302599</v>
      </c>
      <c r="P1532">
        <v>150.37635907443499</v>
      </c>
      <c r="Q1532">
        <v>0.112496010393786</v>
      </c>
    </row>
    <row r="1533" spans="1:17" hidden="1" x14ac:dyDescent="0.3">
      <c r="A1533" t="s">
        <v>3239</v>
      </c>
      <c r="B1533" t="s">
        <v>3240</v>
      </c>
      <c r="C1533" t="s">
        <v>10405</v>
      </c>
      <c r="D1533" t="s">
        <v>54</v>
      </c>
      <c r="E1533">
        <v>938.75642042000004</v>
      </c>
      <c r="F1533">
        <v>41.86</v>
      </c>
      <c r="G1533">
        <v>33.278706417961999</v>
      </c>
      <c r="H1533">
        <v>2.5742491651325001</v>
      </c>
      <c r="I1533">
        <v>18.735441817630999</v>
      </c>
      <c r="J1533">
        <v>-20.390840895663199</v>
      </c>
      <c r="K1533">
        <v>39.821197036659001</v>
      </c>
      <c r="L1533">
        <v>33.975896152192</v>
      </c>
      <c r="M1533">
        <v>33.453614962579799</v>
      </c>
      <c r="N1533">
        <v>1.8989178937244999</v>
      </c>
      <c r="O1533">
        <v>34.973721930243599</v>
      </c>
      <c r="P1533">
        <v>94.697674418604606</v>
      </c>
      <c r="Q1533">
        <v>3.1416300042042003E-2</v>
      </c>
    </row>
    <row r="1534" spans="1:17" hidden="1" x14ac:dyDescent="0.3">
      <c r="A1534" t="s">
        <v>3241</v>
      </c>
      <c r="B1534" t="s">
        <v>3242</v>
      </c>
      <c r="C1534" t="s">
        <v>10405</v>
      </c>
      <c r="D1534" t="s">
        <v>116</v>
      </c>
      <c r="E1534">
        <v>935.3143</v>
      </c>
      <c r="F1534">
        <v>428.65</v>
      </c>
      <c r="G1534">
        <v>28.783815885971901</v>
      </c>
      <c r="H1534">
        <v>-6.3473350414088401</v>
      </c>
      <c r="I1534">
        <v>-7.4702902076337701</v>
      </c>
      <c r="J1534">
        <v>3.4972110326050299</v>
      </c>
      <c r="K1534">
        <v>402.80595606765797</v>
      </c>
      <c r="L1534">
        <v>353.12620880044301</v>
      </c>
      <c r="M1534">
        <v>51.055907141551103</v>
      </c>
      <c r="N1534">
        <v>1.96136579926365</v>
      </c>
      <c r="O1534">
        <v>15.455499825032</v>
      </c>
      <c r="P1534">
        <v>70.335783826743395</v>
      </c>
      <c r="Q1534">
        <v>0.15973274137801899</v>
      </c>
    </row>
    <row r="1535" spans="1:17" hidden="1" x14ac:dyDescent="0.3">
      <c r="A1535" t="s">
        <v>3243</v>
      </c>
      <c r="B1535" t="s">
        <v>3244</v>
      </c>
      <c r="C1535" t="s">
        <v>10405</v>
      </c>
      <c r="D1535" t="s">
        <v>433</v>
      </c>
      <c r="E1535">
        <v>934.49696507999897</v>
      </c>
      <c r="F1535">
        <v>45.15</v>
      </c>
      <c r="G1535">
        <v>183.88476702402201</v>
      </c>
      <c r="H1535">
        <v>-16.745736893807099</v>
      </c>
      <c r="I1535">
        <v>110.06127991228399</v>
      </c>
      <c r="J1535">
        <v>1.31235641353988</v>
      </c>
      <c r="K1535">
        <v>45.513707606800899</v>
      </c>
      <c r="L1535">
        <v>37.080962530548298</v>
      </c>
      <c r="M1535">
        <v>63.433665481926603</v>
      </c>
      <c r="N1535">
        <v>0.28741414656606501</v>
      </c>
      <c r="O1535">
        <v>58.449612403100801</v>
      </c>
      <c r="P1535">
        <v>228.363636363636</v>
      </c>
      <c r="Q1535">
        <v>0.117105498601396</v>
      </c>
    </row>
    <row r="1536" spans="1:17" hidden="1" x14ac:dyDescent="0.3">
      <c r="A1536" t="s">
        <v>3245</v>
      </c>
      <c r="B1536" t="s">
        <v>3246</v>
      </c>
      <c r="C1536" t="s">
        <v>10405</v>
      </c>
      <c r="D1536" t="s">
        <v>393</v>
      </c>
      <c r="E1536">
        <v>932.37701842000001</v>
      </c>
      <c r="F1536">
        <v>7.09</v>
      </c>
      <c r="G1536">
        <v>-60.984930994101099</v>
      </c>
      <c r="H1536">
        <v>-3.7976040541734499</v>
      </c>
      <c r="I1536">
        <v>-27.4200201938418</v>
      </c>
      <c r="J1536">
        <v>2.6253343712546902</v>
      </c>
      <c r="K1536">
        <v>7.4669532332102904</v>
      </c>
      <c r="L1536">
        <v>8.3389354531553703</v>
      </c>
      <c r="M1536">
        <v>45.092784332523699</v>
      </c>
      <c r="N1536">
        <v>0.63579459344737099</v>
      </c>
      <c r="O1536">
        <v>62.2002820874471</v>
      </c>
      <c r="P1536">
        <v>8.2442748091603004</v>
      </c>
    </row>
    <row r="1537" spans="1:17" hidden="1" x14ac:dyDescent="0.3">
      <c r="A1537" t="s">
        <v>3247</v>
      </c>
      <c r="B1537" t="s">
        <v>3248</v>
      </c>
      <c r="C1537" t="s">
        <v>10405</v>
      </c>
      <c r="D1537" t="s">
        <v>125</v>
      </c>
      <c r="E1537">
        <v>931.00038651299997</v>
      </c>
      <c r="F1537">
        <v>282.27</v>
      </c>
      <c r="G1537">
        <v>-19.837593948338299</v>
      </c>
      <c r="H1537">
        <v>13.1272657867906</v>
      </c>
      <c r="I1537">
        <v>-5.3827347212771599</v>
      </c>
      <c r="J1537">
        <v>3.5052047298821698</v>
      </c>
      <c r="K1537">
        <v>236.47233175584699</v>
      </c>
      <c r="M1537">
        <v>77.078691330696202</v>
      </c>
      <c r="O1537">
        <v>5.11212668721436</v>
      </c>
      <c r="P1537">
        <v>34.478323010957503</v>
      </c>
    </row>
    <row r="1538" spans="1:17" hidden="1" x14ac:dyDescent="0.3">
      <c r="A1538" t="s">
        <v>3249</v>
      </c>
      <c r="B1538" t="s">
        <v>3250</v>
      </c>
      <c r="C1538" t="s">
        <v>10405</v>
      </c>
      <c r="D1538" t="s">
        <v>130</v>
      </c>
      <c r="E1538">
        <v>927.54688999999996</v>
      </c>
      <c r="F1538">
        <v>943.3</v>
      </c>
      <c r="G1538">
        <v>2.7730216265629499</v>
      </c>
      <c r="H1538">
        <v>-5.9899806099079003</v>
      </c>
      <c r="I1538">
        <v>1.6112269143453499</v>
      </c>
      <c r="J1538">
        <v>-2.7514541374227401</v>
      </c>
      <c r="K1538">
        <v>962.37576387537797</v>
      </c>
      <c r="L1538">
        <v>908.589476241032</v>
      </c>
      <c r="M1538">
        <v>45.884833177821498</v>
      </c>
      <c r="N1538">
        <v>0.52254830126428298</v>
      </c>
      <c r="O1538">
        <v>24.562705395950399</v>
      </c>
      <c r="P1538">
        <v>40.717535615723101</v>
      </c>
      <c r="Q1538">
        <v>-2.0734303769E-5</v>
      </c>
    </row>
    <row r="1539" spans="1:17" hidden="1" x14ac:dyDescent="0.3">
      <c r="A1539" t="s">
        <v>3251</v>
      </c>
      <c r="B1539" t="s">
        <v>3252</v>
      </c>
      <c r="C1539" t="s">
        <v>10405</v>
      </c>
      <c r="D1539" t="s">
        <v>190</v>
      </c>
      <c r="E1539">
        <v>923.406612</v>
      </c>
      <c r="F1539">
        <v>1938</v>
      </c>
      <c r="G1539">
        <v>26.859861702499501</v>
      </c>
      <c r="H1539">
        <v>-7.4017858758530499</v>
      </c>
      <c r="I1539">
        <v>-24.2014005612997</v>
      </c>
      <c r="J1539">
        <v>-2.66841281722933</v>
      </c>
      <c r="K1539">
        <v>2000.4148718537799</v>
      </c>
      <c r="L1539">
        <v>1921.1111332160499</v>
      </c>
      <c r="M1539">
        <v>42.326739242277398</v>
      </c>
      <c r="N1539">
        <v>2.2127336635245198</v>
      </c>
      <c r="O1539">
        <v>29.484004127966902</v>
      </c>
      <c r="P1539">
        <v>77.741092309808707</v>
      </c>
      <c r="Q1539">
        <v>0.197045431070828</v>
      </c>
    </row>
    <row r="1540" spans="1:17" hidden="1" x14ac:dyDescent="0.3">
      <c r="A1540" t="s">
        <v>3253</v>
      </c>
      <c r="B1540" t="s">
        <v>3254</v>
      </c>
      <c r="C1540" t="s">
        <v>10405</v>
      </c>
      <c r="D1540" t="s">
        <v>122</v>
      </c>
      <c r="E1540">
        <v>922.53072225999995</v>
      </c>
      <c r="F1540">
        <v>2960.3</v>
      </c>
      <c r="G1540">
        <v>11.7637550616484</v>
      </c>
      <c r="H1540">
        <v>-4.3324498568013396</v>
      </c>
      <c r="I1540">
        <v>-6.3951831754145996</v>
      </c>
      <c r="J1540">
        <v>-0.49303891421750201</v>
      </c>
      <c r="K1540">
        <v>2967.05590048566</v>
      </c>
      <c r="L1540">
        <v>2790.0951269490802</v>
      </c>
      <c r="M1540">
        <v>48.093290661841998</v>
      </c>
      <c r="N1540">
        <v>0.53082820025649202</v>
      </c>
      <c r="O1540">
        <v>20.6296659122386</v>
      </c>
      <c r="P1540">
        <v>50.269035532994899</v>
      </c>
      <c r="Q1540">
        <v>0.109562884212416</v>
      </c>
    </row>
    <row r="1541" spans="1:17" hidden="1" x14ac:dyDescent="0.3">
      <c r="A1541" t="s">
        <v>3255</v>
      </c>
      <c r="B1541" t="s">
        <v>1601</v>
      </c>
      <c r="C1541" t="s">
        <v>10405</v>
      </c>
      <c r="D1541" t="s">
        <v>264</v>
      </c>
      <c r="E1541">
        <v>922.46123999999998</v>
      </c>
      <c r="F1541">
        <v>2301.5500000000002</v>
      </c>
      <c r="G1541">
        <v>601.12820829612599</v>
      </c>
      <c r="H1541">
        <v>-10.559531283304199</v>
      </c>
      <c r="I1541">
        <v>76.257022275337206</v>
      </c>
      <c r="J1541">
        <v>-7.3058148260485298</v>
      </c>
      <c r="K1541">
        <v>2113.5917319711998</v>
      </c>
      <c r="L1541">
        <v>1356.74960034744</v>
      </c>
      <c r="M1541">
        <v>39.765910550668799</v>
      </c>
      <c r="N1541">
        <v>0.77061138463058398</v>
      </c>
      <c r="O1541">
        <v>24.096804327518299</v>
      </c>
      <c r="P1541">
        <v>719.05693950177897</v>
      </c>
    </row>
    <row r="1542" spans="1:17" hidden="1" x14ac:dyDescent="0.3">
      <c r="A1542" t="s">
        <v>3256</v>
      </c>
      <c r="B1542" t="s">
        <v>3257</v>
      </c>
      <c r="C1542" t="s">
        <v>10405</v>
      </c>
      <c r="D1542" t="s">
        <v>465</v>
      </c>
      <c r="E1542">
        <v>921.64149999999995</v>
      </c>
      <c r="F1542">
        <v>83.9</v>
      </c>
      <c r="G1542">
        <v>-37.100769178904798</v>
      </c>
      <c r="H1542">
        <v>3.2905488668665601</v>
      </c>
      <c r="I1542">
        <v>2.3769522370179401</v>
      </c>
      <c r="J1542">
        <v>-7.4713107503211704</v>
      </c>
      <c r="K1542">
        <v>80.561735860669003</v>
      </c>
      <c r="L1542">
        <v>79.975445015767207</v>
      </c>
      <c r="M1542">
        <v>51.170280987166898</v>
      </c>
      <c r="N1542">
        <v>1.3734439157542599</v>
      </c>
      <c r="O1542">
        <v>41.179976162097702</v>
      </c>
      <c r="P1542">
        <v>27.1212121212121</v>
      </c>
      <c r="Q1542">
        <v>-1.1242671757955999E-2</v>
      </c>
    </row>
    <row r="1543" spans="1:17" hidden="1" x14ac:dyDescent="0.3">
      <c r="A1543" t="s">
        <v>3258</v>
      </c>
      <c r="B1543" t="s">
        <v>3259</v>
      </c>
      <c r="C1543" t="s">
        <v>10405</v>
      </c>
      <c r="D1543" t="s">
        <v>465</v>
      </c>
      <c r="E1543">
        <v>921.45</v>
      </c>
      <c r="F1543">
        <v>307.14999999999998</v>
      </c>
      <c r="G1543">
        <v>22.110401039130299</v>
      </c>
      <c r="H1543">
        <v>-12.394782893647299</v>
      </c>
      <c r="I1543">
        <v>17.913730560870899</v>
      </c>
      <c r="J1543">
        <v>0.102360269333216</v>
      </c>
      <c r="K1543">
        <v>303.96454410722401</v>
      </c>
      <c r="L1543">
        <v>271.64248772396598</v>
      </c>
      <c r="M1543">
        <v>52.671741497621902</v>
      </c>
      <c r="N1543">
        <v>0.48820606437637998</v>
      </c>
      <c r="O1543">
        <v>16.132182972489002</v>
      </c>
      <c r="P1543">
        <v>65.090029561945698</v>
      </c>
      <c r="Q1543">
        <v>6.9025130534230003E-3</v>
      </c>
    </row>
    <row r="1544" spans="1:17" hidden="1" x14ac:dyDescent="0.3">
      <c r="A1544" t="s">
        <v>3260</v>
      </c>
      <c r="B1544" t="s">
        <v>3261</v>
      </c>
      <c r="C1544" t="s">
        <v>10405</v>
      </c>
      <c r="D1544" t="s">
        <v>46</v>
      </c>
      <c r="E1544">
        <v>920.10595833999901</v>
      </c>
      <c r="F1544">
        <v>434.6</v>
      </c>
      <c r="G1544">
        <v>-70.543249591890699</v>
      </c>
      <c r="H1544">
        <v>-10.44132427557</v>
      </c>
      <c r="I1544">
        <v>-36.282284126705598</v>
      </c>
      <c r="J1544">
        <v>-3.3208935775939099</v>
      </c>
      <c r="K1544">
        <v>454.119877287257</v>
      </c>
      <c r="L1544">
        <v>517.79493444111495</v>
      </c>
      <c r="M1544">
        <v>47.7048978068445</v>
      </c>
      <c r="N1544">
        <v>0.85186592109481296</v>
      </c>
      <c r="O1544">
        <v>98.653934652554</v>
      </c>
      <c r="P1544">
        <v>6.5196078431372504</v>
      </c>
      <c r="Q1544">
        <v>0.16662983627372399</v>
      </c>
    </row>
    <row r="1545" spans="1:17" hidden="1" x14ac:dyDescent="0.3">
      <c r="A1545" t="s">
        <v>3262</v>
      </c>
      <c r="B1545" t="s">
        <v>3263</v>
      </c>
      <c r="C1545" t="s">
        <v>10405</v>
      </c>
      <c r="D1545" t="s">
        <v>215</v>
      </c>
      <c r="E1545">
        <v>919.50036</v>
      </c>
      <c r="F1545">
        <v>892</v>
      </c>
      <c r="G1545">
        <v>47.353598132845697</v>
      </c>
      <c r="H1545">
        <v>-13.163383013940701</v>
      </c>
      <c r="I1545">
        <v>106.16425775992499</v>
      </c>
      <c r="J1545">
        <v>-6.1731998756644604</v>
      </c>
      <c r="K1545">
        <v>843.26535417930495</v>
      </c>
      <c r="L1545">
        <v>637.68756276634497</v>
      </c>
      <c r="M1545">
        <v>38.241851690611803</v>
      </c>
      <c r="N1545">
        <v>0.48086089069695598</v>
      </c>
      <c r="O1545">
        <v>15.9136771300448</v>
      </c>
      <c r="P1545">
        <v>166.33755996576201</v>
      </c>
      <c r="Q1545">
        <v>0.248515727984913</v>
      </c>
    </row>
    <row r="1546" spans="1:17" hidden="1" x14ac:dyDescent="0.3">
      <c r="A1546" t="s">
        <v>3264</v>
      </c>
      <c r="B1546" t="s">
        <v>3265</v>
      </c>
      <c r="C1546" t="s">
        <v>10405</v>
      </c>
      <c r="D1546" t="s">
        <v>46</v>
      </c>
      <c r="E1546">
        <v>917.35239999999999</v>
      </c>
      <c r="F1546">
        <v>908</v>
      </c>
      <c r="G1546">
        <v>550.344340508389</v>
      </c>
      <c r="H1546">
        <v>22.532356086123301</v>
      </c>
      <c r="I1546">
        <v>25.597486501070001</v>
      </c>
      <c r="J1546">
        <v>-1.12445677327329</v>
      </c>
      <c r="K1546">
        <v>745.84109438086398</v>
      </c>
      <c r="L1546">
        <v>559.77204277303804</v>
      </c>
      <c r="M1546">
        <v>57.860719307414897</v>
      </c>
      <c r="N1546">
        <v>1.4587261250922201</v>
      </c>
      <c r="O1546">
        <v>10.1321585903083</v>
      </c>
      <c r="P1546">
        <v>650.41322314049501</v>
      </c>
    </row>
    <row r="1547" spans="1:17" hidden="1" x14ac:dyDescent="0.3">
      <c r="A1547" t="s">
        <v>3266</v>
      </c>
      <c r="B1547" t="s">
        <v>3267</v>
      </c>
      <c r="C1547" t="s">
        <v>10405</v>
      </c>
      <c r="D1547" t="s">
        <v>215</v>
      </c>
      <c r="E1547">
        <v>917.23819247999995</v>
      </c>
      <c r="F1547">
        <v>402.55</v>
      </c>
      <c r="G1547">
        <v>257.087699357389</v>
      </c>
      <c r="H1547">
        <v>-20.4844454920005</v>
      </c>
      <c r="I1547">
        <v>295.68899314893702</v>
      </c>
      <c r="J1547">
        <v>-8.8394326579092901</v>
      </c>
      <c r="K1547">
        <v>355.29773752169302</v>
      </c>
      <c r="L1547">
        <v>227.36622335854301</v>
      </c>
      <c r="M1547">
        <v>46.677263976211002</v>
      </c>
      <c r="N1547">
        <v>0.40082698949532097</v>
      </c>
      <c r="O1547">
        <v>21.885480064588201</v>
      </c>
      <c r="P1547">
        <v>477.961234745154</v>
      </c>
      <c r="Q1547">
        <v>0.18140430001228899</v>
      </c>
    </row>
    <row r="1548" spans="1:17" hidden="1" x14ac:dyDescent="0.3">
      <c r="A1548" t="s">
        <v>3268</v>
      </c>
      <c r="B1548" t="s">
        <v>3269</v>
      </c>
      <c r="C1548" t="s">
        <v>10405</v>
      </c>
      <c r="D1548" t="s">
        <v>18</v>
      </c>
      <c r="E1548">
        <v>915.20109305999995</v>
      </c>
      <c r="F1548">
        <v>890.35</v>
      </c>
      <c r="G1548">
        <v>-1.43350339751422</v>
      </c>
      <c r="H1548">
        <v>-11.5858698886422</v>
      </c>
      <c r="I1548">
        <v>-32.071208721322698</v>
      </c>
      <c r="J1548">
        <v>-4.5028920982949101</v>
      </c>
      <c r="K1548">
        <v>913.05078928159003</v>
      </c>
      <c r="L1548">
        <v>951.46747245380595</v>
      </c>
      <c r="M1548">
        <v>48.521376885136497</v>
      </c>
      <c r="N1548">
        <v>0.83461350921988697</v>
      </c>
      <c r="O1548">
        <v>77.682933677767096</v>
      </c>
      <c r="P1548">
        <v>42.217075313473302</v>
      </c>
      <c r="Q1548">
        <v>0.197571481369087</v>
      </c>
    </row>
    <row r="1549" spans="1:17" hidden="1" x14ac:dyDescent="0.3">
      <c r="A1549" t="s">
        <v>3270</v>
      </c>
      <c r="B1549" t="s">
        <v>3271</v>
      </c>
      <c r="C1549" t="s">
        <v>10405</v>
      </c>
      <c r="D1549" t="s">
        <v>83</v>
      </c>
      <c r="E1549">
        <v>913.81674176000001</v>
      </c>
      <c r="F1549">
        <v>105.76</v>
      </c>
      <c r="G1549">
        <v>-9.86564634576788</v>
      </c>
      <c r="H1549">
        <v>-14.083293595104299</v>
      </c>
      <c r="I1549">
        <v>-21.117898472713001</v>
      </c>
      <c r="J1549">
        <v>-5.3635098904609899</v>
      </c>
      <c r="K1549">
        <v>110.438716295994</v>
      </c>
      <c r="L1549">
        <v>108.110682064801</v>
      </c>
      <c r="M1549">
        <v>38.3400026969409</v>
      </c>
      <c r="N1549">
        <v>0.54322044174803397</v>
      </c>
      <c r="O1549">
        <v>68.2583207261724</v>
      </c>
      <c r="P1549">
        <v>31.3788819875776</v>
      </c>
      <c r="Q1549">
        <v>-3.3801269402094998E-2</v>
      </c>
    </row>
    <row r="1550" spans="1:17" hidden="1" x14ac:dyDescent="0.3">
      <c r="A1550" t="s">
        <v>3272</v>
      </c>
      <c r="B1550" t="s">
        <v>3273</v>
      </c>
      <c r="C1550" t="s">
        <v>10405</v>
      </c>
      <c r="D1550" t="s">
        <v>400</v>
      </c>
      <c r="E1550">
        <v>909.61269900000002</v>
      </c>
      <c r="F1550">
        <v>278.7</v>
      </c>
      <c r="G1550">
        <v>33.8461017653811</v>
      </c>
      <c r="H1550">
        <v>-13.108349735554</v>
      </c>
      <c r="I1550">
        <v>-9.5177283161604507</v>
      </c>
      <c r="J1550">
        <v>-6.8973188592841703</v>
      </c>
      <c r="K1550">
        <v>294.04793813298801</v>
      </c>
      <c r="L1550">
        <v>276.77200102097601</v>
      </c>
      <c r="M1550">
        <v>50.161700508131901</v>
      </c>
      <c r="N1550">
        <v>1.1130204614222099</v>
      </c>
      <c r="O1550">
        <v>33.835665590240403</v>
      </c>
      <c r="P1550">
        <v>69.887229503200203</v>
      </c>
      <c r="Q1550">
        <v>8.7604995170113997E-2</v>
      </c>
    </row>
    <row r="1551" spans="1:17" hidden="1" x14ac:dyDescent="0.3">
      <c r="A1551" t="s">
        <v>3274</v>
      </c>
      <c r="B1551" t="s">
        <v>3275</v>
      </c>
      <c r="C1551" t="s">
        <v>10405</v>
      </c>
      <c r="D1551" t="s">
        <v>433</v>
      </c>
      <c r="E1551">
        <v>907.60274806500001</v>
      </c>
      <c r="F1551">
        <v>320.45</v>
      </c>
      <c r="G1551">
        <v>-3.5154979092819301</v>
      </c>
      <c r="H1551">
        <v>-10.5212470978888</v>
      </c>
      <c r="I1551">
        <v>32.313372663512702</v>
      </c>
      <c r="J1551">
        <v>-0.73289618864338901</v>
      </c>
      <c r="K1551">
        <v>318.47500672738897</v>
      </c>
      <c r="L1551">
        <v>281.023301595975</v>
      </c>
      <c r="M1551">
        <v>44.738222224914502</v>
      </c>
      <c r="N1551">
        <v>0.30180023116382998</v>
      </c>
      <c r="O1551">
        <v>16.944921204556099</v>
      </c>
      <c r="P1551">
        <v>69.415807560137395</v>
      </c>
      <c r="Q1551">
        <v>9.1001775980237995E-2</v>
      </c>
    </row>
    <row r="1552" spans="1:17" hidden="1" x14ac:dyDescent="0.3">
      <c r="A1552" t="s">
        <v>3276</v>
      </c>
      <c r="B1552" t="s">
        <v>3277</v>
      </c>
      <c r="C1552" t="s">
        <v>10405</v>
      </c>
      <c r="D1552" t="s">
        <v>592</v>
      </c>
      <c r="E1552">
        <v>907.31378099999995</v>
      </c>
      <c r="F1552">
        <v>984.05</v>
      </c>
      <c r="G1552">
        <v>-10.1665507691029</v>
      </c>
      <c r="H1552">
        <v>-10.393143652334199</v>
      </c>
      <c r="I1552">
        <v>-1.5695453212233601</v>
      </c>
      <c r="J1552">
        <v>-4.6105857594022703</v>
      </c>
      <c r="K1552">
        <v>1004.66965587995</v>
      </c>
      <c r="L1552">
        <v>953.06750598773306</v>
      </c>
      <c r="M1552">
        <v>45.610271914698799</v>
      </c>
      <c r="N1552">
        <v>0.51168477847559202</v>
      </c>
      <c r="O1552">
        <v>21.426756770489298</v>
      </c>
      <c r="P1552">
        <v>31.031957390146399</v>
      </c>
      <c r="Q1552">
        <v>-2.6465883232003998E-2</v>
      </c>
    </row>
    <row r="1553" spans="1:17" hidden="1" x14ac:dyDescent="0.3">
      <c r="A1553" t="s">
        <v>3278</v>
      </c>
      <c r="B1553" t="s">
        <v>3279</v>
      </c>
      <c r="C1553" t="s">
        <v>10405</v>
      </c>
      <c r="D1553" t="s">
        <v>190</v>
      </c>
      <c r="E1553">
        <v>906.90711507499998</v>
      </c>
      <c r="F1553">
        <v>1173.25</v>
      </c>
      <c r="G1553">
        <v>16.606783714152701</v>
      </c>
      <c r="H1553">
        <v>-14.6929071584641</v>
      </c>
      <c r="I1553">
        <v>41.819636537987797</v>
      </c>
      <c r="J1553">
        <v>-4.1106413705689997</v>
      </c>
      <c r="K1553">
        <v>1123.1435399845</v>
      </c>
      <c r="L1553">
        <v>955.34175349956502</v>
      </c>
      <c r="M1553">
        <v>32.734080845085899</v>
      </c>
      <c r="N1553">
        <v>7.02377523499364E-2</v>
      </c>
      <c r="O1553">
        <v>16.769656935861899</v>
      </c>
      <c r="P1553">
        <v>82.479197449257299</v>
      </c>
      <c r="Q1553">
        <v>1.6438611249745001E-2</v>
      </c>
    </row>
    <row r="1554" spans="1:17" hidden="1" x14ac:dyDescent="0.3">
      <c r="A1554" t="s">
        <v>3280</v>
      </c>
      <c r="B1554" t="s">
        <v>3281</v>
      </c>
      <c r="C1554" t="s">
        <v>10405</v>
      </c>
      <c r="D1554" t="s">
        <v>1473</v>
      </c>
      <c r="E1554">
        <v>905.64450341999998</v>
      </c>
      <c r="F1554">
        <v>497.8</v>
      </c>
      <c r="G1554">
        <v>130.15050128975599</v>
      </c>
      <c r="H1554">
        <v>-11.6695021785862</v>
      </c>
      <c r="I1554">
        <v>61.316543428324003</v>
      </c>
      <c r="J1554">
        <v>-5.7611149868545803</v>
      </c>
      <c r="K1554">
        <v>482.45602025172599</v>
      </c>
      <c r="L1554">
        <v>379.09398353526399</v>
      </c>
      <c r="M1554">
        <v>54.1177667260351</v>
      </c>
      <c r="N1554">
        <v>0.178669466211483</v>
      </c>
      <c r="O1554">
        <v>14.302932904781001</v>
      </c>
      <c r="P1554">
        <v>173.51648351648299</v>
      </c>
      <c r="Q1554">
        <v>0.107588811812298</v>
      </c>
    </row>
    <row r="1555" spans="1:17" hidden="1" x14ac:dyDescent="0.3">
      <c r="A1555" t="s">
        <v>3282</v>
      </c>
      <c r="B1555" t="s">
        <v>3283</v>
      </c>
      <c r="C1555" t="s">
        <v>10405</v>
      </c>
      <c r="D1555" t="s">
        <v>54</v>
      </c>
      <c r="E1555">
        <v>904.75810974000001</v>
      </c>
      <c r="F1555">
        <v>276.3</v>
      </c>
      <c r="G1555">
        <v>300.88346918325698</v>
      </c>
      <c r="H1555">
        <v>19.784296383069002</v>
      </c>
      <c r="I1555">
        <v>70.054478562951005</v>
      </c>
      <c r="J1555">
        <v>6.1822659158023301</v>
      </c>
      <c r="K1555">
        <v>222.67034143029301</v>
      </c>
      <c r="L1555">
        <v>167.42676894038999</v>
      </c>
      <c r="M1555">
        <v>75.073210928013097</v>
      </c>
      <c r="N1555">
        <v>0.56716121598609004</v>
      </c>
      <c r="O1555">
        <v>5.0307636626854801</v>
      </c>
      <c r="P1555">
        <v>332.73296789350002</v>
      </c>
      <c r="Q1555">
        <v>0.113973254075823</v>
      </c>
    </row>
    <row r="1556" spans="1:17" hidden="1" x14ac:dyDescent="0.3">
      <c r="A1556" t="s">
        <v>3284</v>
      </c>
      <c r="B1556" t="s">
        <v>3285</v>
      </c>
      <c r="C1556" t="s">
        <v>10405</v>
      </c>
      <c r="D1556" t="s">
        <v>276</v>
      </c>
      <c r="E1556">
        <v>902.51332079999997</v>
      </c>
      <c r="F1556">
        <v>563.5</v>
      </c>
      <c r="G1556">
        <v>0.16408920120120701</v>
      </c>
      <c r="H1556">
        <v>-2.1615532203378001</v>
      </c>
      <c r="I1556">
        <v>0.30771038626977498</v>
      </c>
      <c r="J1556">
        <v>-3.9194665580091002</v>
      </c>
      <c r="K1556">
        <v>565.60517032784901</v>
      </c>
      <c r="L1556">
        <v>544.01363312240403</v>
      </c>
      <c r="M1556">
        <v>49.267446143357503</v>
      </c>
      <c r="N1556">
        <v>0.89018901890188995</v>
      </c>
      <c r="O1556">
        <v>29.547471162377899</v>
      </c>
      <c r="P1556">
        <v>47.204806687565302</v>
      </c>
    </row>
    <row r="1557" spans="1:17" hidden="1" x14ac:dyDescent="0.3">
      <c r="A1557" t="s">
        <v>3286</v>
      </c>
      <c r="B1557" t="s">
        <v>3287</v>
      </c>
      <c r="C1557" t="s">
        <v>10405</v>
      </c>
      <c r="D1557" t="s">
        <v>122</v>
      </c>
      <c r="E1557">
        <v>901.93572380000001</v>
      </c>
      <c r="F1557">
        <v>699.25</v>
      </c>
      <c r="G1557">
        <v>123.21933092798299</v>
      </c>
      <c r="H1557">
        <v>5.6066546853594597</v>
      </c>
      <c r="I1557">
        <v>30.2666423244413</v>
      </c>
      <c r="J1557">
        <v>7.1006056528010699</v>
      </c>
      <c r="K1557">
        <v>643.15936298765303</v>
      </c>
      <c r="L1557">
        <v>543.97188068882701</v>
      </c>
      <c r="M1557">
        <v>60.749377455620198</v>
      </c>
      <c r="N1557">
        <v>0.467902008124924</v>
      </c>
      <c r="O1557">
        <v>13.8720057204147</v>
      </c>
      <c r="P1557">
        <v>186.70978795712401</v>
      </c>
      <c r="Q1557">
        <v>0.124606162658045</v>
      </c>
    </row>
    <row r="1558" spans="1:17" hidden="1" x14ac:dyDescent="0.3">
      <c r="A1558" t="s">
        <v>3288</v>
      </c>
      <c r="B1558" t="s">
        <v>3289</v>
      </c>
      <c r="C1558" t="s">
        <v>10405</v>
      </c>
      <c r="D1558" t="s">
        <v>546</v>
      </c>
      <c r="E1558">
        <v>899.01346943999999</v>
      </c>
      <c r="F1558">
        <v>628.79999999999995</v>
      </c>
      <c r="G1558">
        <v>-50.598691112362197</v>
      </c>
      <c r="H1558">
        <v>-7.40190318373664</v>
      </c>
      <c r="I1558">
        <v>-34.8424535832213</v>
      </c>
      <c r="J1558">
        <v>-2.5217150705315801</v>
      </c>
      <c r="K1558">
        <v>632.607651266772</v>
      </c>
      <c r="L1558">
        <v>695.401965974316</v>
      </c>
      <c r="M1558">
        <v>56.927665560603998</v>
      </c>
      <c r="N1558">
        <v>0.57939918367736298</v>
      </c>
      <c r="O1558">
        <v>55.852417302798997</v>
      </c>
      <c r="P1558">
        <v>12.0256547300908</v>
      </c>
      <c r="Q1558">
        <v>2.8648647468180002E-3</v>
      </c>
    </row>
    <row r="1559" spans="1:17" hidden="1" x14ac:dyDescent="0.3">
      <c r="A1559" t="s">
        <v>3290</v>
      </c>
      <c r="B1559" t="s">
        <v>3291</v>
      </c>
      <c r="C1559" t="s">
        <v>10405</v>
      </c>
      <c r="D1559" t="s">
        <v>46</v>
      </c>
      <c r="E1559">
        <v>897.01874999999995</v>
      </c>
      <c r="F1559">
        <v>375</v>
      </c>
      <c r="G1559">
        <v>0.19275481088367</v>
      </c>
      <c r="H1559">
        <v>-10.6380230501469</v>
      </c>
      <c r="I1559">
        <v>-40.957623584282601</v>
      </c>
      <c r="J1559">
        <v>-2.9728705145911101</v>
      </c>
      <c r="K1559">
        <v>396.16887242226198</v>
      </c>
      <c r="L1559">
        <v>389.08865876244101</v>
      </c>
      <c r="M1559">
        <v>36.496632369337</v>
      </c>
      <c r="N1559">
        <v>0.53031212484993995</v>
      </c>
      <c r="O1559">
        <v>167.12</v>
      </c>
      <c r="P1559">
        <v>32.042253521126703</v>
      </c>
    </row>
    <row r="1560" spans="1:17" hidden="1" x14ac:dyDescent="0.3">
      <c r="A1560" t="s">
        <v>3292</v>
      </c>
      <c r="B1560" t="s">
        <v>3293</v>
      </c>
      <c r="C1560" t="s">
        <v>10405</v>
      </c>
      <c r="D1560" t="s">
        <v>74</v>
      </c>
      <c r="E1560">
        <v>896.73506207999901</v>
      </c>
      <c r="F1560">
        <v>5.72</v>
      </c>
      <c r="G1560">
        <v>11.6312054171973</v>
      </c>
      <c r="H1560">
        <v>-28.0302506993294</v>
      </c>
      <c r="I1560">
        <v>-2.0720588380206499</v>
      </c>
      <c r="J1560">
        <v>-8.7196948685113806</v>
      </c>
      <c r="K1560">
        <v>6.3006487806493796</v>
      </c>
      <c r="L1560">
        <v>5.6005218978222997</v>
      </c>
      <c r="M1560">
        <v>48.2754719810751</v>
      </c>
      <c r="N1560">
        <v>8.1201700260603193E-2</v>
      </c>
      <c r="O1560">
        <v>80.069930069929995</v>
      </c>
      <c r="P1560">
        <v>93.0730280372604</v>
      </c>
      <c r="Q1560">
        <v>8.2171019815280993E-2</v>
      </c>
    </row>
    <row r="1561" spans="1:17" hidden="1" x14ac:dyDescent="0.3">
      <c r="A1561" t="s">
        <v>3294</v>
      </c>
      <c r="B1561" t="s">
        <v>3295</v>
      </c>
      <c r="C1561" t="s">
        <v>10405</v>
      </c>
      <c r="D1561" t="s">
        <v>601</v>
      </c>
      <c r="E1561">
        <v>895.79280000000006</v>
      </c>
      <c r="F1561">
        <v>525.70000000000005</v>
      </c>
      <c r="G1561">
        <v>80.898376643864495</v>
      </c>
      <c r="H1561">
        <v>-3.0408389346235198</v>
      </c>
      <c r="I1561">
        <v>81.282609194066694</v>
      </c>
      <c r="J1561">
        <v>9.4414772926607693</v>
      </c>
      <c r="K1561">
        <v>463.38063578033803</v>
      </c>
      <c r="L1561">
        <v>379.75073776547498</v>
      </c>
      <c r="M1561">
        <v>78.233009203250205</v>
      </c>
      <c r="N1561">
        <v>0.240799284614862</v>
      </c>
      <c r="O1561">
        <v>5.5735210195929197</v>
      </c>
      <c r="P1561">
        <v>115.76031192284</v>
      </c>
      <c r="Q1561">
        <v>9.9385317934681E-2</v>
      </c>
    </row>
    <row r="1562" spans="1:17" hidden="1" x14ac:dyDescent="0.3">
      <c r="A1562" t="s">
        <v>3296</v>
      </c>
      <c r="B1562" t="s">
        <v>3297</v>
      </c>
      <c r="C1562" t="s">
        <v>10405</v>
      </c>
      <c r="D1562" t="s">
        <v>119</v>
      </c>
      <c r="E1562">
        <v>890.20042020000005</v>
      </c>
      <c r="F1562">
        <v>357</v>
      </c>
      <c r="G1562">
        <v>262.19023638909403</v>
      </c>
      <c r="H1562">
        <v>74.217754030200496</v>
      </c>
      <c r="I1562">
        <v>147.34395895953199</v>
      </c>
      <c r="J1562">
        <v>13.4177510189344</v>
      </c>
      <c r="K1562">
        <v>246.300213559848</v>
      </c>
      <c r="L1562">
        <v>181.81062042560001</v>
      </c>
      <c r="M1562">
        <v>81.0671807147219</v>
      </c>
      <c r="N1562">
        <v>0.87922261715862704</v>
      </c>
      <c r="O1562">
        <v>4.4257703081232496</v>
      </c>
      <c r="P1562">
        <v>325</v>
      </c>
    </row>
    <row r="1563" spans="1:17" hidden="1" x14ac:dyDescent="0.3">
      <c r="A1563" t="s">
        <v>3298</v>
      </c>
      <c r="B1563" t="s">
        <v>3299</v>
      </c>
      <c r="C1563" t="s">
        <v>10405</v>
      </c>
      <c r="D1563" t="s">
        <v>998</v>
      </c>
      <c r="E1563">
        <v>888.96991000000003</v>
      </c>
      <c r="F1563">
        <v>569.04999999999995</v>
      </c>
      <c r="G1563">
        <v>9.0218962643824696</v>
      </c>
      <c r="H1563">
        <v>3.5621008620926502</v>
      </c>
      <c r="I1563">
        <v>5.7763561878137297</v>
      </c>
      <c r="J1563">
        <v>-4.4797842907963599</v>
      </c>
      <c r="K1563">
        <v>524.02728151659403</v>
      </c>
      <c r="L1563">
        <v>484.33655121577698</v>
      </c>
      <c r="M1563">
        <v>61.016684576294402</v>
      </c>
      <c r="N1563">
        <v>1.1132715631135199</v>
      </c>
      <c r="O1563">
        <v>10.4999560671294</v>
      </c>
      <c r="P1563">
        <v>45.054804996176301</v>
      </c>
    </row>
    <row r="1564" spans="1:17" hidden="1" x14ac:dyDescent="0.3">
      <c r="A1564" t="s">
        <v>3300</v>
      </c>
      <c r="B1564" t="s">
        <v>3301</v>
      </c>
      <c r="C1564" t="s">
        <v>10405</v>
      </c>
      <c r="D1564" t="s">
        <v>284</v>
      </c>
      <c r="E1564">
        <v>879.90151443599996</v>
      </c>
      <c r="F1564">
        <v>82.76</v>
      </c>
      <c r="G1564">
        <v>-53.552431539003699</v>
      </c>
      <c r="H1564">
        <v>-8.5003895469142794</v>
      </c>
      <c r="I1564">
        <v>13.451210319189601</v>
      </c>
      <c r="J1564">
        <v>-9.1523976299812695</v>
      </c>
      <c r="K1564">
        <v>82.608097929844106</v>
      </c>
      <c r="L1564">
        <v>84.150935049198097</v>
      </c>
      <c r="M1564">
        <v>39.870275732616399</v>
      </c>
      <c r="N1564">
        <v>0.87167795325334296</v>
      </c>
      <c r="O1564">
        <v>55.147414209763099</v>
      </c>
      <c r="P1564">
        <v>38.975650713685901</v>
      </c>
      <c r="Q1564">
        <v>-2.2820067641758E-2</v>
      </c>
    </row>
    <row r="1565" spans="1:17" hidden="1" x14ac:dyDescent="0.3">
      <c r="A1565" t="s">
        <v>3302</v>
      </c>
      <c r="B1565" t="s">
        <v>3303</v>
      </c>
      <c r="C1565" t="s">
        <v>10405</v>
      </c>
      <c r="D1565" t="s">
        <v>1001</v>
      </c>
      <c r="E1565">
        <v>876.76</v>
      </c>
      <c r="F1565">
        <v>1906</v>
      </c>
      <c r="G1565">
        <v>145.507893606404</v>
      </c>
      <c r="H1565">
        <v>-17.8929560724815</v>
      </c>
      <c r="I1565">
        <v>94.547982556182006</v>
      </c>
      <c r="J1565">
        <v>-4.2905541893706998</v>
      </c>
      <c r="K1565">
        <v>1918.8736672497901</v>
      </c>
      <c r="L1565">
        <v>1479.2894601353801</v>
      </c>
      <c r="M1565">
        <v>39.9601942951452</v>
      </c>
      <c r="N1565">
        <v>0.41746588607493701</v>
      </c>
      <c r="O1565">
        <v>21.1804826862539</v>
      </c>
      <c r="P1565">
        <v>178.20756094000799</v>
      </c>
      <c r="Q1565">
        <v>0.16528217188208</v>
      </c>
    </row>
    <row r="1566" spans="1:17" hidden="1" x14ac:dyDescent="0.3">
      <c r="A1566" t="s">
        <v>3304</v>
      </c>
      <c r="B1566" t="s">
        <v>3305</v>
      </c>
      <c r="C1566" t="s">
        <v>10405</v>
      </c>
      <c r="D1566" t="s">
        <v>261</v>
      </c>
      <c r="E1566">
        <v>876.65614995999999</v>
      </c>
      <c r="F1566">
        <v>255.1</v>
      </c>
      <c r="G1566">
        <v>-19.5201283887987</v>
      </c>
      <c r="H1566">
        <v>-7.2828803774477802</v>
      </c>
      <c r="I1566">
        <v>-8.1908723598942501</v>
      </c>
      <c r="J1566">
        <v>-1.7163945384783901</v>
      </c>
      <c r="K1566">
        <v>258.158962584233</v>
      </c>
      <c r="L1566">
        <v>254.05558474144601</v>
      </c>
      <c r="M1566">
        <v>46.889543634641001</v>
      </c>
      <c r="N1566">
        <v>0.80211356184913196</v>
      </c>
      <c r="O1566">
        <v>28.792630341042699</v>
      </c>
      <c r="P1566">
        <v>28.7733467945482</v>
      </c>
      <c r="Q1566">
        <v>0.117394263456555</v>
      </c>
    </row>
    <row r="1567" spans="1:17" hidden="1" x14ac:dyDescent="0.3">
      <c r="A1567" t="s">
        <v>3306</v>
      </c>
      <c r="B1567" t="s">
        <v>3307</v>
      </c>
      <c r="C1567" t="s">
        <v>10405</v>
      </c>
      <c r="D1567" t="s">
        <v>3308</v>
      </c>
      <c r="E1567">
        <v>875.64495517999899</v>
      </c>
      <c r="F1567">
        <v>318.05</v>
      </c>
      <c r="G1567">
        <v>-75.123621713010195</v>
      </c>
      <c r="H1567">
        <v>-11.230333854370199</v>
      </c>
      <c r="I1567">
        <v>-14.814410487858501</v>
      </c>
      <c r="J1567">
        <v>-4.0034925981295499</v>
      </c>
      <c r="K1567">
        <v>329.261370761553</v>
      </c>
      <c r="L1567">
        <v>378.31866612799797</v>
      </c>
      <c r="M1567">
        <v>36.3606086381618</v>
      </c>
      <c r="N1567">
        <v>0.50077751564306505</v>
      </c>
      <c r="O1567">
        <v>76.120106901430503</v>
      </c>
      <c r="P1567">
        <v>18.631107795598599</v>
      </c>
      <c r="Q1567">
        <v>-2.0681908645710002E-2</v>
      </c>
    </row>
    <row r="1568" spans="1:17" hidden="1" x14ac:dyDescent="0.3">
      <c r="A1568" t="s">
        <v>3309</v>
      </c>
      <c r="B1568" t="s">
        <v>3310</v>
      </c>
      <c r="C1568" t="s">
        <v>10405</v>
      </c>
      <c r="D1568" t="s">
        <v>433</v>
      </c>
      <c r="E1568">
        <v>875.50520849999998</v>
      </c>
      <c r="F1568">
        <v>604.5</v>
      </c>
      <c r="G1568">
        <v>197.130093126491</v>
      </c>
      <c r="H1568">
        <v>2.2854463736017401</v>
      </c>
      <c r="I1568">
        <v>102.263790749376</v>
      </c>
      <c r="J1568">
        <v>-7.6443584986878204</v>
      </c>
      <c r="K1568">
        <v>572.10792184533204</v>
      </c>
      <c r="M1568">
        <v>43.7295910500359</v>
      </c>
      <c r="N1568">
        <v>0.74753108470943397</v>
      </c>
      <c r="O1568">
        <v>13.0686517783291</v>
      </c>
      <c r="P1568">
        <v>283.565989847715</v>
      </c>
    </row>
    <row r="1569" spans="1:17" hidden="1" x14ac:dyDescent="0.3">
      <c r="A1569" t="s">
        <v>3311</v>
      </c>
      <c r="B1569" t="s">
        <v>3312</v>
      </c>
      <c r="C1569" t="s">
        <v>10405</v>
      </c>
      <c r="D1569" t="s">
        <v>753</v>
      </c>
      <c r="E1569">
        <v>875.43042120999996</v>
      </c>
      <c r="F1569">
        <v>286.74</v>
      </c>
      <c r="G1569">
        <v>1.4125731399218999</v>
      </c>
      <c r="H1569">
        <v>-0.32265711644170503</v>
      </c>
      <c r="I1569">
        <v>1.4465408881708599</v>
      </c>
      <c r="J1569">
        <v>3.8768533954578903E-2</v>
      </c>
      <c r="K1569">
        <v>274.232229214786</v>
      </c>
      <c r="L1569">
        <v>253.599361504249</v>
      </c>
      <c r="M1569">
        <v>62.3816521735951</v>
      </c>
      <c r="N1569">
        <v>0.67009601283750897</v>
      </c>
      <c r="O1569">
        <v>1.9913510497314399</v>
      </c>
      <c r="P1569">
        <v>38.991759573436703</v>
      </c>
      <c r="Q1569">
        <v>1.7242551089885001E-2</v>
      </c>
    </row>
    <row r="1570" spans="1:17" hidden="1" x14ac:dyDescent="0.3">
      <c r="A1570" t="s">
        <v>3313</v>
      </c>
      <c r="B1570" t="s">
        <v>3314</v>
      </c>
      <c r="C1570" t="s">
        <v>10405</v>
      </c>
      <c r="D1570" t="s">
        <v>615</v>
      </c>
      <c r="E1570">
        <v>873.72386596000001</v>
      </c>
      <c r="F1570">
        <v>13.97</v>
      </c>
      <c r="G1570">
        <v>-16.3576954315545</v>
      </c>
      <c r="H1570">
        <v>0.77024540272587905</v>
      </c>
      <c r="I1570">
        <v>11.9572123686699</v>
      </c>
      <c r="J1570">
        <v>4.5831274045625996</v>
      </c>
      <c r="K1570">
        <v>13.379080477498899</v>
      </c>
      <c r="L1570">
        <v>13.388316209870499</v>
      </c>
      <c r="M1570">
        <v>68.959689692019396</v>
      </c>
      <c r="N1570">
        <v>0.81651072144979298</v>
      </c>
      <c r="O1570">
        <v>30.994989262705801</v>
      </c>
      <c r="P1570">
        <v>39.700000000000003</v>
      </c>
      <c r="Q1570">
        <v>8.0082800680799995E-3</v>
      </c>
    </row>
    <row r="1571" spans="1:17" hidden="1" x14ac:dyDescent="0.3">
      <c r="A1571" t="s">
        <v>3315</v>
      </c>
      <c r="B1571" t="s">
        <v>3316</v>
      </c>
      <c r="C1571" t="s">
        <v>10405</v>
      </c>
      <c r="D1571" t="s">
        <v>156</v>
      </c>
      <c r="E1571">
        <v>871.19525796000005</v>
      </c>
      <c r="F1571">
        <v>1013.2</v>
      </c>
      <c r="G1571">
        <v>-62.680288808581501</v>
      </c>
      <c r="H1571">
        <v>-2.6264949550163799</v>
      </c>
      <c r="I1571">
        <v>-33.350012549417201</v>
      </c>
      <c r="J1571">
        <v>3.00882746825837</v>
      </c>
      <c r="K1571">
        <v>1010.39046332792</v>
      </c>
      <c r="L1571">
        <v>1107.8556476956601</v>
      </c>
      <c r="M1571">
        <v>69.394249424311596</v>
      </c>
      <c r="N1571">
        <v>0.913462669709875</v>
      </c>
      <c r="O1571">
        <v>59.395973154362402</v>
      </c>
      <c r="P1571">
        <v>12.365531773317</v>
      </c>
      <c r="Q1571">
        <v>9.6150598481846997E-2</v>
      </c>
    </row>
    <row r="1572" spans="1:17" hidden="1" x14ac:dyDescent="0.3">
      <c r="A1572" t="s">
        <v>3317</v>
      </c>
      <c r="B1572" t="s">
        <v>3318</v>
      </c>
      <c r="C1572" t="s">
        <v>10405</v>
      </c>
      <c r="D1572" t="s">
        <v>164</v>
      </c>
      <c r="E1572">
        <v>869.86999097999899</v>
      </c>
      <c r="F1572">
        <v>94.68</v>
      </c>
      <c r="G1572">
        <v>-27.230714179856299</v>
      </c>
      <c r="H1572">
        <v>-8.3672356957571203</v>
      </c>
      <c r="I1572">
        <v>-18.512132955766699</v>
      </c>
      <c r="J1572">
        <v>-5.5482527497008398</v>
      </c>
      <c r="K1572">
        <v>98.2300129347622</v>
      </c>
      <c r="L1572">
        <v>99.030695849404793</v>
      </c>
      <c r="M1572">
        <v>24.4107064195648</v>
      </c>
      <c r="N1572">
        <v>0.74554973172618799</v>
      </c>
      <c r="O1572">
        <v>38.360794254330301</v>
      </c>
      <c r="P1572">
        <v>11.113719047060201</v>
      </c>
      <c r="Q1572">
        <v>-1.3735441299271E-2</v>
      </c>
    </row>
    <row r="1573" spans="1:17" hidden="1" x14ac:dyDescent="0.3">
      <c r="A1573" t="s">
        <v>3319</v>
      </c>
      <c r="B1573" t="s">
        <v>3320</v>
      </c>
      <c r="C1573" t="s">
        <v>10405</v>
      </c>
      <c r="D1573" t="s">
        <v>2205</v>
      </c>
      <c r="E1573">
        <v>866.45008736</v>
      </c>
      <c r="F1573">
        <v>852.8</v>
      </c>
      <c r="G1573">
        <v>248.44035636222</v>
      </c>
      <c r="H1573">
        <v>-17.986844023682</v>
      </c>
      <c r="I1573">
        <v>16.095225117272001</v>
      </c>
      <c r="J1573">
        <v>-0.76798147287276097</v>
      </c>
      <c r="K1573">
        <v>975.98678249928105</v>
      </c>
      <c r="L1573">
        <v>797.73872026027902</v>
      </c>
      <c r="M1573">
        <v>31.522050371057801</v>
      </c>
      <c r="N1573">
        <v>0.63862224731789896</v>
      </c>
      <c r="O1573">
        <v>64.165103189493394</v>
      </c>
      <c r="P1573">
        <v>334.21588594704599</v>
      </c>
    </row>
    <row r="1574" spans="1:17" hidden="1" x14ac:dyDescent="0.3">
      <c r="A1574" t="s">
        <v>3321</v>
      </c>
      <c r="B1574" t="s">
        <v>3322</v>
      </c>
      <c r="C1574" t="s">
        <v>10405</v>
      </c>
      <c r="D1574" t="s">
        <v>1429</v>
      </c>
      <c r="E1574">
        <v>862.17726800000003</v>
      </c>
      <c r="F1574">
        <v>160.4</v>
      </c>
      <c r="G1574">
        <v>24.333558738637102</v>
      </c>
      <c r="H1574">
        <v>14.583130531025301</v>
      </c>
      <c r="I1574">
        <v>-4.2376729928820902</v>
      </c>
      <c r="J1574">
        <v>-11.302591901670199</v>
      </c>
      <c r="K1574">
        <v>142.85894493569899</v>
      </c>
      <c r="L1574">
        <v>137.74743625997399</v>
      </c>
      <c r="M1574">
        <v>65.233100923656494</v>
      </c>
      <c r="N1574">
        <v>1.4601826964634399</v>
      </c>
      <c r="O1574">
        <v>17.7680798004987</v>
      </c>
      <c r="P1574">
        <v>60.079840319361203</v>
      </c>
      <c r="Q1574">
        <v>0.142313061506603</v>
      </c>
    </row>
    <row r="1575" spans="1:17" hidden="1" x14ac:dyDescent="0.3">
      <c r="A1575" t="s">
        <v>3323</v>
      </c>
      <c r="B1575" t="s">
        <v>3324</v>
      </c>
      <c r="C1575" t="s">
        <v>10405</v>
      </c>
      <c r="D1575" t="s">
        <v>279</v>
      </c>
      <c r="E1575">
        <v>857.05263515000001</v>
      </c>
      <c r="F1575">
        <v>135.69999999999999</v>
      </c>
      <c r="G1575">
        <v>4894.0764272156803</v>
      </c>
      <c r="H1575">
        <v>9.8564231688823192</v>
      </c>
      <c r="I1575">
        <v>209.19982501741899</v>
      </c>
      <c r="J1575">
        <v>5.5414114431721604</v>
      </c>
      <c r="K1575">
        <v>108.189583254594</v>
      </c>
      <c r="L1575">
        <v>52.5842892384359</v>
      </c>
      <c r="M1575">
        <v>75.142452177326504</v>
      </c>
      <c r="N1575">
        <v>0.78476460440512197</v>
      </c>
      <c r="O1575">
        <v>5.6005895357406299</v>
      </c>
      <c r="P1575">
        <v>5327.99999999999</v>
      </c>
      <c r="Q1575">
        <v>0.14745514433243301</v>
      </c>
    </row>
    <row r="1576" spans="1:17" hidden="1" x14ac:dyDescent="0.3">
      <c r="A1576" t="s">
        <v>3325</v>
      </c>
      <c r="B1576" t="s">
        <v>3326</v>
      </c>
      <c r="C1576" t="s">
        <v>10405</v>
      </c>
      <c r="D1576" t="s">
        <v>3327</v>
      </c>
      <c r="E1576">
        <v>856.48673007000002</v>
      </c>
      <c r="F1576">
        <v>826.9</v>
      </c>
      <c r="G1576">
        <v>190.34025387109301</v>
      </c>
      <c r="H1576">
        <v>-22.370254742183601</v>
      </c>
      <c r="I1576">
        <v>38.624228441346297</v>
      </c>
      <c r="J1576">
        <v>-6.7796796824825298</v>
      </c>
      <c r="K1576">
        <v>827.78668747137499</v>
      </c>
      <c r="L1576">
        <v>627.54697117447495</v>
      </c>
      <c r="M1576">
        <v>33.743768241449501</v>
      </c>
      <c r="N1576">
        <v>0.54332815994329597</v>
      </c>
      <c r="O1576">
        <v>28.673358326278802</v>
      </c>
      <c r="P1576">
        <v>242.756476683937</v>
      </c>
    </row>
    <row r="1577" spans="1:17" hidden="1" x14ac:dyDescent="0.3">
      <c r="A1577" t="s">
        <v>3328</v>
      </c>
      <c r="B1577" t="s">
        <v>3329</v>
      </c>
      <c r="C1577" t="s">
        <v>10405</v>
      </c>
      <c r="D1577" t="s">
        <v>83</v>
      </c>
      <c r="E1577">
        <v>855.43802500000004</v>
      </c>
      <c r="F1577">
        <v>610.70000000000005</v>
      </c>
      <c r="G1577">
        <v>-15.945152534498099</v>
      </c>
      <c r="H1577">
        <v>-10.197381141171</v>
      </c>
      <c r="I1577">
        <v>-14.227142228346199</v>
      </c>
      <c r="J1577">
        <v>-6.2287838889746601</v>
      </c>
      <c r="K1577">
        <v>644.59456291577305</v>
      </c>
      <c r="L1577">
        <v>619.07096612405098</v>
      </c>
      <c r="M1577">
        <v>22.842426982262602</v>
      </c>
      <c r="N1577">
        <v>0.54494043040124096</v>
      </c>
      <c r="O1577">
        <v>20.353692484034699</v>
      </c>
      <c r="P1577">
        <v>25.917525773195798</v>
      </c>
      <c r="Q1577">
        <v>-8.4547867735000004E-2</v>
      </c>
    </row>
    <row r="1578" spans="1:17" hidden="1" x14ac:dyDescent="0.3">
      <c r="A1578" t="s">
        <v>3330</v>
      </c>
      <c r="B1578" t="s">
        <v>3331</v>
      </c>
      <c r="C1578" t="s">
        <v>10405</v>
      </c>
      <c r="D1578" t="s">
        <v>54</v>
      </c>
      <c r="E1578">
        <v>854.38482612999996</v>
      </c>
      <c r="F1578">
        <v>295.89999999999998</v>
      </c>
      <c r="G1578">
        <v>46.672371576332999</v>
      </c>
      <c r="H1578">
        <v>-11.619699916866301</v>
      </c>
      <c r="I1578">
        <v>80.863316965729297</v>
      </c>
      <c r="J1578">
        <v>-0.17550582949869001</v>
      </c>
      <c r="K1578">
        <v>267.50846105467502</v>
      </c>
      <c r="L1578">
        <v>209.27810322297299</v>
      </c>
      <c r="M1578">
        <v>58.702893307243002</v>
      </c>
      <c r="N1578">
        <v>0.32220144652536298</v>
      </c>
      <c r="O1578">
        <v>12.3690435958094</v>
      </c>
      <c r="P1578">
        <v>104.84596746278901</v>
      </c>
      <c r="Q1578">
        <v>1.85099834948E-3</v>
      </c>
    </row>
    <row r="1579" spans="1:17" hidden="1" x14ac:dyDescent="0.3">
      <c r="A1579" t="s">
        <v>3332</v>
      </c>
      <c r="B1579" t="s">
        <v>3333</v>
      </c>
      <c r="C1579" t="s">
        <v>10405</v>
      </c>
      <c r="D1579" t="s">
        <v>3334</v>
      </c>
      <c r="E1579">
        <v>853.94903927999997</v>
      </c>
      <c r="F1579">
        <v>416.4</v>
      </c>
      <c r="G1579">
        <v>128.72622093931801</v>
      </c>
      <c r="H1579">
        <v>-11.0568652999719</v>
      </c>
      <c r="I1579">
        <v>15.853360516818</v>
      </c>
      <c r="J1579">
        <v>-3.6763243604568698</v>
      </c>
      <c r="K1579">
        <v>362.09652819326698</v>
      </c>
      <c r="L1579">
        <v>283.80001215045399</v>
      </c>
      <c r="M1579">
        <v>70.782709626761303</v>
      </c>
      <c r="N1579">
        <v>0.887831422967988</v>
      </c>
      <c r="O1579">
        <v>5.1873198847262199</v>
      </c>
      <c r="P1579">
        <v>177.738869434717</v>
      </c>
    </row>
    <row r="1580" spans="1:17" hidden="1" x14ac:dyDescent="0.3">
      <c r="A1580" t="s">
        <v>3335</v>
      </c>
      <c r="B1580" t="s">
        <v>3336</v>
      </c>
      <c r="C1580" t="s">
        <v>10405</v>
      </c>
      <c r="D1580" t="s">
        <v>512</v>
      </c>
      <c r="E1580">
        <v>853.55654009399996</v>
      </c>
      <c r="F1580">
        <v>79.989999999999995</v>
      </c>
      <c r="G1580">
        <v>-45.560394071623897</v>
      </c>
      <c r="H1580">
        <v>-14.400602421502599</v>
      </c>
      <c r="I1580">
        <v>-13.914691229624299</v>
      </c>
      <c r="J1580">
        <v>-7.6911504004764701</v>
      </c>
      <c r="K1580">
        <v>82.219652029419294</v>
      </c>
      <c r="L1580">
        <v>84.922790948533304</v>
      </c>
      <c r="M1580">
        <v>40.6825214467748</v>
      </c>
      <c r="N1580">
        <v>1.55448348927713</v>
      </c>
      <c r="O1580">
        <v>30.516314539317399</v>
      </c>
      <c r="P1580">
        <v>12.503516174402201</v>
      </c>
    </row>
    <row r="1581" spans="1:17" hidden="1" x14ac:dyDescent="0.3">
      <c r="A1581" t="s">
        <v>3337</v>
      </c>
      <c r="B1581" t="s">
        <v>3338</v>
      </c>
      <c r="C1581" t="s">
        <v>10405</v>
      </c>
      <c r="D1581" t="s">
        <v>374</v>
      </c>
      <c r="E1581">
        <v>852.962805</v>
      </c>
      <c r="F1581">
        <v>109.35</v>
      </c>
      <c r="G1581">
        <v>144.28686492611999</v>
      </c>
      <c r="H1581">
        <v>-9.5428557413462105</v>
      </c>
      <c r="I1581">
        <v>58.550654161226703</v>
      </c>
      <c r="J1581">
        <v>-4.38664963658975</v>
      </c>
      <c r="K1581">
        <v>108.845672211213</v>
      </c>
      <c r="L1581">
        <v>86.886019893576702</v>
      </c>
      <c r="M1581">
        <v>42.481265601759802</v>
      </c>
      <c r="N1581">
        <v>0.137860802644412</v>
      </c>
      <c r="O1581">
        <v>24.371284865111999</v>
      </c>
      <c r="P1581">
        <v>180.38461538461499</v>
      </c>
      <c r="Q1581">
        <v>9.3284812590387997E-2</v>
      </c>
    </row>
    <row r="1582" spans="1:17" hidden="1" x14ac:dyDescent="0.3">
      <c r="A1582" t="s">
        <v>3339</v>
      </c>
      <c r="B1582" t="s">
        <v>3340</v>
      </c>
      <c r="C1582" t="s">
        <v>10405</v>
      </c>
      <c r="D1582" t="s">
        <v>3341</v>
      </c>
      <c r="E1582">
        <v>852.66930000000002</v>
      </c>
      <c r="F1582">
        <v>431.95</v>
      </c>
      <c r="G1582">
        <v>161.99403870472199</v>
      </c>
      <c r="H1582">
        <v>-20.676176121521401</v>
      </c>
      <c r="I1582">
        <v>76.391811840281505</v>
      </c>
      <c r="J1582">
        <v>-5.7817292418978203</v>
      </c>
      <c r="K1582">
        <v>471.25376210168099</v>
      </c>
      <c r="M1582">
        <v>18.735037610091599</v>
      </c>
      <c r="N1582">
        <v>0.31663228304236002</v>
      </c>
      <c r="O1582">
        <v>55.087394374348797</v>
      </c>
      <c r="P1582">
        <v>208.53571428571399</v>
      </c>
    </row>
    <row r="1583" spans="1:17" hidden="1" x14ac:dyDescent="0.3">
      <c r="A1583" t="s">
        <v>3342</v>
      </c>
      <c r="B1583" t="s">
        <v>3343</v>
      </c>
      <c r="C1583" t="s">
        <v>10405</v>
      </c>
      <c r="D1583" t="s">
        <v>225</v>
      </c>
      <c r="E1583">
        <v>850.46761574499999</v>
      </c>
      <c r="F1583">
        <v>809.05</v>
      </c>
      <c r="G1583">
        <v>11.2059340543223</v>
      </c>
      <c r="H1583">
        <v>-11.2486768954792</v>
      </c>
      <c r="I1583">
        <v>8.7828402423327194</v>
      </c>
      <c r="J1583">
        <v>-3.9093156269944198</v>
      </c>
      <c r="K1583">
        <v>830.01235025950905</v>
      </c>
      <c r="L1583">
        <v>751.50818078885698</v>
      </c>
      <c r="M1583">
        <v>38.567661407904303</v>
      </c>
      <c r="N1583">
        <v>0.27030826509579903</v>
      </c>
      <c r="O1583">
        <v>19.850441876274601</v>
      </c>
      <c r="P1583">
        <v>65.213395956708098</v>
      </c>
      <c r="Q1583">
        <v>0.16972048508598001</v>
      </c>
    </row>
    <row r="1584" spans="1:17" hidden="1" x14ac:dyDescent="0.3">
      <c r="A1584" t="s">
        <v>3344</v>
      </c>
      <c r="B1584" t="s">
        <v>3345</v>
      </c>
      <c r="C1584" t="s">
        <v>10405</v>
      </c>
      <c r="D1584" t="s">
        <v>438</v>
      </c>
      <c r="E1584">
        <v>847.59044617500001</v>
      </c>
      <c r="F1584">
        <v>70.95</v>
      </c>
      <c r="G1584">
        <v>412.66316437494402</v>
      </c>
      <c r="H1584">
        <v>1.024686590902</v>
      </c>
      <c r="I1584">
        <v>4.5125770116634296</v>
      </c>
      <c r="J1584">
        <v>-4.4825714477145002</v>
      </c>
      <c r="K1584">
        <v>68.743652967831906</v>
      </c>
      <c r="L1584">
        <v>56.128331023515301</v>
      </c>
      <c r="M1584">
        <v>56.208430840332603</v>
      </c>
      <c r="N1584">
        <v>0.82038478824677497</v>
      </c>
      <c r="O1584">
        <v>31.740662438336798</v>
      </c>
      <c r="P1584">
        <v>496.218487394958</v>
      </c>
      <c r="Q1584">
        <v>0.108526967125849</v>
      </c>
    </row>
    <row r="1585" spans="1:17" hidden="1" x14ac:dyDescent="0.3">
      <c r="A1585" t="s">
        <v>3346</v>
      </c>
      <c r="B1585" t="s">
        <v>3347</v>
      </c>
      <c r="C1585" t="s">
        <v>10405</v>
      </c>
      <c r="D1585" t="s">
        <v>273</v>
      </c>
      <c r="E1585">
        <v>844.83214085999998</v>
      </c>
      <c r="F1585">
        <v>93.9</v>
      </c>
      <c r="G1585">
        <v>-28.2071146042828</v>
      </c>
      <c r="H1585">
        <v>-12.2819040233809</v>
      </c>
      <c r="I1585">
        <v>2.3757686800833802</v>
      </c>
      <c r="J1585">
        <v>-5.8493244981410104</v>
      </c>
      <c r="K1585">
        <v>96.225181224919496</v>
      </c>
      <c r="L1585">
        <v>93.188742405583696</v>
      </c>
      <c r="M1585">
        <v>39.729734898615</v>
      </c>
      <c r="N1585">
        <v>0.226747649605962</v>
      </c>
      <c r="O1585">
        <v>21.405750798722</v>
      </c>
      <c r="P1585">
        <v>24.206349206349199</v>
      </c>
      <c r="Q1585">
        <v>-7.4272864136736005E-2</v>
      </c>
    </row>
    <row r="1586" spans="1:17" hidden="1" x14ac:dyDescent="0.3">
      <c r="A1586" t="s">
        <v>3348</v>
      </c>
      <c r="B1586" t="s">
        <v>3349</v>
      </c>
      <c r="C1586" t="s">
        <v>10405</v>
      </c>
      <c r="D1586" t="s">
        <v>549</v>
      </c>
      <c r="E1586">
        <v>837.35334041800002</v>
      </c>
      <c r="F1586">
        <v>148.18</v>
      </c>
      <c r="G1586">
        <v>61.218905198551703</v>
      </c>
      <c r="H1586">
        <v>-14.531513781249201</v>
      </c>
      <c r="I1586">
        <v>42.110204435009599</v>
      </c>
      <c r="J1586">
        <v>-3.62360340823441</v>
      </c>
      <c r="K1586">
        <v>154.806031200934</v>
      </c>
      <c r="L1586">
        <v>134.546923638305</v>
      </c>
      <c r="M1586">
        <v>43.6779941987607</v>
      </c>
      <c r="N1586">
        <v>0.13040460118070701</v>
      </c>
      <c r="O1586">
        <v>27.601565663382299</v>
      </c>
      <c r="P1586">
        <v>112.902298850574</v>
      </c>
      <c r="Q1586">
        <v>8.4335243820239006E-2</v>
      </c>
    </row>
    <row r="1587" spans="1:17" hidden="1" x14ac:dyDescent="0.3">
      <c r="A1587" t="s">
        <v>3350</v>
      </c>
      <c r="B1587" t="s">
        <v>3351</v>
      </c>
      <c r="C1587" t="s">
        <v>10405</v>
      </c>
      <c r="D1587" t="s">
        <v>54</v>
      </c>
      <c r="E1587">
        <v>836.01362556999902</v>
      </c>
      <c r="F1587">
        <v>1464.85</v>
      </c>
      <c r="G1587">
        <v>64.392714431963299</v>
      </c>
      <c r="H1587">
        <v>-10.238203642008299</v>
      </c>
      <c r="I1587">
        <v>19.847127509838099</v>
      </c>
      <c r="J1587">
        <v>-5.4683645012427897</v>
      </c>
      <c r="K1587">
        <v>1418.8252551830201</v>
      </c>
      <c r="L1587">
        <v>1219.21593365028</v>
      </c>
      <c r="M1587">
        <v>37.970653788887397</v>
      </c>
      <c r="N1587">
        <v>0.21405731197627501</v>
      </c>
      <c r="O1587">
        <v>19.735809127214399</v>
      </c>
      <c r="P1587">
        <v>97.432441539187195</v>
      </c>
      <c r="Q1587">
        <v>8.9364191086576006E-2</v>
      </c>
    </row>
    <row r="1588" spans="1:17" hidden="1" x14ac:dyDescent="0.3">
      <c r="A1588" t="s">
        <v>3352</v>
      </c>
      <c r="B1588" t="s">
        <v>3353</v>
      </c>
      <c r="C1588" t="s">
        <v>10405</v>
      </c>
      <c r="D1588" t="s">
        <v>138</v>
      </c>
      <c r="E1588">
        <v>835.89969411000004</v>
      </c>
      <c r="F1588">
        <v>814.85</v>
      </c>
      <c r="G1588">
        <v>8.1109959651261896</v>
      </c>
      <c r="H1588">
        <v>-14.653344381246599</v>
      </c>
      <c r="I1588">
        <v>30.611899432447899</v>
      </c>
      <c r="J1588">
        <v>-2.79314493570357</v>
      </c>
      <c r="K1588">
        <v>823.06222635205995</v>
      </c>
      <c r="L1588">
        <v>713.12611537653595</v>
      </c>
      <c r="M1588">
        <v>45.096552683021599</v>
      </c>
      <c r="N1588">
        <v>0.14592892800500101</v>
      </c>
      <c r="O1588">
        <v>19.862551389826301</v>
      </c>
      <c r="P1588">
        <v>65.619918699186996</v>
      </c>
      <c r="Q1588">
        <v>0.13501696254387599</v>
      </c>
    </row>
    <row r="1589" spans="1:17" hidden="1" x14ac:dyDescent="0.3">
      <c r="A1589" t="s">
        <v>3354</v>
      </c>
      <c r="B1589" t="s">
        <v>3355</v>
      </c>
      <c r="C1589" t="s">
        <v>10405</v>
      </c>
      <c r="D1589" t="s">
        <v>138</v>
      </c>
      <c r="E1589">
        <v>834.61923512500005</v>
      </c>
      <c r="F1589">
        <v>408.85</v>
      </c>
      <c r="G1589">
        <v>29.719361198865698</v>
      </c>
      <c r="H1589">
        <v>-19.937732138506998</v>
      </c>
      <c r="I1589">
        <v>44.174220425926897</v>
      </c>
      <c r="J1589">
        <v>-14.6032290050575</v>
      </c>
      <c r="K1589">
        <v>489.61272109397999</v>
      </c>
      <c r="M1589">
        <v>18.250584755801199</v>
      </c>
      <c r="N1589">
        <v>0.57704053884449602</v>
      </c>
      <c r="O1589">
        <v>78.537360890301997</v>
      </c>
      <c r="P1589">
        <v>70.283215326947101</v>
      </c>
    </row>
    <row r="1590" spans="1:17" hidden="1" x14ac:dyDescent="0.3">
      <c r="A1590" t="s">
        <v>3356</v>
      </c>
      <c r="B1590" t="s">
        <v>3357</v>
      </c>
      <c r="C1590" t="s">
        <v>10405</v>
      </c>
      <c r="D1590" t="s">
        <v>46</v>
      </c>
      <c r="E1590">
        <v>832.79126664</v>
      </c>
      <c r="F1590">
        <v>338.4</v>
      </c>
      <c r="G1590">
        <v>309.63778113320097</v>
      </c>
      <c r="H1590">
        <v>-15.5717132232939</v>
      </c>
      <c r="I1590">
        <v>30.378286281010201</v>
      </c>
      <c r="J1590">
        <v>-9.8814464324077207</v>
      </c>
      <c r="K1590">
        <v>317.34881094878801</v>
      </c>
      <c r="L1590">
        <v>283.12117812133602</v>
      </c>
      <c r="M1590">
        <v>38.911323005071601</v>
      </c>
      <c r="N1590">
        <v>0.50067110060499198</v>
      </c>
      <c r="O1590">
        <v>37.544326241134698</v>
      </c>
      <c r="P1590">
        <v>363.561643835616</v>
      </c>
    </row>
    <row r="1591" spans="1:17" hidden="1" x14ac:dyDescent="0.3">
      <c r="A1591" t="s">
        <v>3358</v>
      </c>
      <c r="B1591" t="s">
        <v>3359</v>
      </c>
      <c r="C1591" t="s">
        <v>10405</v>
      </c>
      <c r="D1591" t="s">
        <v>86</v>
      </c>
      <c r="E1591">
        <v>831.79724999999996</v>
      </c>
      <c r="F1591">
        <v>1700</v>
      </c>
      <c r="G1591">
        <v>74.711862164604995</v>
      </c>
      <c r="H1591">
        <v>10.753398353512001</v>
      </c>
      <c r="I1591">
        <v>112.335090246547</v>
      </c>
      <c r="J1591">
        <v>2.2414503257626301</v>
      </c>
      <c r="K1591">
        <v>1412.1232173148301</v>
      </c>
      <c r="L1591">
        <v>1058.38965903652</v>
      </c>
      <c r="M1591">
        <v>62.320429740453903</v>
      </c>
      <c r="N1591">
        <v>0.57590648499739405</v>
      </c>
      <c r="O1591">
        <v>1.47058823529411</v>
      </c>
      <c r="P1591">
        <v>142.85714285714201</v>
      </c>
      <c r="Q1591">
        <v>0.188029417764878</v>
      </c>
    </row>
    <row r="1592" spans="1:17" hidden="1" x14ac:dyDescent="0.3">
      <c r="A1592" t="s">
        <v>3360</v>
      </c>
      <c r="B1592" t="s">
        <v>3361</v>
      </c>
      <c r="C1592" t="s">
        <v>10405</v>
      </c>
      <c r="D1592" t="s">
        <v>215</v>
      </c>
      <c r="E1592">
        <v>831.30554123000002</v>
      </c>
      <c r="F1592">
        <v>1565.95</v>
      </c>
      <c r="G1592">
        <v>-33.300096570532503</v>
      </c>
      <c r="H1592">
        <v>-12.3108276244264</v>
      </c>
      <c r="I1592">
        <v>-8.7311185616636209</v>
      </c>
      <c r="J1592">
        <v>-5.1381345848234403</v>
      </c>
      <c r="K1592">
        <v>1618.35066935334</v>
      </c>
      <c r="L1592">
        <v>1608.77696807138</v>
      </c>
      <c r="M1592">
        <v>47.368831956125497</v>
      </c>
      <c r="N1592">
        <v>0.200173939261231</v>
      </c>
      <c r="O1592">
        <v>29.314473642197999</v>
      </c>
      <c r="P1592">
        <v>21.091091865140701</v>
      </c>
      <c r="Q1592">
        <v>0.13544247590442701</v>
      </c>
    </row>
    <row r="1593" spans="1:17" hidden="1" x14ac:dyDescent="0.3">
      <c r="A1593" t="s">
        <v>3362</v>
      </c>
      <c r="B1593" t="s">
        <v>3363</v>
      </c>
      <c r="C1593" t="s">
        <v>10405</v>
      </c>
      <c r="D1593" t="s">
        <v>190</v>
      </c>
      <c r="E1593">
        <v>831.19931999999994</v>
      </c>
      <c r="F1593">
        <v>562.79999999999995</v>
      </c>
      <c r="G1593">
        <v>7.0277375636619004</v>
      </c>
      <c r="H1593">
        <v>-13.6598664356199</v>
      </c>
      <c r="I1593">
        <v>26.746735852968602</v>
      </c>
      <c r="J1593">
        <v>-6.1916553889241301</v>
      </c>
      <c r="K1593">
        <v>569.40552855348801</v>
      </c>
      <c r="L1593">
        <v>491.84914323109098</v>
      </c>
      <c r="M1593">
        <v>37.487591364145601</v>
      </c>
      <c r="N1593">
        <v>0.27371817872752402</v>
      </c>
      <c r="O1593">
        <v>19.047619047619001</v>
      </c>
      <c r="P1593">
        <v>50.079999999999899</v>
      </c>
      <c r="Q1593">
        <v>4.7217117624183E-2</v>
      </c>
    </row>
    <row r="1594" spans="1:17" hidden="1" x14ac:dyDescent="0.3">
      <c r="A1594" t="s">
        <v>3364</v>
      </c>
      <c r="B1594" t="s">
        <v>3365</v>
      </c>
      <c r="C1594" t="s">
        <v>10405</v>
      </c>
      <c r="D1594" t="s">
        <v>549</v>
      </c>
      <c r="E1594">
        <v>829.23345685000004</v>
      </c>
      <c r="F1594">
        <v>35.15</v>
      </c>
      <c r="G1594">
        <v>67.180222675640593</v>
      </c>
      <c r="H1594">
        <v>18.401200517064801</v>
      </c>
      <c r="I1594">
        <v>23.265444288633699</v>
      </c>
      <c r="J1594">
        <v>-5.5700885692988003</v>
      </c>
      <c r="K1594">
        <v>30.3265998832333</v>
      </c>
      <c r="L1594">
        <v>24.8676789059245</v>
      </c>
      <c r="M1594">
        <v>52.808183460413503</v>
      </c>
      <c r="N1594">
        <v>2.0181466889753699</v>
      </c>
      <c r="O1594">
        <v>20.910384068278798</v>
      </c>
      <c r="P1594">
        <v>139.959713199432</v>
      </c>
      <c r="Q1594">
        <v>0.179449412385351</v>
      </c>
    </row>
    <row r="1595" spans="1:17" hidden="1" x14ac:dyDescent="0.3">
      <c r="A1595" t="s">
        <v>3366</v>
      </c>
      <c r="B1595" t="s">
        <v>3367</v>
      </c>
      <c r="C1595" t="s">
        <v>10405</v>
      </c>
      <c r="D1595" t="s">
        <v>592</v>
      </c>
      <c r="E1595">
        <v>827.63875380000002</v>
      </c>
      <c r="F1595">
        <v>756.3</v>
      </c>
      <c r="G1595">
        <v>-30.651933981534899</v>
      </c>
      <c r="H1595">
        <v>-6.3075236681375202</v>
      </c>
      <c r="I1595">
        <v>-25.174178563781801</v>
      </c>
      <c r="J1595">
        <v>-3.8597129353587198</v>
      </c>
      <c r="K1595">
        <v>795.16865930804795</v>
      </c>
      <c r="L1595">
        <v>815.56938661098695</v>
      </c>
      <c r="M1595">
        <v>28.862413777910199</v>
      </c>
      <c r="N1595">
        <v>0.52132462200561303</v>
      </c>
      <c r="O1595">
        <v>32.050773502578302</v>
      </c>
      <c r="P1595">
        <v>7.27659574468084</v>
      </c>
    </row>
    <row r="1596" spans="1:17" hidden="1" x14ac:dyDescent="0.3">
      <c r="A1596" t="s">
        <v>3368</v>
      </c>
      <c r="B1596" t="s">
        <v>3369</v>
      </c>
      <c r="C1596" t="s">
        <v>10405</v>
      </c>
      <c r="D1596" t="s">
        <v>465</v>
      </c>
      <c r="E1596">
        <v>826.80074623999997</v>
      </c>
      <c r="F1596">
        <v>614.79999999999995</v>
      </c>
      <c r="G1596">
        <v>34.627620163301401</v>
      </c>
      <c r="H1596">
        <v>-11.215818504433001</v>
      </c>
      <c r="I1596">
        <v>9.4205420349698805</v>
      </c>
      <c r="J1596">
        <v>-2.5137060564021301</v>
      </c>
      <c r="K1596">
        <v>614.75364016734295</v>
      </c>
      <c r="L1596">
        <v>557.16145192742204</v>
      </c>
      <c r="M1596">
        <v>55.338843732394601</v>
      </c>
      <c r="N1596">
        <v>0.31302995303869502</v>
      </c>
      <c r="O1596">
        <v>20.884840598568601</v>
      </c>
      <c r="P1596">
        <v>86.359502879660496</v>
      </c>
      <c r="Q1596">
        <v>0.100104216131036</v>
      </c>
    </row>
    <row r="1597" spans="1:17" hidden="1" x14ac:dyDescent="0.3">
      <c r="A1597" t="s">
        <v>3370</v>
      </c>
      <c r="B1597" t="s">
        <v>3371</v>
      </c>
      <c r="C1597" t="s">
        <v>10405</v>
      </c>
      <c r="D1597" t="s">
        <v>388</v>
      </c>
      <c r="E1597">
        <v>825.86637237499997</v>
      </c>
      <c r="F1597">
        <v>530.75</v>
      </c>
      <c r="G1597">
        <v>-54.299820159687798</v>
      </c>
      <c r="H1597">
        <v>-10.935621543319099</v>
      </c>
      <c r="I1597">
        <v>-25.362387012226399</v>
      </c>
      <c r="J1597">
        <v>-3.87784572009289</v>
      </c>
      <c r="K1597">
        <v>573.51053169416696</v>
      </c>
      <c r="L1597">
        <v>619.84251239324306</v>
      </c>
      <c r="M1597">
        <v>34.1129844221445</v>
      </c>
      <c r="N1597">
        <v>0.32732263854844801</v>
      </c>
      <c r="O1597">
        <v>46.547338671690902</v>
      </c>
      <c r="P1597">
        <v>7.6790424021099701</v>
      </c>
      <c r="Q1597">
        <v>-8.6193999550739003E-2</v>
      </c>
    </row>
    <row r="1598" spans="1:17" hidden="1" x14ac:dyDescent="0.3">
      <c r="A1598" t="s">
        <v>3372</v>
      </c>
      <c r="B1598" t="s">
        <v>3373</v>
      </c>
      <c r="C1598" t="s">
        <v>10405</v>
      </c>
      <c r="D1598" t="s">
        <v>592</v>
      </c>
      <c r="E1598">
        <v>825.71810000000005</v>
      </c>
      <c r="F1598">
        <v>540.25</v>
      </c>
      <c r="G1598">
        <v>291.04678309014798</v>
      </c>
      <c r="H1598">
        <v>8.0512443987097999</v>
      </c>
      <c r="I1598">
        <v>514.47670554605702</v>
      </c>
      <c r="J1598">
        <v>-0.119065937693781</v>
      </c>
      <c r="K1598">
        <v>436.36749171644698</v>
      </c>
      <c r="L1598">
        <v>265.57759105722999</v>
      </c>
      <c r="M1598">
        <v>89.940481029587403</v>
      </c>
      <c r="N1598">
        <v>0.19108280254776999</v>
      </c>
      <c r="O1598">
        <v>2.73021749190189</v>
      </c>
      <c r="P1598">
        <v>535.588235294117</v>
      </c>
    </row>
    <row r="1599" spans="1:17" hidden="1" x14ac:dyDescent="0.3">
      <c r="A1599" t="s">
        <v>3374</v>
      </c>
      <c r="B1599" t="s">
        <v>3375</v>
      </c>
      <c r="C1599" t="s">
        <v>10405</v>
      </c>
      <c r="D1599" t="s">
        <v>592</v>
      </c>
      <c r="E1599">
        <v>825.63219375000006</v>
      </c>
      <c r="F1599">
        <v>1413.3</v>
      </c>
      <c r="G1599">
        <v>-11.517442516117899</v>
      </c>
      <c r="H1599">
        <v>-9.4643377179162993</v>
      </c>
      <c r="I1599">
        <v>-6.0190927713335496</v>
      </c>
      <c r="J1599">
        <v>-3.7968936553875898</v>
      </c>
      <c r="K1599">
        <v>1448.0787161350299</v>
      </c>
      <c r="L1599">
        <v>1390.2767623300799</v>
      </c>
      <c r="M1599">
        <v>34.3066904305565</v>
      </c>
      <c r="N1599">
        <v>0.31856011360286102</v>
      </c>
      <c r="O1599">
        <v>16.988608221892001</v>
      </c>
      <c r="P1599">
        <v>25.070796460176901</v>
      </c>
      <c r="Q1599">
        <v>-5.7112278227596999E-2</v>
      </c>
    </row>
    <row r="1600" spans="1:17" hidden="1" x14ac:dyDescent="0.3">
      <c r="A1600" t="s">
        <v>3376</v>
      </c>
      <c r="B1600" t="s">
        <v>3377</v>
      </c>
      <c r="C1600" t="s">
        <v>10405</v>
      </c>
      <c r="E1600">
        <v>823.52326125000002</v>
      </c>
      <c r="F1600">
        <v>120.85</v>
      </c>
      <c r="G1600">
        <v>159.21504849592199</v>
      </c>
      <c r="H1600">
        <v>13.749856375628699</v>
      </c>
      <c r="I1600">
        <v>361.59862250651202</v>
      </c>
      <c r="J1600">
        <v>-9.7626090401680692</v>
      </c>
      <c r="K1600">
        <v>101.881870391014</v>
      </c>
      <c r="M1600">
        <v>34.329295988434097</v>
      </c>
      <c r="N1600">
        <v>1.0677192075267301</v>
      </c>
      <c r="O1600">
        <v>15.142738932561</v>
      </c>
      <c r="P1600">
        <v>427.95980777632099</v>
      </c>
    </row>
    <row r="1601" spans="1:17" hidden="1" x14ac:dyDescent="0.3">
      <c r="A1601" t="s">
        <v>3378</v>
      </c>
      <c r="B1601" t="s">
        <v>3379</v>
      </c>
      <c r="C1601" t="s">
        <v>10405</v>
      </c>
      <c r="D1601" t="s">
        <v>273</v>
      </c>
      <c r="E1601">
        <v>822.44011639999997</v>
      </c>
      <c r="F1601">
        <v>96.79</v>
      </c>
      <c r="G1601">
        <v>-6.3112367128370996</v>
      </c>
      <c r="H1601">
        <v>-8.0453933900690693</v>
      </c>
      <c r="I1601">
        <v>-4.0706727345576201</v>
      </c>
      <c r="J1601">
        <v>-6.0632755168511201</v>
      </c>
      <c r="K1601">
        <v>100.789431265918</v>
      </c>
      <c r="L1601">
        <v>96.218903531739997</v>
      </c>
      <c r="M1601">
        <v>41.617741624689202</v>
      </c>
      <c r="N1601">
        <v>0.765340963720617</v>
      </c>
      <c r="O1601">
        <v>31.1085855976857</v>
      </c>
      <c r="P1601">
        <v>32.589041095890401</v>
      </c>
      <c r="Q1601">
        <v>-5.1120391511205003E-2</v>
      </c>
    </row>
    <row r="1602" spans="1:17" hidden="1" x14ac:dyDescent="0.3">
      <c r="A1602" t="s">
        <v>3380</v>
      </c>
      <c r="B1602" t="s">
        <v>3381</v>
      </c>
      <c r="C1602" t="s">
        <v>10405</v>
      </c>
      <c r="D1602" t="s">
        <v>388</v>
      </c>
      <c r="E1602">
        <v>822.08045919999995</v>
      </c>
      <c r="F1602">
        <v>84.76</v>
      </c>
      <c r="G1602">
        <v>-3.71646772006924</v>
      </c>
      <c r="H1602">
        <v>-11.970609530171</v>
      </c>
      <c r="I1602">
        <v>8.9242874914827706</v>
      </c>
      <c r="J1602">
        <v>-2.1750091728132599</v>
      </c>
      <c r="K1602">
        <v>82.654607700225498</v>
      </c>
      <c r="L1602">
        <v>76.691591458926098</v>
      </c>
      <c r="M1602">
        <v>55.646484261188803</v>
      </c>
      <c r="N1602">
        <v>0.322551423226206</v>
      </c>
      <c r="O1602">
        <v>17.815007078810702</v>
      </c>
      <c r="P1602">
        <v>42.934232715008399</v>
      </c>
      <c r="Q1602">
        <v>3.1898694865911001E-2</v>
      </c>
    </row>
    <row r="1603" spans="1:17" hidden="1" x14ac:dyDescent="0.3">
      <c r="A1603" t="s">
        <v>3382</v>
      </c>
      <c r="B1603" t="s">
        <v>3383</v>
      </c>
      <c r="C1603" t="s">
        <v>10405</v>
      </c>
      <c r="D1603" t="s">
        <v>388</v>
      </c>
      <c r="E1603">
        <v>820.13111700000002</v>
      </c>
      <c r="F1603">
        <v>195</v>
      </c>
      <c r="G1603">
        <v>-8.1577765408805796</v>
      </c>
      <c r="H1603">
        <v>-9.6883389346235198</v>
      </c>
      <c r="I1603">
        <v>-6.72494595310246</v>
      </c>
      <c r="J1603">
        <v>-0.10410347066192301</v>
      </c>
      <c r="K1603">
        <v>200.69326867180001</v>
      </c>
      <c r="L1603">
        <v>193.956989510363</v>
      </c>
      <c r="M1603">
        <v>43.474873978896099</v>
      </c>
      <c r="N1603">
        <v>0.49427635012156401</v>
      </c>
      <c r="O1603">
        <v>32.307692307692299</v>
      </c>
      <c r="P1603">
        <v>44.124168514412403</v>
      </c>
      <c r="Q1603">
        <v>3.7940409943512998E-2</v>
      </c>
    </row>
    <row r="1604" spans="1:17" hidden="1" x14ac:dyDescent="0.3">
      <c r="A1604" t="s">
        <v>3384</v>
      </c>
      <c r="B1604" t="s">
        <v>3385</v>
      </c>
      <c r="C1604" t="s">
        <v>10405</v>
      </c>
      <c r="D1604" t="s">
        <v>54</v>
      </c>
      <c r="E1604">
        <v>819.77152298999999</v>
      </c>
      <c r="F1604">
        <v>790.05</v>
      </c>
      <c r="G1604">
        <v>94.850644761779805</v>
      </c>
      <c r="H1604">
        <v>7.6885266075117</v>
      </c>
      <c r="I1604">
        <v>71.589931740355894</v>
      </c>
      <c r="J1604">
        <v>3.5119620006373098</v>
      </c>
      <c r="K1604">
        <v>691.17629220719903</v>
      </c>
      <c r="L1604">
        <v>542.54288484701101</v>
      </c>
      <c r="M1604">
        <v>50.5196268187429</v>
      </c>
      <c r="N1604">
        <v>1.0138323439311601</v>
      </c>
      <c r="O1604">
        <v>9.4740839187393107</v>
      </c>
      <c r="P1604">
        <v>155.92808551992201</v>
      </c>
      <c r="Q1604">
        <v>1.4804097118610001E-3</v>
      </c>
    </row>
    <row r="1605" spans="1:17" hidden="1" x14ac:dyDescent="0.3">
      <c r="A1605" t="s">
        <v>3386</v>
      </c>
      <c r="B1605" t="s">
        <v>3387</v>
      </c>
      <c r="C1605" t="s">
        <v>10405</v>
      </c>
      <c r="D1605" t="s">
        <v>2368</v>
      </c>
      <c r="E1605">
        <v>819.60681529999999</v>
      </c>
      <c r="F1605">
        <v>29.89</v>
      </c>
      <c r="G1605">
        <v>-62.418604401299902</v>
      </c>
      <c r="H1605">
        <v>-9.6810191148036999</v>
      </c>
      <c r="I1605">
        <v>-25.5666824939346</v>
      </c>
      <c r="J1605">
        <v>-5.4300773821725903</v>
      </c>
      <c r="K1605">
        <v>29.6966425601872</v>
      </c>
      <c r="L1605">
        <v>34.327634051309502</v>
      </c>
      <c r="M1605">
        <v>56.2236311397183</v>
      </c>
      <c r="N1605">
        <v>0.53146892748351104</v>
      </c>
      <c r="O1605">
        <v>97.390431582469006</v>
      </c>
      <c r="P1605">
        <v>14.9173394848135</v>
      </c>
      <c r="Q1605">
        <v>2.9061706268902001E-2</v>
      </c>
    </row>
    <row r="1606" spans="1:17" hidden="1" x14ac:dyDescent="0.3">
      <c r="A1606" t="s">
        <v>3388</v>
      </c>
      <c r="B1606" t="s">
        <v>3389</v>
      </c>
      <c r="C1606" t="s">
        <v>10405</v>
      </c>
      <c r="D1606" t="s">
        <v>465</v>
      </c>
      <c r="E1606">
        <v>817.49028599999997</v>
      </c>
      <c r="F1606">
        <v>314.55</v>
      </c>
      <c r="G1606">
        <v>3.49903829492041</v>
      </c>
      <c r="H1606">
        <v>-7.8959006630185797</v>
      </c>
      <c r="I1606">
        <v>14.7692260630365</v>
      </c>
      <c r="J1606">
        <v>-7.2045433533598704</v>
      </c>
      <c r="K1606">
        <v>316.22502523757902</v>
      </c>
      <c r="L1606">
        <v>285.46280293044498</v>
      </c>
      <c r="M1606">
        <v>38.225000661097397</v>
      </c>
      <c r="N1606">
        <v>0.206472390325493</v>
      </c>
      <c r="O1606">
        <v>26.673024956286699</v>
      </c>
      <c r="P1606">
        <v>42.298122596697503</v>
      </c>
      <c r="Q1606">
        <v>-4.9905050032159996E-3</v>
      </c>
    </row>
    <row r="1607" spans="1:17" hidden="1" x14ac:dyDescent="0.3">
      <c r="A1607" t="s">
        <v>3390</v>
      </c>
      <c r="B1607" t="s">
        <v>3391</v>
      </c>
      <c r="C1607" t="s">
        <v>10405</v>
      </c>
      <c r="D1607" t="s">
        <v>374</v>
      </c>
      <c r="E1607">
        <v>815.51649783999903</v>
      </c>
      <c r="F1607">
        <v>4.3899999999999997</v>
      </c>
      <c r="G1607">
        <v>-52.031316892061199</v>
      </c>
      <c r="H1607">
        <v>-17.0256898292557</v>
      </c>
      <c r="I1607">
        <v>-30.463946413874901</v>
      </c>
      <c r="J1607">
        <v>-7.6324273434756202</v>
      </c>
      <c r="K1607">
        <v>4.8545688344588003</v>
      </c>
      <c r="L1607">
        <v>5.0865613220381798</v>
      </c>
      <c r="M1607">
        <v>19.032606207099899</v>
      </c>
      <c r="N1607">
        <v>0.83316849612549704</v>
      </c>
      <c r="O1607">
        <v>82.232346241457805</v>
      </c>
      <c r="P1607">
        <v>9.4763092269326492</v>
      </c>
      <c r="Q1607">
        <v>3.1040883682528001E-2</v>
      </c>
    </row>
    <row r="1608" spans="1:17" hidden="1" x14ac:dyDescent="0.3">
      <c r="A1608" t="s">
        <v>3392</v>
      </c>
      <c r="B1608" t="s">
        <v>3393</v>
      </c>
      <c r="C1608" t="s">
        <v>10405</v>
      </c>
      <c r="D1608" t="s">
        <v>592</v>
      </c>
      <c r="E1608">
        <v>811.38783999999998</v>
      </c>
      <c r="F1608">
        <v>422</v>
      </c>
      <c r="G1608">
        <v>30.146662518163801</v>
      </c>
      <c r="H1608">
        <v>-3.7485943337984899</v>
      </c>
      <c r="I1608">
        <v>6.3590262059676297</v>
      </c>
      <c r="J1608">
        <v>-7.6142700988082099</v>
      </c>
      <c r="K1608">
        <v>416.84245812653899</v>
      </c>
      <c r="L1608">
        <v>373.659272972194</v>
      </c>
      <c r="M1608">
        <v>50.35731137226</v>
      </c>
      <c r="N1608">
        <v>0.71932853305490796</v>
      </c>
      <c r="O1608">
        <v>9.0047393364928805</v>
      </c>
      <c r="P1608">
        <v>86.643078283945101</v>
      </c>
    </row>
    <row r="1609" spans="1:17" hidden="1" x14ac:dyDescent="0.3">
      <c r="A1609" t="s">
        <v>3394</v>
      </c>
      <c r="B1609" t="s">
        <v>3395</v>
      </c>
      <c r="C1609" t="s">
        <v>10405</v>
      </c>
      <c r="D1609" t="s">
        <v>83</v>
      </c>
      <c r="E1609">
        <v>810.19311059999995</v>
      </c>
      <c r="F1609">
        <v>87.9</v>
      </c>
      <c r="G1609">
        <v>-41.788023300406998</v>
      </c>
      <c r="H1609">
        <v>-11.9466447781673</v>
      </c>
      <c r="I1609">
        <v>-10.8491849377273</v>
      </c>
      <c r="J1609">
        <v>-6.2065907221787402</v>
      </c>
      <c r="K1609">
        <v>91.939564052599394</v>
      </c>
      <c r="L1609">
        <v>93.237595815057304</v>
      </c>
      <c r="M1609">
        <v>36.197974685063897</v>
      </c>
      <c r="N1609">
        <v>0.73152762750257305</v>
      </c>
      <c r="O1609">
        <v>58.361774744027201</v>
      </c>
      <c r="P1609">
        <v>15.657894736842101</v>
      </c>
      <c r="Q1609">
        <v>-4.3134335555074003E-2</v>
      </c>
    </row>
    <row r="1610" spans="1:17" hidden="1" x14ac:dyDescent="0.3">
      <c r="A1610" t="s">
        <v>3396</v>
      </c>
      <c r="B1610" t="s">
        <v>3397</v>
      </c>
      <c r="C1610" t="s">
        <v>10405</v>
      </c>
      <c r="D1610" t="s">
        <v>684</v>
      </c>
      <c r="E1610">
        <v>809.54679335000003</v>
      </c>
      <c r="F1610">
        <v>34.75</v>
      </c>
      <c r="G1610">
        <v>-30.978671424321401</v>
      </c>
      <c r="H1610">
        <v>-12.176630668386199</v>
      </c>
      <c r="I1610">
        <v>25.315832796078801</v>
      </c>
      <c r="J1610">
        <v>-6.4974726462891699</v>
      </c>
      <c r="K1610">
        <v>35.971489909244603</v>
      </c>
      <c r="L1610">
        <v>33.5115341661811</v>
      </c>
      <c r="M1610">
        <v>52.421571821171497</v>
      </c>
      <c r="N1610">
        <v>0.14544043448981001</v>
      </c>
      <c r="O1610">
        <v>51.654676258992801</v>
      </c>
      <c r="P1610">
        <v>49.462365591397798</v>
      </c>
      <c r="Q1610">
        <v>-1.5329479176249E-2</v>
      </c>
    </row>
    <row r="1611" spans="1:17" hidden="1" x14ac:dyDescent="0.3">
      <c r="A1611" t="s">
        <v>3398</v>
      </c>
      <c r="B1611" t="s">
        <v>3399</v>
      </c>
      <c r="C1611" t="s">
        <v>10405</v>
      </c>
      <c r="D1611" t="s">
        <v>473</v>
      </c>
      <c r="E1611">
        <v>808.40505432500004</v>
      </c>
      <c r="F1611">
        <v>0.97</v>
      </c>
      <c r="G1611">
        <v>-101.799932415323</v>
      </c>
      <c r="H1611">
        <v>-27.5167119504965</v>
      </c>
      <c r="I1611">
        <v>-75.941648030190393</v>
      </c>
      <c r="J1611">
        <v>-14.6656408144573</v>
      </c>
      <c r="K1611">
        <v>1.33392790936561</v>
      </c>
      <c r="L1611">
        <v>2.0598428076712398</v>
      </c>
      <c r="M1611">
        <v>15.7174578065791</v>
      </c>
      <c r="N1611">
        <v>0.25638965274770098</v>
      </c>
      <c r="O1611">
        <v>343.29896907216499</v>
      </c>
      <c r="P1611">
        <v>0</v>
      </c>
    </row>
    <row r="1612" spans="1:17" hidden="1" x14ac:dyDescent="0.3">
      <c r="A1612" t="s">
        <v>3400</v>
      </c>
      <c r="B1612" t="s">
        <v>3401</v>
      </c>
      <c r="C1612" t="s">
        <v>10405</v>
      </c>
      <c r="D1612" t="s">
        <v>480</v>
      </c>
      <c r="E1612">
        <v>807.60960515099998</v>
      </c>
      <c r="F1612">
        <v>167.43</v>
      </c>
      <c r="G1612">
        <v>-47.882598008136704</v>
      </c>
      <c r="H1612">
        <v>-16.807176050536199</v>
      </c>
      <c r="I1612">
        <v>-21.638276886670599</v>
      </c>
      <c r="J1612">
        <v>-2.8327667256179399</v>
      </c>
      <c r="K1612">
        <v>174.00775284770199</v>
      </c>
      <c r="L1612">
        <v>185.68624152720301</v>
      </c>
      <c r="M1612">
        <v>36.953065944109802</v>
      </c>
      <c r="N1612">
        <v>0.71336151597958797</v>
      </c>
      <c r="O1612">
        <v>71.474646120766906</v>
      </c>
      <c r="P1612">
        <v>9.5746073298429195</v>
      </c>
      <c r="Q1612">
        <v>8.0503398050187996E-2</v>
      </c>
    </row>
    <row r="1613" spans="1:17" hidden="1" x14ac:dyDescent="0.3">
      <c r="A1613" t="s">
        <v>3402</v>
      </c>
      <c r="B1613" t="s">
        <v>3403</v>
      </c>
      <c r="C1613" t="s">
        <v>10405</v>
      </c>
      <c r="D1613" t="s">
        <v>480</v>
      </c>
      <c r="E1613">
        <v>805.08030110899995</v>
      </c>
      <c r="F1613">
        <v>38.11</v>
      </c>
      <c r="G1613">
        <v>-56.4587964352678</v>
      </c>
      <c r="H1613">
        <v>-14.994666095117299</v>
      </c>
      <c r="I1613">
        <v>-42.003937208206601</v>
      </c>
      <c r="J1613">
        <v>-3.2791862399918701</v>
      </c>
      <c r="K1613">
        <v>41.652702026118497</v>
      </c>
      <c r="L1613">
        <v>49.577485735210097</v>
      </c>
      <c r="M1613">
        <v>65.2555142048367</v>
      </c>
      <c r="N1613">
        <v>0.32164672558165303</v>
      </c>
      <c r="O1613">
        <v>95.880346365783197</v>
      </c>
      <c r="P1613">
        <v>14.4444444444444</v>
      </c>
      <c r="Q1613">
        <v>2.5069833360725002E-2</v>
      </c>
    </row>
    <row r="1614" spans="1:17" hidden="1" x14ac:dyDescent="0.3">
      <c r="A1614" t="s">
        <v>3404</v>
      </c>
      <c r="B1614" t="s">
        <v>3405</v>
      </c>
      <c r="C1614" t="s">
        <v>10405</v>
      </c>
      <c r="D1614" t="s">
        <v>465</v>
      </c>
      <c r="E1614">
        <v>801.65135988999998</v>
      </c>
      <c r="F1614">
        <v>247.9</v>
      </c>
      <c r="G1614">
        <v>-14.1661376848455</v>
      </c>
      <c r="H1614">
        <v>-6.0605971720967098</v>
      </c>
      <c r="I1614">
        <v>31.5837259014334</v>
      </c>
      <c r="J1614">
        <v>-4.7697912076250697</v>
      </c>
      <c r="K1614">
        <v>245.07602608505701</v>
      </c>
      <c r="L1614">
        <v>216.201619667502</v>
      </c>
      <c r="M1614">
        <v>38.903935922564898</v>
      </c>
      <c r="N1614">
        <v>0.32048827082596099</v>
      </c>
      <c r="O1614">
        <v>12.9487696651875</v>
      </c>
      <c r="P1614">
        <v>59.780857234933897</v>
      </c>
      <c r="Q1614">
        <v>-2.1378635610060002E-3</v>
      </c>
    </row>
    <row r="1615" spans="1:17" hidden="1" x14ac:dyDescent="0.3">
      <c r="A1615" t="s">
        <v>3406</v>
      </c>
      <c r="B1615" t="s">
        <v>3407</v>
      </c>
      <c r="C1615" t="s">
        <v>10405</v>
      </c>
      <c r="D1615" t="s">
        <v>21</v>
      </c>
      <c r="E1615">
        <v>800.32705199999998</v>
      </c>
      <c r="F1615">
        <v>763.7</v>
      </c>
      <c r="G1615">
        <v>118.955098990906</v>
      </c>
      <c r="H1615">
        <v>-14.8632781691321</v>
      </c>
      <c r="I1615">
        <v>133.40995821796699</v>
      </c>
      <c r="J1615">
        <v>-8.6808084723401908</v>
      </c>
      <c r="K1615">
        <v>694.59795148641001</v>
      </c>
      <c r="M1615">
        <v>49.015067459827002</v>
      </c>
      <c r="N1615">
        <v>0.78906356801093602</v>
      </c>
      <c r="O1615">
        <v>17.847322246955599</v>
      </c>
      <c r="P1615">
        <v>192.493297587131</v>
      </c>
    </row>
    <row r="1616" spans="1:17" hidden="1" x14ac:dyDescent="0.3">
      <c r="A1616" t="s">
        <v>3408</v>
      </c>
      <c r="B1616" t="s">
        <v>3409</v>
      </c>
      <c r="C1616" t="s">
        <v>10405</v>
      </c>
      <c r="D1616" t="s">
        <v>130</v>
      </c>
      <c r="E1616">
        <v>798.91849330799903</v>
      </c>
      <c r="F1616">
        <v>30.68</v>
      </c>
      <c r="G1616">
        <v>160.34097748023299</v>
      </c>
      <c r="H1616">
        <v>9.5955909512800304</v>
      </c>
      <c r="I1616">
        <v>-44.085201012453098</v>
      </c>
      <c r="J1616">
        <v>-10.5536185206168</v>
      </c>
      <c r="K1616">
        <v>31.140742228123202</v>
      </c>
      <c r="L1616">
        <v>26.2860346295634</v>
      </c>
      <c r="M1616">
        <v>22.096153049205299</v>
      </c>
      <c r="N1616">
        <v>0.41671844623204002</v>
      </c>
      <c r="O1616">
        <v>41.623207301173402</v>
      </c>
      <c r="P1616">
        <v>206.8</v>
      </c>
      <c r="Q1616">
        <v>0.141302334857073</v>
      </c>
    </row>
    <row r="1617" spans="1:17" hidden="1" x14ac:dyDescent="0.3">
      <c r="A1617" t="s">
        <v>3410</v>
      </c>
      <c r="B1617" t="s">
        <v>3411</v>
      </c>
      <c r="C1617" t="s">
        <v>10405</v>
      </c>
      <c r="D1617" t="s">
        <v>3412</v>
      </c>
      <c r="E1617">
        <v>797.13389764999999</v>
      </c>
      <c r="F1617">
        <v>846.5</v>
      </c>
      <c r="G1617">
        <v>132.68175128975599</v>
      </c>
      <c r="H1617">
        <v>-10.3906135518168</v>
      </c>
      <c r="I1617">
        <v>65.830468741926296</v>
      </c>
      <c r="J1617">
        <v>-8.7083183042337993</v>
      </c>
      <c r="K1617">
        <v>806.08171706296196</v>
      </c>
      <c r="L1617">
        <v>631.63554364837796</v>
      </c>
      <c r="M1617">
        <v>51.204348786482299</v>
      </c>
      <c r="N1617">
        <v>0.87455788165567305</v>
      </c>
      <c r="O1617">
        <v>15.6526875369167</v>
      </c>
      <c r="P1617">
        <v>205.48538433778401</v>
      </c>
    </row>
    <row r="1618" spans="1:17" hidden="1" x14ac:dyDescent="0.3">
      <c r="A1618" t="s">
        <v>3413</v>
      </c>
      <c r="B1618" t="s">
        <v>3414</v>
      </c>
      <c r="C1618" t="s">
        <v>10405</v>
      </c>
      <c r="D1618" t="s">
        <v>1473</v>
      </c>
      <c r="E1618">
        <v>796.124069674</v>
      </c>
      <c r="F1618">
        <v>226.06</v>
      </c>
      <c r="G1618">
        <v>-51.415412248759303</v>
      </c>
      <c r="H1618">
        <v>-5.7202460356231803</v>
      </c>
      <c r="I1618">
        <v>-20.911498211308199</v>
      </c>
      <c r="J1618">
        <v>-2.2054672262349602</v>
      </c>
      <c r="K1618">
        <v>230.75374089048401</v>
      </c>
      <c r="L1618">
        <v>236.655546321652</v>
      </c>
      <c r="M1618">
        <v>42.687770950484499</v>
      </c>
      <c r="N1618">
        <v>2.20555540991157</v>
      </c>
      <c r="O1618">
        <v>48.190745819693802</v>
      </c>
      <c r="P1618">
        <v>10.2462813947817</v>
      </c>
      <c r="Q1618">
        <v>6.5573404850700998E-2</v>
      </c>
    </row>
    <row r="1619" spans="1:17" hidden="1" x14ac:dyDescent="0.3">
      <c r="A1619" t="s">
        <v>3415</v>
      </c>
      <c r="B1619" t="s">
        <v>3416</v>
      </c>
      <c r="C1619" t="s">
        <v>10405</v>
      </c>
      <c r="D1619" t="s">
        <v>403</v>
      </c>
      <c r="E1619">
        <v>794.759644396</v>
      </c>
      <c r="F1619">
        <v>201.16</v>
      </c>
      <c r="G1619">
        <v>-47.822765209825299</v>
      </c>
      <c r="H1619">
        <v>-13.4920670047989</v>
      </c>
      <c r="I1619">
        <v>-33.367905982764199</v>
      </c>
      <c r="J1619">
        <v>-12.6133730294309</v>
      </c>
      <c r="M1619">
        <v>16.684165358024401</v>
      </c>
      <c r="O1619">
        <v>19.009743487770901</v>
      </c>
      <c r="P1619">
        <v>2.9688779688779698</v>
      </c>
    </row>
    <row r="1620" spans="1:17" hidden="1" x14ac:dyDescent="0.3">
      <c r="A1620" t="s">
        <v>3417</v>
      </c>
      <c r="B1620" t="s">
        <v>3418</v>
      </c>
      <c r="C1620" t="s">
        <v>10405</v>
      </c>
      <c r="D1620" t="s">
        <v>261</v>
      </c>
      <c r="E1620">
        <v>794.04320270999995</v>
      </c>
      <c r="F1620">
        <v>2016.1</v>
      </c>
      <c r="G1620">
        <v>164.36874185371599</v>
      </c>
      <c r="H1620">
        <v>-13.492902062576899</v>
      </c>
      <c r="I1620">
        <v>54.825921743487001</v>
      </c>
      <c r="J1620">
        <v>-9.7857661724951903</v>
      </c>
      <c r="K1620">
        <v>1913.6291328064799</v>
      </c>
      <c r="L1620">
        <v>1456.80903646101</v>
      </c>
      <c r="M1620">
        <v>39.850490728819501</v>
      </c>
      <c r="N1620">
        <v>0.39464749998648602</v>
      </c>
      <c r="O1620">
        <v>19.617082485987702</v>
      </c>
      <c r="P1620">
        <v>235.45757071547399</v>
      </c>
      <c r="Q1620">
        <v>0.18192546084532299</v>
      </c>
    </row>
    <row r="1621" spans="1:17" hidden="1" x14ac:dyDescent="0.3">
      <c r="A1621" t="s">
        <v>3419</v>
      </c>
      <c r="B1621" t="s">
        <v>3420</v>
      </c>
      <c r="C1621" t="s">
        <v>10405</v>
      </c>
      <c r="D1621" t="s">
        <v>1564</v>
      </c>
      <c r="E1621">
        <v>792.64187760000004</v>
      </c>
      <c r="F1621">
        <v>660.35</v>
      </c>
      <c r="G1621">
        <v>-45.630671187067698</v>
      </c>
      <c r="H1621">
        <v>-3.79878678217792</v>
      </c>
      <c r="I1621">
        <v>12.022312991095299</v>
      </c>
      <c r="J1621">
        <v>-7.2186777223329601</v>
      </c>
      <c r="K1621">
        <v>651.05547593327196</v>
      </c>
      <c r="L1621">
        <v>607.93351266726597</v>
      </c>
      <c r="M1621">
        <v>51.037333142433297</v>
      </c>
      <c r="N1621">
        <v>0.29341334097084898</v>
      </c>
      <c r="O1621">
        <v>17.6573029454077</v>
      </c>
      <c r="P1621">
        <v>41.858216970998903</v>
      </c>
      <c r="Q1621">
        <v>1.3728905504327E-2</v>
      </c>
    </row>
    <row r="1622" spans="1:17" hidden="1" x14ac:dyDescent="0.3">
      <c r="A1622" t="s">
        <v>3421</v>
      </c>
      <c r="B1622" t="s">
        <v>3422</v>
      </c>
      <c r="C1622" t="s">
        <v>10405</v>
      </c>
      <c r="D1622" t="s">
        <v>433</v>
      </c>
      <c r="E1622">
        <v>791.12991398999998</v>
      </c>
      <c r="F1622">
        <v>360.3</v>
      </c>
      <c r="G1622">
        <v>-29.258382537122301</v>
      </c>
      <c r="H1622">
        <v>1.83052201212202</v>
      </c>
      <c r="I1622">
        <v>25.468167812615</v>
      </c>
      <c r="J1622">
        <v>15.3979521903121</v>
      </c>
      <c r="K1622">
        <v>332.12649785015498</v>
      </c>
      <c r="L1622">
        <v>320.609620047558</v>
      </c>
      <c r="M1622">
        <v>80.476533625440794</v>
      </c>
      <c r="N1622">
        <v>0.57763225891121195</v>
      </c>
      <c r="O1622">
        <v>40.3413821815153</v>
      </c>
      <c r="P1622">
        <v>56.516072980017398</v>
      </c>
      <c r="Q1622">
        <v>-1.1309859170756E-2</v>
      </c>
    </row>
    <row r="1623" spans="1:17" hidden="1" x14ac:dyDescent="0.3">
      <c r="A1623" t="s">
        <v>3423</v>
      </c>
      <c r="B1623" t="s">
        <v>3424</v>
      </c>
      <c r="C1623" t="s">
        <v>10405</v>
      </c>
      <c r="D1623" t="s">
        <v>473</v>
      </c>
      <c r="E1623">
        <v>790.55936225000005</v>
      </c>
      <c r="F1623">
        <v>647.5</v>
      </c>
      <c r="G1623">
        <v>182.47088963927101</v>
      </c>
      <c r="H1623">
        <v>23.458492946276898</v>
      </c>
      <c r="I1623">
        <v>133.67166528610801</v>
      </c>
      <c r="J1623">
        <v>3.7455650388483699</v>
      </c>
      <c r="K1623">
        <v>512.66340422133896</v>
      </c>
      <c r="L1623">
        <v>415.61459715746901</v>
      </c>
      <c r="M1623">
        <v>83.167880682210793</v>
      </c>
      <c r="N1623">
        <v>1.695802974767</v>
      </c>
      <c r="O1623">
        <v>0</v>
      </c>
      <c r="P1623">
        <v>220.70331847449199</v>
      </c>
      <c r="Q1623">
        <v>9.0733970380610998E-2</v>
      </c>
    </row>
    <row r="1624" spans="1:17" hidden="1" x14ac:dyDescent="0.3">
      <c r="A1624" t="s">
        <v>3425</v>
      </c>
      <c r="B1624" t="s">
        <v>3426</v>
      </c>
      <c r="C1624" t="s">
        <v>10405</v>
      </c>
      <c r="D1624" t="s">
        <v>21</v>
      </c>
      <c r="E1624">
        <v>789.03620420000004</v>
      </c>
      <c r="F1624">
        <v>424.4</v>
      </c>
      <c r="G1624">
        <v>146.719585635014</v>
      </c>
      <c r="H1624">
        <v>-15.836871323287401</v>
      </c>
      <c r="I1624">
        <v>59.586177864607798</v>
      </c>
      <c r="J1624">
        <v>-4.6764163743658402</v>
      </c>
      <c r="K1624">
        <v>405.31346815300998</v>
      </c>
      <c r="L1624">
        <v>307.487169904533</v>
      </c>
      <c r="M1624">
        <v>39.181008903395004</v>
      </c>
      <c r="N1624">
        <v>0.37802783535682499</v>
      </c>
      <c r="O1624">
        <v>20.829406220546598</v>
      </c>
      <c r="P1624">
        <v>194.21143847486999</v>
      </c>
    </row>
    <row r="1625" spans="1:17" hidden="1" x14ac:dyDescent="0.3">
      <c r="A1625" t="s">
        <v>3427</v>
      </c>
      <c r="B1625" t="s">
        <v>3428</v>
      </c>
      <c r="C1625" t="s">
        <v>10405</v>
      </c>
      <c r="D1625" t="s">
        <v>374</v>
      </c>
      <c r="E1625">
        <v>780.87732000000005</v>
      </c>
      <c r="F1625">
        <v>377.25</v>
      </c>
      <c r="G1625">
        <v>148.11339553836501</v>
      </c>
      <c r="H1625">
        <v>149.43096343141599</v>
      </c>
      <c r="I1625">
        <v>100.040519018259</v>
      </c>
      <c r="J1625">
        <v>4.4871177835567204</v>
      </c>
      <c r="K1625">
        <v>257.653485562009</v>
      </c>
      <c r="L1625">
        <v>195.72611265936399</v>
      </c>
      <c r="M1625">
        <v>70.757101511031394</v>
      </c>
      <c r="N1625">
        <v>2.2688998438409</v>
      </c>
      <c r="O1625">
        <v>7.0642809807819704</v>
      </c>
      <c r="P1625">
        <v>204.11124546553799</v>
      </c>
    </row>
    <row r="1626" spans="1:17" hidden="1" x14ac:dyDescent="0.3">
      <c r="A1626" t="s">
        <v>3429</v>
      </c>
      <c r="B1626" t="s">
        <v>3430</v>
      </c>
      <c r="C1626" t="s">
        <v>10405</v>
      </c>
      <c r="D1626" t="s">
        <v>684</v>
      </c>
      <c r="E1626">
        <v>780.3</v>
      </c>
      <c r="F1626">
        <v>260.10000000000002</v>
      </c>
      <c r="G1626">
        <v>-47.469936666447403</v>
      </c>
      <c r="H1626">
        <v>-11.360044710796799</v>
      </c>
      <c r="I1626">
        <v>-5.9789187721088703</v>
      </c>
      <c r="J1626">
        <v>-5.5142068735004699</v>
      </c>
      <c r="K1626">
        <v>266.328204576497</v>
      </c>
      <c r="L1626">
        <v>260.88903603778101</v>
      </c>
      <c r="M1626">
        <v>42.685549386777602</v>
      </c>
      <c r="N1626">
        <v>0.22654128479774399</v>
      </c>
      <c r="O1626">
        <v>36.351403306420501</v>
      </c>
      <c r="P1626">
        <v>24.449760765550199</v>
      </c>
      <c r="Q1626">
        <v>0.100822209540741</v>
      </c>
    </row>
    <row r="1627" spans="1:17" hidden="1" x14ac:dyDescent="0.3">
      <c r="A1627" t="s">
        <v>3431</v>
      </c>
      <c r="B1627" t="s">
        <v>3432</v>
      </c>
      <c r="C1627" t="s">
        <v>10405</v>
      </c>
      <c r="D1627" t="s">
        <v>1012</v>
      </c>
      <c r="E1627">
        <v>779.5832924</v>
      </c>
      <c r="F1627">
        <v>418</v>
      </c>
      <c r="G1627">
        <v>-12.761179621924001</v>
      </c>
      <c r="H1627">
        <v>-12.7535360762095</v>
      </c>
      <c r="I1627">
        <v>46.5590769318014</v>
      </c>
      <c r="J1627">
        <v>-1.9438049008738501</v>
      </c>
      <c r="K1627">
        <v>395.62049490243498</v>
      </c>
      <c r="L1627">
        <v>356.49678680521998</v>
      </c>
      <c r="M1627">
        <v>55.202911793659297</v>
      </c>
      <c r="N1627">
        <v>0.10333650029927401</v>
      </c>
      <c r="O1627">
        <v>17.224880382775101</v>
      </c>
      <c r="P1627">
        <v>75.630252100840295</v>
      </c>
      <c r="Q1627">
        <v>8.5413301058405E-2</v>
      </c>
    </row>
    <row r="1628" spans="1:17" hidden="1" x14ac:dyDescent="0.3">
      <c r="A1628" t="s">
        <v>3433</v>
      </c>
      <c r="B1628" t="s">
        <v>3434</v>
      </c>
      <c r="C1628" t="s">
        <v>10405</v>
      </c>
      <c r="D1628" t="s">
        <v>279</v>
      </c>
      <c r="E1628">
        <v>777.02339412000003</v>
      </c>
      <c r="F1628">
        <v>593.1</v>
      </c>
      <c r="G1628">
        <v>-3.2501925523939899</v>
      </c>
      <c r="H1628">
        <v>-2.50561383230428</v>
      </c>
      <c r="I1628">
        <v>17.400815062272599</v>
      </c>
      <c r="J1628">
        <v>-1.5320197984833701</v>
      </c>
      <c r="K1628">
        <v>560.54615392280198</v>
      </c>
      <c r="L1628">
        <v>494.24672438045002</v>
      </c>
      <c r="M1628">
        <v>50.234159408310298</v>
      </c>
      <c r="N1628">
        <v>0.79662215637865696</v>
      </c>
      <c r="O1628">
        <v>13.640195582532399</v>
      </c>
      <c r="P1628">
        <v>51.262433052792602</v>
      </c>
      <c r="Q1628">
        <v>-1.0247245187194E-2</v>
      </c>
    </row>
    <row r="1629" spans="1:17" hidden="1" x14ac:dyDescent="0.3">
      <c r="A1629" t="s">
        <v>3435</v>
      </c>
      <c r="B1629" t="s">
        <v>3436</v>
      </c>
      <c r="C1629" t="s">
        <v>10405</v>
      </c>
      <c r="D1629" t="s">
        <v>21</v>
      </c>
      <c r="E1629">
        <v>776.86394831500002</v>
      </c>
      <c r="F1629">
        <v>249.55</v>
      </c>
      <c r="G1629">
        <v>48.396077309980797</v>
      </c>
      <c r="H1629">
        <v>16.7313740505348</v>
      </c>
      <c r="I1629">
        <v>61.6225771595727</v>
      </c>
      <c r="J1629">
        <v>3.47416380703429</v>
      </c>
      <c r="K1629">
        <v>211.864829067388</v>
      </c>
      <c r="L1629">
        <v>179.775926211213</v>
      </c>
      <c r="M1629">
        <v>66.527971934253202</v>
      </c>
      <c r="N1629">
        <v>0.13647479921059999</v>
      </c>
      <c r="O1629">
        <v>17.411340412742899</v>
      </c>
      <c r="P1629">
        <v>97.506925207756197</v>
      </c>
      <c r="Q1629">
        <v>3.8912615942071002E-2</v>
      </c>
    </row>
    <row r="1630" spans="1:17" hidden="1" x14ac:dyDescent="0.3">
      <c r="A1630" t="s">
        <v>3437</v>
      </c>
      <c r="B1630" t="s">
        <v>3438</v>
      </c>
      <c r="C1630" t="s">
        <v>10405</v>
      </c>
      <c r="D1630" t="s">
        <v>54</v>
      </c>
      <c r="E1630">
        <v>776.63768784000001</v>
      </c>
      <c r="F1630">
        <v>131.44</v>
      </c>
      <c r="G1630">
        <v>21.2547528913876</v>
      </c>
      <c r="H1630">
        <v>-7.3435881249797603</v>
      </c>
      <c r="I1630">
        <v>20.817768508405798</v>
      </c>
      <c r="J1630">
        <v>-6.30834735078089</v>
      </c>
      <c r="K1630">
        <v>141.40086897737899</v>
      </c>
      <c r="L1630">
        <v>122.26660993709601</v>
      </c>
      <c r="M1630">
        <v>26.197541677146599</v>
      </c>
      <c r="N1630">
        <v>6.8651597374593296E-2</v>
      </c>
      <c r="O1630">
        <v>41.509433962264097</v>
      </c>
      <c r="P1630">
        <v>60.586438607208301</v>
      </c>
      <c r="Q1630">
        <v>6.4969359438374993E-2</v>
      </c>
    </row>
    <row r="1631" spans="1:17" hidden="1" x14ac:dyDescent="0.3">
      <c r="A1631" t="s">
        <v>3439</v>
      </c>
      <c r="B1631" t="s">
        <v>3440</v>
      </c>
      <c r="C1631" t="s">
        <v>10405</v>
      </c>
      <c r="D1631" t="s">
        <v>1429</v>
      </c>
      <c r="E1631">
        <v>775.3532616</v>
      </c>
      <c r="F1631">
        <v>765.4</v>
      </c>
      <c r="G1631">
        <v>144.76777631686201</v>
      </c>
      <c r="H1631">
        <v>-4.5657739995585898</v>
      </c>
      <c r="I1631">
        <v>42.063693850151402</v>
      </c>
      <c r="J1631">
        <v>7.6795921190108896</v>
      </c>
      <c r="K1631">
        <v>722.01423708830805</v>
      </c>
      <c r="L1631">
        <v>517.394116420106</v>
      </c>
      <c r="M1631">
        <v>56.838094501510298</v>
      </c>
      <c r="N1631">
        <v>1.0218547971851899</v>
      </c>
      <c r="O1631">
        <v>9.4199111575646608</v>
      </c>
      <c r="P1631">
        <v>176.61727502710499</v>
      </c>
    </row>
    <row r="1632" spans="1:17" hidden="1" x14ac:dyDescent="0.3">
      <c r="A1632" t="s">
        <v>3441</v>
      </c>
      <c r="B1632" t="s">
        <v>3442</v>
      </c>
      <c r="C1632" t="s">
        <v>10405</v>
      </c>
      <c r="D1632" t="s">
        <v>592</v>
      </c>
      <c r="E1632">
        <v>775.33240000000001</v>
      </c>
      <c r="F1632">
        <v>71.2</v>
      </c>
      <c r="G1632">
        <v>541.75504244396598</v>
      </c>
      <c r="H1632">
        <v>-0.71968740211135096</v>
      </c>
      <c r="I1632">
        <v>42.389920660444602</v>
      </c>
      <c r="J1632">
        <v>-6.7109229386868297</v>
      </c>
      <c r="K1632">
        <v>70.315147839570798</v>
      </c>
      <c r="L1632">
        <v>53.144051067066997</v>
      </c>
      <c r="M1632">
        <v>36.686357214685302</v>
      </c>
      <c r="N1632">
        <v>0.371008032978349</v>
      </c>
      <c r="O1632">
        <v>16.067415730337</v>
      </c>
      <c r="P1632">
        <v>573.60454115420998</v>
      </c>
      <c r="Q1632">
        <v>0.219904151382182</v>
      </c>
    </row>
    <row r="1633" spans="1:17" hidden="1" x14ac:dyDescent="0.3">
      <c r="A1633" t="s">
        <v>3443</v>
      </c>
      <c r="B1633" t="s">
        <v>3444</v>
      </c>
      <c r="C1633" t="s">
        <v>10405</v>
      </c>
      <c r="D1633" t="s">
        <v>549</v>
      </c>
      <c r="E1633">
        <v>773.90459999999996</v>
      </c>
      <c r="F1633">
        <v>361.3</v>
      </c>
      <c r="G1633">
        <v>840.17094788647398</v>
      </c>
      <c r="H1633">
        <v>46.791067962664499</v>
      </c>
      <c r="I1633">
        <v>409.12824014374797</v>
      </c>
      <c r="J1633">
        <v>6.1479491958339603</v>
      </c>
      <c r="K1633">
        <v>239.11221916813801</v>
      </c>
      <c r="L1633">
        <v>129.977918486368</v>
      </c>
      <c r="M1633">
        <v>99.985078927825597</v>
      </c>
      <c r="N1633">
        <v>0.51803781158211804</v>
      </c>
      <c r="O1633">
        <v>0</v>
      </c>
      <c r="P1633">
        <v>1027.30109204368</v>
      </c>
    </row>
    <row r="1634" spans="1:17" hidden="1" x14ac:dyDescent="0.3">
      <c r="A1634" t="s">
        <v>3445</v>
      </c>
      <c r="B1634" t="s">
        <v>3446</v>
      </c>
      <c r="C1634" t="s">
        <v>10405</v>
      </c>
      <c r="D1634" t="s">
        <v>393</v>
      </c>
      <c r="E1634">
        <v>769.84375</v>
      </c>
      <c r="F1634">
        <v>246.35</v>
      </c>
      <c r="G1634">
        <v>-22.0923144821299</v>
      </c>
      <c r="H1634">
        <v>-12.4804344893693</v>
      </c>
      <c r="I1634">
        <v>7.4343445553283303</v>
      </c>
      <c r="J1634">
        <v>-2.8971585512754099</v>
      </c>
      <c r="K1634">
        <v>256.40837704336798</v>
      </c>
      <c r="L1634">
        <v>239.45063586904399</v>
      </c>
      <c r="M1634">
        <v>31.1728383117999</v>
      </c>
      <c r="N1634">
        <v>0.244646769196632</v>
      </c>
      <c r="O1634">
        <v>31.520194844732998</v>
      </c>
      <c r="P1634">
        <v>30.8284652150823</v>
      </c>
      <c r="Q1634">
        <v>-4.9853968642918002E-2</v>
      </c>
    </row>
    <row r="1635" spans="1:17" hidden="1" x14ac:dyDescent="0.3">
      <c r="A1635" t="s">
        <v>3447</v>
      </c>
      <c r="B1635" t="s">
        <v>3448</v>
      </c>
      <c r="C1635" t="s">
        <v>10405</v>
      </c>
      <c r="D1635" t="s">
        <v>46</v>
      </c>
      <c r="E1635">
        <v>769.42345920000002</v>
      </c>
      <c r="F1635">
        <v>64.25</v>
      </c>
      <c r="G1635">
        <v>95.584129608340902</v>
      </c>
      <c r="H1635">
        <v>-17.062579690196799</v>
      </c>
      <c r="I1635">
        <v>1.0385402403203701</v>
      </c>
      <c r="J1635">
        <v>2.1136384648219302</v>
      </c>
      <c r="K1635">
        <v>64.865591462490102</v>
      </c>
      <c r="L1635">
        <v>54.667415718095498</v>
      </c>
      <c r="M1635">
        <v>41.524660429652101</v>
      </c>
      <c r="N1635">
        <v>0.16978441845455799</v>
      </c>
      <c r="O1635">
        <v>32.435797665369599</v>
      </c>
      <c r="P1635">
        <v>150</v>
      </c>
      <c r="Q1635">
        <v>0.103092516631203</v>
      </c>
    </row>
    <row r="1636" spans="1:17" hidden="1" x14ac:dyDescent="0.3">
      <c r="A1636" t="s">
        <v>3449</v>
      </c>
      <c r="B1636" t="s">
        <v>3450</v>
      </c>
      <c r="C1636" t="s">
        <v>10405</v>
      </c>
      <c r="D1636" t="s">
        <v>77</v>
      </c>
      <c r="E1636">
        <v>765.50267199999996</v>
      </c>
      <c r="F1636">
        <v>682.4</v>
      </c>
      <c r="G1636">
        <v>27.5338949601995</v>
      </c>
      <c r="H1636">
        <v>-7.96942062223573</v>
      </c>
      <c r="I1636">
        <v>-22.761440204302399</v>
      </c>
      <c r="J1636">
        <v>-3.21479290772707</v>
      </c>
      <c r="K1636">
        <v>654.32805590567602</v>
      </c>
      <c r="L1636">
        <v>641.716541525548</v>
      </c>
      <c r="M1636">
        <v>54.737889876963997</v>
      </c>
      <c r="N1636">
        <v>0.61209424785428401</v>
      </c>
      <c r="O1636">
        <v>41.573856975380998</v>
      </c>
      <c r="P1636">
        <v>68.910891089108901</v>
      </c>
      <c r="Q1636">
        <v>0.236095970578374</v>
      </c>
    </row>
    <row r="1637" spans="1:17" hidden="1" x14ac:dyDescent="0.3">
      <c r="A1637" t="s">
        <v>3451</v>
      </c>
      <c r="B1637" t="s">
        <v>3452</v>
      </c>
      <c r="C1637" t="s">
        <v>10405</v>
      </c>
      <c r="D1637" t="s">
        <v>324</v>
      </c>
      <c r="E1637">
        <v>761.74267647500005</v>
      </c>
      <c r="F1637">
        <v>113.83</v>
      </c>
      <c r="G1637">
        <v>-58.876872259829597</v>
      </c>
      <c r="H1637">
        <v>5.4798373938788796</v>
      </c>
      <c r="I1637">
        <v>-41.4573479554968</v>
      </c>
      <c r="J1637">
        <v>4.0030604965620498</v>
      </c>
      <c r="K1637">
        <v>117.857730330921</v>
      </c>
      <c r="L1637">
        <v>141.131414811328</v>
      </c>
      <c r="M1637">
        <v>56.406898272699898</v>
      </c>
      <c r="N1637">
        <v>0.23054627334646599</v>
      </c>
      <c r="O1637">
        <v>91.337960115962403</v>
      </c>
      <c r="P1637">
        <v>47.831168831168803</v>
      </c>
      <c r="Q1637">
        <v>0.17459057200937</v>
      </c>
    </row>
    <row r="1638" spans="1:17" hidden="1" x14ac:dyDescent="0.3">
      <c r="A1638" t="s">
        <v>3453</v>
      </c>
      <c r="B1638" t="s">
        <v>3454</v>
      </c>
      <c r="C1638" t="s">
        <v>10405</v>
      </c>
      <c r="D1638" t="s">
        <v>279</v>
      </c>
      <c r="E1638">
        <v>754.92</v>
      </c>
      <c r="F1638">
        <v>1398</v>
      </c>
      <c r="G1638">
        <v>21.439974973967399</v>
      </c>
      <c r="H1638">
        <v>-1.4776409524572001</v>
      </c>
      <c r="I1638">
        <v>-13.531340820477601</v>
      </c>
      <c r="J1638">
        <v>-1.0780978397277301</v>
      </c>
      <c r="K1638">
        <v>1471.2577606350401</v>
      </c>
      <c r="L1638">
        <v>1405.0216646823601</v>
      </c>
      <c r="M1638">
        <v>43.315488702720003</v>
      </c>
      <c r="N1638">
        <v>0.89450067000493605</v>
      </c>
      <c r="O1638">
        <v>42.989985693848297</v>
      </c>
      <c r="P1638">
        <v>71.113831089351194</v>
      </c>
      <c r="Q1638">
        <v>0.123618955843125</v>
      </c>
    </row>
    <row r="1639" spans="1:17" hidden="1" x14ac:dyDescent="0.3">
      <c r="A1639" t="s">
        <v>3455</v>
      </c>
      <c r="B1639" t="s">
        <v>3456</v>
      </c>
      <c r="C1639" t="s">
        <v>10405</v>
      </c>
      <c r="D1639" t="s">
        <v>130</v>
      </c>
      <c r="E1639">
        <v>754.60414877999995</v>
      </c>
      <c r="F1639">
        <v>17.34</v>
      </c>
      <c r="G1639">
        <v>9.7015216979201693</v>
      </c>
      <c r="H1639">
        <v>-5.2017735140627801</v>
      </c>
      <c r="I1639">
        <v>10.105360516817999</v>
      </c>
      <c r="J1639">
        <v>-5.1317055108526999</v>
      </c>
      <c r="K1639">
        <v>16.8212056321026</v>
      </c>
      <c r="L1639">
        <v>14.2149460980117</v>
      </c>
      <c r="M1639">
        <v>40.254201003555998</v>
      </c>
      <c r="N1639">
        <v>0.23637590631911101</v>
      </c>
      <c r="O1639">
        <v>14.763552479815401</v>
      </c>
      <c r="P1639">
        <v>84.468085106382901</v>
      </c>
      <c r="Q1639">
        <v>2.4609406779982999E-2</v>
      </c>
    </row>
    <row r="1640" spans="1:17" hidden="1" x14ac:dyDescent="0.3">
      <c r="A1640" t="s">
        <v>3457</v>
      </c>
      <c r="B1640" t="s">
        <v>3458</v>
      </c>
      <c r="C1640" t="s">
        <v>10405</v>
      </c>
      <c r="D1640" t="s">
        <v>169</v>
      </c>
      <c r="E1640">
        <v>753.61849497599997</v>
      </c>
      <c r="F1640">
        <v>139.34</v>
      </c>
      <c r="G1640">
        <v>27.852507020415899</v>
      </c>
      <c r="H1640">
        <v>7.91911521194932</v>
      </c>
      <c r="I1640">
        <v>-19.612183342830999</v>
      </c>
      <c r="J1640">
        <v>-2.3405255722956202</v>
      </c>
      <c r="K1640">
        <v>134.26398894210999</v>
      </c>
      <c r="L1640">
        <v>134.61683888614101</v>
      </c>
      <c r="M1640">
        <v>57.208803937955302</v>
      </c>
      <c r="N1640">
        <v>1.3919767925671001</v>
      </c>
      <c r="O1640">
        <v>25.592076934117902</v>
      </c>
      <c r="P1640">
        <v>66.276849642004706</v>
      </c>
      <c r="Q1640">
        <v>0.12518564459595899</v>
      </c>
    </row>
    <row r="1641" spans="1:17" hidden="1" x14ac:dyDescent="0.3">
      <c r="A1641" t="s">
        <v>3459</v>
      </c>
      <c r="B1641" t="s">
        <v>3460</v>
      </c>
      <c r="C1641" t="s">
        <v>10405</v>
      </c>
      <c r="D1641" t="s">
        <v>215</v>
      </c>
      <c r="E1641">
        <v>753.61277380000001</v>
      </c>
      <c r="F1641">
        <v>30.02</v>
      </c>
      <c r="G1641">
        <v>42.078658879559903</v>
      </c>
      <c r="H1641">
        <v>-11.8875552598873</v>
      </c>
      <c r="I1641">
        <v>-27.2715533228697</v>
      </c>
      <c r="J1641">
        <v>-4.7909682279203398</v>
      </c>
      <c r="K1641">
        <v>30.549523304999099</v>
      </c>
      <c r="L1641">
        <v>31.176483029091699</v>
      </c>
      <c r="M1641">
        <v>45.553631848592801</v>
      </c>
      <c r="N1641">
        <v>0.99197119082723195</v>
      </c>
      <c r="O1641">
        <v>141.10592938041299</v>
      </c>
      <c r="P1641">
        <v>87.040498442367493</v>
      </c>
      <c r="Q1641">
        <v>0.130407523147927</v>
      </c>
    </row>
    <row r="1642" spans="1:17" hidden="1" x14ac:dyDescent="0.3">
      <c r="A1642" t="s">
        <v>3461</v>
      </c>
      <c r="B1642" t="s">
        <v>3462</v>
      </c>
      <c r="C1642" t="s">
        <v>10405</v>
      </c>
      <c r="D1642" t="s">
        <v>465</v>
      </c>
      <c r="E1642">
        <v>749.80446878999999</v>
      </c>
      <c r="F1642">
        <v>408.9</v>
      </c>
      <c r="G1642">
        <v>-38.172522765225899</v>
      </c>
      <c r="H1642">
        <v>-9.3395486120428792</v>
      </c>
      <c r="I1642">
        <v>6.4019091090069802</v>
      </c>
      <c r="J1642">
        <v>-6.0065165739377404</v>
      </c>
      <c r="K1642">
        <v>408.122348553206</v>
      </c>
      <c r="L1642">
        <v>405.68978008169501</v>
      </c>
      <c r="M1642">
        <v>41.372979098523402</v>
      </c>
      <c r="N1642">
        <v>1.42745083406596</v>
      </c>
      <c r="O1642">
        <v>18.965517241379299</v>
      </c>
      <c r="P1642">
        <v>31.310211946050099</v>
      </c>
      <c r="Q1642">
        <v>4.3521501807222002E-2</v>
      </c>
    </row>
    <row r="1643" spans="1:17" hidden="1" x14ac:dyDescent="0.3">
      <c r="A1643" t="s">
        <v>3463</v>
      </c>
      <c r="B1643" t="s">
        <v>3464</v>
      </c>
      <c r="C1643" t="s">
        <v>10405</v>
      </c>
      <c r="D1643" t="s">
        <v>46</v>
      </c>
      <c r="E1643">
        <v>748.040990244</v>
      </c>
      <c r="F1643">
        <v>197.16</v>
      </c>
      <c r="G1643">
        <v>158.94696146674801</v>
      </c>
      <c r="H1643">
        <v>-14.6652903876534</v>
      </c>
      <c r="I1643">
        <v>66.010011679608695</v>
      </c>
      <c r="J1643">
        <v>-8.39433122218386</v>
      </c>
      <c r="K1643">
        <v>198.426383292266</v>
      </c>
      <c r="L1643">
        <v>148.95663276046</v>
      </c>
      <c r="M1643">
        <v>21.048484934810599</v>
      </c>
      <c r="N1643">
        <v>0.14210805164592799</v>
      </c>
      <c r="O1643">
        <v>19.720024345709</v>
      </c>
      <c r="P1643">
        <v>193.83010432190699</v>
      </c>
      <c r="Q1643">
        <v>0.103012448928694</v>
      </c>
    </row>
    <row r="1644" spans="1:17" hidden="1" x14ac:dyDescent="0.3">
      <c r="A1644" t="s">
        <v>3465</v>
      </c>
      <c r="B1644" t="s">
        <v>3466</v>
      </c>
      <c r="C1644" t="s">
        <v>10405</v>
      </c>
      <c r="D1644" t="s">
        <v>273</v>
      </c>
      <c r="E1644">
        <v>747.02310999999997</v>
      </c>
      <c r="F1644">
        <v>232.79</v>
      </c>
      <c r="G1644">
        <v>11.0102742262404</v>
      </c>
      <c r="H1644">
        <v>15.9262967437684</v>
      </c>
      <c r="I1644">
        <v>30.1275404914695</v>
      </c>
      <c r="J1644">
        <v>8.0802438569788109</v>
      </c>
      <c r="K1644">
        <v>207.898826503333</v>
      </c>
      <c r="L1644">
        <v>185.203151736889</v>
      </c>
      <c r="M1644">
        <v>55.796244413827303</v>
      </c>
      <c r="N1644">
        <v>2.6045140221730301</v>
      </c>
      <c r="O1644">
        <v>12.8270114695648</v>
      </c>
      <c r="P1644">
        <v>61.884561891515901</v>
      </c>
      <c r="Q1644">
        <v>3.6050186470264999E-2</v>
      </c>
    </row>
    <row r="1645" spans="1:17" hidden="1" x14ac:dyDescent="0.3">
      <c r="A1645" t="s">
        <v>3467</v>
      </c>
      <c r="B1645" t="s">
        <v>3468</v>
      </c>
      <c r="C1645" t="s">
        <v>10405</v>
      </c>
      <c r="D1645" t="s">
        <v>122</v>
      </c>
      <c r="E1645">
        <v>746.89499999999998</v>
      </c>
      <c r="F1645">
        <v>146.44999999999999</v>
      </c>
      <c r="G1645">
        <v>-31.023336920225798</v>
      </c>
      <c r="H1645">
        <v>5.4991610653764598</v>
      </c>
      <c r="I1645">
        <v>-3.51439064958939</v>
      </c>
      <c r="J1645">
        <v>-5.0048156731467897</v>
      </c>
      <c r="K1645">
        <v>140.34194595954401</v>
      </c>
      <c r="L1645">
        <v>138.64799592042399</v>
      </c>
      <c r="M1645">
        <v>52.691446375370298</v>
      </c>
      <c r="N1645">
        <v>2.9669222035773699</v>
      </c>
      <c r="O1645">
        <v>12.461590986684801</v>
      </c>
      <c r="P1645">
        <v>24.110169491525401</v>
      </c>
      <c r="Q1645">
        <v>-6.9334081222702001E-2</v>
      </c>
    </row>
    <row r="1646" spans="1:17" hidden="1" x14ac:dyDescent="0.3">
      <c r="A1646" t="s">
        <v>3469</v>
      </c>
      <c r="B1646" t="s">
        <v>3470</v>
      </c>
      <c r="C1646" t="s">
        <v>10405</v>
      </c>
      <c r="D1646" t="s">
        <v>642</v>
      </c>
      <c r="E1646">
        <v>746.73977415000002</v>
      </c>
      <c r="F1646">
        <v>123.43</v>
      </c>
      <c r="G1646">
        <v>-41.225416478231303</v>
      </c>
      <c r="H1646">
        <v>-9.1226876741193301</v>
      </c>
      <c r="I1646">
        <v>-11.263943008547299</v>
      </c>
      <c r="J1646">
        <v>-6.6092547900260596</v>
      </c>
      <c r="K1646">
        <v>128.23209959334599</v>
      </c>
      <c r="L1646">
        <v>126.404762585127</v>
      </c>
      <c r="M1646">
        <v>32.513000384119998</v>
      </c>
      <c r="N1646">
        <v>0.255643765874072</v>
      </c>
      <c r="O1646">
        <v>23.0657052580409</v>
      </c>
      <c r="P1646">
        <v>22.754848334162102</v>
      </c>
      <c r="Q1646">
        <v>-5.9068492604244002E-2</v>
      </c>
    </row>
    <row r="1647" spans="1:17" hidden="1" x14ac:dyDescent="0.3">
      <c r="A1647" t="s">
        <v>3471</v>
      </c>
      <c r="B1647" t="s">
        <v>3472</v>
      </c>
      <c r="C1647" t="s">
        <v>10405</v>
      </c>
      <c r="D1647" t="s">
        <v>998</v>
      </c>
      <c r="E1647">
        <v>745.28</v>
      </c>
      <c r="F1647">
        <v>2329</v>
      </c>
      <c r="G1647">
        <v>10.007000254308</v>
      </c>
      <c r="H1647">
        <v>-24.147467482503799</v>
      </c>
      <c r="I1647">
        <v>26.273240351498199</v>
      </c>
      <c r="J1647">
        <v>-6.5099493941681201</v>
      </c>
      <c r="K1647">
        <v>2520.2312326067099</v>
      </c>
      <c r="L1647">
        <v>2208.2948901539798</v>
      </c>
      <c r="M1647">
        <v>26.923728823496099</v>
      </c>
      <c r="N1647">
        <v>0.50371876020046102</v>
      </c>
      <c r="O1647">
        <v>28.381279519106901</v>
      </c>
      <c r="P1647">
        <v>54.166942476997399</v>
      </c>
      <c r="Q1647">
        <v>-4.2024927751731E-2</v>
      </c>
    </row>
    <row r="1648" spans="1:17" hidden="1" x14ac:dyDescent="0.3">
      <c r="A1648" t="s">
        <v>3473</v>
      </c>
      <c r="B1648" t="s">
        <v>3474</v>
      </c>
      <c r="C1648" t="s">
        <v>10405</v>
      </c>
      <c r="D1648" t="s">
        <v>156</v>
      </c>
      <c r="E1648">
        <v>744.45853977000002</v>
      </c>
      <c r="F1648">
        <v>108.46</v>
      </c>
      <c r="G1648">
        <v>39.854986777883497</v>
      </c>
      <c r="H1648">
        <v>20.493586929367499</v>
      </c>
      <c r="I1648">
        <v>15.8486037600612</v>
      </c>
      <c r="J1648">
        <v>-6.4282947263649701</v>
      </c>
      <c r="K1648">
        <v>99.775273294282201</v>
      </c>
      <c r="L1648">
        <v>86.068572093047393</v>
      </c>
      <c r="M1648">
        <v>45.177103160958097</v>
      </c>
      <c r="N1648">
        <v>0.76769279044390704</v>
      </c>
      <c r="O1648">
        <v>19.039277152867399</v>
      </c>
      <c r="P1648">
        <v>89.064497385241097</v>
      </c>
      <c r="Q1648">
        <v>0.120102057190835</v>
      </c>
    </row>
    <row r="1649" spans="1:17" hidden="1" x14ac:dyDescent="0.3">
      <c r="A1649" t="s">
        <v>3475</v>
      </c>
      <c r="B1649" t="s">
        <v>3476</v>
      </c>
      <c r="C1649" t="s">
        <v>10405</v>
      </c>
      <c r="D1649" t="s">
        <v>3477</v>
      </c>
      <c r="E1649">
        <v>742.01305142000001</v>
      </c>
      <c r="F1649">
        <v>810.85</v>
      </c>
      <c r="G1649">
        <v>24.278353412602701</v>
      </c>
      <c r="H1649">
        <v>0.13716275665338401</v>
      </c>
      <c r="I1649">
        <v>-7.6274809614545598</v>
      </c>
      <c r="J1649">
        <v>0.15168620186579099</v>
      </c>
      <c r="K1649">
        <v>785.71879000615502</v>
      </c>
      <c r="L1649">
        <v>750.93627175031895</v>
      </c>
      <c r="M1649">
        <v>58.780363236599896</v>
      </c>
      <c r="N1649">
        <v>1.71348958234696</v>
      </c>
      <c r="O1649">
        <v>24.4373188629216</v>
      </c>
      <c r="P1649">
        <v>64.723209751142704</v>
      </c>
      <c r="Q1649">
        <v>7.3497935413754004E-2</v>
      </c>
    </row>
    <row r="1650" spans="1:17" hidden="1" x14ac:dyDescent="0.3">
      <c r="A1650" t="s">
        <v>3478</v>
      </c>
      <c r="B1650" t="s">
        <v>3479</v>
      </c>
      <c r="C1650" t="s">
        <v>10405</v>
      </c>
      <c r="D1650" t="s">
        <v>465</v>
      </c>
      <c r="E1650">
        <v>740.64301919499997</v>
      </c>
      <c r="F1650">
        <v>846.1</v>
      </c>
      <c r="G1650">
        <v>0.45699073463572398</v>
      </c>
      <c r="H1650">
        <v>26.8402463366942</v>
      </c>
      <c r="I1650">
        <v>33.103403917743002</v>
      </c>
      <c r="J1650">
        <v>2.9221886506955399</v>
      </c>
      <c r="K1650">
        <v>693.15286186322498</v>
      </c>
      <c r="L1650">
        <v>666.35024738688901</v>
      </c>
      <c r="M1650">
        <v>71.927912599013496</v>
      </c>
      <c r="N1650">
        <v>3.5876110812987401</v>
      </c>
      <c r="O1650">
        <v>8.4978134972225394</v>
      </c>
      <c r="P1650">
        <v>362.22343621961198</v>
      </c>
      <c r="Q1650">
        <v>-6.8746686001262006E-2</v>
      </c>
    </row>
    <row r="1651" spans="1:17" hidden="1" x14ac:dyDescent="0.3">
      <c r="A1651" t="s">
        <v>3480</v>
      </c>
      <c r="B1651" t="s">
        <v>3481</v>
      </c>
      <c r="C1651" t="s">
        <v>10405</v>
      </c>
      <c r="D1651" t="s">
        <v>465</v>
      </c>
      <c r="E1651">
        <v>740.58708119999994</v>
      </c>
      <c r="F1651">
        <v>815.7</v>
      </c>
      <c r="G1651">
        <v>-31.812832858373099</v>
      </c>
      <c r="H1651">
        <v>-7.1277046062653104</v>
      </c>
      <c r="I1651">
        <v>-23.0176870361149</v>
      </c>
      <c r="J1651">
        <v>-1.12481038006254</v>
      </c>
      <c r="K1651">
        <v>821.35789964271305</v>
      </c>
      <c r="L1651">
        <v>844.47727865985496</v>
      </c>
      <c r="M1651">
        <v>51.142720807047603</v>
      </c>
      <c r="N1651">
        <v>1.06680399250432</v>
      </c>
      <c r="O1651">
        <v>45.151403702341497</v>
      </c>
      <c r="P1651">
        <v>11.343161343161301</v>
      </c>
      <c r="Q1651">
        <v>0.112094442340142</v>
      </c>
    </row>
    <row r="1652" spans="1:17" hidden="1" x14ac:dyDescent="0.3">
      <c r="A1652" t="s">
        <v>3482</v>
      </c>
      <c r="B1652" t="s">
        <v>3483</v>
      </c>
      <c r="C1652" t="s">
        <v>10405</v>
      </c>
      <c r="D1652" t="s">
        <v>46</v>
      </c>
      <c r="E1652">
        <v>740.37531999999999</v>
      </c>
      <c r="F1652">
        <v>617</v>
      </c>
      <c r="G1652">
        <v>338.24573938499498</v>
      </c>
      <c r="H1652">
        <v>1.7272086966623501</v>
      </c>
      <c r="I1652">
        <v>352.70059861205601</v>
      </c>
      <c r="J1652">
        <v>-2.0530282018447199</v>
      </c>
      <c r="K1652">
        <v>551.39012582404803</v>
      </c>
      <c r="M1652">
        <v>49.3149259476303</v>
      </c>
      <c r="N1652">
        <v>0.74247266916064303</v>
      </c>
      <c r="O1652">
        <v>25.445705024311099</v>
      </c>
      <c r="P1652">
        <v>401.62601626016198</v>
      </c>
    </row>
    <row r="1653" spans="1:17" hidden="1" x14ac:dyDescent="0.3">
      <c r="A1653" t="s">
        <v>3484</v>
      </c>
      <c r="B1653" t="s">
        <v>3485</v>
      </c>
      <c r="C1653" t="s">
        <v>10405</v>
      </c>
      <c r="D1653" t="s">
        <v>592</v>
      </c>
      <c r="E1653">
        <v>739.16855599999997</v>
      </c>
      <c r="F1653">
        <v>88.52</v>
      </c>
      <c r="G1653">
        <v>43.7854219246775</v>
      </c>
      <c r="H1653">
        <v>-13.2085312423158</v>
      </c>
      <c r="I1653">
        <v>50.256875668333201</v>
      </c>
      <c r="J1653">
        <v>-5.3030282018447101</v>
      </c>
      <c r="K1653">
        <v>94.041158667818294</v>
      </c>
      <c r="L1653">
        <v>80.348378543028005</v>
      </c>
      <c r="M1653">
        <v>39.532915913358998</v>
      </c>
      <c r="N1653">
        <v>0.101913540982227</v>
      </c>
      <c r="O1653">
        <v>34.297333935833699</v>
      </c>
      <c r="P1653">
        <v>100.045197740112</v>
      </c>
      <c r="Q1653">
        <v>5.1705311522488001E-2</v>
      </c>
    </row>
    <row r="1654" spans="1:17" hidden="1" x14ac:dyDescent="0.3">
      <c r="A1654" t="s">
        <v>3486</v>
      </c>
      <c r="B1654" t="s">
        <v>3487</v>
      </c>
      <c r="C1654" t="s">
        <v>10405</v>
      </c>
      <c r="D1654" t="s">
        <v>549</v>
      </c>
      <c r="E1654">
        <v>736.86623399999996</v>
      </c>
      <c r="F1654">
        <v>1917.2</v>
      </c>
      <c r="G1654">
        <v>17.505855163476301</v>
      </c>
      <c r="H1654">
        <v>-8.1278079323159194</v>
      </c>
      <c r="I1654">
        <v>3.9548130138115498</v>
      </c>
      <c r="J1654">
        <v>-2.2556256044421299</v>
      </c>
      <c r="K1654">
        <v>2034.1312065191901</v>
      </c>
      <c r="L1654">
        <v>1875.9913530600099</v>
      </c>
      <c r="M1654">
        <v>38.816388659567501</v>
      </c>
      <c r="N1654">
        <v>0.73854339493106003</v>
      </c>
      <c r="O1654">
        <v>46.046317546421797</v>
      </c>
      <c r="P1654">
        <v>91.72</v>
      </c>
      <c r="Q1654">
        <v>0.22360088996161101</v>
      </c>
    </row>
    <row r="1655" spans="1:17" hidden="1" x14ac:dyDescent="0.3">
      <c r="A1655" t="s">
        <v>3488</v>
      </c>
      <c r="B1655" t="s">
        <v>3489</v>
      </c>
      <c r="C1655" t="s">
        <v>10405</v>
      </c>
      <c r="D1655" t="s">
        <v>190</v>
      </c>
      <c r="E1655">
        <v>736.36559999999997</v>
      </c>
      <c r="F1655">
        <v>131.4</v>
      </c>
      <c r="G1655">
        <v>-41.103642356651903</v>
      </c>
      <c r="H1655">
        <v>0.37437421062526499</v>
      </c>
      <c r="I1655">
        <v>-3.23304087327748</v>
      </c>
      <c r="J1655">
        <v>7.3945168923880704</v>
      </c>
      <c r="K1655">
        <v>128.161269275585</v>
      </c>
      <c r="L1655">
        <v>129.39449117270601</v>
      </c>
      <c r="M1655">
        <v>58.459351402059198</v>
      </c>
      <c r="N1655">
        <v>2.2960158244992401</v>
      </c>
      <c r="O1655">
        <v>20.624048706240401</v>
      </c>
      <c r="P1655">
        <v>21.554116558741899</v>
      </c>
      <c r="Q1655">
        <v>5.6693740043029003E-2</v>
      </c>
    </row>
    <row r="1656" spans="1:17" hidden="1" x14ac:dyDescent="0.3">
      <c r="A1656" t="s">
        <v>3490</v>
      </c>
      <c r="B1656" t="s">
        <v>3491</v>
      </c>
      <c r="C1656" t="s">
        <v>10405</v>
      </c>
      <c r="D1656" t="s">
        <v>642</v>
      </c>
      <c r="E1656">
        <v>731.26617336000004</v>
      </c>
      <c r="F1656">
        <v>28.44</v>
      </c>
      <c r="G1656">
        <v>15.127245475803401</v>
      </c>
      <c r="H1656">
        <v>-1.71313343069214</v>
      </c>
      <c r="I1656">
        <v>33.081550993008499</v>
      </c>
      <c r="J1656">
        <v>8.1385426793813203</v>
      </c>
      <c r="K1656">
        <v>25.562015597603398</v>
      </c>
      <c r="L1656">
        <v>22.512256704307799</v>
      </c>
      <c r="M1656">
        <v>68.695473742233006</v>
      </c>
      <c r="N1656">
        <v>0.8802684099211</v>
      </c>
      <c r="O1656">
        <v>6.5400843881856501</v>
      </c>
      <c r="P1656">
        <v>76.645962732919202</v>
      </c>
      <c r="Q1656">
        <v>8.9642086348797001E-2</v>
      </c>
    </row>
    <row r="1657" spans="1:17" hidden="1" x14ac:dyDescent="0.3">
      <c r="A1657" t="s">
        <v>3492</v>
      </c>
      <c r="B1657" t="s">
        <v>3493</v>
      </c>
      <c r="C1657" t="s">
        <v>10405</v>
      </c>
      <c r="D1657" t="s">
        <v>261</v>
      </c>
      <c r="E1657">
        <v>728.41993200000002</v>
      </c>
      <c r="F1657">
        <v>450.9</v>
      </c>
      <c r="G1657">
        <v>-43.686073825090098</v>
      </c>
      <c r="H1657">
        <v>-24.440362235939698</v>
      </c>
      <c r="I1657">
        <v>-48.491827747240599</v>
      </c>
      <c r="J1657">
        <v>-14.4849348166307</v>
      </c>
      <c r="K1657">
        <v>537.85000498251395</v>
      </c>
      <c r="L1657">
        <v>562.64362652591103</v>
      </c>
      <c r="M1657">
        <v>16.992892620766099</v>
      </c>
      <c r="N1657">
        <v>1.5733579092316501</v>
      </c>
      <c r="O1657">
        <v>88.578398758039398</v>
      </c>
      <c r="P1657">
        <v>5.8450704225352101</v>
      </c>
      <c r="Q1657">
        <v>2.7278470388624E-2</v>
      </c>
    </row>
    <row r="1658" spans="1:17" hidden="1" x14ac:dyDescent="0.3">
      <c r="A1658" t="s">
        <v>3494</v>
      </c>
      <c r="B1658" t="s">
        <v>3495</v>
      </c>
      <c r="C1658" t="s">
        <v>10405</v>
      </c>
      <c r="D1658" t="s">
        <v>261</v>
      </c>
      <c r="E1658">
        <v>725.15250000000003</v>
      </c>
      <c r="F1658">
        <v>1611.45</v>
      </c>
      <c r="G1658">
        <v>47.091148671912201</v>
      </c>
      <c r="H1658">
        <v>-7.2394859702804704</v>
      </c>
      <c r="I1658">
        <v>-31.6746543775912</v>
      </c>
      <c r="J1658">
        <v>-3.74031384613673</v>
      </c>
      <c r="K1658">
        <v>1678.61379996498</v>
      </c>
      <c r="L1658">
        <v>1550.7218414454301</v>
      </c>
      <c r="M1658">
        <v>51.024379027658902</v>
      </c>
      <c r="N1658">
        <v>0.66013979276335899</v>
      </c>
      <c r="O1658">
        <v>30.317415991808598</v>
      </c>
      <c r="P1658">
        <v>84.044770579333502</v>
      </c>
      <c r="Q1658">
        <v>0.104589698599209</v>
      </c>
    </row>
    <row r="1659" spans="1:17" hidden="1" x14ac:dyDescent="0.3">
      <c r="A1659" t="s">
        <v>3496</v>
      </c>
      <c r="B1659" t="s">
        <v>3497</v>
      </c>
      <c r="C1659" t="s">
        <v>10405</v>
      </c>
      <c r="D1659" t="s">
        <v>549</v>
      </c>
      <c r="E1659">
        <v>724.43512620000001</v>
      </c>
      <c r="F1659">
        <v>414</v>
      </c>
      <c r="G1659">
        <v>258.90085523029398</v>
      </c>
      <c r="H1659">
        <v>1.9981128473471099</v>
      </c>
      <c r="I1659">
        <v>105.605629840814</v>
      </c>
      <c r="J1659">
        <v>-2.2004483492648701</v>
      </c>
      <c r="K1659">
        <v>348.15480819521599</v>
      </c>
      <c r="L1659">
        <v>244.33847809105799</v>
      </c>
      <c r="M1659">
        <v>56.897063463201</v>
      </c>
      <c r="N1659">
        <v>0.83515419779019895</v>
      </c>
      <c r="O1659">
        <v>6.6787439613526596</v>
      </c>
      <c r="P1659">
        <v>315.45408931259402</v>
      </c>
      <c r="Q1659">
        <v>0.13659119649881599</v>
      </c>
    </row>
    <row r="1660" spans="1:17" hidden="1" x14ac:dyDescent="0.3">
      <c r="A1660" t="s">
        <v>3498</v>
      </c>
      <c r="B1660" t="s">
        <v>3499</v>
      </c>
      <c r="C1660" t="s">
        <v>10405</v>
      </c>
      <c r="D1660" t="s">
        <v>1614</v>
      </c>
      <c r="E1660">
        <v>719.69772253400004</v>
      </c>
      <c r="F1660">
        <v>48.14</v>
      </c>
      <c r="G1660">
        <v>1414.16221934388</v>
      </c>
      <c r="H1660">
        <v>14.3309838246916</v>
      </c>
      <c r="I1660">
        <v>301.94333961089399</v>
      </c>
      <c r="J1660">
        <v>-2.1377022069251601</v>
      </c>
      <c r="K1660">
        <v>40.363210127836197</v>
      </c>
      <c r="L1660">
        <v>25.266998898015402</v>
      </c>
      <c r="M1660">
        <v>70.900347112090898</v>
      </c>
      <c r="N1660">
        <v>0.53714285070503898</v>
      </c>
      <c r="O1660">
        <v>0.12463647694225199</v>
      </c>
      <c r="P1660">
        <v>1736.00219271844</v>
      </c>
      <c r="Q1660">
        <v>0.27329982424289501</v>
      </c>
    </row>
    <row r="1661" spans="1:17" hidden="1" x14ac:dyDescent="0.3">
      <c r="A1661" t="s">
        <v>3500</v>
      </c>
      <c r="B1661" t="s">
        <v>3501</v>
      </c>
      <c r="C1661" t="s">
        <v>10405</v>
      </c>
      <c r="D1661" t="s">
        <v>242</v>
      </c>
      <c r="E1661">
        <v>717.00194265000005</v>
      </c>
      <c r="F1661">
        <v>652.65</v>
      </c>
      <c r="G1661">
        <v>49.8965330357886</v>
      </c>
      <c r="H1661">
        <v>-5.6569082987853703</v>
      </c>
      <c r="I1661">
        <v>64.351392262849799</v>
      </c>
      <c r="J1661">
        <v>-3.3517295005460199</v>
      </c>
      <c r="M1661">
        <v>48.9991737281822</v>
      </c>
      <c r="O1661">
        <v>21.0449705048647</v>
      </c>
      <c r="P1661">
        <v>90.8333333333333</v>
      </c>
    </row>
    <row r="1662" spans="1:17" hidden="1" x14ac:dyDescent="0.3">
      <c r="A1662" t="s">
        <v>3502</v>
      </c>
      <c r="B1662" t="s">
        <v>3503</v>
      </c>
      <c r="C1662" t="s">
        <v>10405</v>
      </c>
      <c r="D1662" t="s">
        <v>2455</v>
      </c>
      <c r="E1662">
        <v>716.4393</v>
      </c>
      <c r="F1662">
        <v>18.14</v>
      </c>
      <c r="G1662">
        <v>35.031826036767001</v>
      </c>
      <c r="H1662">
        <v>-31.4830874553335</v>
      </c>
      <c r="I1662">
        <v>-16.579522773289298</v>
      </c>
      <c r="J1662">
        <v>-9.7338262068322496</v>
      </c>
      <c r="K1662">
        <v>23.385205949763701</v>
      </c>
      <c r="L1662">
        <v>20.785114203716599</v>
      </c>
      <c r="M1662">
        <v>6.4351734984548603</v>
      </c>
      <c r="N1662">
        <v>3.6468496785404599E-2</v>
      </c>
      <c r="O1662">
        <v>89.268651231164895</v>
      </c>
      <c r="P1662">
        <v>126.184538653366</v>
      </c>
      <c r="Q1662">
        <v>0.22475407342514001</v>
      </c>
    </row>
    <row r="1663" spans="1:17" hidden="1" x14ac:dyDescent="0.3">
      <c r="A1663" t="s">
        <v>3504</v>
      </c>
      <c r="B1663" t="s">
        <v>3505</v>
      </c>
      <c r="C1663" t="s">
        <v>10405</v>
      </c>
      <c r="D1663" t="s">
        <v>998</v>
      </c>
      <c r="E1663">
        <v>712.27164031999996</v>
      </c>
      <c r="F1663">
        <v>142.08000000000001</v>
      </c>
      <c r="G1663">
        <v>66.863788003043595</v>
      </c>
      <c r="H1663">
        <v>-12.672673559946499</v>
      </c>
      <c r="I1663">
        <v>32.084581979206298</v>
      </c>
      <c r="J1663">
        <v>-10.2722947307703</v>
      </c>
      <c r="K1663">
        <v>136.04112762928099</v>
      </c>
      <c r="L1663">
        <v>112.80741614353801</v>
      </c>
      <c r="M1663">
        <v>45.3009705557931</v>
      </c>
      <c r="N1663">
        <v>0.21535361299241401</v>
      </c>
      <c r="O1663">
        <v>17.3282657657657</v>
      </c>
      <c r="P1663">
        <v>105.466377440347</v>
      </c>
    </row>
    <row r="1664" spans="1:17" hidden="1" x14ac:dyDescent="0.3">
      <c r="A1664" t="s">
        <v>3506</v>
      </c>
      <c r="B1664" t="s">
        <v>3507</v>
      </c>
      <c r="C1664" t="s">
        <v>10405</v>
      </c>
      <c r="D1664" t="s">
        <v>549</v>
      </c>
      <c r="E1664">
        <v>710.8</v>
      </c>
      <c r="F1664">
        <v>710.8</v>
      </c>
      <c r="G1664">
        <v>182.66377562604001</v>
      </c>
      <c r="H1664">
        <v>89.600744899346907</v>
      </c>
      <c r="I1664">
        <v>128.429327316057</v>
      </c>
      <c r="J1664">
        <v>5.9794970660327502</v>
      </c>
      <c r="K1664">
        <v>464.45701992620599</v>
      </c>
      <c r="L1664">
        <v>341.780917785371</v>
      </c>
      <c r="M1664">
        <v>90.653440182548394</v>
      </c>
      <c r="N1664">
        <v>0.79046746761092901</v>
      </c>
      <c r="O1664">
        <v>0</v>
      </c>
      <c r="P1664">
        <v>246.393762183235</v>
      </c>
      <c r="Q1664">
        <v>0.154602205529634</v>
      </c>
    </row>
    <row r="1665" spans="1:17" hidden="1" x14ac:dyDescent="0.3">
      <c r="A1665" t="s">
        <v>3508</v>
      </c>
      <c r="B1665" t="s">
        <v>3509</v>
      </c>
      <c r="C1665" t="s">
        <v>10405</v>
      </c>
      <c r="D1665" t="s">
        <v>284</v>
      </c>
      <c r="E1665">
        <v>709.86430991999998</v>
      </c>
      <c r="F1665">
        <v>631.20000000000005</v>
      </c>
      <c r="G1665">
        <v>-35.147161090838999</v>
      </c>
      <c r="H1665">
        <v>8.7670182082335995</v>
      </c>
      <c r="I1665">
        <v>27.625463905675002</v>
      </c>
      <c r="J1665">
        <v>-2.9436532018447301</v>
      </c>
      <c r="K1665">
        <v>595.16019327489403</v>
      </c>
      <c r="L1665">
        <v>548.545904138217</v>
      </c>
      <c r="M1665">
        <v>51.450947101995602</v>
      </c>
      <c r="N1665">
        <v>0.96160637855553099</v>
      </c>
      <c r="O1665">
        <v>15.3423531820977</v>
      </c>
      <c r="P1665">
        <v>54.139194139194103</v>
      </c>
      <c r="Q1665">
        <v>0.133929038064662</v>
      </c>
    </row>
    <row r="1666" spans="1:17" hidden="1" x14ac:dyDescent="0.3">
      <c r="A1666" t="s">
        <v>3510</v>
      </c>
      <c r="B1666" t="s">
        <v>3511</v>
      </c>
      <c r="C1666" t="s">
        <v>10405</v>
      </c>
      <c r="D1666" t="s">
        <v>279</v>
      </c>
      <c r="E1666">
        <v>708.54110249999997</v>
      </c>
      <c r="F1666">
        <v>76.650000000000006</v>
      </c>
      <c r="G1666">
        <v>46.717769781311901</v>
      </c>
      <c r="H1666">
        <v>-8.3730684000733202</v>
      </c>
      <c r="I1666">
        <v>-15.9386500721958</v>
      </c>
      <c r="J1666">
        <v>-5.5730491387722196</v>
      </c>
      <c r="K1666">
        <v>75.139502587990606</v>
      </c>
      <c r="L1666">
        <v>70.271524944829494</v>
      </c>
      <c r="M1666">
        <v>53.8391532052961</v>
      </c>
      <c r="N1666">
        <v>0.930084965420654</v>
      </c>
      <c r="O1666">
        <v>19.5694716242661</v>
      </c>
      <c r="P1666">
        <v>82.5</v>
      </c>
      <c r="Q1666">
        <v>5.2587957205347001E-2</v>
      </c>
    </row>
    <row r="1667" spans="1:17" hidden="1" x14ac:dyDescent="0.3">
      <c r="A1667" t="s">
        <v>3512</v>
      </c>
      <c r="B1667" t="s">
        <v>3513</v>
      </c>
      <c r="C1667" t="s">
        <v>10405</v>
      </c>
      <c r="D1667" t="s">
        <v>549</v>
      </c>
      <c r="E1667">
        <v>708.51</v>
      </c>
      <c r="F1667">
        <v>1073.5</v>
      </c>
      <c r="G1667">
        <v>18.933561897945602</v>
      </c>
      <c r="H1667">
        <v>-5.3487652019046301</v>
      </c>
      <c r="I1667">
        <v>0.50761202697732999</v>
      </c>
      <c r="J1667">
        <v>-5.0729506754767399</v>
      </c>
      <c r="K1667">
        <v>1069.8042812869501</v>
      </c>
      <c r="L1667">
        <v>958.79451377161195</v>
      </c>
      <c r="M1667">
        <v>45.4045082284334</v>
      </c>
      <c r="N1667">
        <v>0.78494692942418798</v>
      </c>
      <c r="O1667">
        <v>9.9208197484862595</v>
      </c>
      <c r="P1667">
        <v>62.356321839080401</v>
      </c>
      <c r="Q1667">
        <v>8.1885224004130994E-2</v>
      </c>
    </row>
    <row r="1668" spans="1:17" hidden="1" x14ac:dyDescent="0.3">
      <c r="A1668" t="s">
        <v>3514</v>
      </c>
      <c r="B1668" t="s">
        <v>3515</v>
      </c>
      <c r="C1668" t="s">
        <v>10405</v>
      </c>
      <c r="D1668" t="s">
        <v>792</v>
      </c>
      <c r="E1668">
        <v>702.99704959999997</v>
      </c>
      <c r="F1668">
        <v>483.2</v>
      </c>
      <c r="G1668">
        <v>-26.462366758225599</v>
      </c>
      <c r="H1668">
        <v>-6.0609949502250799</v>
      </c>
      <c r="I1668">
        <v>-12.236859287316801</v>
      </c>
      <c r="J1668">
        <v>1.5684056332958101</v>
      </c>
      <c r="K1668">
        <v>472.51766267879401</v>
      </c>
      <c r="L1668">
        <v>450.56279779049498</v>
      </c>
      <c r="M1668">
        <v>52.178055773825797</v>
      </c>
      <c r="N1668">
        <v>0.88296760710553801</v>
      </c>
      <c r="O1668">
        <v>18.377483443708599</v>
      </c>
      <c r="P1668">
        <v>26.790868538441298</v>
      </c>
    </row>
    <row r="1669" spans="1:17" hidden="1" x14ac:dyDescent="0.3">
      <c r="A1669" t="s">
        <v>3516</v>
      </c>
      <c r="B1669" t="s">
        <v>3517</v>
      </c>
      <c r="C1669" t="s">
        <v>10405</v>
      </c>
      <c r="D1669" t="s">
        <v>860</v>
      </c>
      <c r="E1669">
        <v>701.02048128000001</v>
      </c>
      <c r="F1669">
        <v>294.39999999999998</v>
      </c>
      <c r="G1669">
        <v>9.5912827305383601</v>
      </c>
      <c r="H1669">
        <v>0.95370651992192701</v>
      </c>
      <c r="I1669">
        <v>37.471220590463503</v>
      </c>
      <c r="J1669">
        <v>2.9243473637661301</v>
      </c>
      <c r="K1669">
        <v>283.38417630316002</v>
      </c>
      <c r="M1669">
        <v>55.6428352260181</v>
      </c>
      <c r="N1669">
        <v>0.623191027496382</v>
      </c>
      <c r="O1669">
        <v>16.4911684782608</v>
      </c>
      <c r="P1669">
        <v>89.507563566140902</v>
      </c>
    </row>
    <row r="1670" spans="1:17" hidden="1" x14ac:dyDescent="0.3">
      <c r="A1670" t="s">
        <v>3518</v>
      </c>
      <c r="B1670" t="s">
        <v>3519</v>
      </c>
      <c r="C1670" t="s">
        <v>10405</v>
      </c>
      <c r="D1670" t="s">
        <v>3520</v>
      </c>
      <c r="E1670">
        <v>700</v>
      </c>
      <c r="F1670">
        <v>175</v>
      </c>
      <c r="G1670">
        <v>34.817167956423503</v>
      </c>
      <c r="H1670">
        <v>12.7022390178689</v>
      </c>
      <c r="I1670">
        <v>-2.1493316135737501</v>
      </c>
      <c r="J1670">
        <v>1.18874947114832</v>
      </c>
      <c r="K1670">
        <v>151.075885760549</v>
      </c>
      <c r="M1670">
        <v>78.118253786793304</v>
      </c>
      <c r="N1670">
        <v>1.15000193564107</v>
      </c>
      <c r="O1670">
        <v>45.914285714285697</v>
      </c>
      <c r="P1670">
        <v>82.2916666666666</v>
      </c>
    </row>
    <row r="1671" spans="1:17" hidden="1" x14ac:dyDescent="0.3">
      <c r="A1671" t="s">
        <v>3521</v>
      </c>
      <c r="B1671" t="s">
        <v>3522</v>
      </c>
      <c r="C1671" t="s">
        <v>10405</v>
      </c>
      <c r="D1671" t="s">
        <v>74</v>
      </c>
      <c r="E1671">
        <v>699.15690540000003</v>
      </c>
      <c r="F1671">
        <v>109.3</v>
      </c>
      <c r="G1671">
        <v>-28.050828244905901</v>
      </c>
      <c r="H1671">
        <v>-18.484578772021901</v>
      </c>
      <c r="I1671">
        <v>-13.7927437485847</v>
      </c>
      <c r="J1671">
        <v>-5.8274711304486404</v>
      </c>
      <c r="K1671">
        <v>116.441304685132</v>
      </c>
      <c r="L1671">
        <v>115.288720505707</v>
      </c>
      <c r="M1671">
        <v>47.122541302872399</v>
      </c>
      <c r="N1671">
        <v>0.57208551956688203</v>
      </c>
      <c r="O1671">
        <v>28.362305580969799</v>
      </c>
      <c r="P1671">
        <v>24.275156338828801</v>
      </c>
      <c r="Q1671">
        <v>0.162187656949762</v>
      </c>
    </row>
    <row r="1672" spans="1:17" hidden="1" x14ac:dyDescent="0.3">
      <c r="A1672" t="s">
        <v>3523</v>
      </c>
      <c r="B1672" t="s">
        <v>3524</v>
      </c>
      <c r="C1672" t="s">
        <v>10405</v>
      </c>
      <c r="D1672" t="s">
        <v>261</v>
      </c>
      <c r="E1672">
        <v>697.96110831999999</v>
      </c>
      <c r="F1672">
        <v>3342.7</v>
      </c>
      <c r="G1672">
        <v>6.28430847187186</v>
      </c>
      <c r="H1672">
        <v>-10.4653383249884</v>
      </c>
      <c r="I1672">
        <v>22.648931676062201</v>
      </c>
      <c r="J1672">
        <v>-6.9905389511424296</v>
      </c>
      <c r="K1672">
        <v>3343.4719154445702</v>
      </c>
      <c r="L1672">
        <v>3000.8792238433298</v>
      </c>
      <c r="M1672">
        <v>42.591737118637496</v>
      </c>
      <c r="N1672">
        <v>0.63568448627146601</v>
      </c>
      <c r="O1672">
        <v>30.792473150447201</v>
      </c>
      <c r="P1672">
        <v>45.208514335360498</v>
      </c>
      <c r="Q1672">
        <v>2.0936927807068E-2</v>
      </c>
    </row>
    <row r="1673" spans="1:17" hidden="1" x14ac:dyDescent="0.3">
      <c r="A1673" t="s">
        <v>3525</v>
      </c>
      <c r="B1673" t="s">
        <v>3526</v>
      </c>
      <c r="C1673" t="s">
        <v>10405</v>
      </c>
      <c r="D1673" t="s">
        <v>164</v>
      </c>
      <c r="E1673">
        <v>697.56992601000002</v>
      </c>
      <c r="F1673">
        <v>279.7</v>
      </c>
      <c r="G1673">
        <v>-43.934992973955097</v>
      </c>
      <c r="H1673">
        <v>-6.79320359694057</v>
      </c>
      <c r="I1673">
        <v>-20.9962248700507</v>
      </c>
      <c r="J1673">
        <v>-4.0862672400342497</v>
      </c>
      <c r="K1673">
        <v>288.63971273785501</v>
      </c>
      <c r="L1673">
        <v>302.407546228152</v>
      </c>
      <c r="M1673">
        <v>43.666675229812299</v>
      </c>
      <c r="N1673">
        <v>0.45049678209146199</v>
      </c>
      <c r="O1673">
        <v>35.859849839113302</v>
      </c>
      <c r="P1673">
        <v>14.0468909276248</v>
      </c>
      <c r="Q1673">
        <v>-2.8419420455978998E-2</v>
      </c>
    </row>
    <row r="1674" spans="1:17" hidden="1" x14ac:dyDescent="0.3">
      <c r="A1674" t="s">
        <v>3527</v>
      </c>
      <c r="B1674" t="s">
        <v>3528</v>
      </c>
      <c r="C1674" t="s">
        <v>10405</v>
      </c>
      <c r="D1674" t="s">
        <v>156</v>
      </c>
      <c r="E1674">
        <v>697.54442819999997</v>
      </c>
      <c r="F1674">
        <v>106.44</v>
      </c>
      <c r="G1674">
        <v>-55.411437668950398</v>
      </c>
      <c r="H1674">
        <v>-0.369471922804676</v>
      </c>
      <c r="I1674">
        <v>-9.2239077758648502</v>
      </c>
      <c r="J1674">
        <v>-10.7135786605603</v>
      </c>
      <c r="K1674">
        <v>98.804063101459406</v>
      </c>
      <c r="L1674">
        <v>108.29281912206601</v>
      </c>
      <c r="M1674">
        <v>63.457737406535799</v>
      </c>
      <c r="N1674">
        <v>3.12900457184911</v>
      </c>
      <c r="O1674">
        <v>46.514468245020602</v>
      </c>
      <c r="P1674">
        <v>17.808522412838901</v>
      </c>
      <c r="Q1674">
        <v>4.2127318194826999E-2</v>
      </c>
    </row>
    <row r="1675" spans="1:17" hidden="1" x14ac:dyDescent="0.3">
      <c r="A1675" t="s">
        <v>3529</v>
      </c>
      <c r="B1675" t="s">
        <v>3530</v>
      </c>
      <c r="C1675" t="s">
        <v>10405</v>
      </c>
      <c r="D1675" t="s">
        <v>279</v>
      </c>
      <c r="E1675">
        <v>697.32</v>
      </c>
      <c r="F1675">
        <v>149</v>
      </c>
      <c r="G1675">
        <v>-23.603948401488999</v>
      </c>
      <c r="H1675">
        <v>-9.7381548102372708</v>
      </c>
      <c r="I1675">
        <v>-15.374783269556399</v>
      </c>
      <c r="J1675">
        <v>-1.2521925472486199</v>
      </c>
      <c r="K1675">
        <v>146.575360270023</v>
      </c>
      <c r="L1675">
        <v>144.901836038086</v>
      </c>
      <c r="M1675">
        <v>65.925821071384505</v>
      </c>
      <c r="N1675">
        <v>1.3809857023980601</v>
      </c>
      <c r="O1675">
        <v>18.120805369127499</v>
      </c>
      <c r="P1675">
        <v>14.001530221882099</v>
      </c>
      <c r="Q1675">
        <v>9.4421881284958001E-2</v>
      </c>
    </row>
    <row r="1676" spans="1:17" hidden="1" x14ac:dyDescent="0.3">
      <c r="A1676" t="s">
        <v>3531</v>
      </c>
      <c r="B1676" t="s">
        <v>3532</v>
      </c>
      <c r="C1676" t="s">
        <v>10405</v>
      </c>
      <c r="D1676" t="s">
        <v>225</v>
      </c>
      <c r="E1676">
        <v>696.89179822799997</v>
      </c>
      <c r="F1676">
        <v>215.58</v>
      </c>
      <c r="G1676">
        <v>18.1713781164792</v>
      </c>
      <c r="H1676">
        <v>-10.418942382899299</v>
      </c>
      <c r="I1676">
        <v>-23.213774476628799</v>
      </c>
      <c r="J1676">
        <v>-2.7310405789834098</v>
      </c>
      <c r="K1676">
        <v>215.31908868238199</v>
      </c>
      <c r="L1676">
        <v>215.792889591761</v>
      </c>
      <c r="M1676">
        <v>38.5980953253679</v>
      </c>
      <c r="N1676">
        <v>0.45875475729312498</v>
      </c>
      <c r="O1676">
        <v>60.937934873364803</v>
      </c>
      <c r="P1676">
        <v>53.437722419928797</v>
      </c>
      <c r="Q1676">
        <v>3.5477626253046998E-2</v>
      </c>
    </row>
    <row r="1677" spans="1:17" hidden="1" x14ac:dyDescent="0.3">
      <c r="A1677" t="s">
        <v>3533</v>
      </c>
      <c r="B1677" t="s">
        <v>3534</v>
      </c>
      <c r="C1677" t="s">
        <v>10405</v>
      </c>
      <c r="D1677" t="s">
        <v>345</v>
      </c>
      <c r="E1677">
        <v>696.56700437999996</v>
      </c>
      <c r="F1677">
        <v>22.87</v>
      </c>
      <c r="G1677">
        <v>92.366187564266696</v>
      </c>
      <c r="H1677">
        <v>23.421238987454299</v>
      </c>
      <c r="I1677">
        <v>15.1850706617456</v>
      </c>
      <c r="J1677">
        <v>8.7767889570863709</v>
      </c>
      <c r="K1677">
        <v>19.559934560178601</v>
      </c>
      <c r="L1677">
        <v>18.9525020686375</v>
      </c>
      <c r="M1677">
        <v>69.626236960993097</v>
      </c>
      <c r="N1677">
        <v>0.65171423209673696</v>
      </c>
      <c r="O1677">
        <v>25.710537822474802</v>
      </c>
      <c r="P1677">
        <v>124.215686274509</v>
      </c>
      <c r="Q1677">
        <v>9.3740172686476997E-2</v>
      </c>
    </row>
    <row r="1678" spans="1:17" hidden="1" x14ac:dyDescent="0.3">
      <c r="A1678" t="s">
        <v>3535</v>
      </c>
      <c r="B1678" t="s">
        <v>3536</v>
      </c>
      <c r="C1678" t="s">
        <v>10405</v>
      </c>
      <c r="D1678" t="s">
        <v>261</v>
      </c>
      <c r="E1678">
        <v>693.25893959999996</v>
      </c>
      <c r="F1678">
        <v>374.8</v>
      </c>
      <c r="G1678">
        <v>46.075970076844399</v>
      </c>
      <c r="H1678">
        <v>1.4935193164342999</v>
      </c>
      <c r="I1678">
        <v>-5.9465276782458503</v>
      </c>
      <c r="J1678">
        <v>-8.3497863065828692</v>
      </c>
      <c r="K1678">
        <v>390.61242756170901</v>
      </c>
      <c r="L1678">
        <v>367.50587799131398</v>
      </c>
      <c r="M1678">
        <v>38.884412377296897</v>
      </c>
      <c r="N1678">
        <v>1.2881867304566601</v>
      </c>
      <c r="O1678">
        <v>26.934364994663799</v>
      </c>
      <c r="P1678">
        <v>89.292929292929202</v>
      </c>
      <c r="Q1678">
        <v>0.159634858852501</v>
      </c>
    </row>
    <row r="1679" spans="1:17" hidden="1" x14ac:dyDescent="0.3">
      <c r="A1679" t="s">
        <v>3537</v>
      </c>
      <c r="B1679" t="s">
        <v>3538</v>
      </c>
      <c r="C1679" t="s">
        <v>10405</v>
      </c>
      <c r="D1679" t="s">
        <v>1473</v>
      </c>
      <c r="E1679">
        <v>692.92499999999995</v>
      </c>
      <c r="F1679">
        <v>461.95</v>
      </c>
      <c r="G1679">
        <v>1038.2366208439601</v>
      </c>
      <c r="H1679">
        <v>80.848045861775006</v>
      </c>
      <c r="I1679">
        <v>601.70560958281999</v>
      </c>
      <c r="J1679">
        <v>6.1668045341170297</v>
      </c>
      <c r="K1679">
        <v>286.21404375974799</v>
      </c>
      <c r="L1679">
        <v>150.20533123587501</v>
      </c>
      <c r="M1679">
        <v>100</v>
      </c>
      <c r="N1679">
        <v>0.82122608321903601</v>
      </c>
      <c r="O1679">
        <v>0</v>
      </c>
      <c r="P1679">
        <v>1070.0861195542</v>
      </c>
    </row>
    <row r="1680" spans="1:17" hidden="1" x14ac:dyDescent="0.3">
      <c r="A1680" t="s">
        <v>3539</v>
      </c>
      <c r="B1680" t="s">
        <v>3540</v>
      </c>
      <c r="C1680" t="s">
        <v>10405</v>
      </c>
      <c r="D1680" t="s">
        <v>592</v>
      </c>
      <c r="E1680">
        <v>691.18136000000004</v>
      </c>
      <c r="F1680">
        <v>789.2</v>
      </c>
      <c r="G1680">
        <v>-20.694569132778199</v>
      </c>
      <c r="H1680">
        <v>-13.8241216369585</v>
      </c>
      <c r="I1680">
        <v>24.4840122022113</v>
      </c>
      <c r="J1680">
        <v>-6.1702522219813503</v>
      </c>
      <c r="K1680">
        <v>826.18685880526004</v>
      </c>
      <c r="L1680">
        <v>738.38169642070602</v>
      </c>
      <c r="M1680">
        <v>30.587988967348799</v>
      </c>
      <c r="N1680">
        <v>0.46093428649909501</v>
      </c>
      <c r="O1680">
        <v>29.244804865686699</v>
      </c>
      <c r="P1680">
        <v>60.897043832823599</v>
      </c>
      <c r="Q1680">
        <v>-6.0909369618456999E-2</v>
      </c>
    </row>
    <row r="1681" spans="1:17" hidden="1" x14ac:dyDescent="0.3">
      <c r="A1681" t="s">
        <v>3541</v>
      </c>
      <c r="B1681" t="s">
        <v>3542</v>
      </c>
      <c r="C1681" t="s">
        <v>10405</v>
      </c>
      <c r="D1681" t="s">
        <v>215</v>
      </c>
      <c r="E1681">
        <v>691.12957400000005</v>
      </c>
      <c r="F1681">
        <v>146.6</v>
      </c>
      <c r="G1681">
        <v>96.022874353110197</v>
      </c>
      <c r="H1681">
        <v>1.1899269923628799</v>
      </c>
      <c r="I1681">
        <v>62.460593003629498</v>
      </c>
      <c r="J1681">
        <v>7.3173421685256397</v>
      </c>
      <c r="K1681">
        <v>142.46712422180701</v>
      </c>
      <c r="L1681">
        <v>121.24828341372501</v>
      </c>
      <c r="M1681">
        <v>53.953706301910103</v>
      </c>
      <c r="N1681">
        <v>0.63150735791035595</v>
      </c>
      <c r="O1681">
        <v>20.054570259208699</v>
      </c>
      <c r="P1681">
        <v>145.84940466208201</v>
      </c>
      <c r="Q1681">
        <v>6.1294681051323997E-2</v>
      </c>
    </row>
    <row r="1682" spans="1:17" hidden="1" x14ac:dyDescent="0.3">
      <c r="A1682" t="s">
        <v>3543</v>
      </c>
      <c r="B1682" t="s">
        <v>3544</v>
      </c>
      <c r="C1682" t="s">
        <v>10405</v>
      </c>
      <c r="D1682" t="s">
        <v>465</v>
      </c>
      <c r="E1682">
        <v>690.56262990000005</v>
      </c>
      <c r="F1682">
        <v>939.15</v>
      </c>
      <c r="G1682">
        <v>-17.778078814700699</v>
      </c>
      <c r="H1682">
        <v>-3.01204578416271</v>
      </c>
      <c r="I1682">
        <v>1.0727209709334899</v>
      </c>
      <c r="J1682">
        <v>-6.3422690987795098</v>
      </c>
      <c r="K1682">
        <v>955.79887812304503</v>
      </c>
      <c r="L1682">
        <v>899.98334928882798</v>
      </c>
      <c r="M1682">
        <v>47.993474362194597</v>
      </c>
      <c r="N1682">
        <v>0.76135745896931994</v>
      </c>
      <c r="O1682">
        <v>19.789171058936201</v>
      </c>
      <c r="P1682">
        <v>28.650684931506799</v>
      </c>
      <c r="Q1682">
        <v>8.8321851808426E-2</v>
      </c>
    </row>
    <row r="1683" spans="1:17" hidden="1" x14ac:dyDescent="0.3">
      <c r="A1683" t="s">
        <v>3545</v>
      </c>
      <c r="B1683" t="s">
        <v>3546</v>
      </c>
      <c r="C1683" t="s">
        <v>10405</v>
      </c>
      <c r="D1683" t="s">
        <v>921</v>
      </c>
      <c r="E1683">
        <v>690.49703799999997</v>
      </c>
      <c r="F1683">
        <v>2300.1999999999998</v>
      </c>
      <c r="G1683">
        <v>201.17496922084101</v>
      </c>
      <c r="H1683">
        <v>-18.2341845194806</v>
      </c>
      <c r="I1683">
        <v>64.7849898531082</v>
      </c>
      <c r="J1683">
        <v>0.44489747176546901</v>
      </c>
      <c r="K1683">
        <v>2193.44519809243</v>
      </c>
      <c r="L1683">
        <v>1617.5374028784299</v>
      </c>
      <c r="M1683">
        <v>46.747437963462701</v>
      </c>
      <c r="N1683">
        <v>0.20582222388134999</v>
      </c>
      <c r="O1683">
        <v>21.641596382923201</v>
      </c>
      <c r="P1683">
        <v>248.54155617849801</v>
      </c>
      <c r="Q1683">
        <v>0.123144985962751</v>
      </c>
    </row>
    <row r="1684" spans="1:17" hidden="1" x14ac:dyDescent="0.3">
      <c r="A1684" t="s">
        <v>3547</v>
      </c>
      <c r="B1684" t="s">
        <v>3548</v>
      </c>
      <c r="C1684" t="s">
        <v>10405</v>
      </c>
      <c r="D1684" t="s">
        <v>3549</v>
      </c>
      <c r="E1684">
        <v>690.17250000000001</v>
      </c>
      <c r="F1684">
        <v>575</v>
      </c>
      <c r="G1684">
        <v>-7.3906242513686298</v>
      </c>
      <c r="H1684">
        <v>-5.9544010067945701</v>
      </c>
      <c r="I1684">
        <v>46.329734093127797</v>
      </c>
      <c r="J1684">
        <v>-4.3078479839067603</v>
      </c>
      <c r="K1684">
        <v>580.11147425978402</v>
      </c>
      <c r="L1684">
        <v>500.21284286825897</v>
      </c>
      <c r="M1684">
        <v>38.451260974226997</v>
      </c>
      <c r="N1684">
        <v>0.48906160760845202</v>
      </c>
      <c r="O1684">
        <v>17.043478260869499</v>
      </c>
      <c r="P1684">
        <v>73.192771084337295</v>
      </c>
      <c r="Q1684">
        <v>9.8819274976907998E-2</v>
      </c>
    </row>
    <row r="1685" spans="1:17" hidden="1" x14ac:dyDescent="0.3">
      <c r="A1685" t="s">
        <v>3550</v>
      </c>
      <c r="B1685" t="s">
        <v>3551</v>
      </c>
      <c r="C1685" t="s">
        <v>10405</v>
      </c>
      <c r="D1685" t="s">
        <v>393</v>
      </c>
      <c r="E1685">
        <v>687.08135000000004</v>
      </c>
      <c r="F1685">
        <v>260.95</v>
      </c>
      <c r="G1685">
        <v>-75.515325930214601</v>
      </c>
      <c r="H1685">
        <v>-5.2730397068242896</v>
      </c>
      <c r="I1685">
        <v>-4.6975978075179299</v>
      </c>
      <c r="J1685">
        <v>-3.2258795765803501</v>
      </c>
      <c r="K1685">
        <v>260.87129156861698</v>
      </c>
      <c r="L1685">
        <v>276.07558567724698</v>
      </c>
      <c r="M1685">
        <v>51.060751775060098</v>
      </c>
      <c r="N1685">
        <v>0.43335381906749998</v>
      </c>
      <c r="O1685">
        <v>79.727917225522106</v>
      </c>
      <c r="P1685">
        <v>21.3720930232558</v>
      </c>
      <c r="Q1685">
        <v>9.9965152148943998E-2</v>
      </c>
    </row>
    <row r="1686" spans="1:17" hidden="1" x14ac:dyDescent="0.3">
      <c r="A1686" t="s">
        <v>3552</v>
      </c>
      <c r="B1686" t="s">
        <v>3553</v>
      </c>
      <c r="C1686" t="s">
        <v>10405</v>
      </c>
      <c r="D1686" t="s">
        <v>116</v>
      </c>
      <c r="E1686">
        <v>686.91329421</v>
      </c>
      <c r="F1686">
        <v>308.10000000000002</v>
      </c>
      <c r="G1686">
        <v>-11.7793506198299</v>
      </c>
      <c r="H1686">
        <v>37.721383287598698</v>
      </c>
      <c r="I1686">
        <v>5.3543645008818199</v>
      </c>
      <c r="J1686">
        <v>0.51107436225783998</v>
      </c>
      <c r="K1686">
        <v>258.82217891127101</v>
      </c>
      <c r="L1686">
        <v>255.58603403921299</v>
      </c>
      <c r="M1686">
        <v>59.803478451845599</v>
      </c>
      <c r="N1686">
        <v>2.1216783216783202</v>
      </c>
      <c r="O1686">
        <v>8.0655631288542402</v>
      </c>
      <c r="P1686">
        <v>44.6478873239436</v>
      </c>
      <c r="Q1686">
        <v>0.18064766450934</v>
      </c>
    </row>
    <row r="1687" spans="1:17" hidden="1" x14ac:dyDescent="0.3">
      <c r="A1687" t="s">
        <v>3554</v>
      </c>
      <c r="B1687" t="s">
        <v>3555</v>
      </c>
      <c r="C1687" t="s">
        <v>10405</v>
      </c>
      <c r="D1687" t="s">
        <v>54</v>
      </c>
      <c r="E1687">
        <v>685.88341185000002</v>
      </c>
      <c r="F1687">
        <v>315.35000000000002</v>
      </c>
      <c r="G1687">
        <v>-33.117501214939303</v>
      </c>
      <c r="H1687">
        <v>-3.3334623768068399</v>
      </c>
      <c r="I1687">
        <v>-31.875995415385301</v>
      </c>
      <c r="J1687">
        <v>-6.7774376506636296</v>
      </c>
      <c r="K1687">
        <v>324.563430552581</v>
      </c>
      <c r="L1687">
        <v>336.00225939847502</v>
      </c>
      <c r="M1687">
        <v>37.086028112035002</v>
      </c>
      <c r="N1687">
        <v>1.0701083655752199</v>
      </c>
      <c r="O1687">
        <v>51.894720152211796</v>
      </c>
      <c r="P1687">
        <v>6.8439776384889104</v>
      </c>
      <c r="Q1687">
        <v>5.8533198236233999E-2</v>
      </c>
    </row>
    <row r="1688" spans="1:17" hidden="1" x14ac:dyDescent="0.3">
      <c r="A1688" t="s">
        <v>3556</v>
      </c>
      <c r="B1688" t="s">
        <v>3557</v>
      </c>
      <c r="C1688" t="s">
        <v>10405</v>
      </c>
      <c r="D1688" t="s">
        <v>998</v>
      </c>
      <c r="E1688">
        <v>684.72014490000004</v>
      </c>
      <c r="F1688">
        <v>273.89999999999998</v>
      </c>
      <c r="G1688">
        <v>72.096889971811905</v>
      </c>
      <c r="H1688">
        <v>4.57759243792548</v>
      </c>
      <c r="I1688">
        <v>98.020224850282403</v>
      </c>
      <c r="J1688">
        <v>-0.53842966169874695</v>
      </c>
      <c r="K1688">
        <v>238.91836264486901</v>
      </c>
      <c r="L1688">
        <v>186.210736991044</v>
      </c>
      <c r="M1688">
        <v>64.396648922051995</v>
      </c>
      <c r="N1688">
        <v>0.84739844022814503</v>
      </c>
      <c r="O1688">
        <v>8.3607155896312708</v>
      </c>
      <c r="P1688">
        <v>144.55357142857099</v>
      </c>
      <c r="Q1688">
        <v>5.4971799284198E-2</v>
      </c>
    </row>
    <row r="1689" spans="1:17" hidden="1" x14ac:dyDescent="0.3">
      <c r="A1689" t="s">
        <v>3558</v>
      </c>
      <c r="B1689" t="s">
        <v>3559</v>
      </c>
      <c r="C1689" t="s">
        <v>10405</v>
      </c>
      <c r="D1689" t="s">
        <v>190</v>
      </c>
      <c r="E1689">
        <v>683.90321628000004</v>
      </c>
      <c r="F1689">
        <v>196.08</v>
      </c>
      <c r="G1689">
        <v>92.190720668184696</v>
      </c>
      <c r="H1689">
        <v>5.5046889813521398</v>
      </c>
      <c r="I1689">
        <v>-3.4343930575164499</v>
      </c>
      <c r="J1689">
        <v>2.51870064734076</v>
      </c>
      <c r="K1689">
        <v>187.71014390551599</v>
      </c>
      <c r="L1689">
        <v>169.89274997956699</v>
      </c>
      <c r="M1689">
        <v>58.315370214967302</v>
      </c>
      <c r="N1689">
        <v>2.7533218401479198</v>
      </c>
      <c r="O1689">
        <v>12.1991024071807</v>
      </c>
      <c r="Q1689">
        <v>0.15141949683185699</v>
      </c>
    </row>
    <row r="1690" spans="1:17" hidden="1" x14ac:dyDescent="0.3">
      <c r="A1690" t="s">
        <v>3560</v>
      </c>
      <c r="B1690" t="s">
        <v>3561</v>
      </c>
      <c r="C1690" t="s">
        <v>10405</v>
      </c>
      <c r="D1690" t="s">
        <v>190</v>
      </c>
      <c r="E1690">
        <v>680.91487500000005</v>
      </c>
      <c r="F1690">
        <v>170.25</v>
      </c>
      <c r="G1690">
        <v>-16.072552093445999</v>
      </c>
      <c r="H1690">
        <v>-0.81978305280478603</v>
      </c>
      <c r="I1690">
        <v>-13.8362453225979</v>
      </c>
      <c r="J1690">
        <v>-2.2918724288049899</v>
      </c>
      <c r="K1690">
        <v>169.72444968558099</v>
      </c>
      <c r="L1690">
        <v>161.192703004431</v>
      </c>
      <c r="M1690">
        <v>45.398220955499099</v>
      </c>
      <c r="N1690">
        <v>0.59280526696088398</v>
      </c>
      <c r="O1690">
        <v>24.464023494860498</v>
      </c>
      <c r="P1690">
        <v>34.691455696202503</v>
      </c>
      <c r="Q1690">
        <v>-5.6301470117229996E-3</v>
      </c>
    </row>
    <row r="1691" spans="1:17" hidden="1" x14ac:dyDescent="0.3">
      <c r="A1691" t="s">
        <v>3562</v>
      </c>
      <c r="B1691" t="s">
        <v>3563</v>
      </c>
      <c r="C1691" t="s">
        <v>10405</v>
      </c>
      <c r="D1691" t="s">
        <v>549</v>
      </c>
      <c r="E1691">
        <v>680.33567289999996</v>
      </c>
      <c r="F1691">
        <v>25.09</v>
      </c>
      <c r="G1691">
        <v>93.172922814420502</v>
      </c>
      <c r="H1691">
        <v>-17.461921844945</v>
      </c>
      <c r="I1691">
        <v>37.961397668520803</v>
      </c>
      <c r="J1691">
        <v>0.66262675023195206</v>
      </c>
      <c r="K1691">
        <v>25.128792386428799</v>
      </c>
      <c r="L1691">
        <v>20.849607034312001</v>
      </c>
      <c r="M1691">
        <v>42.860093241296198</v>
      </c>
      <c r="N1691">
        <v>0.83879448969431403</v>
      </c>
      <c r="O1691">
        <v>18.015145476285301</v>
      </c>
      <c r="P1691">
        <v>160</v>
      </c>
      <c r="Q1691">
        <v>3.0567757296637001E-2</v>
      </c>
    </row>
    <row r="1692" spans="1:17" hidden="1" x14ac:dyDescent="0.3">
      <c r="A1692" t="s">
        <v>3564</v>
      </c>
      <c r="B1692" t="s">
        <v>3565</v>
      </c>
      <c r="C1692" t="s">
        <v>10405</v>
      </c>
      <c r="D1692" t="s">
        <v>46</v>
      </c>
      <c r="E1692">
        <v>678.745</v>
      </c>
      <c r="F1692">
        <v>43.79</v>
      </c>
      <c r="G1692">
        <v>-3.4330764228530599</v>
      </c>
      <c r="H1692">
        <v>-4.9102089596405802</v>
      </c>
      <c r="I1692">
        <v>14.7018914368784</v>
      </c>
      <c r="J1692">
        <v>-1.1544106903239799</v>
      </c>
      <c r="K1692">
        <v>43.269595005107398</v>
      </c>
      <c r="L1692">
        <v>37.780364223947302</v>
      </c>
      <c r="M1692">
        <v>53.323597910973803</v>
      </c>
      <c r="N1692">
        <v>0.86243865898426597</v>
      </c>
      <c r="O1692">
        <v>39.301210321991299</v>
      </c>
      <c r="Q1692">
        <v>0.12024653473214</v>
      </c>
    </row>
    <row r="1693" spans="1:17" hidden="1" x14ac:dyDescent="0.3">
      <c r="A1693" t="s">
        <v>3566</v>
      </c>
      <c r="B1693" t="s">
        <v>3567</v>
      </c>
      <c r="C1693" t="s">
        <v>10405</v>
      </c>
      <c r="D1693" t="s">
        <v>215</v>
      </c>
      <c r="E1693">
        <v>676.875</v>
      </c>
      <c r="F1693">
        <v>570</v>
      </c>
      <c r="G1693">
        <v>47.762916604078598</v>
      </c>
      <c r="H1693">
        <v>-14.024648458432999</v>
      </c>
      <c r="I1693">
        <v>58.558439695703697</v>
      </c>
      <c r="J1693">
        <v>3.0936237073971</v>
      </c>
      <c r="K1693">
        <v>610.08345888578003</v>
      </c>
      <c r="L1693">
        <v>505.457652823128</v>
      </c>
      <c r="M1693">
        <v>38.623604210695298</v>
      </c>
      <c r="N1693">
        <v>0.33746835443037898</v>
      </c>
      <c r="O1693">
        <v>53.157894736842103</v>
      </c>
      <c r="P1693">
        <v>108.79120879120801</v>
      </c>
      <c r="Q1693">
        <v>0.209534651131871</v>
      </c>
    </row>
    <row r="1694" spans="1:17" hidden="1" x14ac:dyDescent="0.3">
      <c r="A1694" t="s">
        <v>3568</v>
      </c>
      <c r="B1694" t="s">
        <v>3569</v>
      </c>
      <c r="C1694" t="s">
        <v>10405</v>
      </c>
      <c r="D1694" t="s">
        <v>753</v>
      </c>
      <c r="E1694">
        <v>676.62342616799901</v>
      </c>
      <c r="F1694">
        <v>939.5</v>
      </c>
      <c r="G1694">
        <v>-1.92099741718137</v>
      </c>
      <c r="H1694">
        <v>-8.7091928552117795E-2</v>
      </c>
      <c r="I1694">
        <v>0.517456703971372</v>
      </c>
      <c r="J1694">
        <v>0.140724183261311</v>
      </c>
      <c r="K1694">
        <v>901.36732934284498</v>
      </c>
      <c r="L1694">
        <v>836.10834480690596</v>
      </c>
      <c r="M1694">
        <v>64.306050640641899</v>
      </c>
      <c r="N1694">
        <v>1.584755286517</v>
      </c>
      <c r="O1694">
        <v>5.2687599787120698</v>
      </c>
      <c r="P1694">
        <v>39.187247218477303</v>
      </c>
      <c r="Q1694">
        <v>2.0547319375944E-2</v>
      </c>
    </row>
    <row r="1695" spans="1:17" hidden="1" x14ac:dyDescent="0.3">
      <c r="A1695" t="s">
        <v>3570</v>
      </c>
      <c r="B1695" t="s">
        <v>3571</v>
      </c>
      <c r="C1695" t="s">
        <v>10405</v>
      </c>
      <c r="D1695" t="s">
        <v>125</v>
      </c>
      <c r="E1695">
        <v>676.18648087199995</v>
      </c>
      <c r="F1695">
        <v>209.58</v>
      </c>
      <c r="G1695">
        <v>140.509175753694</v>
      </c>
      <c r="H1695">
        <v>-16.345736893807199</v>
      </c>
      <c r="I1695">
        <v>-22.8614865738449</v>
      </c>
      <c r="J1695">
        <v>-2.0622874611039799</v>
      </c>
      <c r="K1695">
        <v>217.75592322487</v>
      </c>
      <c r="L1695">
        <v>205.79771437587499</v>
      </c>
      <c r="M1695">
        <v>42.757668344883299</v>
      </c>
      <c r="N1695">
        <v>0.89143522609396397</v>
      </c>
      <c r="O1695">
        <v>50.014314342971602</v>
      </c>
      <c r="P1695">
        <v>187.09589041095799</v>
      </c>
      <c r="Q1695">
        <v>0.135707424995788</v>
      </c>
    </row>
    <row r="1696" spans="1:17" hidden="1" x14ac:dyDescent="0.3">
      <c r="A1696" t="s">
        <v>3572</v>
      </c>
      <c r="B1696" t="s">
        <v>3573</v>
      </c>
      <c r="C1696" t="s">
        <v>10405</v>
      </c>
      <c r="D1696" t="s">
        <v>592</v>
      </c>
      <c r="E1696">
        <v>675.34064063999995</v>
      </c>
      <c r="F1696">
        <v>75.06</v>
      </c>
      <c r="G1696">
        <v>95.872974894583393</v>
      </c>
      <c r="H1696">
        <v>0.70502289370862803</v>
      </c>
      <c r="I1696">
        <v>12.0191536202663</v>
      </c>
      <c r="J1696">
        <v>-0.59946158004122696</v>
      </c>
      <c r="K1696">
        <v>72.112069242994707</v>
      </c>
      <c r="L1696">
        <v>61.308243619863703</v>
      </c>
      <c r="M1696">
        <v>62.2127720251572</v>
      </c>
      <c r="N1696">
        <v>0.89578200201708102</v>
      </c>
      <c r="O1696">
        <v>17.239541699973302</v>
      </c>
      <c r="P1696">
        <v>134.5625</v>
      </c>
      <c r="Q1696">
        <v>8.2649054224783997E-2</v>
      </c>
    </row>
    <row r="1697" spans="1:17" hidden="1" x14ac:dyDescent="0.3">
      <c r="A1697" t="s">
        <v>3574</v>
      </c>
      <c r="B1697" t="s">
        <v>3575</v>
      </c>
      <c r="C1697" t="s">
        <v>10405</v>
      </c>
      <c r="D1697" t="s">
        <v>261</v>
      </c>
      <c r="E1697">
        <v>673.93287633</v>
      </c>
      <c r="F1697">
        <v>357.7</v>
      </c>
      <c r="G1697">
        <v>40.204373343628902</v>
      </c>
      <c r="H1697">
        <v>-8.6940808941838394</v>
      </c>
      <c r="I1697">
        <v>19.158137764384399</v>
      </c>
      <c r="J1697">
        <v>-10.078041229463199</v>
      </c>
      <c r="K1697">
        <v>365.22992673442201</v>
      </c>
      <c r="M1697">
        <v>44.566607487975901</v>
      </c>
      <c r="N1697">
        <v>0.63586956521739102</v>
      </c>
      <c r="O1697">
        <v>36.986301369863</v>
      </c>
      <c r="P1697">
        <v>83.435897435897402</v>
      </c>
    </row>
    <row r="1698" spans="1:17" hidden="1" x14ac:dyDescent="0.3">
      <c r="A1698" t="s">
        <v>3576</v>
      </c>
      <c r="B1698" t="s">
        <v>3577</v>
      </c>
      <c r="C1698" t="s">
        <v>10405</v>
      </c>
      <c r="D1698" t="s">
        <v>1429</v>
      </c>
      <c r="E1698">
        <v>673.77523752000002</v>
      </c>
      <c r="F1698">
        <v>82.6</v>
      </c>
      <c r="G1698">
        <v>-44.4420913028356</v>
      </c>
      <c r="H1698">
        <v>-29.979099804188699</v>
      </c>
      <c r="I1698">
        <v>-29.9872320757745</v>
      </c>
      <c r="J1698">
        <v>-6.3309238792712801</v>
      </c>
      <c r="O1698">
        <v>20.121065375302599</v>
      </c>
      <c r="P1698">
        <v>1.3496932515337301</v>
      </c>
    </row>
    <row r="1699" spans="1:17" hidden="1" x14ac:dyDescent="0.3">
      <c r="A1699" t="s">
        <v>3578</v>
      </c>
      <c r="B1699" t="s">
        <v>3579</v>
      </c>
      <c r="C1699" t="s">
        <v>10405</v>
      </c>
      <c r="D1699" t="s">
        <v>433</v>
      </c>
      <c r="E1699">
        <v>672.93962499999998</v>
      </c>
      <c r="F1699">
        <v>63.65</v>
      </c>
      <c r="G1699">
        <v>14.489160905804701</v>
      </c>
      <c r="H1699">
        <v>29.085226639146899</v>
      </c>
      <c r="I1699">
        <v>22.188693850151399</v>
      </c>
      <c r="J1699">
        <v>1.0141654740446</v>
      </c>
      <c r="K1699">
        <v>52.992976946941603</v>
      </c>
      <c r="L1699">
        <v>50.069569299952398</v>
      </c>
      <c r="M1699">
        <v>54.435337252376399</v>
      </c>
      <c r="N1699">
        <v>1.7412441480258101</v>
      </c>
      <c r="O1699">
        <v>36.684996072270202</v>
      </c>
      <c r="P1699">
        <v>98.9684276336355</v>
      </c>
      <c r="Q1699">
        <v>0.14071536642679899</v>
      </c>
    </row>
    <row r="1700" spans="1:17" hidden="1" x14ac:dyDescent="0.3">
      <c r="A1700" t="s">
        <v>3580</v>
      </c>
      <c r="B1700" t="s">
        <v>3581</v>
      </c>
      <c r="C1700" t="s">
        <v>10405</v>
      </c>
      <c r="D1700" t="s">
        <v>284</v>
      </c>
      <c r="E1700">
        <v>672.91522365000003</v>
      </c>
      <c r="F1700">
        <v>261.75</v>
      </c>
      <c r="G1700">
        <v>407.84122293924099</v>
      </c>
      <c r="H1700">
        <v>-22.8019855851968</v>
      </c>
      <c r="I1700">
        <v>27.138767474300099</v>
      </c>
      <c r="J1700">
        <v>-9.9455269261175498</v>
      </c>
      <c r="K1700">
        <v>281.11875244556597</v>
      </c>
      <c r="L1700">
        <v>211.097059594293</v>
      </c>
      <c r="M1700">
        <v>33.905100845994198</v>
      </c>
      <c r="N1700">
        <v>0.58580473330629501</v>
      </c>
      <c r="O1700">
        <v>40.267430754536697</v>
      </c>
      <c r="P1700">
        <v>449.89495798319302</v>
      </c>
      <c r="Q1700">
        <v>0.16293057397942201</v>
      </c>
    </row>
    <row r="1701" spans="1:17" hidden="1" x14ac:dyDescent="0.3">
      <c r="A1701" t="s">
        <v>3582</v>
      </c>
      <c r="B1701" t="s">
        <v>3583</v>
      </c>
      <c r="C1701" t="s">
        <v>10405</v>
      </c>
      <c r="D1701" t="s">
        <v>1597</v>
      </c>
      <c r="E1701">
        <v>670.74922680400005</v>
      </c>
      <c r="F1701">
        <v>91.24</v>
      </c>
      <c r="G1701">
        <v>-1.78535045650112</v>
      </c>
      <c r="H1701">
        <v>-12.1095345867974</v>
      </c>
      <c r="I1701">
        <v>-34.861848890689799</v>
      </c>
      <c r="J1701">
        <v>-7.1970392550916102</v>
      </c>
      <c r="K1701">
        <v>94.046669655141301</v>
      </c>
      <c r="L1701">
        <v>94.337452860090593</v>
      </c>
      <c r="M1701">
        <v>52.0330691022574</v>
      </c>
      <c r="N1701">
        <v>0.76670250845059795</v>
      </c>
      <c r="O1701">
        <v>40.234546251643998</v>
      </c>
      <c r="P1701">
        <v>37.824773413897198</v>
      </c>
      <c r="Q1701">
        <v>3.1237198038859999E-3</v>
      </c>
    </row>
    <row r="1702" spans="1:17" hidden="1" x14ac:dyDescent="0.3">
      <c r="A1702" t="s">
        <v>3584</v>
      </c>
      <c r="B1702" t="s">
        <v>3585</v>
      </c>
      <c r="C1702" t="s">
        <v>10405</v>
      </c>
      <c r="D1702" t="s">
        <v>261</v>
      </c>
      <c r="E1702">
        <v>670.54981999999995</v>
      </c>
      <c r="F1702">
        <v>105.8</v>
      </c>
      <c r="G1702">
        <v>-1.5539322077800399</v>
      </c>
      <c r="H1702">
        <v>16.9251944658265</v>
      </c>
      <c r="I1702">
        <v>13.0615873972126</v>
      </c>
      <c r="J1702">
        <v>7.2433470646797904</v>
      </c>
      <c r="K1702">
        <v>86.192863135720103</v>
      </c>
      <c r="L1702">
        <v>84.000108457172203</v>
      </c>
      <c r="M1702">
        <v>90.059596789614602</v>
      </c>
      <c r="N1702">
        <v>3.5386866164195001</v>
      </c>
      <c r="O1702">
        <v>17.911153119092599</v>
      </c>
      <c r="P1702">
        <v>51.142857142857103</v>
      </c>
      <c r="Q1702">
        <v>3.3083287988295997E-2</v>
      </c>
    </row>
    <row r="1703" spans="1:17" hidden="1" x14ac:dyDescent="0.3">
      <c r="A1703" t="s">
        <v>3586</v>
      </c>
      <c r="B1703" t="s">
        <v>3587</v>
      </c>
      <c r="C1703" t="s">
        <v>10405</v>
      </c>
      <c r="D1703" t="s">
        <v>130</v>
      </c>
      <c r="E1703">
        <v>668.86757999999998</v>
      </c>
      <c r="F1703">
        <v>387</v>
      </c>
      <c r="G1703">
        <v>628.86120628005597</v>
      </c>
      <c r="H1703">
        <v>-17.304877484416998</v>
      </c>
      <c r="I1703">
        <v>208.123148399451</v>
      </c>
      <c r="J1703">
        <v>-2.31549539344577</v>
      </c>
      <c r="K1703">
        <v>331.25729104681398</v>
      </c>
      <c r="L1703">
        <v>202.76616299263</v>
      </c>
      <c r="M1703">
        <v>54.293371391168499</v>
      </c>
      <c r="N1703">
        <v>0.13157342699685901</v>
      </c>
      <c r="O1703">
        <v>14.844961240310001</v>
      </c>
      <c r="P1703">
        <v>712.45654209506495</v>
      </c>
      <c r="Q1703">
        <v>0.18641746742072099</v>
      </c>
    </row>
    <row r="1704" spans="1:17" hidden="1" x14ac:dyDescent="0.3">
      <c r="A1704" t="s">
        <v>3588</v>
      </c>
      <c r="B1704" t="s">
        <v>3589</v>
      </c>
      <c r="C1704" t="s">
        <v>10405</v>
      </c>
      <c r="D1704" t="s">
        <v>601</v>
      </c>
      <c r="E1704">
        <v>665.84877986000004</v>
      </c>
      <c r="F1704">
        <v>362.3</v>
      </c>
      <c r="G1704">
        <v>3.46329307313693</v>
      </c>
      <c r="H1704">
        <v>-4.4047114971063701</v>
      </c>
      <c r="I1704">
        <v>-5.8147195570962902</v>
      </c>
      <c r="J1704">
        <v>0.20566989018670401</v>
      </c>
      <c r="K1704">
        <v>365.48074584883</v>
      </c>
      <c r="L1704">
        <v>349.53470442423998</v>
      </c>
      <c r="M1704">
        <v>48.119727822917397</v>
      </c>
      <c r="N1704">
        <v>0.38328329164651498</v>
      </c>
      <c r="O1704">
        <v>21.4463152083908</v>
      </c>
      <c r="P1704">
        <v>37.234848484848399</v>
      </c>
      <c r="Q1704">
        <v>3.7659882864382002E-2</v>
      </c>
    </row>
    <row r="1705" spans="1:17" hidden="1" x14ac:dyDescent="0.3">
      <c r="A1705" t="s">
        <v>3590</v>
      </c>
      <c r="B1705" t="s">
        <v>3591</v>
      </c>
      <c r="C1705" t="s">
        <v>10405</v>
      </c>
      <c r="D1705" t="s">
        <v>327</v>
      </c>
      <c r="E1705">
        <v>664.20024999999998</v>
      </c>
      <c r="F1705">
        <v>270.55</v>
      </c>
      <c r="G1705">
        <v>-34.982330790443498</v>
      </c>
      <c r="H1705">
        <v>-8.5311930661580906</v>
      </c>
      <c r="I1705">
        <v>-20.527471563382399</v>
      </c>
      <c r="J1705">
        <v>3.29684221651884</v>
      </c>
      <c r="K1705">
        <v>288.112520844355</v>
      </c>
      <c r="M1705">
        <v>47.058237918523602</v>
      </c>
      <c r="N1705">
        <v>0.32404576578363098</v>
      </c>
      <c r="O1705">
        <v>57.087414525965599</v>
      </c>
      <c r="P1705">
        <v>42.394736842105203</v>
      </c>
    </row>
    <row r="1706" spans="1:17" hidden="1" x14ac:dyDescent="0.3">
      <c r="A1706" t="s">
        <v>3592</v>
      </c>
      <c r="B1706" t="s">
        <v>3593</v>
      </c>
      <c r="C1706" t="s">
        <v>10405</v>
      </c>
      <c r="D1706" t="s">
        <v>1211</v>
      </c>
      <c r="E1706">
        <v>663.99945072000003</v>
      </c>
      <c r="F1706">
        <v>65.400000000000006</v>
      </c>
      <c r="G1706">
        <v>-27.957520950115999</v>
      </c>
      <c r="H1706">
        <v>-12.2630766968612</v>
      </c>
      <c r="I1706">
        <v>-34.029438718363501</v>
      </c>
      <c r="J1706">
        <v>-6.3068028824486602</v>
      </c>
      <c r="K1706">
        <v>68.683434548918598</v>
      </c>
      <c r="L1706">
        <v>72.612466182365907</v>
      </c>
      <c r="M1706">
        <v>33.703670952044803</v>
      </c>
      <c r="N1706">
        <v>0.22698623101736901</v>
      </c>
      <c r="O1706">
        <v>119.72477064220099</v>
      </c>
      <c r="P1706">
        <v>12.0822622107969</v>
      </c>
      <c r="Q1706">
        <v>2.8798809986499999E-4</v>
      </c>
    </row>
    <row r="1707" spans="1:17" hidden="1" x14ac:dyDescent="0.3">
      <c r="A1707" t="s">
        <v>3594</v>
      </c>
      <c r="B1707" t="s">
        <v>3595</v>
      </c>
      <c r="C1707" t="s">
        <v>10405</v>
      </c>
      <c r="D1707" t="s">
        <v>601</v>
      </c>
      <c r="E1707">
        <v>663.96996909999996</v>
      </c>
      <c r="F1707">
        <v>286.75</v>
      </c>
      <c r="G1707">
        <v>-9.1231986888435603</v>
      </c>
      <c r="H1707">
        <v>-10.447401332798799</v>
      </c>
      <c r="I1707">
        <v>-15.4028201696482</v>
      </c>
      <c r="J1707">
        <v>-2.55285584748417</v>
      </c>
      <c r="K1707">
        <v>295.71909507757601</v>
      </c>
      <c r="L1707">
        <v>293.37265179652798</v>
      </c>
      <c r="M1707">
        <v>31.551223807410999</v>
      </c>
      <c r="N1707">
        <v>0.54138907547951398</v>
      </c>
      <c r="O1707">
        <v>51.246730601569297</v>
      </c>
      <c r="P1707">
        <v>24.511506730351702</v>
      </c>
      <c r="Q1707">
        <v>3.2376582162588E-2</v>
      </c>
    </row>
    <row r="1708" spans="1:17" hidden="1" x14ac:dyDescent="0.3">
      <c r="A1708" t="s">
        <v>3596</v>
      </c>
      <c r="B1708" t="s">
        <v>3597</v>
      </c>
      <c r="C1708" t="s">
        <v>10405</v>
      </c>
      <c r="D1708" t="s">
        <v>125</v>
      </c>
      <c r="E1708">
        <v>662.51867164999999</v>
      </c>
      <c r="F1708">
        <v>267.85000000000002</v>
      </c>
      <c r="G1708">
        <v>148.47493875705101</v>
      </c>
      <c r="H1708">
        <v>3.7668776008095399</v>
      </c>
      <c r="I1708">
        <v>88.564606960493506</v>
      </c>
      <c r="J1708">
        <v>-6.2342128708342699</v>
      </c>
      <c r="K1708">
        <v>276.96631600354101</v>
      </c>
      <c r="M1708">
        <v>39.040119797804799</v>
      </c>
      <c r="N1708">
        <v>0.62707819674726795</v>
      </c>
      <c r="O1708">
        <v>47.059921597909202</v>
      </c>
      <c r="P1708">
        <v>197.445863409217</v>
      </c>
    </row>
    <row r="1709" spans="1:17" hidden="1" x14ac:dyDescent="0.3">
      <c r="A1709" t="s">
        <v>3598</v>
      </c>
      <c r="B1709" t="s">
        <v>3599</v>
      </c>
      <c r="C1709" t="s">
        <v>10405</v>
      </c>
      <c r="D1709" t="s">
        <v>125</v>
      </c>
      <c r="E1709">
        <v>661.49662499999999</v>
      </c>
      <c r="F1709">
        <v>3349.35</v>
      </c>
      <c r="G1709">
        <v>49.963008075122197</v>
      </c>
      <c r="H1709">
        <v>1.0932855338728</v>
      </c>
      <c r="I1709">
        <v>-5.8017161807230702</v>
      </c>
      <c r="J1709">
        <v>0.304585707028179</v>
      </c>
      <c r="K1709">
        <v>3162.8142007268598</v>
      </c>
      <c r="L1709">
        <v>2797.9090447805502</v>
      </c>
      <c r="M1709">
        <v>46.864205517695197</v>
      </c>
      <c r="N1709">
        <v>0.60631469106892699</v>
      </c>
      <c r="O1709">
        <v>19.393315120844299</v>
      </c>
      <c r="P1709">
        <v>85.868479467258595</v>
      </c>
      <c r="Q1709">
        <v>0.14727023641336201</v>
      </c>
    </row>
    <row r="1710" spans="1:17" hidden="1" x14ac:dyDescent="0.3">
      <c r="A1710" t="s">
        <v>3600</v>
      </c>
      <c r="B1710" t="s">
        <v>3601</v>
      </c>
      <c r="C1710" t="s">
        <v>10405</v>
      </c>
      <c r="D1710" t="s">
        <v>592</v>
      </c>
      <c r="E1710">
        <v>659.922044193999</v>
      </c>
      <c r="F1710">
        <v>152.74</v>
      </c>
      <c r="G1710">
        <v>-20.279009301915799</v>
      </c>
      <c r="H1710">
        <v>-9.8567455366752501</v>
      </c>
      <c r="I1710">
        <v>16.5290781845077</v>
      </c>
      <c r="J1710">
        <v>-4.3084718157543698</v>
      </c>
      <c r="K1710">
        <v>150.05352733555799</v>
      </c>
      <c r="L1710">
        <v>137.722689004122</v>
      </c>
      <c r="M1710">
        <v>52.838624389735003</v>
      </c>
      <c r="N1710">
        <v>0.25155238425993798</v>
      </c>
      <c r="O1710">
        <v>14.246431844965301</v>
      </c>
      <c r="P1710">
        <v>41.164510166358603</v>
      </c>
      <c r="Q1710">
        <v>1.8554287135662002E-2</v>
      </c>
    </row>
    <row r="1711" spans="1:17" hidden="1" x14ac:dyDescent="0.3">
      <c r="A1711" t="s">
        <v>3602</v>
      </c>
      <c r="B1711" t="s">
        <v>3603</v>
      </c>
      <c r="C1711" t="s">
        <v>10405</v>
      </c>
      <c r="D1711" t="s">
        <v>46</v>
      </c>
      <c r="E1711">
        <v>657.9823361</v>
      </c>
      <c r="F1711">
        <v>230.35</v>
      </c>
      <c r="G1711">
        <v>-66.649951583155598</v>
      </c>
      <c r="H1711">
        <v>-1.9140179194855</v>
      </c>
      <c r="I1711">
        <v>8.7208820060050396</v>
      </c>
      <c r="J1711">
        <v>-6.2205613715822796</v>
      </c>
      <c r="K1711">
        <v>236.12019561002299</v>
      </c>
      <c r="L1711">
        <v>244.07412534029001</v>
      </c>
      <c r="M1711">
        <v>45.946719507946597</v>
      </c>
      <c r="N1711">
        <v>0.52497900028365996</v>
      </c>
      <c r="O1711">
        <v>58.801823312350699</v>
      </c>
      <c r="P1711">
        <v>27.9722222222222</v>
      </c>
      <c r="Q1711">
        <v>9.5775427799508997E-2</v>
      </c>
    </row>
    <row r="1712" spans="1:17" hidden="1" x14ac:dyDescent="0.3">
      <c r="A1712" t="s">
        <v>3604</v>
      </c>
      <c r="B1712" t="s">
        <v>3605</v>
      </c>
      <c r="C1712" t="s">
        <v>10405</v>
      </c>
      <c r="D1712" t="s">
        <v>374</v>
      </c>
      <c r="E1712">
        <v>657.85936319999996</v>
      </c>
      <c r="F1712">
        <v>178.84</v>
      </c>
      <c r="G1712">
        <v>-23.2641920921495</v>
      </c>
      <c r="H1712">
        <v>-8.7880843794252392</v>
      </c>
      <c r="I1712">
        <v>5.1404752821486799</v>
      </c>
      <c r="J1712">
        <v>-5.6271562657686998</v>
      </c>
      <c r="K1712">
        <v>178.817204977621</v>
      </c>
      <c r="L1712">
        <v>178.112429036051</v>
      </c>
      <c r="M1712">
        <v>44.0421796271904</v>
      </c>
      <c r="N1712">
        <v>1.2727823856720399</v>
      </c>
      <c r="O1712">
        <v>33.834712592261198</v>
      </c>
      <c r="P1712">
        <v>33.065476190476197</v>
      </c>
    </row>
    <row r="1713" spans="1:17" hidden="1" x14ac:dyDescent="0.3">
      <c r="A1713" t="s">
        <v>3606</v>
      </c>
      <c r="B1713" t="s">
        <v>3607</v>
      </c>
      <c r="C1713" t="s">
        <v>10405</v>
      </c>
      <c r="D1713" t="s">
        <v>465</v>
      </c>
      <c r="E1713">
        <v>655.38059999999996</v>
      </c>
      <c r="F1713">
        <v>714</v>
      </c>
      <c r="G1713">
        <v>31.612039751295299</v>
      </c>
      <c r="H1713">
        <v>-7.6318075567244801</v>
      </c>
      <c r="I1713">
        <v>45.581849902803</v>
      </c>
      <c r="J1713">
        <v>-3.4349726462891699</v>
      </c>
      <c r="K1713">
        <v>670.57963455484696</v>
      </c>
      <c r="L1713">
        <v>549.93918131981104</v>
      </c>
      <c r="M1713">
        <v>44.053109261403002</v>
      </c>
      <c r="N1713">
        <v>0.101647923396018</v>
      </c>
      <c r="O1713">
        <v>8.4173669467786993</v>
      </c>
      <c r="P1713">
        <v>73.9342265529841</v>
      </c>
      <c r="Q1713">
        <v>2.8814174427633999E-2</v>
      </c>
    </row>
    <row r="1714" spans="1:17" hidden="1" x14ac:dyDescent="0.3">
      <c r="A1714" t="s">
        <v>3608</v>
      </c>
      <c r="B1714" t="s">
        <v>3609</v>
      </c>
      <c r="C1714" t="s">
        <v>10405</v>
      </c>
      <c r="D1714" t="s">
        <v>388</v>
      </c>
      <c r="E1714">
        <v>653.68504827899994</v>
      </c>
      <c r="F1714">
        <v>10.93</v>
      </c>
      <c r="G1714">
        <v>-4.0132414003015802</v>
      </c>
      <c r="H1714">
        <v>-0.18159010833245501</v>
      </c>
      <c r="I1714">
        <v>-4.1303907785187102</v>
      </c>
      <c r="J1714">
        <v>-6.2771661328792003</v>
      </c>
      <c r="K1714">
        <v>10.919581022390901</v>
      </c>
      <c r="L1714">
        <v>11.0217705962742</v>
      </c>
      <c r="M1714">
        <v>53.339208232948202</v>
      </c>
      <c r="N1714">
        <v>1.2064670328168301</v>
      </c>
      <c r="O1714">
        <v>45.013723696248803</v>
      </c>
      <c r="P1714">
        <v>36.625</v>
      </c>
      <c r="Q1714">
        <v>7.9795490010129994E-3</v>
      </c>
    </row>
    <row r="1715" spans="1:17" hidden="1" x14ac:dyDescent="0.3">
      <c r="A1715" t="s">
        <v>3610</v>
      </c>
      <c r="B1715" t="s">
        <v>3611</v>
      </c>
      <c r="C1715" t="s">
        <v>10405</v>
      </c>
      <c r="D1715" t="s">
        <v>1694</v>
      </c>
      <c r="E1715">
        <v>651.53970000000004</v>
      </c>
      <c r="F1715">
        <v>63.6</v>
      </c>
      <c r="G1715">
        <v>-5.6590225197668902</v>
      </c>
      <c r="H1715">
        <v>-0.163686725130894</v>
      </c>
      <c r="I1715">
        <v>-4.7285633095769599</v>
      </c>
      <c r="J1715">
        <v>-0.21596749896932699</v>
      </c>
      <c r="K1715">
        <v>61.304558542465003</v>
      </c>
      <c r="L1715">
        <v>58.533879595020203</v>
      </c>
      <c r="M1715">
        <v>63.305866194264297</v>
      </c>
      <c r="N1715">
        <v>0.95898520073681204</v>
      </c>
      <c r="O1715">
        <v>1.49371069182389</v>
      </c>
      <c r="P1715">
        <v>32.087227414330201</v>
      </c>
      <c r="Q1715">
        <v>-3.0371808196612001E-2</v>
      </c>
    </row>
    <row r="1716" spans="1:17" hidden="1" x14ac:dyDescent="0.3">
      <c r="A1716" t="s">
        <v>3612</v>
      </c>
      <c r="B1716" t="s">
        <v>3613</v>
      </c>
      <c r="C1716" t="s">
        <v>10405</v>
      </c>
      <c r="D1716" t="s">
        <v>592</v>
      </c>
      <c r="E1716">
        <v>651.32100000000003</v>
      </c>
      <c r="F1716">
        <v>567.6</v>
      </c>
      <c r="G1716">
        <v>230.60260856945001</v>
      </c>
      <c r="H1716">
        <v>16.442015167749499</v>
      </c>
      <c r="I1716">
        <v>75.995479767243907</v>
      </c>
      <c r="J1716">
        <v>-8.8820165605920494</v>
      </c>
      <c r="K1716">
        <v>496.15263709084502</v>
      </c>
      <c r="L1716">
        <v>353.96754020151701</v>
      </c>
      <c r="M1716">
        <v>51.536978753831697</v>
      </c>
      <c r="N1716">
        <v>0.50048262298778101</v>
      </c>
      <c r="O1716">
        <v>15.750528541226201</v>
      </c>
      <c r="P1716">
        <v>288.23529411764702</v>
      </c>
      <c r="Q1716">
        <v>0.112475172063027</v>
      </c>
    </row>
    <row r="1717" spans="1:17" hidden="1" x14ac:dyDescent="0.3">
      <c r="A1717" t="s">
        <v>3614</v>
      </c>
      <c r="B1717" t="s">
        <v>3615</v>
      </c>
      <c r="C1717" t="s">
        <v>10405</v>
      </c>
      <c r="D1717" t="s">
        <v>261</v>
      </c>
      <c r="E1717">
        <v>650.16368999999997</v>
      </c>
      <c r="F1717">
        <v>418.3</v>
      </c>
      <c r="G1717">
        <v>63.008291449555003</v>
      </c>
      <c r="H1717">
        <v>4.2017014175408196</v>
      </c>
      <c r="I1717">
        <v>10.3809606216037</v>
      </c>
      <c r="J1717">
        <v>2.8489325824690002</v>
      </c>
      <c r="K1717">
        <v>389.20103879689202</v>
      </c>
      <c r="L1717">
        <v>337.68258435599898</v>
      </c>
      <c r="M1717">
        <v>48.048531123499501</v>
      </c>
      <c r="N1717">
        <v>1.1026149101593601</v>
      </c>
      <c r="O1717">
        <v>13.952567338139399</v>
      </c>
      <c r="P1717">
        <v>97.097534874278594</v>
      </c>
      <c r="Q1717">
        <v>0.10948456238998</v>
      </c>
    </row>
    <row r="1718" spans="1:17" hidden="1" x14ac:dyDescent="0.3">
      <c r="A1718" t="s">
        <v>3616</v>
      </c>
      <c r="B1718" t="s">
        <v>3617</v>
      </c>
      <c r="C1718" t="s">
        <v>10405</v>
      </c>
      <c r="D1718" t="s">
        <v>46</v>
      </c>
      <c r="E1718">
        <v>649.77974400000005</v>
      </c>
      <c r="F1718">
        <v>283.2</v>
      </c>
      <c r="G1718">
        <v>-6.5397641969687497</v>
      </c>
      <c r="H1718">
        <v>-4.8492709903726503</v>
      </c>
      <c r="I1718">
        <v>7.9150950300923997</v>
      </c>
      <c r="J1718">
        <v>11.732529785026101</v>
      </c>
      <c r="K1718">
        <v>254.757667944378</v>
      </c>
      <c r="M1718">
        <v>69.952045961463199</v>
      </c>
      <c r="N1718">
        <v>0.21790871676447701</v>
      </c>
      <c r="O1718">
        <v>5.8792372881355899</v>
      </c>
      <c r="P1718">
        <v>98.249912495624699</v>
      </c>
    </row>
    <row r="1719" spans="1:17" hidden="1" x14ac:dyDescent="0.3">
      <c r="A1719" t="s">
        <v>3618</v>
      </c>
      <c r="B1719" t="s">
        <v>3619</v>
      </c>
      <c r="C1719" t="s">
        <v>10405</v>
      </c>
      <c r="D1719" t="s">
        <v>3477</v>
      </c>
      <c r="E1719">
        <v>649.23950000000002</v>
      </c>
      <c r="F1719">
        <v>262.85000000000002</v>
      </c>
      <c r="G1719">
        <v>-48.405054265798597</v>
      </c>
      <c r="H1719">
        <v>-18.6595690933536</v>
      </c>
      <c r="I1719">
        <v>-33.950195038737398</v>
      </c>
      <c r="J1719">
        <v>-4.4356996819891297</v>
      </c>
      <c r="K1719">
        <v>295.10416519041303</v>
      </c>
      <c r="M1719">
        <v>28.4553835631448</v>
      </c>
      <c r="O1719">
        <v>45.634392238919503</v>
      </c>
      <c r="P1719">
        <v>2.67578125</v>
      </c>
    </row>
    <row r="1720" spans="1:17" hidden="1" x14ac:dyDescent="0.3">
      <c r="A1720" t="s">
        <v>3620</v>
      </c>
      <c r="B1720" t="s">
        <v>3621</v>
      </c>
      <c r="C1720" t="s">
        <v>10405</v>
      </c>
      <c r="D1720" t="s">
        <v>642</v>
      </c>
      <c r="E1720">
        <v>649.02337850000004</v>
      </c>
      <c r="F1720">
        <v>381.35</v>
      </c>
      <c r="G1720">
        <v>-30.641961555253701</v>
      </c>
      <c r="H1720">
        <v>-12.7253359342705</v>
      </c>
      <c r="I1720">
        <v>-31.909322289727498</v>
      </c>
      <c r="J1720">
        <v>-5.2307839118745099</v>
      </c>
      <c r="K1720">
        <v>423.13686827172398</v>
      </c>
      <c r="L1720">
        <v>428.64908196133899</v>
      </c>
      <c r="M1720">
        <v>24.365828671789998</v>
      </c>
      <c r="N1720">
        <v>0.55130975761799395</v>
      </c>
      <c r="O1720">
        <v>43.700013111315002</v>
      </c>
      <c r="P1720">
        <v>15.525598303544299</v>
      </c>
      <c r="Q1720">
        <v>-5.5063207545599996E-4</v>
      </c>
    </row>
    <row r="1721" spans="1:17" hidden="1" x14ac:dyDescent="0.3">
      <c r="A1721" t="s">
        <v>3622</v>
      </c>
      <c r="B1721" t="s">
        <v>3623</v>
      </c>
      <c r="C1721" t="s">
        <v>10405</v>
      </c>
      <c r="D1721" t="s">
        <v>125</v>
      </c>
      <c r="E1721">
        <v>648.53857696</v>
      </c>
      <c r="F1721">
        <v>418.4</v>
      </c>
      <c r="G1721">
        <v>-57.298293756793001</v>
      </c>
      <c r="H1721">
        <v>-5.2872239111493498</v>
      </c>
      <c r="I1721">
        <v>-21.705674360254498</v>
      </c>
      <c r="J1721">
        <v>-6.3875687179153502</v>
      </c>
      <c r="K1721">
        <v>424.21821798476702</v>
      </c>
      <c r="L1721">
        <v>464.06607327725902</v>
      </c>
      <c r="M1721">
        <v>52.527710130984701</v>
      </c>
      <c r="N1721">
        <v>1.4488151563654299</v>
      </c>
      <c r="O1721">
        <v>62.870458891013399</v>
      </c>
      <c r="P1721">
        <v>8.6612128295026505</v>
      </c>
      <c r="Q1721">
        <v>6.6942962386696003E-2</v>
      </c>
    </row>
    <row r="1722" spans="1:17" hidden="1" x14ac:dyDescent="0.3">
      <c r="A1722" t="s">
        <v>3624</v>
      </c>
      <c r="B1722" t="s">
        <v>3625</v>
      </c>
      <c r="C1722" t="s">
        <v>10405</v>
      </c>
      <c r="D1722" t="s">
        <v>169</v>
      </c>
      <c r="E1722">
        <v>648.40049832600005</v>
      </c>
      <c r="F1722">
        <v>38.43</v>
      </c>
      <c r="G1722">
        <v>-34.607595876235003</v>
      </c>
      <c r="H1722">
        <v>-8.7609851408246904</v>
      </c>
      <c r="I1722">
        <v>-44.555367307291</v>
      </c>
      <c r="J1722">
        <v>-6.8411956623611498</v>
      </c>
      <c r="K1722">
        <v>39.720442276521098</v>
      </c>
      <c r="L1722">
        <v>43.239886644767203</v>
      </c>
      <c r="M1722">
        <v>48.427044635538898</v>
      </c>
      <c r="N1722">
        <v>1.15379207743157</v>
      </c>
      <c r="O1722">
        <v>63.1537861046057</v>
      </c>
      <c r="P1722">
        <v>9.8000000000000007</v>
      </c>
      <c r="Q1722">
        <v>0.15117487473140101</v>
      </c>
    </row>
    <row r="1723" spans="1:17" hidden="1" x14ac:dyDescent="0.3">
      <c r="A1723" t="s">
        <v>3626</v>
      </c>
      <c r="B1723" t="s">
        <v>3627</v>
      </c>
      <c r="C1723" t="s">
        <v>10405</v>
      </c>
      <c r="D1723" t="s">
        <v>156</v>
      </c>
      <c r="E1723">
        <v>645.33384479999995</v>
      </c>
      <c r="F1723">
        <v>53.94</v>
      </c>
      <c r="G1723">
        <v>9.9113422884428495</v>
      </c>
      <c r="H1723">
        <v>-0.49076531974557103</v>
      </c>
      <c r="I1723">
        <v>-13.1627554252109</v>
      </c>
      <c r="J1723">
        <v>-10.3692850324458</v>
      </c>
      <c r="K1723">
        <v>53.6433522421218</v>
      </c>
      <c r="L1723">
        <v>50.441411920372403</v>
      </c>
      <c r="M1723">
        <v>40.727127422675999</v>
      </c>
      <c r="N1723">
        <v>0.86936491953983797</v>
      </c>
      <c r="O1723">
        <v>34.130515387467497</v>
      </c>
      <c r="P1723">
        <v>53.675213675213598</v>
      </c>
      <c r="Q1723">
        <v>5.6215326955374997E-2</v>
      </c>
    </row>
    <row r="1724" spans="1:17" hidden="1" x14ac:dyDescent="0.3">
      <c r="A1724" t="s">
        <v>3628</v>
      </c>
      <c r="B1724" t="s">
        <v>3629</v>
      </c>
      <c r="C1724" t="s">
        <v>10405</v>
      </c>
      <c r="D1724" t="s">
        <v>1390</v>
      </c>
      <c r="E1724">
        <v>644.88007261999996</v>
      </c>
      <c r="F1724">
        <v>278.60000000000002</v>
      </c>
      <c r="G1724">
        <v>38.495961393700597</v>
      </c>
      <c r="H1724">
        <v>-22.7396449047727</v>
      </c>
      <c r="I1724">
        <v>52.950820620761803</v>
      </c>
      <c r="J1724">
        <v>-0.60858375740028803</v>
      </c>
      <c r="K1724">
        <v>295.78266666666599</v>
      </c>
      <c r="M1724">
        <v>41.036596128316297</v>
      </c>
      <c r="O1724">
        <v>39.680545585068103</v>
      </c>
      <c r="P1724">
        <v>78.8189987163029</v>
      </c>
    </row>
    <row r="1725" spans="1:17" hidden="1" x14ac:dyDescent="0.3">
      <c r="A1725" t="s">
        <v>3630</v>
      </c>
      <c r="B1725" t="s">
        <v>3631</v>
      </c>
      <c r="C1725" t="s">
        <v>10405</v>
      </c>
      <c r="D1725" t="s">
        <v>393</v>
      </c>
      <c r="E1725">
        <v>644.48231840999995</v>
      </c>
      <c r="F1725">
        <v>1876.35</v>
      </c>
      <c r="G1725">
        <v>75.230293807139006</v>
      </c>
      <c r="H1725">
        <v>4.8482734914119696</v>
      </c>
      <c r="I1725">
        <v>76.043504846714896</v>
      </c>
      <c r="J1725">
        <v>13.302777041600899</v>
      </c>
      <c r="K1725">
        <v>1455.9200601479299</v>
      </c>
      <c r="L1725">
        <v>1189.2498569382999</v>
      </c>
      <c r="M1725">
        <v>85.7946748650388</v>
      </c>
      <c r="N1725">
        <v>0.72271223814773899</v>
      </c>
      <c r="O1725">
        <v>0.72747621712367905</v>
      </c>
      <c r="P1725">
        <v>122.053254437869</v>
      </c>
    </row>
    <row r="1726" spans="1:17" hidden="1" x14ac:dyDescent="0.3">
      <c r="A1726" t="s">
        <v>3632</v>
      </c>
      <c r="B1726" t="s">
        <v>3633</v>
      </c>
      <c r="C1726" t="s">
        <v>10405</v>
      </c>
      <c r="D1726" t="s">
        <v>1473</v>
      </c>
      <c r="E1726">
        <v>641.71420066799999</v>
      </c>
      <c r="F1726">
        <v>118.62</v>
      </c>
      <c r="G1726">
        <v>34.401377253316802</v>
      </c>
      <c r="H1726">
        <v>42.228249704577401</v>
      </c>
      <c r="I1726">
        <v>19.185671397647099</v>
      </c>
      <c r="J1726">
        <v>-4.92079679688604</v>
      </c>
      <c r="K1726">
        <v>100.31920500282099</v>
      </c>
      <c r="L1726">
        <v>89.378296318778695</v>
      </c>
      <c r="M1726">
        <v>63.640765070767202</v>
      </c>
      <c r="N1726">
        <v>1.3466404893613599</v>
      </c>
      <c r="O1726">
        <v>11.7855336368234</v>
      </c>
      <c r="P1726">
        <v>85.924764890282106</v>
      </c>
      <c r="Q1726">
        <v>0.101454753775474</v>
      </c>
    </row>
    <row r="1727" spans="1:17" hidden="1" x14ac:dyDescent="0.3">
      <c r="A1727" t="s">
        <v>3634</v>
      </c>
      <c r="B1727" t="s">
        <v>3635</v>
      </c>
      <c r="C1727" t="s">
        <v>10405</v>
      </c>
      <c r="D1727" t="s">
        <v>465</v>
      </c>
      <c r="E1727">
        <v>640.30372799999998</v>
      </c>
      <c r="F1727">
        <v>172.57</v>
      </c>
      <c r="G1727">
        <v>-23.5329031792363</v>
      </c>
      <c r="H1727">
        <v>6.9784135202386803</v>
      </c>
      <c r="I1727">
        <v>-9.0780439521751397</v>
      </c>
      <c r="J1727">
        <v>-7.4963382502058096</v>
      </c>
      <c r="K1727">
        <v>167.38781850541099</v>
      </c>
      <c r="M1727">
        <v>41.0522032441066</v>
      </c>
      <c r="N1727">
        <v>1.31633921370792</v>
      </c>
      <c r="O1727">
        <v>16.184736628614399</v>
      </c>
      <c r="P1727">
        <v>24.923990154915298</v>
      </c>
    </row>
    <row r="1728" spans="1:17" hidden="1" x14ac:dyDescent="0.3">
      <c r="A1728" t="s">
        <v>3636</v>
      </c>
      <c r="B1728" t="s">
        <v>3637</v>
      </c>
      <c r="C1728" t="s">
        <v>10405</v>
      </c>
      <c r="D1728" t="s">
        <v>400</v>
      </c>
      <c r="E1728">
        <v>638.73994405500002</v>
      </c>
      <c r="F1728">
        <v>388.35</v>
      </c>
      <c r="G1728">
        <v>-37.555459618340699</v>
      </c>
      <c r="H1728">
        <v>0.14212315764800099</v>
      </c>
      <c r="I1728">
        <v>20.074387065490601</v>
      </c>
      <c r="J1728">
        <v>-0.91698730437241505</v>
      </c>
      <c r="K1728">
        <v>336.86475850702499</v>
      </c>
      <c r="L1728">
        <v>329.16710681746798</v>
      </c>
      <c r="M1728">
        <v>75.242323887756996</v>
      </c>
      <c r="N1728">
        <v>1.3828669769448401</v>
      </c>
      <c r="O1728">
        <v>18.449851937685001</v>
      </c>
      <c r="P1728">
        <v>48.225190839694598</v>
      </c>
      <c r="Q1728">
        <v>-1.5480600832242E-2</v>
      </c>
    </row>
    <row r="1729" spans="1:17" hidden="1" x14ac:dyDescent="0.3">
      <c r="A1729" t="s">
        <v>3638</v>
      </c>
      <c r="B1729" t="s">
        <v>3639</v>
      </c>
      <c r="C1729" t="s">
        <v>10405</v>
      </c>
      <c r="D1729" t="s">
        <v>592</v>
      </c>
      <c r="E1729">
        <v>638.61137989600002</v>
      </c>
      <c r="F1729">
        <v>33.32</v>
      </c>
      <c r="G1729">
        <v>110.47777401702901</v>
      </c>
      <c r="H1729">
        <v>-23.9829597730945</v>
      </c>
      <c r="I1729">
        <v>58.4364950814618</v>
      </c>
      <c r="J1729">
        <v>-8.0150097686649993</v>
      </c>
      <c r="K1729">
        <v>35.8761743826824</v>
      </c>
      <c r="L1729">
        <v>29.667923081665698</v>
      </c>
      <c r="M1729">
        <v>42.804107872455702</v>
      </c>
      <c r="N1729">
        <v>7.5714184967737699E-2</v>
      </c>
      <c r="O1729">
        <v>54.861944777911098</v>
      </c>
      <c r="P1729">
        <v>156.30769230769201</v>
      </c>
      <c r="Q1729">
        <v>5.8633876236625998E-2</v>
      </c>
    </row>
    <row r="1730" spans="1:17" hidden="1" x14ac:dyDescent="0.3">
      <c r="A1730" t="s">
        <v>3640</v>
      </c>
      <c r="B1730" t="s">
        <v>3641</v>
      </c>
      <c r="C1730" t="s">
        <v>10405</v>
      </c>
      <c r="D1730" t="s">
        <v>190</v>
      </c>
      <c r="E1730">
        <v>636.94899999999996</v>
      </c>
      <c r="F1730">
        <v>202.85</v>
      </c>
      <c r="G1730">
        <v>35.864432666358802</v>
      </c>
      <c r="H1730">
        <v>8.3038757720467107</v>
      </c>
      <c r="I1730">
        <v>25.861010234332198</v>
      </c>
      <c r="J1730">
        <v>0.65428887132601199</v>
      </c>
      <c r="K1730">
        <v>193.00190920373001</v>
      </c>
      <c r="L1730">
        <v>166.76556436177901</v>
      </c>
      <c r="M1730">
        <v>44.5754289834722</v>
      </c>
      <c r="N1730">
        <v>0.60380953543456595</v>
      </c>
      <c r="O1730">
        <v>18.314025141730301</v>
      </c>
      <c r="P1730">
        <v>74.870689655172399</v>
      </c>
      <c r="Q1730">
        <v>9.5170052720612006E-2</v>
      </c>
    </row>
    <row r="1731" spans="1:17" hidden="1" x14ac:dyDescent="0.3">
      <c r="A1731" t="s">
        <v>3642</v>
      </c>
      <c r="B1731" t="s">
        <v>3643</v>
      </c>
      <c r="C1731" t="s">
        <v>10405</v>
      </c>
      <c r="D1731" t="s">
        <v>111</v>
      </c>
      <c r="E1731">
        <v>636.72518419999994</v>
      </c>
      <c r="F1731">
        <v>160.79</v>
      </c>
      <c r="G1731">
        <v>-52.914790806463003</v>
      </c>
      <c r="H1731">
        <v>-12.3220679849028</v>
      </c>
      <c r="I1731">
        <v>-38.459931579401797</v>
      </c>
      <c r="J1731">
        <v>-0.82603433681404903</v>
      </c>
      <c r="M1731">
        <v>40.0960408057148</v>
      </c>
      <c r="O1731">
        <v>33.018222526276503</v>
      </c>
      <c r="P1731">
        <v>6.4129715420251499</v>
      </c>
    </row>
    <row r="1732" spans="1:17" hidden="1" x14ac:dyDescent="0.3">
      <c r="A1732" t="s">
        <v>3644</v>
      </c>
      <c r="B1732" t="s">
        <v>3645</v>
      </c>
      <c r="C1732" t="s">
        <v>10405</v>
      </c>
      <c r="D1732" t="s">
        <v>21</v>
      </c>
      <c r="E1732">
        <v>635.55119999999999</v>
      </c>
      <c r="F1732">
        <v>514.20000000000005</v>
      </c>
      <c r="G1732">
        <v>54.792969529321297</v>
      </c>
      <c r="H1732">
        <v>49.0066237519436</v>
      </c>
      <c r="I1732">
        <v>165.98921281772701</v>
      </c>
      <c r="J1732">
        <v>19.4759804239381</v>
      </c>
      <c r="K1732">
        <v>349.019692383137</v>
      </c>
      <c r="M1732">
        <v>94.084826870060198</v>
      </c>
      <c r="N1732">
        <v>1.51416198093109</v>
      </c>
      <c r="O1732">
        <v>5.0077790742901502</v>
      </c>
      <c r="P1732">
        <v>262.11267605633799</v>
      </c>
    </row>
    <row r="1733" spans="1:17" hidden="1" x14ac:dyDescent="0.3">
      <c r="A1733" t="s">
        <v>3646</v>
      </c>
      <c r="B1733" t="s">
        <v>3647</v>
      </c>
      <c r="C1733" t="s">
        <v>10405</v>
      </c>
      <c r="D1733" t="s">
        <v>2181</v>
      </c>
      <c r="E1733">
        <v>635.02474035</v>
      </c>
      <c r="F1733">
        <v>254.1</v>
      </c>
      <c r="G1733">
        <v>115.08927679996</v>
      </c>
      <c r="H1733">
        <v>-15.856150289934799</v>
      </c>
      <c r="I1733">
        <v>83.952428662618402</v>
      </c>
      <c r="J1733">
        <v>2.2573166257414798</v>
      </c>
      <c r="K1733">
        <v>259.16639848874797</v>
      </c>
      <c r="M1733">
        <v>59.910695075255198</v>
      </c>
      <c r="N1733">
        <v>0.44095514073275299</v>
      </c>
      <c r="O1733">
        <v>65.289256198347104</v>
      </c>
      <c r="P1733">
        <v>167.47368421052599</v>
      </c>
    </row>
    <row r="1734" spans="1:17" hidden="1" x14ac:dyDescent="0.3">
      <c r="A1734" t="s">
        <v>3648</v>
      </c>
      <c r="B1734" t="s">
        <v>3649</v>
      </c>
      <c r="C1734" t="s">
        <v>10405</v>
      </c>
      <c r="D1734" t="s">
        <v>1429</v>
      </c>
      <c r="E1734">
        <v>634.979788339999</v>
      </c>
      <c r="F1734">
        <v>1058.3</v>
      </c>
      <c r="G1734">
        <v>-25.171407888207899</v>
      </c>
      <c r="H1734">
        <v>-11.592723159613501</v>
      </c>
      <c r="I1734">
        <v>-5.1498497499263696</v>
      </c>
      <c r="J1734">
        <v>-11.469622843158399</v>
      </c>
      <c r="K1734">
        <v>1105.881102048</v>
      </c>
      <c r="L1734">
        <v>1039.2578939216201</v>
      </c>
      <c r="M1734">
        <v>25.442071601627202</v>
      </c>
      <c r="N1734">
        <v>0.99101186839494304</v>
      </c>
      <c r="O1734">
        <v>16.0068033638854</v>
      </c>
      <c r="P1734">
        <v>32.287500000000001</v>
      </c>
      <c r="Q1734">
        <v>1.1767553010409999E-2</v>
      </c>
    </row>
    <row r="1735" spans="1:17" hidden="1" x14ac:dyDescent="0.3">
      <c r="A1735" t="s">
        <v>3650</v>
      </c>
      <c r="B1735" t="s">
        <v>3651</v>
      </c>
      <c r="C1735" t="s">
        <v>10405</v>
      </c>
      <c r="D1735" t="s">
        <v>225</v>
      </c>
      <c r="E1735">
        <v>634.60079474999998</v>
      </c>
      <c r="F1735">
        <v>281.45</v>
      </c>
      <c r="G1735">
        <v>133.66936921428501</v>
      </c>
      <c r="H1735">
        <v>14.7350258459226</v>
      </c>
      <c r="I1735">
        <v>17.3026565206467</v>
      </c>
      <c r="J1735">
        <v>5.2546641058475796</v>
      </c>
      <c r="K1735">
        <v>238.13247168259301</v>
      </c>
      <c r="L1735">
        <v>198.86764627671101</v>
      </c>
      <c r="M1735">
        <v>81.6690712193097</v>
      </c>
      <c r="N1735">
        <v>0.488885048781805</v>
      </c>
      <c r="O1735">
        <v>0</v>
      </c>
      <c r="P1735">
        <v>175.66111655239899</v>
      </c>
      <c r="Q1735">
        <v>0.111783157789141</v>
      </c>
    </row>
    <row r="1736" spans="1:17" hidden="1" x14ac:dyDescent="0.3">
      <c r="A1736" t="s">
        <v>3652</v>
      </c>
      <c r="B1736" t="s">
        <v>3653</v>
      </c>
      <c r="C1736" t="s">
        <v>10405</v>
      </c>
      <c r="D1736" t="s">
        <v>190</v>
      </c>
      <c r="E1736">
        <v>633.76702399999999</v>
      </c>
      <c r="F1736">
        <v>520.29999999999995</v>
      </c>
      <c r="G1736">
        <v>-10.0421710735815</v>
      </c>
      <c r="H1736">
        <v>12.8503378074161</v>
      </c>
      <c r="I1736">
        <v>-16.473293347986498</v>
      </c>
      <c r="J1736">
        <v>15.842196647483</v>
      </c>
      <c r="K1736">
        <v>459.07424847369498</v>
      </c>
      <c r="L1736">
        <v>464.908907103888</v>
      </c>
      <c r="M1736">
        <v>80.022267489357105</v>
      </c>
      <c r="N1736">
        <v>2.23104844105058</v>
      </c>
      <c r="O1736">
        <v>23.169325389198502</v>
      </c>
      <c r="P1736">
        <v>40.2425876010781</v>
      </c>
      <c r="Q1736">
        <v>0.15485817535750601</v>
      </c>
    </row>
    <row r="1737" spans="1:17" hidden="1" x14ac:dyDescent="0.3">
      <c r="A1737" t="s">
        <v>3654</v>
      </c>
      <c r="B1737" t="s">
        <v>3655</v>
      </c>
      <c r="C1737" t="s">
        <v>10405</v>
      </c>
      <c r="D1737" t="s">
        <v>465</v>
      </c>
      <c r="E1737">
        <v>633.19675659200004</v>
      </c>
      <c r="F1737">
        <v>3.58</v>
      </c>
      <c r="G1737">
        <v>-42.349498710242997</v>
      </c>
      <c r="H1737">
        <v>-12.8341722679568</v>
      </c>
      <c r="I1737">
        <v>-19.31244770236</v>
      </c>
      <c r="J1737">
        <v>-3.6790444620073202</v>
      </c>
      <c r="K1737">
        <v>3.7504100240426199</v>
      </c>
      <c r="L1737">
        <v>3.8024461806671401</v>
      </c>
      <c r="M1737">
        <v>41.644017903352101</v>
      </c>
      <c r="N1737">
        <v>0.62809216208169405</v>
      </c>
      <c r="O1737">
        <v>57.8212290502793</v>
      </c>
      <c r="P1737">
        <v>19.3333333333333</v>
      </c>
      <c r="Q1737">
        <v>6.2527552831888003E-2</v>
      </c>
    </row>
    <row r="1738" spans="1:17" hidden="1" x14ac:dyDescent="0.3">
      <c r="A1738" t="s">
        <v>3656</v>
      </c>
      <c r="B1738" t="s">
        <v>3657</v>
      </c>
      <c r="C1738" t="s">
        <v>10405</v>
      </c>
      <c r="D1738" t="s">
        <v>279</v>
      </c>
      <c r="E1738">
        <v>632.57414946999995</v>
      </c>
      <c r="F1738">
        <v>361.1</v>
      </c>
      <c r="G1738">
        <v>-6.7498971166175696</v>
      </c>
      <c r="H1738">
        <v>-10.5494322850071</v>
      </c>
      <c r="I1738">
        <v>3.7798571611133802</v>
      </c>
      <c r="J1738">
        <v>-8.5797457590966193</v>
      </c>
      <c r="K1738">
        <v>376.36126314262901</v>
      </c>
      <c r="L1738">
        <v>344.42632868849302</v>
      </c>
      <c r="M1738">
        <v>33.1845884555824</v>
      </c>
      <c r="N1738">
        <v>0.28149745411056898</v>
      </c>
      <c r="O1738">
        <v>17.695929105510899</v>
      </c>
      <c r="P1738">
        <v>46.194331983805597</v>
      </c>
      <c r="Q1738">
        <v>3.7106417732380999E-2</v>
      </c>
    </row>
    <row r="1739" spans="1:17" hidden="1" x14ac:dyDescent="0.3">
      <c r="A1739" t="s">
        <v>3658</v>
      </c>
      <c r="B1739" t="s">
        <v>3659</v>
      </c>
      <c r="C1739" t="s">
        <v>10405</v>
      </c>
      <c r="D1739" t="s">
        <v>422</v>
      </c>
      <c r="E1739">
        <v>632.08732866000003</v>
      </c>
      <c r="F1739">
        <v>482.6</v>
      </c>
      <c r="G1739">
        <v>8.7272563145166</v>
      </c>
      <c r="H1739">
        <v>-14.359993864201</v>
      </c>
      <c r="I1739">
        <v>39.344561556116503</v>
      </c>
      <c r="J1739">
        <v>-1.1401651313053001</v>
      </c>
      <c r="K1739">
        <v>496.54311912140099</v>
      </c>
      <c r="L1739">
        <v>428.01181060157001</v>
      </c>
      <c r="M1739">
        <v>49.7453719702009</v>
      </c>
      <c r="N1739">
        <v>0.311305082343242</v>
      </c>
      <c r="O1739">
        <v>44.9336924989639</v>
      </c>
      <c r="P1739">
        <v>80.647576268014205</v>
      </c>
      <c r="Q1739">
        <v>1.017763929289E-3</v>
      </c>
    </row>
    <row r="1740" spans="1:17" hidden="1" x14ac:dyDescent="0.3">
      <c r="A1740" t="s">
        <v>3660</v>
      </c>
      <c r="B1740" t="s">
        <v>3661</v>
      </c>
      <c r="C1740" t="s">
        <v>10405</v>
      </c>
      <c r="D1740" t="s">
        <v>215</v>
      </c>
      <c r="E1740">
        <v>631.44144800000004</v>
      </c>
      <c r="F1740">
        <v>279.8</v>
      </c>
      <c r="G1740">
        <v>-35.780829182345997</v>
      </c>
      <c r="H1740">
        <v>-9.0501951577994895</v>
      </c>
      <c r="I1740">
        <v>-21.325969955284901</v>
      </c>
      <c r="J1740">
        <v>-15.435174953675199</v>
      </c>
      <c r="M1740">
        <v>34.552444540507302</v>
      </c>
      <c r="O1740">
        <v>26.501072194424498</v>
      </c>
      <c r="P1740">
        <v>7.1414895653838899</v>
      </c>
    </row>
    <row r="1741" spans="1:17" hidden="1" x14ac:dyDescent="0.3">
      <c r="A1741" t="s">
        <v>3662</v>
      </c>
      <c r="B1741" t="s">
        <v>3663</v>
      </c>
      <c r="C1741" t="s">
        <v>10405</v>
      </c>
      <c r="D1741" t="s">
        <v>273</v>
      </c>
      <c r="E1741">
        <v>629.18938500000002</v>
      </c>
      <c r="F1741">
        <v>136.94999999999999</v>
      </c>
      <c r="G1741">
        <v>-14.1442988821382</v>
      </c>
      <c r="H1741">
        <v>3.5693365039729601</v>
      </c>
      <c r="I1741">
        <v>-6.0984184348276003</v>
      </c>
      <c r="J1741">
        <v>-1.9085195313245</v>
      </c>
      <c r="K1741">
        <v>131.853387852233</v>
      </c>
      <c r="L1741">
        <v>127.475320895474</v>
      </c>
      <c r="M1741">
        <v>55.059372452982799</v>
      </c>
      <c r="N1741">
        <v>0.85501449940832897</v>
      </c>
      <c r="O1741">
        <v>11.6465863453815</v>
      </c>
      <c r="P1741">
        <v>36.949999999999903</v>
      </c>
      <c r="Q1741">
        <v>5.9302440391910002E-2</v>
      </c>
    </row>
    <row r="1742" spans="1:17" hidden="1" x14ac:dyDescent="0.3">
      <c r="A1742" t="s">
        <v>3664</v>
      </c>
      <c r="B1742" t="s">
        <v>3665</v>
      </c>
      <c r="C1742" t="s">
        <v>10405</v>
      </c>
      <c r="D1742" t="s">
        <v>592</v>
      </c>
      <c r="E1742">
        <v>628.99199999999996</v>
      </c>
      <c r="F1742">
        <v>120.96</v>
      </c>
      <c r="G1742">
        <v>-16.319412750357699</v>
      </c>
      <c r="H1742">
        <v>-11.503446696550199</v>
      </c>
      <c r="I1742">
        <v>5.1585520061797601</v>
      </c>
      <c r="J1742">
        <v>-5.4009755912428901</v>
      </c>
      <c r="K1742">
        <v>126.188629253901</v>
      </c>
      <c r="L1742">
        <v>116.15998641328601</v>
      </c>
      <c r="M1742">
        <v>41.750581353720499</v>
      </c>
      <c r="N1742">
        <v>9.2177065627608898E-2</v>
      </c>
      <c r="O1742">
        <v>27.9761904761904</v>
      </c>
      <c r="P1742">
        <v>37.376490630323602</v>
      </c>
      <c r="Q1742">
        <v>6.9227118355339998E-2</v>
      </c>
    </row>
    <row r="1743" spans="1:17" hidden="1" x14ac:dyDescent="0.3">
      <c r="A1743" t="s">
        <v>3666</v>
      </c>
      <c r="B1743" t="s">
        <v>3667</v>
      </c>
      <c r="C1743" t="s">
        <v>10405</v>
      </c>
      <c r="D1743" t="s">
        <v>225</v>
      </c>
      <c r="E1743">
        <v>626.50219374999995</v>
      </c>
      <c r="F1743">
        <v>481.3</v>
      </c>
      <c r="G1743">
        <v>106.59489068782401</v>
      </c>
      <c r="H1743">
        <v>-19.2260760938406</v>
      </c>
      <c r="I1743">
        <v>91.548273475359395</v>
      </c>
      <c r="J1743">
        <v>-2.1931402915164702</v>
      </c>
      <c r="K1743">
        <v>510.71850749084399</v>
      </c>
      <c r="L1743">
        <v>382.782727017046</v>
      </c>
      <c r="M1743">
        <v>31.2540804970407</v>
      </c>
      <c r="N1743">
        <v>0.48270482861172997</v>
      </c>
      <c r="O1743">
        <v>44.816123000207703</v>
      </c>
      <c r="P1743">
        <v>153.18253550762699</v>
      </c>
      <c r="Q1743">
        <v>8.0432355595110999E-2</v>
      </c>
    </row>
    <row r="1744" spans="1:17" hidden="1" x14ac:dyDescent="0.3">
      <c r="A1744" t="s">
        <v>3668</v>
      </c>
      <c r="B1744" t="s">
        <v>3669</v>
      </c>
      <c r="C1744" t="s">
        <v>10405</v>
      </c>
      <c r="D1744" t="s">
        <v>21</v>
      </c>
      <c r="E1744">
        <v>626.27959295999995</v>
      </c>
      <c r="F1744">
        <v>314.64</v>
      </c>
      <c r="G1744">
        <v>192.02080494389901</v>
      </c>
      <c r="H1744">
        <v>17.998674400007499</v>
      </c>
      <c r="I1744">
        <v>141.88842602979699</v>
      </c>
      <c r="J1744">
        <v>7.9609578121412801</v>
      </c>
      <c r="K1744">
        <v>266.15228589713701</v>
      </c>
      <c r="L1744">
        <v>201.99202221736999</v>
      </c>
      <c r="M1744">
        <v>83.121406991605198</v>
      </c>
      <c r="N1744">
        <v>0.80898305881615395</v>
      </c>
      <c r="O1744">
        <v>0</v>
      </c>
      <c r="P1744">
        <v>234.723404255319</v>
      </c>
      <c r="Q1744">
        <v>7.2483006405934997E-2</v>
      </c>
    </row>
    <row r="1745" spans="1:17" hidden="1" x14ac:dyDescent="0.3">
      <c r="A1745" t="s">
        <v>3670</v>
      </c>
      <c r="B1745" t="s">
        <v>3671</v>
      </c>
      <c r="C1745" t="s">
        <v>10405</v>
      </c>
      <c r="D1745" t="s">
        <v>86</v>
      </c>
      <c r="E1745">
        <v>626.15700000000004</v>
      </c>
      <c r="F1745">
        <v>300</v>
      </c>
      <c r="G1745">
        <v>239.89771318566699</v>
      </c>
      <c r="H1745">
        <v>-6.2750869913994602</v>
      </c>
      <c r="I1745">
        <v>-14.6900862479885</v>
      </c>
      <c r="J1745">
        <v>3.6186678534179402</v>
      </c>
      <c r="K1745">
        <v>288.80486360792202</v>
      </c>
      <c r="L1745">
        <v>248.85300331365499</v>
      </c>
      <c r="M1745">
        <v>69.528881442425103</v>
      </c>
      <c r="N1745">
        <v>0.76950811576434797</v>
      </c>
      <c r="O1745">
        <v>32.216666666666598</v>
      </c>
      <c r="P1745">
        <v>271.74721189591003</v>
      </c>
    </row>
    <row r="1746" spans="1:17" hidden="1" x14ac:dyDescent="0.3">
      <c r="A1746" t="s">
        <v>3672</v>
      </c>
      <c r="B1746" t="s">
        <v>3673</v>
      </c>
      <c r="C1746" t="s">
        <v>10405</v>
      </c>
      <c r="D1746" t="s">
        <v>284</v>
      </c>
      <c r="E1746">
        <v>625.34350059999997</v>
      </c>
      <c r="F1746">
        <v>442</v>
      </c>
      <c r="G1746">
        <v>100.232412552555</v>
      </c>
      <c r="H1746">
        <v>-3.1423914460390501</v>
      </c>
      <c r="I1746">
        <v>52.213956065551699</v>
      </c>
      <c r="J1746">
        <v>-11.432493398823601</v>
      </c>
      <c r="K1746">
        <v>423.56086407616601</v>
      </c>
      <c r="L1746">
        <v>346.53952294907702</v>
      </c>
      <c r="M1746">
        <v>52.422977625143297</v>
      </c>
      <c r="N1746">
        <v>0.30733597768918802</v>
      </c>
      <c r="O1746">
        <v>26.459276018099501</v>
      </c>
      <c r="P1746">
        <v>143.92935982339901</v>
      </c>
      <c r="Q1746">
        <v>0.133998212059556</v>
      </c>
    </row>
    <row r="1747" spans="1:17" hidden="1" x14ac:dyDescent="0.3">
      <c r="A1747" t="s">
        <v>3674</v>
      </c>
      <c r="B1747" t="s">
        <v>3675</v>
      </c>
      <c r="C1747" t="s">
        <v>10405</v>
      </c>
      <c r="D1747" t="s">
        <v>3212</v>
      </c>
      <c r="E1747">
        <v>624.02713565500005</v>
      </c>
      <c r="F1747">
        <v>15.33</v>
      </c>
      <c r="G1747">
        <v>-29.307692690176101</v>
      </c>
      <c r="H1747">
        <v>-4.1751060356007201</v>
      </c>
      <c r="I1747">
        <v>-23.9190297270843</v>
      </c>
      <c r="J1747">
        <v>-2.3120955593576702</v>
      </c>
      <c r="K1747">
        <v>17.785116627131401</v>
      </c>
      <c r="L1747">
        <v>18.355546147583699</v>
      </c>
      <c r="M1747">
        <v>40.0604349912091</v>
      </c>
      <c r="N1747">
        <v>0.60851598795072503</v>
      </c>
      <c r="O1747">
        <v>577.75603392041705</v>
      </c>
      <c r="P1747">
        <v>14.831460674157301</v>
      </c>
      <c r="Q1747">
        <v>-7.1140125307204996E-2</v>
      </c>
    </row>
    <row r="1748" spans="1:17" hidden="1" x14ac:dyDescent="0.3">
      <c r="A1748" t="s">
        <v>3676</v>
      </c>
      <c r="B1748" t="s">
        <v>3677</v>
      </c>
      <c r="C1748" t="s">
        <v>10405</v>
      </c>
      <c r="E1748">
        <v>622.74431800000002</v>
      </c>
      <c r="F1748">
        <v>249.4</v>
      </c>
      <c r="G1748">
        <v>2.5762006375712798</v>
      </c>
      <c r="H1748">
        <v>-14.4688559921928</v>
      </c>
      <c r="I1748">
        <v>17.0310598646324</v>
      </c>
      <c r="J1748">
        <v>5.9392991638841703</v>
      </c>
      <c r="M1748">
        <v>54.0294271792798</v>
      </c>
      <c r="O1748">
        <v>26.062550120288599</v>
      </c>
      <c r="P1748">
        <v>41.143180531975098</v>
      </c>
    </row>
    <row r="1749" spans="1:17" hidden="1" x14ac:dyDescent="0.3">
      <c r="A1749" t="s">
        <v>3678</v>
      </c>
      <c r="B1749" t="s">
        <v>3679</v>
      </c>
      <c r="C1749" t="s">
        <v>10405</v>
      </c>
      <c r="D1749" t="s">
        <v>215</v>
      </c>
      <c r="E1749">
        <v>622.45590000000004</v>
      </c>
      <c r="F1749">
        <v>191.82</v>
      </c>
      <c r="G1749">
        <v>116.94427560882301</v>
      </c>
      <c r="H1749">
        <v>18.447965687096001</v>
      </c>
      <c r="I1749">
        <v>66.253038831801305</v>
      </c>
      <c r="J1749">
        <v>5.5007352390154898</v>
      </c>
      <c r="K1749">
        <v>167.263935739538</v>
      </c>
      <c r="L1749">
        <v>137.97587967742899</v>
      </c>
      <c r="M1749">
        <v>53.638046333098202</v>
      </c>
      <c r="N1749">
        <v>3.7588074587370999</v>
      </c>
      <c r="O1749">
        <v>21.3637785423834</v>
      </c>
      <c r="P1749">
        <v>164.396967608545</v>
      </c>
      <c r="Q1749">
        <v>9.5588649662922007E-2</v>
      </c>
    </row>
    <row r="1750" spans="1:17" hidden="1" x14ac:dyDescent="0.3">
      <c r="A1750" t="s">
        <v>3680</v>
      </c>
      <c r="B1750" t="s">
        <v>3681</v>
      </c>
      <c r="C1750" t="s">
        <v>10405</v>
      </c>
      <c r="D1750" t="s">
        <v>400</v>
      </c>
      <c r="E1750">
        <v>622.08294060000003</v>
      </c>
      <c r="F1750">
        <v>587.1</v>
      </c>
      <c r="G1750">
        <v>41.438576850559699</v>
      </c>
      <c r="H1750">
        <v>-6.8439920036446704</v>
      </c>
      <c r="I1750">
        <v>3.65690690857065</v>
      </c>
      <c r="J1750">
        <v>-0.238547762828969</v>
      </c>
      <c r="K1750">
        <v>569.29791972189196</v>
      </c>
      <c r="L1750">
        <v>505.24816632647099</v>
      </c>
      <c r="M1750">
        <v>61.637901948396198</v>
      </c>
      <c r="N1750">
        <v>0.32402326087751099</v>
      </c>
      <c r="O1750">
        <v>8.1672628172372495</v>
      </c>
      <c r="P1750">
        <v>89.387096774193495</v>
      </c>
      <c r="Q1750">
        <v>5.8754756965255998E-2</v>
      </c>
    </row>
    <row r="1751" spans="1:17" hidden="1" x14ac:dyDescent="0.3">
      <c r="A1751" t="s">
        <v>3682</v>
      </c>
      <c r="B1751" t="s">
        <v>3683</v>
      </c>
      <c r="C1751" t="s">
        <v>10405</v>
      </c>
      <c r="D1751" t="s">
        <v>592</v>
      </c>
      <c r="E1751">
        <v>621.70735243499996</v>
      </c>
      <c r="F1751">
        <v>252.85</v>
      </c>
      <c r="G1751">
        <v>-31.9482738979159</v>
      </c>
      <c r="H1751">
        <v>-31.3489764704401</v>
      </c>
      <c r="I1751">
        <v>20.850303108398101</v>
      </c>
      <c r="J1751">
        <v>-1.30322551834038</v>
      </c>
      <c r="K1751">
        <v>276.80869933403</v>
      </c>
      <c r="L1751">
        <v>250.93228106683</v>
      </c>
      <c r="M1751">
        <v>36.396525438010698</v>
      </c>
      <c r="N1751">
        <v>0.16262123174448601</v>
      </c>
      <c r="O1751">
        <v>47.122800079098198</v>
      </c>
      <c r="P1751">
        <v>51.135684399282702</v>
      </c>
      <c r="Q1751">
        <v>4.4666383483660003E-3</v>
      </c>
    </row>
    <row r="1752" spans="1:17" hidden="1" x14ac:dyDescent="0.3">
      <c r="A1752" t="s">
        <v>3684</v>
      </c>
      <c r="B1752" t="s">
        <v>3685</v>
      </c>
      <c r="C1752" t="s">
        <v>10405</v>
      </c>
      <c r="D1752" t="s">
        <v>273</v>
      </c>
      <c r="E1752">
        <v>621.04955500000005</v>
      </c>
      <c r="F1752">
        <v>1080.6500000000001</v>
      </c>
      <c r="G1752">
        <v>-13.5011257269234</v>
      </c>
      <c r="H1752">
        <v>4.33192148982722</v>
      </c>
      <c r="I1752">
        <v>0.80607148209016799</v>
      </c>
      <c r="J1752">
        <v>-4.7651190502081198</v>
      </c>
      <c r="K1752">
        <v>1053.01663472376</v>
      </c>
      <c r="M1752">
        <v>47.374242394365801</v>
      </c>
      <c r="O1752">
        <v>31.221949752463701</v>
      </c>
      <c r="P1752">
        <v>24.105656043640501</v>
      </c>
    </row>
    <row r="1753" spans="1:17" hidden="1" x14ac:dyDescent="0.3">
      <c r="A1753" t="s">
        <v>3686</v>
      </c>
      <c r="B1753" t="s">
        <v>3687</v>
      </c>
      <c r="C1753" t="s">
        <v>10405</v>
      </c>
      <c r="D1753" t="s">
        <v>388</v>
      </c>
      <c r="E1753">
        <v>619.87643231799996</v>
      </c>
      <c r="F1753">
        <v>68.86</v>
      </c>
      <c r="G1753">
        <v>-12.611403472147799</v>
      </c>
      <c r="H1753">
        <v>-14.7704153145978</v>
      </c>
      <c r="I1753">
        <v>15.925786460670899</v>
      </c>
      <c r="J1753">
        <v>-3.7546172891741998</v>
      </c>
      <c r="K1753">
        <v>72.280297257368005</v>
      </c>
      <c r="M1753">
        <v>36.726003654883201</v>
      </c>
      <c r="N1753">
        <v>9.7257640016633007E-2</v>
      </c>
      <c r="O1753">
        <v>36.508858553586897</v>
      </c>
      <c r="P1753">
        <v>53.022222222222197</v>
      </c>
    </row>
    <row r="1754" spans="1:17" hidden="1" x14ac:dyDescent="0.3">
      <c r="A1754" t="s">
        <v>3688</v>
      </c>
      <c r="B1754" t="s">
        <v>3689</v>
      </c>
      <c r="C1754" t="s">
        <v>10405</v>
      </c>
      <c r="D1754" t="s">
        <v>21</v>
      </c>
      <c r="E1754">
        <v>619.57308449599998</v>
      </c>
      <c r="F1754">
        <v>18.82</v>
      </c>
      <c r="G1754">
        <v>-21.468267038688801</v>
      </c>
      <c r="H1754">
        <v>-3.0781951883283298</v>
      </c>
      <c r="I1754">
        <v>-13.416738930695701</v>
      </c>
      <c r="J1754">
        <v>-15.638886787703299</v>
      </c>
      <c r="K1754">
        <v>16.880474918769401</v>
      </c>
      <c r="L1754">
        <v>17.320171837826098</v>
      </c>
      <c r="M1754">
        <v>70.137785571361903</v>
      </c>
      <c r="N1754">
        <v>2.5581677768819699</v>
      </c>
      <c r="O1754">
        <v>40.276301806588698</v>
      </c>
      <c r="P1754">
        <v>34.910394265232902</v>
      </c>
      <c r="Q1754">
        <v>2.6323458514191999E-2</v>
      </c>
    </row>
    <row r="1755" spans="1:17" hidden="1" x14ac:dyDescent="0.3">
      <c r="A1755" t="s">
        <v>3690</v>
      </c>
      <c r="B1755" t="s">
        <v>3691</v>
      </c>
      <c r="C1755" t="s">
        <v>10405</v>
      </c>
      <c r="D1755" t="s">
        <v>77</v>
      </c>
      <c r="E1755">
        <v>618.29262180000001</v>
      </c>
      <c r="F1755">
        <v>46.62</v>
      </c>
      <c r="G1755">
        <v>-36.022160580746601</v>
      </c>
      <c r="H1755">
        <v>44.587744372060101</v>
      </c>
      <c r="I1755">
        <v>32.508897494309998</v>
      </c>
      <c r="J1755">
        <v>8.9469717981552694</v>
      </c>
      <c r="K1755">
        <v>34.445108602557603</v>
      </c>
      <c r="L1755">
        <v>34.764874910586101</v>
      </c>
      <c r="M1755">
        <v>99.488601557539099</v>
      </c>
      <c r="N1755">
        <v>0.86680825981425402</v>
      </c>
      <c r="O1755">
        <v>67.631917631917602</v>
      </c>
      <c r="P1755">
        <v>121.26245847176</v>
      </c>
      <c r="Q1755">
        <v>0.10810236469258</v>
      </c>
    </row>
    <row r="1756" spans="1:17" hidden="1" x14ac:dyDescent="0.3">
      <c r="A1756" t="s">
        <v>3692</v>
      </c>
      <c r="B1756" t="s">
        <v>3693</v>
      </c>
      <c r="C1756" t="s">
        <v>10405</v>
      </c>
      <c r="D1756" t="s">
        <v>601</v>
      </c>
      <c r="E1756">
        <v>617.0714835</v>
      </c>
      <c r="F1756">
        <v>44.65</v>
      </c>
      <c r="G1756">
        <v>-28.0122894079175</v>
      </c>
      <c r="H1756">
        <v>-6.8029656612185603</v>
      </c>
      <c r="I1756">
        <v>-15.9173667559092</v>
      </c>
      <c r="J1756">
        <v>-1.67005906465165</v>
      </c>
      <c r="K1756">
        <v>44.475541558081503</v>
      </c>
      <c r="L1756">
        <v>45.771759670064199</v>
      </c>
      <c r="M1756">
        <v>57.2685968052741</v>
      </c>
      <c r="N1756">
        <v>1.09018888301435</v>
      </c>
      <c r="O1756">
        <v>42.441209406494899</v>
      </c>
      <c r="P1756">
        <v>12.895069532237599</v>
      </c>
      <c r="Q1756">
        <v>0.13106736802394001</v>
      </c>
    </row>
    <row r="1757" spans="1:17" hidden="1" x14ac:dyDescent="0.3">
      <c r="A1757" t="s">
        <v>3694</v>
      </c>
      <c r="B1757" t="s">
        <v>3695</v>
      </c>
      <c r="C1757" t="s">
        <v>10405</v>
      </c>
      <c r="D1757" t="s">
        <v>130</v>
      </c>
      <c r="E1757">
        <v>616.88248175599995</v>
      </c>
      <c r="F1757">
        <v>151.99</v>
      </c>
      <c r="G1757">
        <v>391.35187822607298</v>
      </c>
      <c r="H1757">
        <v>21.887936658817999</v>
      </c>
      <c r="I1757">
        <v>162.51327948551</v>
      </c>
      <c r="J1757">
        <v>2.6715409093414899</v>
      </c>
      <c r="K1757">
        <v>122.42966302542899</v>
      </c>
      <c r="L1757">
        <v>83.368520845565598</v>
      </c>
      <c r="M1757">
        <v>63.656558918179996</v>
      </c>
      <c r="N1757">
        <v>1.0415692070778799</v>
      </c>
      <c r="O1757">
        <v>3.7897230080926301</v>
      </c>
      <c r="P1757">
        <v>462.92592592592598</v>
      </c>
      <c r="Q1757">
        <v>0.193464809149096</v>
      </c>
    </row>
    <row r="1758" spans="1:17" hidden="1" x14ac:dyDescent="0.3">
      <c r="A1758" t="s">
        <v>3696</v>
      </c>
      <c r="B1758" t="s">
        <v>3697</v>
      </c>
      <c r="C1758" t="s">
        <v>10405</v>
      </c>
      <c r="D1758" t="s">
        <v>190</v>
      </c>
      <c r="E1758">
        <v>615.09081717000004</v>
      </c>
      <c r="F1758">
        <v>5197.1000000000004</v>
      </c>
      <c r="G1758">
        <v>193.97914419156999</v>
      </c>
      <c r="H1758">
        <v>9.5558904306603392</v>
      </c>
      <c r="I1758">
        <v>70.300835254078294</v>
      </c>
      <c r="J1758">
        <v>3.1112956944134398</v>
      </c>
      <c r="K1758">
        <v>4284.7135446005896</v>
      </c>
      <c r="L1758">
        <v>3143.9459652119099</v>
      </c>
      <c r="M1758">
        <v>71.462879724165703</v>
      </c>
      <c r="N1758">
        <v>1.13773046507687</v>
      </c>
      <c r="O1758">
        <v>7.2617421254160801</v>
      </c>
      <c r="P1758">
        <v>258.420689655172</v>
      </c>
      <c r="Q1758">
        <v>0.13064760410241</v>
      </c>
    </row>
    <row r="1759" spans="1:17" hidden="1" x14ac:dyDescent="0.3">
      <c r="A1759" t="s">
        <v>3698</v>
      </c>
      <c r="B1759" t="s">
        <v>3699</v>
      </c>
      <c r="C1759" t="s">
        <v>10405</v>
      </c>
      <c r="D1759" t="s">
        <v>465</v>
      </c>
      <c r="E1759">
        <v>614.89627530899998</v>
      </c>
      <c r="F1759">
        <v>140.72999999999999</v>
      </c>
      <c r="G1759">
        <v>-26.354746086554901</v>
      </c>
      <c r="H1759">
        <v>15.304890403539099</v>
      </c>
      <c r="I1759">
        <v>16.1886542994474</v>
      </c>
      <c r="J1759">
        <v>-18.409350040925101</v>
      </c>
      <c r="K1759">
        <v>133.660789135697</v>
      </c>
      <c r="L1759">
        <v>126.60266940381</v>
      </c>
      <c r="M1759">
        <v>43.899479848607697</v>
      </c>
      <c r="N1759">
        <v>3.4142088596516702</v>
      </c>
      <c r="O1759">
        <v>25.7016982875009</v>
      </c>
      <c r="P1759">
        <v>38.581979320531701</v>
      </c>
      <c r="Q1759">
        <v>-4.1970327227067998E-2</v>
      </c>
    </row>
    <row r="1760" spans="1:17" hidden="1" x14ac:dyDescent="0.3">
      <c r="A1760" t="s">
        <v>3700</v>
      </c>
      <c r="B1760" t="s">
        <v>3701</v>
      </c>
      <c r="C1760" t="s">
        <v>10405</v>
      </c>
      <c r="D1760" t="s">
        <v>727</v>
      </c>
      <c r="E1760">
        <v>614.17848838500004</v>
      </c>
      <c r="F1760">
        <v>85.47</v>
      </c>
      <c r="G1760">
        <v>315.63741228452102</v>
      </c>
      <c r="H1760">
        <v>-9.1150086097137795</v>
      </c>
      <c r="I1760">
        <v>37.302193096003499</v>
      </c>
      <c r="J1760">
        <v>-4.0240426945983501</v>
      </c>
      <c r="K1760">
        <v>81.370232296163294</v>
      </c>
      <c r="L1760">
        <v>65.483407878594605</v>
      </c>
      <c r="M1760">
        <v>55.035644147790798</v>
      </c>
      <c r="N1760">
        <v>0.832080041867022</v>
      </c>
      <c r="O1760">
        <v>10.7991107991108</v>
      </c>
      <c r="P1760">
        <v>374.83333333333297</v>
      </c>
      <c r="Q1760">
        <v>0.116480233183582</v>
      </c>
    </row>
    <row r="1761" spans="1:17" hidden="1" x14ac:dyDescent="0.3">
      <c r="A1761" t="s">
        <v>3702</v>
      </c>
      <c r="B1761" t="s">
        <v>3703</v>
      </c>
      <c r="C1761" t="s">
        <v>10405</v>
      </c>
      <c r="D1761" t="s">
        <v>284</v>
      </c>
      <c r="E1761">
        <v>612.47163816499994</v>
      </c>
      <c r="F1761">
        <v>414.85</v>
      </c>
      <c r="G1761">
        <v>84.105732939939102</v>
      </c>
      <c r="H1761">
        <v>12.182047204678501</v>
      </c>
      <c r="I1761">
        <v>40.643455754913298</v>
      </c>
      <c r="J1761">
        <v>-6.0562307638943604</v>
      </c>
      <c r="K1761">
        <v>363.164096579469</v>
      </c>
      <c r="L1761">
        <v>292.97024599252501</v>
      </c>
      <c r="M1761">
        <v>54.644553209064597</v>
      </c>
      <c r="N1761">
        <v>0.73672388695896496</v>
      </c>
      <c r="O1761">
        <v>8.4729420272387603</v>
      </c>
      <c r="P1761">
        <v>120.313329792883</v>
      </c>
      <c r="Q1761">
        <v>8.9069359941494994E-2</v>
      </c>
    </row>
    <row r="1762" spans="1:17" hidden="1" x14ac:dyDescent="0.3">
      <c r="A1762" t="s">
        <v>3704</v>
      </c>
      <c r="B1762" t="s">
        <v>3705</v>
      </c>
      <c r="C1762" t="s">
        <v>10405</v>
      </c>
      <c r="D1762" t="s">
        <v>1015</v>
      </c>
      <c r="E1762">
        <v>612.05249990000004</v>
      </c>
      <c r="F1762">
        <v>53.98</v>
      </c>
      <c r="G1762">
        <v>16.040912248661002</v>
      </c>
      <c r="H1762">
        <v>-1.9172523084837101</v>
      </c>
      <c r="I1762">
        <v>39.523965167980798</v>
      </c>
      <c r="J1762">
        <v>-8.8692490819137504</v>
      </c>
      <c r="K1762">
        <v>51.894726931412897</v>
      </c>
      <c r="L1762">
        <v>43.518068768003602</v>
      </c>
      <c r="M1762">
        <v>42.225075048664102</v>
      </c>
      <c r="N1762">
        <v>0.20731658914311901</v>
      </c>
      <c r="O1762">
        <v>13.7458317895516</v>
      </c>
      <c r="P1762">
        <v>73.8486312399355</v>
      </c>
      <c r="Q1762">
        <v>8.2035110540160994E-2</v>
      </c>
    </row>
    <row r="1763" spans="1:17" hidden="1" x14ac:dyDescent="0.3">
      <c r="A1763" t="s">
        <v>3706</v>
      </c>
      <c r="B1763" t="s">
        <v>3707</v>
      </c>
      <c r="C1763" t="s">
        <v>10405</v>
      </c>
      <c r="D1763" t="s">
        <v>54</v>
      </c>
      <c r="E1763">
        <v>608.77399000000003</v>
      </c>
      <c r="F1763">
        <v>289.3</v>
      </c>
      <c r="G1763">
        <v>-40.008228868973198</v>
      </c>
      <c r="H1763">
        <v>-8.8846417515249296</v>
      </c>
      <c r="I1763">
        <v>1.65885845920491</v>
      </c>
      <c r="J1763">
        <v>-5.0708853447018596</v>
      </c>
      <c r="K1763">
        <v>279.31080847254498</v>
      </c>
      <c r="M1763">
        <v>69.536255607959006</v>
      </c>
      <c r="N1763">
        <v>0.92032168140705495</v>
      </c>
      <c r="O1763">
        <v>25.820947113722699</v>
      </c>
      <c r="P1763">
        <v>29.151785714285701</v>
      </c>
    </row>
    <row r="1764" spans="1:17" hidden="1" x14ac:dyDescent="0.3">
      <c r="A1764" t="s">
        <v>3708</v>
      </c>
      <c r="B1764" t="s">
        <v>3709</v>
      </c>
      <c r="C1764" t="s">
        <v>10405</v>
      </c>
      <c r="D1764" t="s">
        <v>279</v>
      </c>
      <c r="E1764">
        <v>605.34379844799901</v>
      </c>
      <c r="F1764">
        <v>205.34</v>
      </c>
      <c r="G1764">
        <v>-30.696789350637101</v>
      </c>
      <c r="H1764">
        <v>-6.2406343652706804</v>
      </c>
      <c r="I1764">
        <v>-36.007402067407</v>
      </c>
      <c r="J1764">
        <v>-6.8286083584059201</v>
      </c>
      <c r="K1764">
        <v>213.73310898224</v>
      </c>
      <c r="L1764">
        <v>232.40549058682299</v>
      </c>
      <c r="M1764">
        <v>44.572088678529099</v>
      </c>
      <c r="N1764">
        <v>0.342192836223708</v>
      </c>
      <c r="O1764">
        <v>81.162949254894301</v>
      </c>
      <c r="P1764">
        <v>9.9839314408141497</v>
      </c>
      <c r="Q1764">
        <v>0.124591110768451</v>
      </c>
    </row>
    <row r="1765" spans="1:17" hidden="1" x14ac:dyDescent="0.3">
      <c r="A1765" t="s">
        <v>3710</v>
      </c>
      <c r="B1765" t="s">
        <v>3711</v>
      </c>
      <c r="C1765" t="s">
        <v>10405</v>
      </c>
      <c r="D1765" t="s">
        <v>111</v>
      </c>
      <c r="E1765">
        <v>604.92779208000002</v>
      </c>
      <c r="F1765">
        <v>74.16</v>
      </c>
      <c r="G1765">
        <v>-31.565523051013798</v>
      </c>
      <c r="H1765">
        <v>6.6069046628912398</v>
      </c>
      <c r="I1765">
        <v>-16.083164073345799</v>
      </c>
      <c r="J1765">
        <v>-4.5270904524433</v>
      </c>
      <c r="K1765">
        <v>70.295229315447898</v>
      </c>
      <c r="L1765">
        <v>73.411863201861806</v>
      </c>
      <c r="M1765">
        <v>57.289453195366399</v>
      </c>
      <c r="N1765">
        <v>0.96018327713368201</v>
      </c>
      <c r="O1765">
        <v>39.765372168284799</v>
      </c>
      <c r="P1765">
        <v>22.862823061630198</v>
      </c>
      <c r="Q1765">
        <v>6.2460242546104001E-2</v>
      </c>
    </row>
    <row r="1766" spans="1:17" hidden="1" x14ac:dyDescent="0.3">
      <c r="A1766" t="s">
        <v>3712</v>
      </c>
      <c r="B1766" t="s">
        <v>3713</v>
      </c>
      <c r="C1766" t="s">
        <v>10405</v>
      </c>
      <c r="D1766" t="s">
        <v>549</v>
      </c>
      <c r="E1766">
        <v>604.56611250000003</v>
      </c>
      <c r="F1766">
        <v>525</v>
      </c>
      <c r="G1766">
        <v>116.377451644366</v>
      </c>
      <c r="H1766">
        <v>-0.43198134463917398</v>
      </c>
      <c r="I1766">
        <v>17.168989890136</v>
      </c>
      <c r="J1766">
        <v>-6.3867811239810299</v>
      </c>
      <c r="K1766">
        <v>530.19536802180198</v>
      </c>
      <c r="L1766">
        <v>450.93607985140102</v>
      </c>
      <c r="M1766">
        <v>35.522303478461197</v>
      </c>
      <c r="N1766">
        <v>0.74670889220069503</v>
      </c>
      <c r="O1766">
        <v>17.523809523809501</v>
      </c>
      <c r="P1766">
        <v>183.324338909875</v>
      </c>
      <c r="Q1766">
        <v>0.19236428482187101</v>
      </c>
    </row>
    <row r="1767" spans="1:17" hidden="1" x14ac:dyDescent="0.3">
      <c r="A1767" t="s">
        <v>3714</v>
      </c>
      <c r="B1767" t="s">
        <v>3715</v>
      </c>
      <c r="C1767" t="s">
        <v>10405</v>
      </c>
      <c r="D1767" t="s">
        <v>734</v>
      </c>
      <c r="E1767">
        <v>604.46691750000002</v>
      </c>
      <c r="F1767">
        <v>109.49</v>
      </c>
      <c r="G1767">
        <v>-11.119539508567</v>
      </c>
      <c r="H1767">
        <v>-2.7372025709871601</v>
      </c>
      <c r="I1767">
        <v>-6.58601687413426</v>
      </c>
      <c r="J1767">
        <v>-1.2061813549978699</v>
      </c>
      <c r="K1767">
        <v>111.344331094846</v>
      </c>
      <c r="L1767">
        <v>109.67101230526499</v>
      </c>
      <c r="M1767">
        <v>46.463172337050402</v>
      </c>
      <c r="N1767">
        <v>2.2683960902970499</v>
      </c>
      <c r="O1767">
        <v>38.323134532833997</v>
      </c>
      <c r="P1767">
        <v>36.8796099512438</v>
      </c>
      <c r="Q1767">
        <v>-1.8879964748635E-2</v>
      </c>
    </row>
    <row r="1768" spans="1:17" hidden="1" x14ac:dyDescent="0.3">
      <c r="A1768" t="s">
        <v>3716</v>
      </c>
      <c r="B1768" t="s">
        <v>3717</v>
      </c>
      <c r="C1768" t="s">
        <v>10405</v>
      </c>
      <c r="D1768" t="s">
        <v>433</v>
      </c>
      <c r="E1768">
        <v>602.78347220000001</v>
      </c>
      <c r="F1768">
        <v>441.35</v>
      </c>
      <c r="G1768">
        <v>16.553325768573298</v>
      </c>
      <c r="H1768">
        <v>-13.332417881991899</v>
      </c>
      <c r="I1768">
        <v>-35.776516505835602</v>
      </c>
      <c r="J1768">
        <v>-9.8853151019192094</v>
      </c>
      <c r="K1768">
        <v>469.81881211744701</v>
      </c>
      <c r="L1768">
        <v>454.42333596814501</v>
      </c>
      <c r="M1768">
        <v>34.085433632300202</v>
      </c>
      <c r="N1768">
        <v>0.83323249646424002</v>
      </c>
      <c r="O1768">
        <v>51.4444318568029</v>
      </c>
      <c r="P1768">
        <v>75.871687587168694</v>
      </c>
      <c r="Q1768">
        <v>0.23848160955454201</v>
      </c>
    </row>
    <row r="1769" spans="1:17" hidden="1" x14ac:dyDescent="0.3">
      <c r="A1769" t="s">
        <v>3718</v>
      </c>
      <c r="B1769" t="s">
        <v>3719</v>
      </c>
      <c r="C1769" t="s">
        <v>10405</v>
      </c>
      <c r="D1769" t="s">
        <v>549</v>
      </c>
      <c r="E1769">
        <v>602.29096875000005</v>
      </c>
      <c r="F1769">
        <v>554.5</v>
      </c>
      <c r="G1769">
        <v>164.43690257214999</v>
      </c>
      <c r="H1769">
        <v>2.5197756122453701</v>
      </c>
      <c r="I1769">
        <v>114.226078979641</v>
      </c>
      <c r="J1769">
        <v>-2.36099921633748</v>
      </c>
      <c r="K1769">
        <v>504.220306504338</v>
      </c>
      <c r="L1769">
        <v>364.63293961744603</v>
      </c>
      <c r="M1769">
        <v>72.812360978085906</v>
      </c>
      <c r="N1769">
        <v>0.81790534309674101</v>
      </c>
      <c r="O1769">
        <v>3.8773669972948599</v>
      </c>
      <c r="P1769">
        <v>200.46057978867501</v>
      </c>
      <c r="Q1769">
        <v>0.37726214359124599</v>
      </c>
    </row>
    <row r="1770" spans="1:17" hidden="1" x14ac:dyDescent="0.3">
      <c r="A1770" t="s">
        <v>3720</v>
      </c>
      <c r="B1770" t="s">
        <v>3721</v>
      </c>
      <c r="C1770" t="s">
        <v>10405</v>
      </c>
      <c r="D1770" t="s">
        <v>106</v>
      </c>
      <c r="E1770">
        <v>602.01149439999995</v>
      </c>
      <c r="F1770">
        <v>671.6</v>
      </c>
      <c r="G1770">
        <v>0.602922155549237</v>
      </c>
      <c r="H1770">
        <v>-13.4165015852259</v>
      </c>
      <c r="I1770">
        <v>-8.04914941480029</v>
      </c>
      <c r="J1770">
        <v>-3.4371864741832998</v>
      </c>
      <c r="K1770">
        <v>720.24318861422</v>
      </c>
      <c r="L1770">
        <v>696.29909916783299</v>
      </c>
      <c r="M1770">
        <v>35.824183798836799</v>
      </c>
      <c r="N1770">
        <v>0.71709529677068795</v>
      </c>
      <c r="O1770">
        <v>57.653365098272701</v>
      </c>
      <c r="P1770">
        <v>35.335012594458398</v>
      </c>
      <c r="Q1770">
        <v>4.7858693544904997E-2</v>
      </c>
    </row>
    <row r="1771" spans="1:17" hidden="1" x14ac:dyDescent="0.3">
      <c r="A1771" t="s">
        <v>3722</v>
      </c>
      <c r="B1771" t="s">
        <v>3723</v>
      </c>
      <c r="C1771" t="s">
        <v>10405</v>
      </c>
      <c r="D1771" t="s">
        <v>1473</v>
      </c>
      <c r="E1771">
        <v>600.27701706000005</v>
      </c>
      <c r="F1771">
        <v>337.05</v>
      </c>
      <c r="G1771">
        <v>-17.401281392755799</v>
      </c>
      <c r="H1771">
        <v>-2.8491872829718701</v>
      </c>
      <c r="I1771">
        <v>38.142970115341399</v>
      </c>
      <c r="J1771">
        <v>-3.95130381407483</v>
      </c>
      <c r="K1771">
        <v>318.62897473605</v>
      </c>
      <c r="M1771">
        <v>52.391908190855297</v>
      </c>
      <c r="N1771">
        <v>1.02870511600169</v>
      </c>
      <c r="O1771">
        <v>17.475152054591199</v>
      </c>
      <c r="P1771">
        <v>79.760000000000005</v>
      </c>
    </row>
    <row r="1772" spans="1:17" hidden="1" x14ac:dyDescent="0.3">
      <c r="A1772" t="s">
        <v>3724</v>
      </c>
      <c r="B1772" t="s">
        <v>3725</v>
      </c>
      <c r="C1772" t="s">
        <v>10405</v>
      </c>
      <c r="D1772" t="s">
        <v>753</v>
      </c>
      <c r="E1772">
        <v>599.22049201000004</v>
      </c>
      <c r="F1772">
        <v>81.55</v>
      </c>
      <c r="G1772">
        <v>39.3661216970632</v>
      </c>
      <c r="H1772">
        <v>-2.6078967257730699</v>
      </c>
      <c r="I1772">
        <v>11.6401706434003</v>
      </c>
      <c r="J1772">
        <v>-1.3966814526187099</v>
      </c>
      <c r="K1772">
        <v>78.4457876740816</v>
      </c>
      <c r="L1772">
        <v>69.138511958656807</v>
      </c>
      <c r="M1772">
        <v>47.3837917882664</v>
      </c>
      <c r="N1772">
        <v>0.75257905816401205</v>
      </c>
      <c r="O1772">
        <v>1.4592274678111501</v>
      </c>
      <c r="P1772">
        <v>81.2222222222222</v>
      </c>
      <c r="Q1772">
        <v>1.14306047313E-3</v>
      </c>
    </row>
    <row r="1773" spans="1:17" hidden="1" x14ac:dyDescent="0.3">
      <c r="A1773" t="s">
        <v>3726</v>
      </c>
      <c r="B1773" t="s">
        <v>3727</v>
      </c>
      <c r="C1773" t="s">
        <v>10405</v>
      </c>
      <c r="D1773" t="s">
        <v>501</v>
      </c>
      <c r="E1773">
        <v>598.34368867199998</v>
      </c>
      <c r="F1773">
        <v>98.04</v>
      </c>
      <c r="G1773">
        <v>43.849426020939703</v>
      </c>
      <c r="H1773">
        <v>40.395610769518498</v>
      </c>
      <c r="I1773">
        <v>47.184846835434797</v>
      </c>
      <c r="J1773">
        <v>-3.4224774013211099</v>
      </c>
      <c r="K1773">
        <v>78.023740457344104</v>
      </c>
      <c r="L1773">
        <v>68.326993018161005</v>
      </c>
      <c r="M1773">
        <v>64.8551629798812</v>
      </c>
      <c r="N1773">
        <v>2.46955101756636</v>
      </c>
      <c r="O1773">
        <v>9.94492044063648</v>
      </c>
      <c r="P1773">
        <v>87.708213670304403</v>
      </c>
      <c r="Q1773">
        <v>6.4086378620702003E-2</v>
      </c>
    </row>
    <row r="1774" spans="1:17" hidden="1" x14ac:dyDescent="0.3">
      <c r="A1774" t="s">
        <v>3728</v>
      </c>
      <c r="B1774" t="s">
        <v>3729</v>
      </c>
      <c r="C1774" t="s">
        <v>10405</v>
      </c>
      <c r="D1774" t="s">
        <v>54</v>
      </c>
      <c r="E1774">
        <v>597.77979722999999</v>
      </c>
      <c r="F1774">
        <v>371.7</v>
      </c>
      <c r="G1774">
        <v>17.337737894212001</v>
      </c>
      <c r="H1774">
        <v>4.4510940361246796</v>
      </c>
      <c r="I1774">
        <v>-20.408338113318901</v>
      </c>
      <c r="J1774">
        <v>-7.1976404362956998</v>
      </c>
      <c r="K1774">
        <v>353.83698750038798</v>
      </c>
      <c r="L1774">
        <v>338.29216481776598</v>
      </c>
      <c r="M1774">
        <v>56.600421429711503</v>
      </c>
      <c r="N1774">
        <v>1.8304011037553001</v>
      </c>
      <c r="O1774">
        <v>26.4460586494484</v>
      </c>
      <c r="Q1774">
        <v>7.2312674549628003E-2</v>
      </c>
    </row>
    <row r="1775" spans="1:17" hidden="1" x14ac:dyDescent="0.3">
      <c r="A1775" t="s">
        <v>3730</v>
      </c>
      <c r="B1775" t="s">
        <v>3731</v>
      </c>
      <c r="C1775" t="s">
        <v>10405</v>
      </c>
      <c r="D1775" t="s">
        <v>284</v>
      </c>
      <c r="E1775">
        <v>596.63403189999997</v>
      </c>
      <c r="F1775">
        <v>3.49</v>
      </c>
      <c r="G1775">
        <v>-0.151385502695909</v>
      </c>
      <c r="H1775">
        <v>-10.1008389346235</v>
      </c>
      <c r="I1775">
        <v>-20.450195038737402</v>
      </c>
      <c r="J1775">
        <v>-5.3317167264348901</v>
      </c>
      <c r="K1775">
        <v>3.7208256868274798</v>
      </c>
      <c r="L1775">
        <v>3.8055333294763698</v>
      </c>
      <c r="M1775">
        <v>25.792909113405798</v>
      </c>
      <c r="N1775">
        <v>0.72425675589918603</v>
      </c>
      <c r="O1775">
        <v>90.5444126074498</v>
      </c>
      <c r="P1775">
        <v>45.4166666666666</v>
      </c>
      <c r="Q1775">
        <v>8.9912590536333006E-2</v>
      </c>
    </row>
    <row r="1776" spans="1:17" hidden="1" x14ac:dyDescent="0.3">
      <c r="A1776" t="s">
        <v>3732</v>
      </c>
      <c r="B1776" t="s">
        <v>3733</v>
      </c>
      <c r="C1776" t="s">
        <v>10405</v>
      </c>
      <c r="D1776" t="s">
        <v>190</v>
      </c>
      <c r="E1776">
        <v>595.53576120000002</v>
      </c>
      <c r="F1776">
        <v>766.55</v>
      </c>
      <c r="G1776">
        <v>-5.5931859894901201</v>
      </c>
      <c r="H1776">
        <v>-1.87035303188851</v>
      </c>
      <c r="I1776">
        <v>-12.2495918825592</v>
      </c>
      <c r="J1776">
        <v>1.0670674632677399</v>
      </c>
      <c r="K1776">
        <v>693.254666678474</v>
      </c>
      <c r="L1776">
        <v>542.79544946107296</v>
      </c>
      <c r="M1776">
        <v>72.794479082948499</v>
      </c>
      <c r="N1776">
        <v>1</v>
      </c>
      <c r="Q1776">
        <v>-5.0546889445763001E-2</v>
      </c>
    </row>
    <row r="1777" spans="1:17" hidden="1" x14ac:dyDescent="0.3">
      <c r="A1777" t="s">
        <v>3734</v>
      </c>
      <c r="B1777" t="s">
        <v>3735</v>
      </c>
      <c r="C1777" t="s">
        <v>10405</v>
      </c>
      <c r="D1777" t="s">
        <v>273</v>
      </c>
      <c r="E1777">
        <v>595.38675000000001</v>
      </c>
      <c r="F1777">
        <v>238.25</v>
      </c>
      <c r="G1777">
        <v>162.83201025698</v>
      </c>
      <c r="H1777">
        <v>21.6143062935922</v>
      </c>
      <c r="I1777">
        <v>24.801719812550601</v>
      </c>
      <c r="J1777">
        <v>-7.8088421553330898</v>
      </c>
      <c r="K1777">
        <v>212.84103279794499</v>
      </c>
      <c r="L1777">
        <v>187.60497803950599</v>
      </c>
      <c r="M1777">
        <v>49.4969730459133</v>
      </c>
      <c r="N1777">
        <v>0.985374017657902</v>
      </c>
      <c r="O1777">
        <v>23.735571878279099</v>
      </c>
      <c r="P1777">
        <v>215.77203445990699</v>
      </c>
    </row>
    <row r="1778" spans="1:17" hidden="1" x14ac:dyDescent="0.3">
      <c r="A1778" t="s">
        <v>3736</v>
      </c>
      <c r="B1778" t="s">
        <v>3737</v>
      </c>
      <c r="C1778" t="s">
        <v>10405</v>
      </c>
      <c r="D1778" t="s">
        <v>125</v>
      </c>
      <c r="E1778">
        <v>590.07647999999995</v>
      </c>
      <c r="F1778">
        <v>22.16</v>
      </c>
      <c r="G1778">
        <v>214.40050128975599</v>
      </c>
      <c r="H1778">
        <v>6.85219372478549</v>
      </c>
      <c r="I1778">
        <v>9.5967645282793992</v>
      </c>
      <c r="J1778">
        <v>-5.7301582466877701</v>
      </c>
      <c r="K1778">
        <v>20.0895183861299</v>
      </c>
      <c r="L1778">
        <v>17.336519402188301</v>
      </c>
      <c r="M1778">
        <v>64.303970907173806</v>
      </c>
      <c r="N1778">
        <v>3.6460429795338798</v>
      </c>
      <c r="O1778">
        <v>10.5595667870036</v>
      </c>
      <c r="P1778">
        <v>255.50802139037401</v>
      </c>
      <c r="Q1778">
        <v>0.157618988595816</v>
      </c>
    </row>
    <row r="1779" spans="1:17" hidden="1" x14ac:dyDescent="0.3">
      <c r="A1779" t="s">
        <v>3738</v>
      </c>
      <c r="B1779" t="s">
        <v>3739</v>
      </c>
      <c r="C1779" t="s">
        <v>10405</v>
      </c>
      <c r="E1779">
        <v>589.44002999999998</v>
      </c>
      <c r="F1779">
        <v>39.75</v>
      </c>
      <c r="G1779">
        <v>368.33925176163302</v>
      </c>
      <c r="H1779">
        <v>-1.9951441738034701</v>
      </c>
      <c r="I1779">
        <v>57.330635242092796</v>
      </c>
      <c r="J1779">
        <v>-1.3067595451283101</v>
      </c>
      <c r="K1779">
        <v>40.010313109353298</v>
      </c>
      <c r="L1779">
        <v>30.5426325921249</v>
      </c>
      <c r="M1779">
        <v>41.668980819277401</v>
      </c>
      <c r="N1779">
        <v>0.46038219823774301</v>
      </c>
      <c r="O1779">
        <v>22.138364779874198</v>
      </c>
      <c r="P1779">
        <v>486.023883237505</v>
      </c>
      <c r="Q1779">
        <v>0.182366713428114</v>
      </c>
    </row>
    <row r="1780" spans="1:17" hidden="1" x14ac:dyDescent="0.3">
      <c r="A1780" t="s">
        <v>3740</v>
      </c>
      <c r="B1780" t="s">
        <v>3741</v>
      </c>
      <c r="C1780" t="s">
        <v>10405</v>
      </c>
      <c r="D1780" t="s">
        <v>388</v>
      </c>
      <c r="E1780">
        <v>588.91258049999999</v>
      </c>
      <c r="F1780">
        <v>712.65</v>
      </c>
      <c r="G1780">
        <v>77.261416782714605</v>
      </c>
      <c r="H1780">
        <v>8.6035935704134001</v>
      </c>
      <c r="I1780">
        <v>25.163872219158499</v>
      </c>
      <c r="J1780">
        <v>-11.848154072225</v>
      </c>
      <c r="K1780">
        <v>620.88779786133705</v>
      </c>
      <c r="L1780">
        <v>535.69574303055299</v>
      </c>
      <c r="M1780">
        <v>61.875606987024199</v>
      </c>
      <c r="N1780">
        <v>2.1758529654302401</v>
      </c>
      <c r="O1780">
        <v>15.765102083771801</v>
      </c>
      <c r="P1780">
        <v>118.704925579254</v>
      </c>
      <c r="Q1780">
        <v>6.7570756984976998E-2</v>
      </c>
    </row>
    <row r="1781" spans="1:17" hidden="1" x14ac:dyDescent="0.3">
      <c r="A1781" t="s">
        <v>3742</v>
      </c>
      <c r="B1781" t="s">
        <v>3743</v>
      </c>
      <c r="C1781" t="s">
        <v>10405</v>
      </c>
      <c r="D1781" t="s">
        <v>433</v>
      </c>
      <c r="E1781">
        <v>587.35845410000002</v>
      </c>
      <c r="F1781">
        <v>37.4</v>
      </c>
      <c r="G1781">
        <v>26.9615416294596</v>
      </c>
      <c r="H1781">
        <v>-11.6577499036348</v>
      </c>
      <c r="I1781">
        <v>-11.1446394831819</v>
      </c>
      <c r="J1781">
        <v>-7.3940512710523496</v>
      </c>
      <c r="K1781">
        <v>38.3252228587384</v>
      </c>
      <c r="L1781">
        <v>36.884357419773501</v>
      </c>
      <c r="M1781">
        <v>45.462939472701301</v>
      </c>
      <c r="N1781">
        <v>0.81678556542059699</v>
      </c>
      <c r="O1781">
        <v>31.818181818181799</v>
      </c>
      <c r="P1781">
        <v>60.860215053763397</v>
      </c>
      <c r="Q1781">
        <v>1.0884499141296E-2</v>
      </c>
    </row>
    <row r="1782" spans="1:17" hidden="1" x14ac:dyDescent="0.3">
      <c r="A1782" t="s">
        <v>3744</v>
      </c>
      <c r="B1782" t="s">
        <v>3745</v>
      </c>
      <c r="C1782" t="s">
        <v>10405</v>
      </c>
      <c r="D1782" t="s">
        <v>54</v>
      </c>
      <c r="E1782">
        <v>584.085626832</v>
      </c>
      <c r="F1782">
        <v>25.68</v>
      </c>
      <c r="G1782">
        <v>196.95972023982</v>
      </c>
      <c r="H1782">
        <v>38.481617205727296</v>
      </c>
      <c r="I1782">
        <v>41.516251605926897</v>
      </c>
      <c r="J1782">
        <v>-4.1918649748278396</v>
      </c>
      <c r="K1782">
        <v>19.563218225521101</v>
      </c>
      <c r="L1782">
        <v>16.444535586306198</v>
      </c>
      <c r="M1782">
        <v>64.253682558020799</v>
      </c>
      <c r="N1782">
        <v>2.2348829636374901</v>
      </c>
      <c r="O1782">
        <v>12.9283489096573</v>
      </c>
      <c r="P1782">
        <v>233.940182054616</v>
      </c>
      <c r="Q1782">
        <v>0.116106741232894</v>
      </c>
    </row>
    <row r="1783" spans="1:17" hidden="1" x14ac:dyDescent="0.3">
      <c r="A1783" t="s">
        <v>3746</v>
      </c>
      <c r="B1783" t="s">
        <v>3747</v>
      </c>
      <c r="C1783" t="s">
        <v>10405</v>
      </c>
      <c r="D1783" t="s">
        <v>592</v>
      </c>
      <c r="E1783">
        <v>583.91002917900005</v>
      </c>
      <c r="F1783">
        <v>16.79</v>
      </c>
      <c r="G1783">
        <v>-20.680452569129901</v>
      </c>
      <c r="H1783">
        <v>-11.766145057072499</v>
      </c>
      <c r="I1783">
        <v>-13.270608475429899</v>
      </c>
      <c r="J1783">
        <v>1.2196990708825399</v>
      </c>
      <c r="K1783">
        <v>17.2363976404508</v>
      </c>
      <c r="L1783">
        <v>17.470381517417898</v>
      </c>
      <c r="M1783">
        <v>48.587216583169301</v>
      </c>
      <c r="N1783">
        <v>1.7405634828797001</v>
      </c>
      <c r="O1783">
        <v>58.129839189994001</v>
      </c>
      <c r="P1783">
        <v>15.693367786391001</v>
      </c>
      <c r="Q1783">
        <v>4.2934288947810997E-2</v>
      </c>
    </row>
    <row r="1784" spans="1:17" hidden="1" x14ac:dyDescent="0.3">
      <c r="A1784" t="s">
        <v>3748</v>
      </c>
      <c r="B1784" t="s">
        <v>3749</v>
      </c>
      <c r="C1784" t="s">
        <v>10405</v>
      </c>
      <c r="D1784" t="s">
        <v>998</v>
      </c>
      <c r="E1784">
        <v>583.31268</v>
      </c>
      <c r="F1784">
        <v>290.89999999999998</v>
      </c>
      <c r="G1784">
        <v>0.98155151806740504</v>
      </c>
      <c r="H1784">
        <v>0.32172703443925699</v>
      </c>
      <c r="I1784">
        <v>38.7932799799053</v>
      </c>
      <c r="J1784">
        <v>-13.4376435864601</v>
      </c>
      <c r="K1784">
        <v>274.38830830839998</v>
      </c>
      <c r="L1784">
        <v>233.59266666041299</v>
      </c>
      <c r="M1784">
        <v>36.5126721338114</v>
      </c>
      <c r="N1784">
        <v>1.04784688995215</v>
      </c>
      <c r="O1784">
        <v>20.247507734616701</v>
      </c>
      <c r="P1784">
        <v>61.6111111111111</v>
      </c>
      <c r="Q1784">
        <v>0.13178044352305299</v>
      </c>
    </row>
    <row r="1785" spans="1:17" hidden="1" x14ac:dyDescent="0.3">
      <c r="A1785" t="s">
        <v>3750</v>
      </c>
      <c r="B1785" t="s">
        <v>3751</v>
      </c>
      <c r="C1785" t="s">
        <v>10405</v>
      </c>
      <c r="D1785" t="s">
        <v>125</v>
      </c>
      <c r="E1785">
        <v>582.23379050000005</v>
      </c>
      <c r="F1785">
        <v>396.1</v>
      </c>
      <c r="G1785">
        <v>117.74092346997099</v>
      </c>
      <c r="H1785">
        <v>27.155482528950401</v>
      </c>
      <c r="I1785">
        <v>62.732691121638403</v>
      </c>
      <c r="J1785">
        <v>-6.3399299949809302</v>
      </c>
      <c r="K1785">
        <v>324.39354724920901</v>
      </c>
      <c r="L1785">
        <v>253.874742649045</v>
      </c>
      <c r="N1785">
        <v>3.84108539885615</v>
      </c>
      <c r="O1785">
        <v>20.891189093663201</v>
      </c>
      <c r="P1785">
        <v>169.45578231292501</v>
      </c>
    </row>
    <row r="1786" spans="1:17" hidden="1" x14ac:dyDescent="0.3">
      <c r="A1786" t="s">
        <v>3752</v>
      </c>
      <c r="B1786" t="s">
        <v>3753</v>
      </c>
      <c r="C1786" t="s">
        <v>10405</v>
      </c>
      <c r="D1786" t="s">
        <v>125</v>
      </c>
      <c r="E1786">
        <v>581.45699999999999</v>
      </c>
      <c r="F1786">
        <v>510.05</v>
      </c>
      <c r="G1786">
        <v>55.841393654062301</v>
      </c>
      <c r="H1786">
        <v>-12.809194123832899</v>
      </c>
      <c r="I1786">
        <v>6.5543277100137001</v>
      </c>
      <c r="J1786">
        <v>-4.5627383900729903</v>
      </c>
      <c r="K1786">
        <v>567.98356900066301</v>
      </c>
      <c r="L1786">
        <v>541.04802516419602</v>
      </c>
      <c r="M1786">
        <v>48.849467854993698</v>
      </c>
      <c r="N1786">
        <v>0.69788525373474297</v>
      </c>
      <c r="O1786">
        <v>86.452308597196307</v>
      </c>
      <c r="P1786">
        <v>118.390066366944</v>
      </c>
      <c r="Q1786">
        <v>0.163076695417949</v>
      </c>
    </row>
    <row r="1787" spans="1:17" hidden="1" x14ac:dyDescent="0.3">
      <c r="A1787" t="s">
        <v>3754</v>
      </c>
      <c r="B1787" t="s">
        <v>3755</v>
      </c>
      <c r="C1787" t="s">
        <v>10405</v>
      </c>
      <c r="D1787" t="s">
        <v>228</v>
      </c>
      <c r="E1787">
        <v>581.27964450000002</v>
      </c>
      <c r="F1787">
        <v>154.19999999999999</v>
      </c>
      <c r="G1787">
        <v>-27.3840906111752</v>
      </c>
      <c r="H1787">
        <v>-8.8729286912492604</v>
      </c>
      <c r="I1787">
        <v>27.440788453137699</v>
      </c>
      <c r="J1787">
        <v>-3.7790216680233302</v>
      </c>
      <c r="K1787">
        <v>164.10566905420001</v>
      </c>
      <c r="L1787">
        <v>144.877111391374</v>
      </c>
      <c r="M1787">
        <v>36.424527444596997</v>
      </c>
      <c r="N1787">
        <v>0.72817976664453798</v>
      </c>
      <c r="O1787">
        <v>24.6203594196149</v>
      </c>
      <c r="P1787">
        <v>56.071197375173497</v>
      </c>
      <c r="Q1787">
        <v>0.12183748306631199</v>
      </c>
    </row>
    <row r="1788" spans="1:17" hidden="1" x14ac:dyDescent="0.3">
      <c r="A1788" t="s">
        <v>3756</v>
      </c>
      <c r="B1788" t="s">
        <v>3757</v>
      </c>
      <c r="C1788" t="s">
        <v>10405</v>
      </c>
      <c r="D1788" t="s">
        <v>403</v>
      </c>
      <c r="E1788">
        <v>578.619867</v>
      </c>
      <c r="F1788">
        <v>43.71</v>
      </c>
      <c r="G1788">
        <v>-25.2397426126821</v>
      </c>
      <c r="H1788">
        <v>-11.3107985004886</v>
      </c>
      <c r="I1788">
        <v>-7.4323753322385198</v>
      </c>
      <c r="J1788">
        <v>-2.5303009291174501</v>
      </c>
      <c r="K1788">
        <v>44.477886646684098</v>
      </c>
      <c r="L1788">
        <v>43.061085497871503</v>
      </c>
      <c r="M1788">
        <v>39.381412112021202</v>
      </c>
      <c r="N1788">
        <v>0.37878512112000101</v>
      </c>
      <c r="O1788">
        <v>23.770304278197202</v>
      </c>
      <c r="P1788">
        <v>16.25</v>
      </c>
      <c r="Q1788">
        <v>5.1289582422458999E-2</v>
      </c>
    </row>
    <row r="1789" spans="1:17" hidden="1" x14ac:dyDescent="0.3">
      <c r="A1789" t="s">
        <v>3758</v>
      </c>
      <c r="B1789" t="s">
        <v>3759</v>
      </c>
      <c r="C1789" t="s">
        <v>10405</v>
      </c>
      <c r="D1789" t="s">
        <v>1473</v>
      </c>
      <c r="E1789">
        <v>578.58295238000005</v>
      </c>
      <c r="F1789">
        <v>238.1</v>
      </c>
      <c r="G1789">
        <v>65.171601827613699</v>
      </c>
      <c r="H1789">
        <v>-24.567173926331598</v>
      </c>
      <c r="I1789">
        <v>57.037594949052497</v>
      </c>
      <c r="J1789">
        <v>-5.7108335186546402</v>
      </c>
      <c r="K1789">
        <v>280.52936563125797</v>
      </c>
      <c r="L1789">
        <v>247.110135218301</v>
      </c>
      <c r="M1789">
        <v>32.932357285764397</v>
      </c>
      <c r="N1789">
        <v>0.704580152671755</v>
      </c>
      <c r="O1789">
        <v>94.036119277614404</v>
      </c>
      <c r="P1789">
        <v>112.210338680926</v>
      </c>
    </row>
    <row r="1790" spans="1:17" hidden="1" x14ac:dyDescent="0.3">
      <c r="A1790" t="s">
        <v>3760</v>
      </c>
      <c r="B1790" t="s">
        <v>3761</v>
      </c>
      <c r="C1790" t="s">
        <v>10405</v>
      </c>
      <c r="D1790" t="s">
        <v>400</v>
      </c>
      <c r="E1790">
        <v>577.59509060000005</v>
      </c>
      <c r="F1790">
        <v>2351</v>
      </c>
      <c r="G1790">
        <v>1.2385284621316599</v>
      </c>
      <c r="H1790">
        <v>-6.5841722679568599</v>
      </c>
      <c r="I1790">
        <v>13.635038655316</v>
      </c>
      <c r="J1790">
        <v>-5.1458117069993596</v>
      </c>
      <c r="K1790">
        <v>2319.9102240162701</v>
      </c>
      <c r="L1790">
        <v>2054.3605606595902</v>
      </c>
      <c r="M1790">
        <v>43.852110868120199</v>
      </c>
      <c r="N1790">
        <v>0.245897504875916</v>
      </c>
      <c r="O1790">
        <v>18.205019140791102</v>
      </c>
      <c r="P1790">
        <v>41.196961052220601</v>
      </c>
      <c r="Q1790">
        <v>-5.7698996242045997E-2</v>
      </c>
    </row>
    <row r="1791" spans="1:17" hidden="1" x14ac:dyDescent="0.3">
      <c r="A1791" t="s">
        <v>3762</v>
      </c>
      <c r="B1791" t="s">
        <v>3763</v>
      </c>
      <c r="C1791" t="s">
        <v>10405</v>
      </c>
      <c r="D1791" t="s">
        <v>512</v>
      </c>
      <c r="E1791">
        <v>575.66925600000002</v>
      </c>
      <c r="F1791">
        <v>372</v>
      </c>
      <c r="G1791">
        <v>236.28508812795499</v>
      </c>
      <c r="H1791">
        <v>-22.604568411626801</v>
      </c>
      <c r="I1791">
        <v>83.360892087244395</v>
      </c>
      <c r="J1791">
        <v>-9.0194313639000505</v>
      </c>
      <c r="K1791">
        <v>413.41674264494998</v>
      </c>
      <c r="L1791">
        <v>331.37798039718598</v>
      </c>
      <c r="M1791">
        <v>32.073426945288197</v>
      </c>
      <c r="N1791">
        <v>1.06732206426073</v>
      </c>
      <c r="O1791">
        <v>40.8333333333333</v>
      </c>
      <c r="P1791">
        <v>275.75757575757501</v>
      </c>
      <c r="Q1791">
        <v>0.18293497230214401</v>
      </c>
    </row>
    <row r="1792" spans="1:17" hidden="1" x14ac:dyDescent="0.3">
      <c r="A1792" t="s">
        <v>3764</v>
      </c>
      <c r="B1792" t="s">
        <v>3765</v>
      </c>
      <c r="C1792" t="s">
        <v>10405</v>
      </c>
      <c r="D1792" t="s">
        <v>60</v>
      </c>
      <c r="E1792">
        <v>573.81305574999999</v>
      </c>
      <c r="F1792">
        <v>27.5</v>
      </c>
      <c r="G1792">
        <v>44.432552571808102</v>
      </c>
      <c r="H1792">
        <v>-16.204308966169201</v>
      </c>
      <c r="I1792">
        <v>50.2882873460863</v>
      </c>
      <c r="J1792">
        <v>-7.1394981916717803</v>
      </c>
      <c r="K1792">
        <v>30.549665305984799</v>
      </c>
      <c r="L1792">
        <v>27.504222544895399</v>
      </c>
      <c r="M1792">
        <v>30.248210318813999</v>
      </c>
      <c r="N1792">
        <v>0.27842796924387903</v>
      </c>
      <c r="O1792">
        <v>76.727272727272705</v>
      </c>
      <c r="P1792">
        <v>89.655172413793096</v>
      </c>
      <c r="Q1792">
        <v>0.10316875249131199</v>
      </c>
    </row>
    <row r="1793" spans="1:17" hidden="1" x14ac:dyDescent="0.3">
      <c r="A1793" t="s">
        <v>3766</v>
      </c>
      <c r="B1793" t="s">
        <v>3767</v>
      </c>
      <c r="C1793" t="s">
        <v>10405</v>
      </c>
      <c r="D1793" t="s">
        <v>74</v>
      </c>
      <c r="E1793">
        <v>573.00160000000005</v>
      </c>
      <c r="F1793">
        <v>160</v>
      </c>
      <c r="G1793">
        <v>324.90185727034498</v>
      </c>
      <c r="H1793">
        <v>9.7648463089796902</v>
      </c>
      <c r="I1793">
        <v>113.585582835282</v>
      </c>
      <c r="J1793">
        <v>4.7621749436336502</v>
      </c>
      <c r="K1793">
        <v>139.91646442228699</v>
      </c>
      <c r="L1793">
        <v>98.580983747866298</v>
      </c>
      <c r="M1793">
        <v>63.817288106100001</v>
      </c>
      <c r="N1793">
        <v>1.1202594434776301</v>
      </c>
      <c r="O1793">
        <v>6.3749999999999902</v>
      </c>
      <c r="P1793">
        <v>356.75135598058802</v>
      </c>
      <c r="Q1793">
        <v>0.135618233400497</v>
      </c>
    </row>
    <row r="1794" spans="1:17" hidden="1" x14ac:dyDescent="0.3">
      <c r="A1794" t="s">
        <v>3768</v>
      </c>
      <c r="B1794" t="s">
        <v>3769</v>
      </c>
      <c r="C1794" t="s">
        <v>10405</v>
      </c>
      <c r="D1794" t="s">
        <v>2529</v>
      </c>
      <c r="E1794">
        <v>571.62239999999997</v>
      </c>
      <c r="F1794">
        <v>661.6</v>
      </c>
      <c r="G1794">
        <v>507.99576241161299</v>
      </c>
      <c r="H1794">
        <v>-6.6178384406569704</v>
      </c>
      <c r="I1794">
        <v>55.799077794304999</v>
      </c>
      <c r="J1794">
        <v>9.3606264166291595</v>
      </c>
      <c r="K1794">
        <v>597.65228604049901</v>
      </c>
      <c r="L1794">
        <v>450.05059220376597</v>
      </c>
      <c r="M1794">
        <v>59.833003949665901</v>
      </c>
      <c r="N1794">
        <v>1.1555025771226499</v>
      </c>
      <c r="O1794">
        <v>11.4192865779927</v>
      </c>
      <c r="P1794">
        <v>573.384223918575</v>
      </c>
      <c r="Q1794">
        <v>0.21919223949115799</v>
      </c>
    </row>
    <row r="1795" spans="1:17" hidden="1" x14ac:dyDescent="0.3">
      <c r="A1795" t="s">
        <v>3770</v>
      </c>
      <c r="B1795" t="s">
        <v>3771</v>
      </c>
      <c r="C1795" t="s">
        <v>10405</v>
      </c>
      <c r="D1795" t="s">
        <v>125</v>
      </c>
      <c r="E1795">
        <v>570.78372000000002</v>
      </c>
      <c r="F1795">
        <v>109.22</v>
      </c>
      <c r="G1795">
        <v>63.151393987489399</v>
      </c>
      <c r="H1795">
        <v>-1.1209295690646099</v>
      </c>
      <c r="I1795">
        <v>-9.5762781801216992</v>
      </c>
      <c r="J1795">
        <v>-7.6483381423568302</v>
      </c>
      <c r="K1795">
        <v>108.09505949750699</v>
      </c>
      <c r="L1795">
        <v>95.157027960000093</v>
      </c>
      <c r="M1795">
        <v>37.698167785580303</v>
      </c>
      <c r="N1795">
        <v>0.28247608629635201</v>
      </c>
      <c r="O1795">
        <v>35.323200878959902</v>
      </c>
      <c r="P1795">
        <v>651.47928994082804</v>
      </c>
      <c r="Q1795">
        <v>0.150847814334157</v>
      </c>
    </row>
    <row r="1796" spans="1:17" hidden="1" x14ac:dyDescent="0.3">
      <c r="A1796" t="s">
        <v>3772</v>
      </c>
      <c r="B1796" t="s">
        <v>3773</v>
      </c>
      <c r="C1796" t="s">
        <v>10405</v>
      </c>
      <c r="D1796" t="s">
        <v>1806</v>
      </c>
      <c r="E1796">
        <v>569.66890000000001</v>
      </c>
      <c r="F1796">
        <v>228.05</v>
      </c>
      <c r="G1796">
        <v>343.25466795642302</v>
      </c>
      <c r="H1796">
        <v>18.3338067346678</v>
      </c>
      <c r="I1796">
        <v>52.791927680997198</v>
      </c>
      <c r="J1796">
        <v>-2.4573695510679499</v>
      </c>
      <c r="K1796">
        <v>198.42584078661201</v>
      </c>
      <c r="L1796">
        <v>141.56768433055501</v>
      </c>
      <c r="M1796">
        <v>55.4551617657905</v>
      </c>
      <c r="N1796">
        <v>0.72797270102371103</v>
      </c>
      <c r="O1796">
        <v>3.48607761455821</v>
      </c>
      <c r="P1796">
        <v>400.10964912280701</v>
      </c>
      <c r="Q1796">
        <v>0.22153258102741</v>
      </c>
    </row>
    <row r="1797" spans="1:17" hidden="1" x14ac:dyDescent="0.3">
      <c r="A1797" t="s">
        <v>3774</v>
      </c>
      <c r="B1797" t="s">
        <v>3775</v>
      </c>
      <c r="C1797" t="s">
        <v>10405</v>
      </c>
      <c r="D1797" t="s">
        <v>54</v>
      </c>
      <c r="E1797">
        <v>568.66694500000006</v>
      </c>
      <c r="F1797">
        <v>449.5</v>
      </c>
      <c r="G1797">
        <v>-63.526045297870297</v>
      </c>
      <c r="H1797">
        <v>7.1957094249325104</v>
      </c>
      <c r="I1797">
        <v>-5.2998763909125897</v>
      </c>
      <c r="J1797">
        <v>-6.2580491223468204</v>
      </c>
      <c r="K1797">
        <v>441.40030037565202</v>
      </c>
      <c r="L1797">
        <v>495.56932549721603</v>
      </c>
      <c r="M1797">
        <v>49.535365026060603</v>
      </c>
      <c r="N1797">
        <v>1.9995676153652</v>
      </c>
      <c r="O1797">
        <v>62.313681868742997</v>
      </c>
      <c r="P1797">
        <v>26.459417639611701</v>
      </c>
      <c r="Q1797">
        <v>-2.4019386795648998E-2</v>
      </c>
    </row>
    <row r="1798" spans="1:17" hidden="1" x14ac:dyDescent="0.3">
      <c r="A1798" t="s">
        <v>3776</v>
      </c>
      <c r="B1798" t="s">
        <v>3777</v>
      </c>
      <c r="C1798" t="s">
        <v>10405</v>
      </c>
      <c r="D1798" t="s">
        <v>130</v>
      </c>
      <c r="E1798">
        <v>566.82503999999994</v>
      </c>
      <c r="F1798">
        <v>10.8</v>
      </c>
      <c r="G1798">
        <v>176.721929861185</v>
      </c>
      <c r="H1798">
        <v>-35.5215193882592</v>
      </c>
      <c r="I1798">
        <v>-32.131481588444998</v>
      </c>
      <c r="J1798">
        <v>5.8801659526437904</v>
      </c>
      <c r="K1798">
        <v>13.2807071258596</v>
      </c>
      <c r="L1798">
        <v>13.493519463430101</v>
      </c>
      <c r="M1798">
        <v>46.915683852893501</v>
      </c>
      <c r="N1798">
        <v>0.76996446985538503</v>
      </c>
      <c r="O1798">
        <v>102.68518518518501</v>
      </c>
      <c r="P1798">
        <v>250.27027027027</v>
      </c>
    </row>
    <row r="1799" spans="1:17" hidden="1" x14ac:dyDescent="0.3">
      <c r="A1799" t="s">
        <v>3778</v>
      </c>
      <c r="B1799" t="s">
        <v>3779</v>
      </c>
      <c r="C1799" t="s">
        <v>10405</v>
      </c>
      <c r="D1799" t="s">
        <v>21</v>
      </c>
      <c r="E1799">
        <v>566.64137183499997</v>
      </c>
      <c r="F1799">
        <v>386.05</v>
      </c>
      <c r="G1799">
        <v>21.7105649333527</v>
      </c>
      <c r="H1799">
        <v>-10.1260091879605</v>
      </c>
      <c r="I1799">
        <v>8.5596835184494005</v>
      </c>
      <c r="J1799">
        <v>-5.5488499288642199</v>
      </c>
      <c r="K1799">
        <v>363.50372781479501</v>
      </c>
      <c r="L1799">
        <v>330.44227675514202</v>
      </c>
      <c r="M1799">
        <v>68.984149330248499</v>
      </c>
      <c r="N1799">
        <v>0.84976951560492697</v>
      </c>
      <c r="O1799">
        <v>16.4875016189612</v>
      </c>
      <c r="P1799">
        <v>62.205882352941103</v>
      </c>
    </row>
    <row r="1800" spans="1:17" hidden="1" x14ac:dyDescent="0.3">
      <c r="A1800" t="s">
        <v>3780</v>
      </c>
      <c r="B1800" t="s">
        <v>3781</v>
      </c>
      <c r="C1800" t="s">
        <v>10405</v>
      </c>
      <c r="D1800" t="s">
        <v>190</v>
      </c>
      <c r="E1800">
        <v>566.25555452599997</v>
      </c>
      <c r="F1800">
        <v>46.33</v>
      </c>
      <c r="G1800">
        <v>-4.3942029743421296</v>
      </c>
      <c r="H1800">
        <v>-21.286553220337801</v>
      </c>
      <c r="I1800">
        <v>7.65259398510418</v>
      </c>
      <c r="J1800">
        <v>-7.93062868659527</v>
      </c>
      <c r="K1800">
        <v>48.180178424190203</v>
      </c>
      <c r="L1800">
        <v>42.2406851251814</v>
      </c>
      <c r="M1800">
        <v>28.453783322236799</v>
      </c>
      <c r="N1800">
        <v>0.14376619075934399</v>
      </c>
      <c r="O1800">
        <v>39.8014245629182</v>
      </c>
      <c r="P1800">
        <v>68.472727272727198</v>
      </c>
      <c r="Q1800">
        <v>7.6211612051409999E-2</v>
      </c>
    </row>
    <row r="1801" spans="1:17" hidden="1" x14ac:dyDescent="0.3">
      <c r="A1801" t="s">
        <v>3782</v>
      </c>
      <c r="B1801" t="s">
        <v>3783</v>
      </c>
      <c r="C1801" t="s">
        <v>10405</v>
      </c>
      <c r="D1801" t="s">
        <v>2205</v>
      </c>
      <c r="E1801">
        <v>563.22675000000004</v>
      </c>
      <c r="F1801">
        <v>622.35</v>
      </c>
      <c r="G1801">
        <v>-4.20105239704443</v>
      </c>
      <c r="H1801">
        <v>-14.303588486327</v>
      </c>
      <c r="I1801">
        <v>-21.100348906050499</v>
      </c>
      <c r="J1801">
        <v>-7.8288633563873402</v>
      </c>
      <c r="K1801">
        <v>636.96872938737897</v>
      </c>
      <c r="L1801">
        <v>615.73871220327499</v>
      </c>
      <c r="M1801">
        <v>49.539357007298896</v>
      </c>
      <c r="N1801">
        <v>0.94827505587715399</v>
      </c>
      <c r="O1801">
        <v>39.632039848959501</v>
      </c>
      <c r="P1801">
        <v>38.917410714285701</v>
      </c>
    </row>
    <row r="1802" spans="1:17" hidden="1" x14ac:dyDescent="0.3">
      <c r="A1802" t="s">
        <v>3784</v>
      </c>
      <c r="B1802" t="s">
        <v>3785</v>
      </c>
      <c r="C1802" t="s">
        <v>10405</v>
      </c>
      <c r="D1802" t="s">
        <v>21</v>
      </c>
      <c r="E1802">
        <v>562.78245898</v>
      </c>
      <c r="F1802">
        <v>13.3</v>
      </c>
      <c r="G1802">
        <v>-73.516165376909697</v>
      </c>
      <c r="H1802">
        <v>12.481919686066099</v>
      </c>
      <c r="I1802">
        <v>-25.161629774443998</v>
      </c>
      <c r="J1802">
        <v>-9.6772623747514501</v>
      </c>
      <c r="K1802">
        <v>12.6143446967339</v>
      </c>
      <c r="L1802">
        <v>15.6992331566688</v>
      </c>
      <c r="M1802">
        <v>47.030346170780597</v>
      </c>
      <c r="N1802">
        <v>1.6001931116080399</v>
      </c>
      <c r="O1802">
        <v>111.278195488721</v>
      </c>
      <c r="P1802">
        <v>39.267015706806198</v>
      </c>
      <c r="Q1802">
        <v>0.144124403448013</v>
      </c>
    </row>
    <row r="1803" spans="1:17" hidden="1" x14ac:dyDescent="0.3">
      <c r="A1803" t="s">
        <v>3786</v>
      </c>
      <c r="B1803" t="s">
        <v>3787</v>
      </c>
      <c r="C1803" t="s">
        <v>10405</v>
      </c>
      <c r="D1803" t="s">
        <v>1597</v>
      </c>
      <c r="E1803">
        <v>562.74123863099999</v>
      </c>
      <c r="F1803">
        <v>24.33</v>
      </c>
      <c r="G1803">
        <v>-38.452185850358198</v>
      </c>
      <c r="H1803">
        <v>-11.0008389346235</v>
      </c>
      <c r="I1803">
        <v>-28.760759701761099</v>
      </c>
      <c r="J1803">
        <v>-4.1472690395410501</v>
      </c>
      <c r="K1803">
        <v>25.355547471120399</v>
      </c>
      <c r="L1803">
        <v>26.193293170953702</v>
      </c>
      <c r="M1803">
        <v>46.139457739440601</v>
      </c>
      <c r="N1803">
        <v>0.40426548614309399</v>
      </c>
      <c r="O1803">
        <v>51.664611590628802</v>
      </c>
      <c r="P1803">
        <v>8.8590604026845501</v>
      </c>
      <c r="Q1803">
        <v>-2.7913911387196001E-2</v>
      </c>
    </row>
    <row r="1804" spans="1:17" hidden="1" x14ac:dyDescent="0.3">
      <c r="A1804" t="s">
        <v>3788</v>
      </c>
      <c r="B1804" t="s">
        <v>3789</v>
      </c>
      <c r="C1804" t="s">
        <v>10405</v>
      </c>
      <c r="D1804" t="s">
        <v>324</v>
      </c>
      <c r="E1804">
        <v>557.75057488499999</v>
      </c>
      <c r="F1804">
        <v>24.15</v>
      </c>
      <c r="G1804">
        <v>-15.743729479473799</v>
      </c>
      <c r="H1804">
        <v>-28.281326739501502</v>
      </c>
      <c r="I1804">
        <v>4.8838415294762996</v>
      </c>
      <c r="J1804">
        <v>-3.2387989528328598</v>
      </c>
      <c r="K1804">
        <v>25.091163840702901</v>
      </c>
      <c r="L1804">
        <v>22.3915914355076</v>
      </c>
      <c r="M1804">
        <v>34.7103162719377</v>
      </c>
      <c r="N1804">
        <v>0.33949366255589097</v>
      </c>
      <c r="O1804">
        <v>36.604554865424397</v>
      </c>
      <c r="P1804">
        <v>55.806451612903203</v>
      </c>
      <c r="Q1804">
        <v>3.2026837094020003E-2</v>
      </c>
    </row>
    <row r="1805" spans="1:17" hidden="1" x14ac:dyDescent="0.3">
      <c r="A1805" t="s">
        <v>3790</v>
      </c>
      <c r="B1805" t="s">
        <v>3791</v>
      </c>
      <c r="C1805" t="s">
        <v>10405</v>
      </c>
      <c r="D1805" t="s">
        <v>400</v>
      </c>
      <c r="E1805">
        <v>556.42999999999995</v>
      </c>
      <c r="F1805">
        <v>794.9</v>
      </c>
      <c r="G1805">
        <v>102.013402142949</v>
      </c>
      <c r="H1805">
        <v>-1.3749931971404299</v>
      </c>
      <c r="I1805">
        <v>34.029305654450198</v>
      </c>
      <c r="J1805">
        <v>-3.9643481066005002</v>
      </c>
      <c r="K1805">
        <v>725.21392096076795</v>
      </c>
      <c r="L1805">
        <v>589.65708942682102</v>
      </c>
      <c r="M1805">
        <v>69.668819366753098</v>
      </c>
      <c r="N1805">
        <v>0.88275514308668201</v>
      </c>
      <c r="O1805">
        <v>1.10705749150836</v>
      </c>
      <c r="P1805">
        <v>142.34756097560901</v>
      </c>
      <c r="Q1805">
        <v>0.148671513921729</v>
      </c>
    </row>
    <row r="1806" spans="1:17" hidden="1" x14ac:dyDescent="0.3">
      <c r="A1806" t="s">
        <v>3792</v>
      </c>
      <c r="B1806" t="s">
        <v>3793</v>
      </c>
      <c r="C1806" t="s">
        <v>10405</v>
      </c>
      <c r="D1806" t="s">
        <v>261</v>
      </c>
      <c r="E1806">
        <v>555.84798750000004</v>
      </c>
      <c r="F1806">
        <v>490.75</v>
      </c>
      <c r="G1806">
        <v>-4.1331681962548004</v>
      </c>
      <c r="H1806">
        <v>37.422748615162497</v>
      </c>
      <c r="I1806">
        <v>10.321691030806299</v>
      </c>
      <c r="J1806">
        <v>-17.211758360574802</v>
      </c>
      <c r="K1806">
        <v>413.98485459567701</v>
      </c>
      <c r="M1806">
        <v>60.444540937202497</v>
      </c>
      <c r="N1806">
        <v>0.79737860907691505</v>
      </c>
      <c r="O1806">
        <v>18.492103922567502</v>
      </c>
      <c r="P1806">
        <v>69.224137931034406</v>
      </c>
    </row>
    <row r="1807" spans="1:17" hidden="1" x14ac:dyDescent="0.3">
      <c r="A1807" t="s">
        <v>3794</v>
      </c>
      <c r="B1807" t="s">
        <v>3795</v>
      </c>
      <c r="C1807" t="s">
        <v>10405</v>
      </c>
      <c r="D1807" t="s">
        <v>592</v>
      </c>
      <c r="E1807">
        <v>553.73760000000004</v>
      </c>
      <c r="F1807">
        <v>783</v>
      </c>
      <c r="G1807">
        <v>154.963688102943</v>
      </c>
      <c r="H1807">
        <v>2.1658277320431401</v>
      </c>
      <c r="I1807">
        <v>86.564724934635194</v>
      </c>
      <c r="J1807">
        <v>-4.0530282018447199</v>
      </c>
      <c r="K1807">
        <v>754.14609873690495</v>
      </c>
      <c r="M1807">
        <v>40.3738936669073</v>
      </c>
      <c r="N1807">
        <v>0.37893969757697199</v>
      </c>
      <c r="O1807">
        <v>8.4291187739463602</v>
      </c>
      <c r="P1807">
        <v>201.15384615384599</v>
      </c>
    </row>
    <row r="1808" spans="1:17" hidden="1" x14ac:dyDescent="0.3">
      <c r="A1808" t="s">
        <v>3796</v>
      </c>
      <c r="B1808" t="s">
        <v>3797</v>
      </c>
      <c r="C1808" t="s">
        <v>10405</v>
      </c>
      <c r="D1808" t="s">
        <v>400</v>
      </c>
      <c r="E1808">
        <v>553.53185266499997</v>
      </c>
      <c r="F1808">
        <v>205.15</v>
      </c>
      <c r="G1808">
        <v>9.9755963467911197</v>
      </c>
      <c r="H1808">
        <v>4.5738031921658298</v>
      </c>
      <c r="I1808">
        <v>-7.2765503795855704</v>
      </c>
      <c r="J1808">
        <v>7.0774065807639603</v>
      </c>
      <c r="K1808">
        <v>192.834396032711</v>
      </c>
      <c r="L1808">
        <v>177.722461096193</v>
      </c>
      <c r="M1808">
        <v>59.441322072819901</v>
      </c>
      <c r="N1808">
        <v>1.45639461505727</v>
      </c>
      <c r="O1808">
        <v>7.1167438459663597</v>
      </c>
      <c r="P1808">
        <v>48.659420289854999</v>
      </c>
      <c r="Q1808">
        <v>4.1231979825679999E-2</v>
      </c>
    </row>
    <row r="1809" spans="1:17" hidden="1" x14ac:dyDescent="0.3">
      <c r="A1809" t="s">
        <v>3798</v>
      </c>
      <c r="B1809" t="s">
        <v>3799</v>
      </c>
      <c r="C1809" t="s">
        <v>10405</v>
      </c>
      <c r="D1809" t="s">
        <v>400</v>
      </c>
      <c r="E1809">
        <v>553.21306073199901</v>
      </c>
      <c r="F1809">
        <v>29.08</v>
      </c>
      <c r="G1809">
        <v>-25.4462788053766</v>
      </c>
      <c r="H1809">
        <v>8.7656047666027792</v>
      </c>
      <c r="I1809">
        <v>-1.16762109789015</v>
      </c>
      <c r="J1809">
        <v>17.899746296384301</v>
      </c>
      <c r="K1809">
        <v>26.2154400441175</v>
      </c>
      <c r="L1809">
        <v>25.748347284124701</v>
      </c>
      <c r="M1809">
        <v>66.146598710038404</v>
      </c>
      <c r="N1809">
        <v>2.6639138085938399</v>
      </c>
      <c r="O1809">
        <v>25.378266850068702</v>
      </c>
      <c r="P1809">
        <v>30.2283922973578</v>
      </c>
      <c r="Q1809">
        <v>5.8679711387154998E-2</v>
      </c>
    </row>
    <row r="1810" spans="1:17" hidden="1" x14ac:dyDescent="0.3">
      <c r="A1810" t="s">
        <v>3800</v>
      </c>
      <c r="B1810" t="s">
        <v>3801</v>
      </c>
      <c r="C1810" t="s">
        <v>10405</v>
      </c>
      <c r="D1810" t="s">
        <v>27</v>
      </c>
      <c r="E1810">
        <v>551.59506405000002</v>
      </c>
      <c r="F1810">
        <v>2.0099999999999998</v>
      </c>
      <c r="G1810">
        <v>-20.182832043576401</v>
      </c>
      <c r="H1810">
        <v>-18.724976865658</v>
      </c>
      <c r="I1810">
        <v>0.84065463446512401</v>
      </c>
      <c r="J1810">
        <v>-5.9177625013616204</v>
      </c>
      <c r="K1810">
        <v>1.9244080556091501</v>
      </c>
      <c r="L1810">
        <v>1.7925900746469401</v>
      </c>
      <c r="M1810">
        <v>33.079594141490098</v>
      </c>
      <c r="N1810">
        <v>1.0574038727294399</v>
      </c>
      <c r="O1810">
        <v>21.890547263681601</v>
      </c>
      <c r="P1810">
        <v>38.620689655172399</v>
      </c>
      <c r="Q1810">
        <v>-1.6911544551899999E-2</v>
      </c>
    </row>
    <row r="1811" spans="1:17" hidden="1" x14ac:dyDescent="0.3">
      <c r="A1811" t="s">
        <v>3802</v>
      </c>
      <c r="B1811" t="s">
        <v>3803</v>
      </c>
      <c r="C1811" t="s">
        <v>10405</v>
      </c>
      <c r="D1811" t="s">
        <v>284</v>
      </c>
      <c r="E1811">
        <v>551.19600200000002</v>
      </c>
      <c r="F1811">
        <v>231.35</v>
      </c>
      <c r="G1811">
        <v>21.973639587629201</v>
      </c>
      <c r="H1811">
        <v>-20.2151246489092</v>
      </c>
      <c r="I1811">
        <v>36.4284988146904</v>
      </c>
      <c r="J1811">
        <v>-7.0449766720540596</v>
      </c>
      <c r="K1811">
        <v>235.988752464501</v>
      </c>
      <c r="M1811">
        <v>35.541426517822998</v>
      </c>
      <c r="N1811">
        <v>0.75829021096787996</v>
      </c>
      <c r="O1811">
        <v>36.589582883077497</v>
      </c>
      <c r="P1811">
        <v>69.860499265785606</v>
      </c>
    </row>
    <row r="1812" spans="1:17" hidden="1" x14ac:dyDescent="0.3">
      <c r="A1812" t="s">
        <v>3804</v>
      </c>
      <c r="B1812" t="s">
        <v>3805</v>
      </c>
      <c r="C1812" t="s">
        <v>10405</v>
      </c>
      <c r="D1812" t="s">
        <v>324</v>
      </c>
      <c r="E1812">
        <v>550.85973707799997</v>
      </c>
      <c r="F1812">
        <v>90.02</v>
      </c>
      <c r="G1812">
        <v>-35.3133056807524</v>
      </c>
      <c r="H1812">
        <v>-19.044916200033999</v>
      </c>
      <c r="I1812">
        <v>-17.903039129512599</v>
      </c>
      <c r="J1812">
        <v>-6.8325175455881304</v>
      </c>
      <c r="K1812">
        <v>90.336243628156197</v>
      </c>
      <c r="L1812">
        <v>90.700001799288003</v>
      </c>
      <c r="M1812">
        <v>43.666243434252699</v>
      </c>
      <c r="N1812">
        <v>0.52152538503895496</v>
      </c>
      <c r="O1812">
        <v>49.300155520995297</v>
      </c>
      <c r="P1812">
        <v>18.136482939632501</v>
      </c>
      <c r="Q1812">
        <v>3.4951649019812001E-2</v>
      </c>
    </row>
    <row r="1813" spans="1:17" hidden="1" x14ac:dyDescent="0.3">
      <c r="A1813" t="s">
        <v>3806</v>
      </c>
      <c r="B1813" t="s">
        <v>3807</v>
      </c>
      <c r="C1813" t="s">
        <v>10405</v>
      </c>
      <c r="D1813" t="s">
        <v>21</v>
      </c>
      <c r="E1813">
        <v>550.55460525000001</v>
      </c>
      <c r="F1813">
        <v>32.5</v>
      </c>
      <c r="G1813">
        <v>-52.8701548463305</v>
      </c>
      <c r="H1813">
        <v>-12.405198990882299</v>
      </c>
      <c r="I1813">
        <v>-34.486476217875797</v>
      </c>
      <c r="J1813">
        <v>-4.32168491826262</v>
      </c>
      <c r="K1813">
        <v>34.644992046067401</v>
      </c>
      <c r="L1813">
        <v>38.474666772843698</v>
      </c>
      <c r="M1813">
        <v>32.2358841970645</v>
      </c>
      <c r="N1813">
        <v>0.50401676579552601</v>
      </c>
      <c r="O1813">
        <v>96.615384615384599</v>
      </c>
      <c r="P1813">
        <v>7.4380165289256102</v>
      </c>
      <c r="Q1813">
        <v>1.6736646400473999E-2</v>
      </c>
    </row>
    <row r="1814" spans="1:17" hidden="1" x14ac:dyDescent="0.3">
      <c r="A1814" t="s">
        <v>3808</v>
      </c>
      <c r="B1814" t="s">
        <v>3809</v>
      </c>
      <c r="C1814" t="s">
        <v>10405</v>
      </c>
      <c r="D1814" t="s">
        <v>190</v>
      </c>
      <c r="E1814">
        <v>550.46249999999998</v>
      </c>
      <c r="F1814">
        <v>209.7</v>
      </c>
      <c r="G1814">
        <v>21.2161947204138</v>
      </c>
      <c r="H1814">
        <v>-16.326607304255099</v>
      </c>
      <c r="I1814">
        <v>32.230761872508303</v>
      </c>
      <c r="J1814">
        <v>-11.425413139083201</v>
      </c>
      <c r="K1814">
        <v>231.76701429902801</v>
      </c>
      <c r="L1814">
        <v>190.93767475252599</v>
      </c>
      <c r="M1814">
        <v>21.316095274551799</v>
      </c>
      <c r="N1814">
        <v>0.23782882097916</v>
      </c>
      <c r="O1814">
        <v>46.876490224129697</v>
      </c>
      <c r="P1814">
        <v>70.487804878048706</v>
      </c>
      <c r="Q1814">
        <v>7.8654981166188007E-2</v>
      </c>
    </row>
    <row r="1815" spans="1:17" hidden="1" x14ac:dyDescent="0.3">
      <c r="A1815" t="s">
        <v>3810</v>
      </c>
      <c r="B1815" t="s">
        <v>3811</v>
      </c>
      <c r="C1815" t="s">
        <v>10405</v>
      </c>
      <c r="D1815" t="s">
        <v>261</v>
      </c>
      <c r="E1815">
        <v>548.78659458000004</v>
      </c>
      <c r="F1815">
        <v>159.94999999999999</v>
      </c>
      <c r="G1815">
        <v>77.481740656331894</v>
      </c>
      <c r="H1815">
        <v>14.0405253614577</v>
      </c>
      <c r="I1815">
        <v>-1.6565787017058</v>
      </c>
      <c r="J1815">
        <v>-13.898683895314701</v>
      </c>
      <c r="K1815">
        <v>153.917379124094</v>
      </c>
      <c r="L1815">
        <v>127.635703840961</v>
      </c>
      <c r="M1815">
        <v>31.832387263621001</v>
      </c>
      <c r="N1815">
        <v>1.2815064452986999</v>
      </c>
      <c r="O1815">
        <v>24.914035636136301</v>
      </c>
      <c r="P1815">
        <v>128.49999999999901</v>
      </c>
      <c r="Q1815">
        <v>0.113620945361912</v>
      </c>
    </row>
    <row r="1816" spans="1:17" hidden="1" x14ac:dyDescent="0.3">
      <c r="A1816" t="s">
        <v>3812</v>
      </c>
      <c r="B1816" t="s">
        <v>3813</v>
      </c>
      <c r="C1816" t="s">
        <v>10405</v>
      </c>
      <c r="D1816" t="s">
        <v>2368</v>
      </c>
      <c r="E1816">
        <v>547.96586400000001</v>
      </c>
      <c r="F1816">
        <v>279.7</v>
      </c>
      <c r="G1816">
        <v>31.622155293263599</v>
      </c>
      <c r="H1816">
        <v>-3.7865532203378098</v>
      </c>
      <c r="I1816">
        <v>-5.4922590070866999</v>
      </c>
      <c r="J1816">
        <v>3.9620093921402302</v>
      </c>
      <c r="K1816">
        <v>267.21307561478</v>
      </c>
      <c r="L1816">
        <v>241.09835429063301</v>
      </c>
      <c r="M1816">
        <v>52.4992346342056</v>
      </c>
      <c r="N1816">
        <v>3.6470664547724798</v>
      </c>
      <c r="O1816">
        <v>11.190561315695399</v>
      </c>
      <c r="P1816">
        <v>75.086071987480395</v>
      </c>
      <c r="Q1816">
        <v>0.17225708645524701</v>
      </c>
    </row>
    <row r="1817" spans="1:17" hidden="1" x14ac:dyDescent="0.3">
      <c r="A1817" t="s">
        <v>3814</v>
      </c>
      <c r="B1817" t="s">
        <v>3815</v>
      </c>
      <c r="C1817" t="s">
        <v>10405</v>
      </c>
      <c r="D1817" t="s">
        <v>465</v>
      </c>
      <c r="E1817">
        <v>546.92895680000004</v>
      </c>
      <c r="F1817">
        <v>464</v>
      </c>
      <c r="G1817">
        <v>50.971620281088597</v>
      </c>
      <c r="H1817">
        <v>-19.253314182148198</v>
      </c>
      <c r="I1817">
        <v>30.635349350762802</v>
      </c>
      <c r="J1817">
        <v>-9.9943190261059893</v>
      </c>
      <c r="K1817">
        <v>491.96749245139398</v>
      </c>
      <c r="L1817">
        <v>402.77348139287602</v>
      </c>
      <c r="M1817">
        <v>21.8643707525774</v>
      </c>
      <c r="N1817">
        <v>9.6623332430381195E-2</v>
      </c>
      <c r="O1817">
        <v>26.928879310344801</v>
      </c>
      <c r="P1817">
        <v>95.904580958412495</v>
      </c>
      <c r="Q1817">
        <v>1.6402753677508999E-2</v>
      </c>
    </row>
    <row r="1818" spans="1:17" hidden="1" x14ac:dyDescent="0.3">
      <c r="A1818" t="s">
        <v>3816</v>
      </c>
      <c r="B1818" t="s">
        <v>3817</v>
      </c>
      <c r="C1818" t="s">
        <v>10405</v>
      </c>
      <c r="D1818" t="s">
        <v>261</v>
      </c>
      <c r="E1818">
        <v>546.58914403999995</v>
      </c>
      <c r="F1818">
        <v>496.7</v>
      </c>
      <c r="G1818">
        <v>70.5135080121036</v>
      </c>
      <c r="H1818">
        <v>-16.337860360686001</v>
      </c>
      <c r="I1818">
        <v>2.0761963556635301</v>
      </c>
      <c r="J1818">
        <v>-6.3610724260155198</v>
      </c>
      <c r="K1818">
        <v>520.09639804858796</v>
      </c>
      <c r="L1818">
        <v>460.92944771617402</v>
      </c>
      <c r="M1818">
        <v>38.624483105904403</v>
      </c>
      <c r="N1818">
        <v>0.61063719289011298</v>
      </c>
      <c r="O1818">
        <v>34.6889470505335</v>
      </c>
      <c r="P1818">
        <v>125.005662514156</v>
      </c>
      <c r="Q1818">
        <v>0.10484185887092699</v>
      </c>
    </row>
    <row r="1819" spans="1:17" hidden="1" x14ac:dyDescent="0.3">
      <c r="A1819" t="s">
        <v>3818</v>
      </c>
      <c r="B1819" t="s">
        <v>3819</v>
      </c>
      <c r="C1819" t="s">
        <v>10405</v>
      </c>
      <c r="D1819" t="s">
        <v>215</v>
      </c>
      <c r="E1819">
        <v>546.05550000000005</v>
      </c>
      <c r="F1819">
        <v>870</v>
      </c>
      <c r="G1819">
        <v>480.82655762778501</v>
      </c>
      <c r="H1819">
        <v>1.4029955145548001</v>
      </c>
      <c r="I1819">
        <v>187.28054875005199</v>
      </c>
      <c r="J1819">
        <v>-0.41751418315313499</v>
      </c>
      <c r="K1819">
        <v>848.10725741920896</v>
      </c>
      <c r="L1819">
        <v>602.76982947290605</v>
      </c>
      <c r="M1819">
        <v>50.3419682335118</v>
      </c>
      <c r="N1819">
        <v>0.39109506618531797</v>
      </c>
      <c r="O1819">
        <v>26.109195402298798</v>
      </c>
      <c r="P1819">
        <v>565.39196940726504</v>
      </c>
      <c r="Q1819">
        <v>0.21339653254551399</v>
      </c>
    </row>
    <row r="1820" spans="1:17" hidden="1" x14ac:dyDescent="0.3">
      <c r="A1820" t="s">
        <v>3820</v>
      </c>
      <c r="B1820" t="s">
        <v>3821</v>
      </c>
      <c r="C1820" t="s">
        <v>10405</v>
      </c>
      <c r="D1820" t="s">
        <v>324</v>
      </c>
      <c r="E1820">
        <v>545.05113287899997</v>
      </c>
      <c r="F1820">
        <v>111.29</v>
      </c>
      <c r="G1820">
        <v>2.8026489001622301</v>
      </c>
      <c r="H1820">
        <v>-17.081994912454</v>
      </c>
      <c r="I1820">
        <v>7.0212353072037699</v>
      </c>
      <c r="J1820">
        <v>-4.3364161122792702</v>
      </c>
      <c r="K1820">
        <v>118.36616562095</v>
      </c>
      <c r="L1820">
        <v>107.174138218442</v>
      </c>
      <c r="M1820">
        <v>39.103953796349103</v>
      </c>
      <c r="N1820">
        <v>0.20441402455965099</v>
      </c>
      <c r="O1820">
        <v>32.851109713361403</v>
      </c>
      <c r="P1820">
        <v>49.683927370544701</v>
      </c>
      <c r="Q1820">
        <v>-2.6127561827080001E-3</v>
      </c>
    </row>
    <row r="1821" spans="1:17" hidden="1" x14ac:dyDescent="0.3">
      <c r="A1821" t="s">
        <v>3822</v>
      </c>
      <c r="B1821" t="s">
        <v>3823</v>
      </c>
      <c r="C1821" t="s">
        <v>10405</v>
      </c>
      <c r="D1821" t="s">
        <v>273</v>
      </c>
      <c r="E1821">
        <v>544.23444374999997</v>
      </c>
      <c r="F1821">
        <v>567.25</v>
      </c>
      <c r="G1821">
        <v>-24.8009989933153</v>
      </c>
      <c r="H1821">
        <v>-8.3991440193692899</v>
      </c>
      <c r="I1821">
        <v>-7.3451681474558601</v>
      </c>
      <c r="J1821">
        <v>2.6366883221429601E-2</v>
      </c>
      <c r="K1821">
        <v>561.89590951124399</v>
      </c>
      <c r="L1821">
        <v>547.474850181379</v>
      </c>
      <c r="M1821">
        <v>45.705816126209903</v>
      </c>
      <c r="N1821">
        <v>0.20353558546359399</v>
      </c>
      <c r="O1821">
        <v>22.2388717496694</v>
      </c>
      <c r="P1821">
        <v>27.157587984756699</v>
      </c>
    </row>
    <row r="1822" spans="1:17" hidden="1" x14ac:dyDescent="0.3">
      <c r="A1822" t="s">
        <v>3824</v>
      </c>
      <c r="B1822" t="s">
        <v>3825</v>
      </c>
      <c r="C1822" t="s">
        <v>10405</v>
      </c>
      <c r="D1822" t="s">
        <v>125</v>
      </c>
      <c r="E1822">
        <v>544.18650000000002</v>
      </c>
      <c r="F1822">
        <v>383.5</v>
      </c>
      <c r="G1822">
        <v>36.796059777003997</v>
      </c>
      <c r="H1822">
        <v>-5.7449071659945696</v>
      </c>
      <c r="I1822">
        <v>42.730621477152098</v>
      </c>
      <c r="J1822">
        <v>-5.0879104584874604</v>
      </c>
      <c r="K1822">
        <v>361.14158201250598</v>
      </c>
      <c r="L1822">
        <v>288.13120380937198</v>
      </c>
      <c r="M1822">
        <v>46.574201717086098</v>
      </c>
      <c r="N1822">
        <v>0.33329965394427702</v>
      </c>
      <c r="O1822">
        <v>12.1251629726206</v>
      </c>
      <c r="P1822">
        <v>100.78534031413599</v>
      </c>
    </row>
    <row r="1823" spans="1:17" hidden="1" x14ac:dyDescent="0.3">
      <c r="A1823" t="s">
        <v>3826</v>
      </c>
      <c r="B1823" t="s">
        <v>3827</v>
      </c>
      <c r="C1823" t="s">
        <v>10405</v>
      </c>
      <c r="D1823" t="s">
        <v>46</v>
      </c>
      <c r="E1823">
        <v>544.02135262199999</v>
      </c>
      <c r="F1823">
        <v>41.49</v>
      </c>
      <c r="G1823">
        <v>124.261612400868</v>
      </c>
      <c r="H1823">
        <v>3.4055329769499401</v>
      </c>
      <c r="I1823">
        <v>23.249428313428201</v>
      </c>
      <c r="J1823">
        <v>1.8538087628434801</v>
      </c>
      <c r="K1823">
        <v>34.383966724672099</v>
      </c>
      <c r="L1823">
        <v>29.981071238588999</v>
      </c>
      <c r="M1823">
        <v>79.781116394240797</v>
      </c>
      <c r="N1823">
        <v>1.8444284805497699</v>
      </c>
      <c r="O1823">
        <v>24.487828392383701</v>
      </c>
      <c r="Q1823">
        <v>0.16297591593317801</v>
      </c>
    </row>
    <row r="1824" spans="1:17" hidden="1" x14ac:dyDescent="0.3">
      <c r="A1824" t="s">
        <v>3828</v>
      </c>
      <c r="B1824" t="s">
        <v>3829</v>
      </c>
      <c r="C1824" t="s">
        <v>10405</v>
      </c>
      <c r="D1824" t="s">
        <v>54</v>
      </c>
      <c r="E1824">
        <v>543.38025000000005</v>
      </c>
      <c r="F1824">
        <v>152.25</v>
      </c>
      <c r="G1824">
        <v>2.4689838658486698</v>
      </c>
      <c r="H1824">
        <v>-6.5608128590042201</v>
      </c>
      <c r="I1824">
        <v>23.382059545944202</v>
      </c>
      <c r="J1824">
        <v>-8.1530282018447195</v>
      </c>
      <c r="K1824">
        <v>139.76072857243099</v>
      </c>
      <c r="L1824">
        <v>124.86570771653101</v>
      </c>
      <c r="M1824">
        <v>50.482921472919301</v>
      </c>
      <c r="N1824">
        <v>0.55848930226392002</v>
      </c>
      <c r="O1824">
        <v>13.3004926108374</v>
      </c>
      <c r="P1824">
        <v>55.515832482124601</v>
      </c>
      <c r="Q1824">
        <v>6.0237890857078001E-2</v>
      </c>
    </row>
    <row r="1825" spans="1:17" hidden="1" x14ac:dyDescent="0.3">
      <c r="A1825" t="s">
        <v>3830</v>
      </c>
      <c r="B1825" t="s">
        <v>3831</v>
      </c>
      <c r="C1825" t="s">
        <v>10405</v>
      </c>
      <c r="D1825" t="s">
        <v>233</v>
      </c>
      <c r="E1825">
        <v>541.41901580000001</v>
      </c>
      <c r="F1825">
        <v>578</v>
      </c>
      <c r="G1825">
        <v>-20.288024091443599</v>
      </c>
      <c r="H1825">
        <v>-9.8430759963931393</v>
      </c>
      <c r="I1825">
        <v>20.388435606210201</v>
      </c>
      <c r="J1825">
        <v>-8.6428140338051804</v>
      </c>
      <c r="K1825">
        <v>563.92160479111897</v>
      </c>
      <c r="L1825">
        <v>515.69079068779604</v>
      </c>
      <c r="M1825">
        <v>48.3015603933218</v>
      </c>
      <c r="N1825">
        <v>0.103327510121625</v>
      </c>
      <c r="O1825">
        <v>13.0968858131488</v>
      </c>
      <c r="P1825">
        <v>48.9690721649484</v>
      </c>
      <c r="Q1825">
        <v>-2.1280427956381E-2</v>
      </c>
    </row>
    <row r="1826" spans="1:17" hidden="1" x14ac:dyDescent="0.3">
      <c r="A1826" t="s">
        <v>3832</v>
      </c>
      <c r="B1826" t="s">
        <v>3833</v>
      </c>
      <c r="C1826" t="s">
        <v>10405</v>
      </c>
      <c r="D1826" t="s">
        <v>54</v>
      </c>
      <c r="E1826">
        <v>541.39328024999998</v>
      </c>
      <c r="F1826">
        <v>172.65</v>
      </c>
      <c r="G1826">
        <v>41.385111290115802</v>
      </c>
      <c r="H1826">
        <v>-12.5050795919254</v>
      </c>
      <c r="I1826">
        <v>7.8556200413691197</v>
      </c>
      <c r="J1826">
        <v>-5.0977209392748799</v>
      </c>
      <c r="K1826">
        <v>179.32756798123199</v>
      </c>
      <c r="L1826">
        <v>159.305488422363</v>
      </c>
      <c r="M1826">
        <v>31.680175186421302</v>
      </c>
      <c r="N1826">
        <v>0.826484967253858</v>
      </c>
      <c r="O1826">
        <v>26.6560066703369</v>
      </c>
      <c r="P1826">
        <v>87.685424282491994</v>
      </c>
      <c r="Q1826">
        <v>0.13553446865094601</v>
      </c>
    </row>
    <row r="1827" spans="1:17" hidden="1" x14ac:dyDescent="0.3">
      <c r="A1827" t="s">
        <v>3834</v>
      </c>
      <c r="B1827" t="s">
        <v>3835</v>
      </c>
      <c r="C1827" t="s">
        <v>10405</v>
      </c>
      <c r="D1827" t="s">
        <v>400</v>
      </c>
      <c r="E1827">
        <v>540.203535655</v>
      </c>
      <c r="F1827">
        <v>56.77</v>
      </c>
      <c r="G1827">
        <v>-49.7763456091877</v>
      </c>
      <c r="H1827">
        <v>-14.5862009327265</v>
      </c>
      <c r="I1827">
        <v>-35.166945392799498</v>
      </c>
      <c r="J1827">
        <v>-7.2530282018447201</v>
      </c>
      <c r="K1827">
        <v>62.3243003233599</v>
      </c>
      <c r="L1827">
        <v>67.533477461195403</v>
      </c>
      <c r="M1827">
        <v>27.218729338523602</v>
      </c>
      <c r="N1827">
        <v>1.12882412523641</v>
      </c>
      <c r="O1827">
        <v>72.608772238858506</v>
      </c>
      <c r="P1827">
        <v>2.26986128625474</v>
      </c>
      <c r="Q1827">
        <v>-2.4382189038909999E-2</v>
      </c>
    </row>
    <row r="1828" spans="1:17" hidden="1" x14ac:dyDescent="0.3">
      <c r="A1828" t="s">
        <v>3836</v>
      </c>
      <c r="B1828" t="s">
        <v>3837</v>
      </c>
      <c r="C1828" t="s">
        <v>10405</v>
      </c>
      <c r="D1828" t="s">
        <v>225</v>
      </c>
      <c r="E1828">
        <v>539.39403906999996</v>
      </c>
      <c r="F1828">
        <v>322.10000000000002</v>
      </c>
      <c r="G1828">
        <v>-28.694975091347899</v>
      </c>
      <c r="H1828">
        <v>-6.0520599452209796</v>
      </c>
      <c r="I1828">
        <v>-3.4172863338542498</v>
      </c>
      <c r="J1828">
        <v>-5.1227393768031302</v>
      </c>
      <c r="K1828">
        <v>323.02727874543598</v>
      </c>
      <c r="L1828">
        <v>309.88004383631198</v>
      </c>
      <c r="M1828">
        <v>46.5389793426408</v>
      </c>
      <c r="N1828">
        <v>0.45008685733812698</v>
      </c>
      <c r="O1828">
        <v>16.345855324433401</v>
      </c>
      <c r="P1828">
        <v>22.239089184060699</v>
      </c>
      <c r="Q1828">
        <v>5.4482689149269996E-3</v>
      </c>
    </row>
    <row r="1829" spans="1:17" hidden="1" x14ac:dyDescent="0.3">
      <c r="A1829" t="s">
        <v>3838</v>
      </c>
      <c r="B1829" t="s">
        <v>3839</v>
      </c>
      <c r="C1829" t="s">
        <v>10405</v>
      </c>
      <c r="D1829" t="s">
        <v>549</v>
      </c>
      <c r="E1829">
        <v>538.52152821599998</v>
      </c>
      <c r="F1829">
        <v>31.99</v>
      </c>
      <c r="G1829">
        <v>89.918265587850499</v>
      </c>
      <c r="H1829">
        <v>-8.1555333265579897</v>
      </c>
      <c r="I1829">
        <v>61.653867979504597</v>
      </c>
      <c r="J1829">
        <v>-15.5955783856162</v>
      </c>
      <c r="K1829">
        <v>30.457616583096002</v>
      </c>
      <c r="L1829">
        <v>23.660647298305001</v>
      </c>
      <c r="M1829">
        <v>51.751621302417099</v>
      </c>
      <c r="N1829">
        <v>0.29750408213280299</v>
      </c>
      <c r="O1829">
        <v>22.319474835886201</v>
      </c>
      <c r="P1829">
        <v>143.269961977186</v>
      </c>
      <c r="Q1829">
        <v>5.8696461765747998E-2</v>
      </c>
    </row>
    <row r="1830" spans="1:17" hidden="1" x14ac:dyDescent="0.3">
      <c r="A1830" t="s">
        <v>3840</v>
      </c>
      <c r="B1830" t="s">
        <v>3841</v>
      </c>
      <c r="C1830" t="s">
        <v>10405</v>
      </c>
      <c r="D1830" t="s">
        <v>261</v>
      </c>
      <c r="E1830">
        <v>538.22129919999998</v>
      </c>
      <c r="F1830">
        <v>1100.8</v>
      </c>
      <c r="G1830">
        <v>154.63065743809699</v>
      </c>
      <c r="H1830">
        <v>-5.7168129938435897</v>
      </c>
      <c r="I1830">
        <v>39.314023055077001</v>
      </c>
      <c r="J1830">
        <v>-5.9665408180465702</v>
      </c>
      <c r="K1830">
        <v>1113.0001310765199</v>
      </c>
      <c r="L1830">
        <v>893.86058195892497</v>
      </c>
      <c r="M1830">
        <v>27.451507827463299</v>
      </c>
      <c r="N1830">
        <v>0.89752262593364596</v>
      </c>
      <c r="O1830">
        <v>23.546511627906899</v>
      </c>
      <c r="P1830">
        <v>197.43312618211201</v>
      </c>
      <c r="Q1830">
        <v>0.166175337262948</v>
      </c>
    </row>
    <row r="1831" spans="1:17" hidden="1" x14ac:dyDescent="0.3">
      <c r="A1831" t="s">
        <v>3842</v>
      </c>
      <c r="B1831" t="s">
        <v>3843</v>
      </c>
      <c r="C1831" t="s">
        <v>10405</v>
      </c>
      <c r="D1831" t="s">
        <v>54</v>
      </c>
      <c r="E1831">
        <v>532.96295353199901</v>
      </c>
      <c r="F1831">
        <v>109.38</v>
      </c>
      <c r="G1831">
        <v>-43.781865860001503</v>
      </c>
      <c r="H1831">
        <v>-10.1022135050702</v>
      </c>
      <c r="I1831">
        <v>-4.6317528852437801</v>
      </c>
      <c r="J1831">
        <v>-6.6959163386146701</v>
      </c>
      <c r="K1831">
        <v>112.828609125165</v>
      </c>
      <c r="L1831">
        <v>109.901061227282</v>
      </c>
      <c r="M1831">
        <v>31.944776005773502</v>
      </c>
      <c r="N1831">
        <v>0.65794050331984499</v>
      </c>
      <c r="O1831">
        <v>20.131651124520001</v>
      </c>
      <c r="P1831">
        <v>22.212290502793198</v>
      </c>
    </row>
    <row r="1832" spans="1:17" hidden="1" x14ac:dyDescent="0.3">
      <c r="A1832" t="s">
        <v>3844</v>
      </c>
      <c r="B1832" t="s">
        <v>3845</v>
      </c>
      <c r="C1832" t="s">
        <v>10405</v>
      </c>
      <c r="D1832" t="s">
        <v>46</v>
      </c>
      <c r="E1832">
        <v>532.89890479999997</v>
      </c>
      <c r="F1832">
        <v>31.06</v>
      </c>
      <c r="G1832">
        <v>128.06681928138801</v>
      </c>
      <c r="H1832">
        <v>-19.8606670764065</v>
      </c>
      <c r="I1832">
        <v>-6.6638016935206101</v>
      </c>
      <c r="J1832">
        <v>-6.9413806460209502</v>
      </c>
      <c r="K1832">
        <v>31.263580456987899</v>
      </c>
      <c r="L1832">
        <v>27.567233649311699</v>
      </c>
      <c r="M1832">
        <v>44.362625055258299</v>
      </c>
      <c r="N1832">
        <v>1.2592539686653801</v>
      </c>
      <c r="O1832">
        <v>29.748873148744298</v>
      </c>
      <c r="P1832">
        <v>174.867256637168</v>
      </c>
      <c r="Q1832">
        <v>-1.4806216724109001E-2</v>
      </c>
    </row>
    <row r="1833" spans="1:17" hidden="1" x14ac:dyDescent="0.3">
      <c r="A1833" t="s">
        <v>3846</v>
      </c>
      <c r="B1833" t="s">
        <v>3847</v>
      </c>
      <c r="C1833" t="s">
        <v>10405</v>
      </c>
      <c r="D1833" t="s">
        <v>1403</v>
      </c>
      <c r="E1833">
        <v>532.00678845499999</v>
      </c>
      <c r="F1833">
        <v>47.58</v>
      </c>
      <c r="G1833">
        <v>-10.934632128286299</v>
      </c>
      <c r="H1833">
        <v>29.990275766507299</v>
      </c>
      <c r="I1833">
        <v>-4.4852896967557303</v>
      </c>
      <c r="J1833">
        <v>-2.6895907640090302</v>
      </c>
      <c r="K1833">
        <v>41.433845492043297</v>
      </c>
      <c r="L1833">
        <v>41.301393969239903</v>
      </c>
      <c r="N1833">
        <v>3.72609776877372</v>
      </c>
      <c r="O1833">
        <v>19.167717528373199</v>
      </c>
      <c r="P1833">
        <v>44.181818181818102</v>
      </c>
    </row>
    <row r="1834" spans="1:17" hidden="1" x14ac:dyDescent="0.3">
      <c r="A1834" t="s">
        <v>3848</v>
      </c>
      <c r="B1834" t="s">
        <v>3849</v>
      </c>
      <c r="C1834" t="s">
        <v>10405</v>
      </c>
      <c r="D1834" t="s">
        <v>190</v>
      </c>
      <c r="E1834">
        <v>531.14585164799996</v>
      </c>
      <c r="F1834">
        <v>136.32</v>
      </c>
      <c r="G1834">
        <v>11.1935233254337</v>
      </c>
      <c r="H1834">
        <v>-1.7345361904512</v>
      </c>
      <c r="I1834">
        <v>-3.98365778601055</v>
      </c>
      <c r="J1834">
        <v>-7.1228748798685704</v>
      </c>
      <c r="K1834">
        <v>137.51630298053601</v>
      </c>
      <c r="L1834">
        <v>126.13198200249199</v>
      </c>
      <c r="M1834">
        <v>36.299614056485296</v>
      </c>
      <c r="N1834">
        <v>0.408402029835917</v>
      </c>
      <c r="O1834">
        <v>21.258802816901401</v>
      </c>
      <c r="P1834">
        <v>46.266094420600801</v>
      </c>
      <c r="Q1834">
        <v>7.8440489495073998E-2</v>
      </c>
    </row>
    <row r="1835" spans="1:17" hidden="1" x14ac:dyDescent="0.3">
      <c r="A1835" t="s">
        <v>3850</v>
      </c>
      <c r="B1835" t="s">
        <v>3851</v>
      </c>
      <c r="C1835" t="s">
        <v>10405</v>
      </c>
      <c r="D1835" t="s">
        <v>727</v>
      </c>
      <c r="E1835">
        <v>530.73175623999998</v>
      </c>
      <c r="F1835">
        <v>363.65</v>
      </c>
      <c r="G1835">
        <v>-52.958078816545203</v>
      </c>
      <c r="H1835">
        <v>-8.4798965262465593</v>
      </c>
      <c r="I1835">
        <v>-19.150684329865701</v>
      </c>
      <c r="J1835">
        <v>-3.02495044806501</v>
      </c>
      <c r="K1835">
        <v>376.94947663837598</v>
      </c>
      <c r="L1835">
        <v>391.89000000551499</v>
      </c>
      <c r="M1835">
        <v>36.890146583603702</v>
      </c>
      <c r="N1835">
        <v>0.32823021419712201</v>
      </c>
      <c r="O1835">
        <v>31.706311013337</v>
      </c>
      <c r="P1835">
        <v>20.413907284768101</v>
      </c>
      <c r="Q1835">
        <v>-1.3175855538435E-2</v>
      </c>
    </row>
    <row r="1836" spans="1:17" hidden="1" x14ac:dyDescent="0.3">
      <c r="A1836" t="s">
        <v>3852</v>
      </c>
      <c r="B1836" t="s">
        <v>3853</v>
      </c>
      <c r="C1836" t="s">
        <v>10405</v>
      </c>
      <c r="D1836" t="s">
        <v>684</v>
      </c>
      <c r="E1836">
        <v>529.95946849999996</v>
      </c>
      <c r="F1836">
        <v>694.75</v>
      </c>
      <c r="G1836">
        <v>111.232813023557</v>
      </c>
      <c r="H1836">
        <v>0.29166238822777402</v>
      </c>
      <c r="I1836">
        <v>67.699272865292798</v>
      </c>
      <c r="J1836">
        <v>-0.81151794112756903</v>
      </c>
      <c r="K1836">
        <v>666.63406682655705</v>
      </c>
      <c r="L1836">
        <v>535.04977997656499</v>
      </c>
      <c r="M1836">
        <v>58.660632277359603</v>
      </c>
      <c r="N1836">
        <v>1.0944479508999401</v>
      </c>
      <c r="O1836">
        <v>5.3904282115869</v>
      </c>
      <c r="P1836">
        <v>195.70121302404701</v>
      </c>
      <c r="Q1836">
        <v>0.144316972463718</v>
      </c>
    </row>
    <row r="1837" spans="1:17" hidden="1" x14ac:dyDescent="0.3">
      <c r="A1837" t="s">
        <v>3854</v>
      </c>
      <c r="B1837" t="s">
        <v>3855</v>
      </c>
      <c r="C1837" t="s">
        <v>10405</v>
      </c>
      <c r="E1837">
        <v>529.92454899999996</v>
      </c>
      <c r="F1837">
        <v>251.9</v>
      </c>
      <c r="G1837">
        <v>-46.618573316908602</v>
      </c>
      <c r="H1837">
        <v>8.1658277320431392</v>
      </c>
      <c r="I1837">
        <v>-32.163714089847403</v>
      </c>
      <c r="J1837">
        <v>-3.5107541493665901</v>
      </c>
      <c r="O1837">
        <v>24.6526399364827</v>
      </c>
      <c r="P1837">
        <v>7.8800856531049099</v>
      </c>
    </row>
    <row r="1838" spans="1:17" hidden="1" x14ac:dyDescent="0.3">
      <c r="A1838" t="s">
        <v>3856</v>
      </c>
      <c r="B1838" t="s">
        <v>3857</v>
      </c>
      <c r="C1838" t="s">
        <v>10405</v>
      </c>
      <c r="D1838" t="s">
        <v>51</v>
      </c>
      <c r="E1838">
        <v>526.29443549500002</v>
      </c>
      <c r="F1838">
        <v>364.95</v>
      </c>
      <c r="G1838">
        <v>4.47848037081779</v>
      </c>
      <c r="H1838">
        <v>-3.4271981913337801</v>
      </c>
      <c r="I1838">
        <v>19.521511332799999</v>
      </c>
      <c r="J1838">
        <v>-3.22395686940866</v>
      </c>
      <c r="K1838">
        <v>362.416574292539</v>
      </c>
      <c r="L1838">
        <v>317.04910320313201</v>
      </c>
      <c r="M1838">
        <v>53.222663112951203</v>
      </c>
      <c r="N1838">
        <v>0.46929858126957102</v>
      </c>
      <c r="O1838">
        <v>13.618303877243401</v>
      </c>
      <c r="P1838">
        <v>57.0690768237572</v>
      </c>
    </row>
    <row r="1839" spans="1:17" hidden="1" x14ac:dyDescent="0.3">
      <c r="A1839" t="s">
        <v>3858</v>
      </c>
      <c r="B1839" t="s">
        <v>3859</v>
      </c>
      <c r="C1839" t="s">
        <v>10405</v>
      </c>
      <c r="D1839" t="s">
        <v>279</v>
      </c>
      <c r="E1839">
        <v>525.82507999999996</v>
      </c>
      <c r="F1839">
        <v>100.87</v>
      </c>
      <c r="G1839">
        <v>-11.873286994513</v>
      </c>
      <c r="H1839">
        <v>-14.0297950726042</v>
      </c>
      <c r="I1839">
        <v>-33.231101727654099</v>
      </c>
      <c r="J1839">
        <v>-6.1214075352417101</v>
      </c>
      <c r="K1839">
        <v>106.387080419265</v>
      </c>
      <c r="L1839">
        <v>107.727783455143</v>
      </c>
      <c r="M1839">
        <v>33.1101898505203</v>
      </c>
      <c r="N1839">
        <v>0.55470863589427999</v>
      </c>
      <c r="O1839">
        <v>73.292356498463306</v>
      </c>
      <c r="P1839">
        <v>52.602118003025701</v>
      </c>
    </row>
    <row r="1840" spans="1:17" hidden="1" x14ac:dyDescent="0.3">
      <c r="A1840" t="s">
        <v>3860</v>
      </c>
      <c r="B1840" t="s">
        <v>3861</v>
      </c>
      <c r="C1840" t="s">
        <v>10405</v>
      </c>
      <c r="D1840" t="s">
        <v>21</v>
      </c>
      <c r="E1840">
        <v>524.65253159199995</v>
      </c>
      <c r="F1840">
        <v>71.12</v>
      </c>
      <c r="G1840">
        <v>19.469650225927101</v>
      </c>
      <c r="H1840">
        <v>8.9121067213127798</v>
      </c>
      <c r="I1840">
        <v>-29.754466963157199</v>
      </c>
      <c r="J1840">
        <v>10.949213563976899</v>
      </c>
      <c r="K1840">
        <v>62.297119540771597</v>
      </c>
      <c r="L1840">
        <v>63.807110876088501</v>
      </c>
      <c r="M1840">
        <v>79.375805636852903</v>
      </c>
      <c r="N1840">
        <v>2.24396992346401</v>
      </c>
      <c r="O1840">
        <v>50.801462317210301</v>
      </c>
      <c r="P1840">
        <v>73.463414634146304</v>
      </c>
      <c r="Q1840">
        <v>9.9804372513136994E-2</v>
      </c>
    </row>
    <row r="1841" spans="1:17" hidden="1" x14ac:dyDescent="0.3">
      <c r="A1841" t="s">
        <v>3862</v>
      </c>
      <c r="B1841" t="s">
        <v>3863</v>
      </c>
      <c r="C1841" t="s">
        <v>10405</v>
      </c>
      <c r="D1841" t="s">
        <v>215</v>
      </c>
      <c r="E1841">
        <v>523.67359810999994</v>
      </c>
      <c r="F1841">
        <v>217.15</v>
      </c>
      <c r="G1841">
        <v>-65.351259543193606</v>
      </c>
      <c r="H1841">
        <v>-22.6074565816823</v>
      </c>
      <c r="I1841">
        <v>-50.8964003161324</v>
      </c>
      <c r="J1841">
        <v>-4.78228584376612</v>
      </c>
      <c r="K1841">
        <v>273.58983274637399</v>
      </c>
      <c r="M1841">
        <v>23.9202625787164</v>
      </c>
      <c r="O1841">
        <v>82.707805664287307</v>
      </c>
      <c r="P1841">
        <v>1.5668849391955</v>
      </c>
    </row>
    <row r="1842" spans="1:17" hidden="1" x14ac:dyDescent="0.3">
      <c r="A1842" t="s">
        <v>3864</v>
      </c>
      <c r="B1842" t="s">
        <v>3865</v>
      </c>
      <c r="C1842" t="s">
        <v>10405</v>
      </c>
      <c r="D1842" t="s">
        <v>2703</v>
      </c>
      <c r="E1842">
        <v>523.13746845000003</v>
      </c>
      <c r="F1842">
        <v>61.5</v>
      </c>
      <c r="G1842">
        <v>185.773452109429</v>
      </c>
      <c r="H1842">
        <v>-17.761738781398801</v>
      </c>
      <c r="I1842">
        <v>-5.5764576650000999</v>
      </c>
      <c r="J1842">
        <v>-6.2530282018447103</v>
      </c>
      <c r="K1842">
        <v>66.985276243494894</v>
      </c>
      <c r="L1842">
        <v>53.3414970089501</v>
      </c>
      <c r="M1842">
        <v>27.850213423593399</v>
      </c>
      <c r="N1842">
        <v>0.41818150723063102</v>
      </c>
      <c r="O1842">
        <v>59.040650406504</v>
      </c>
      <c r="P1842">
        <v>215.06147540983599</v>
      </c>
    </row>
    <row r="1843" spans="1:17" hidden="1" x14ac:dyDescent="0.3">
      <c r="A1843" t="s">
        <v>3866</v>
      </c>
      <c r="B1843" t="s">
        <v>3867</v>
      </c>
      <c r="C1843" t="s">
        <v>10405</v>
      </c>
      <c r="D1843" t="s">
        <v>592</v>
      </c>
      <c r="E1843">
        <v>523.06093199999998</v>
      </c>
      <c r="F1843">
        <v>282</v>
      </c>
      <c r="G1843">
        <v>160.378480564368</v>
      </c>
      <c r="H1843">
        <v>-19.5777620115466</v>
      </c>
      <c r="I1843">
        <v>42.378731621633897</v>
      </c>
      <c r="J1843">
        <v>-1.1573966902380699</v>
      </c>
      <c r="K1843">
        <v>292.72206972845299</v>
      </c>
      <c r="L1843">
        <v>224.590659171825</v>
      </c>
      <c r="M1843">
        <v>43.801493299556299</v>
      </c>
      <c r="N1843">
        <v>0.68655303030303005</v>
      </c>
      <c r="O1843">
        <v>29.326241134751701</v>
      </c>
      <c r="P1843">
        <v>217.92559188275001</v>
      </c>
      <c r="Q1843">
        <v>0.20117110711699299</v>
      </c>
    </row>
    <row r="1844" spans="1:17" hidden="1" x14ac:dyDescent="0.3">
      <c r="A1844" t="s">
        <v>3868</v>
      </c>
      <c r="B1844" t="s">
        <v>3869</v>
      </c>
      <c r="C1844" t="s">
        <v>10405</v>
      </c>
      <c r="D1844" t="s">
        <v>122</v>
      </c>
      <c r="E1844">
        <v>521.66999999999996</v>
      </c>
      <c r="F1844">
        <v>34778</v>
      </c>
      <c r="G1844">
        <v>152.679667615536</v>
      </c>
      <c r="H1844">
        <v>6.4067416688783396</v>
      </c>
      <c r="I1844">
        <v>84.771887185674302</v>
      </c>
      <c r="J1844">
        <v>-3.7989814773609898</v>
      </c>
      <c r="K1844">
        <v>31973.854930845198</v>
      </c>
      <c r="L1844">
        <v>23782.5059373043</v>
      </c>
      <c r="M1844">
        <v>53.652061074490199</v>
      </c>
      <c r="N1844">
        <v>0.25758203279429198</v>
      </c>
      <c r="O1844">
        <v>11.564782333659201</v>
      </c>
      <c r="P1844">
        <v>254.468826760979</v>
      </c>
      <c r="Q1844">
        <v>8.5318425945572998E-2</v>
      </c>
    </row>
    <row r="1845" spans="1:17" hidden="1" x14ac:dyDescent="0.3">
      <c r="A1845" t="s">
        <v>3870</v>
      </c>
      <c r="B1845" t="s">
        <v>3871</v>
      </c>
      <c r="C1845" t="s">
        <v>10405</v>
      </c>
      <c r="D1845" t="s">
        <v>125</v>
      </c>
      <c r="E1845">
        <v>520.32943592000004</v>
      </c>
      <c r="F1845">
        <v>274.39999999999998</v>
      </c>
      <c r="G1845">
        <v>-70.359302631811701</v>
      </c>
      <c r="H1845">
        <v>-1.7405865686929101</v>
      </c>
      <c r="I1845">
        <v>-10.3534848118341</v>
      </c>
      <c r="J1845">
        <v>-4.2669118791430201</v>
      </c>
      <c r="K1845">
        <v>257.092336273998</v>
      </c>
      <c r="M1845">
        <v>71.615752228074996</v>
      </c>
      <c r="N1845">
        <v>1.8694692766183501</v>
      </c>
      <c r="O1845">
        <v>62.627551020408099</v>
      </c>
      <c r="P1845">
        <v>23.770861524582699</v>
      </c>
    </row>
    <row r="1846" spans="1:17" hidden="1" x14ac:dyDescent="0.3">
      <c r="A1846" t="s">
        <v>3872</v>
      </c>
      <c r="B1846" t="s">
        <v>3873</v>
      </c>
      <c r="C1846" t="s">
        <v>10405</v>
      </c>
      <c r="D1846" t="s">
        <v>125</v>
      </c>
      <c r="E1846">
        <v>516.93489503000001</v>
      </c>
      <c r="F1846">
        <v>465.55</v>
      </c>
      <c r="G1846">
        <v>59.184559558119602</v>
      </c>
      <c r="H1846">
        <v>59.599827238581497</v>
      </c>
      <c r="I1846">
        <v>60.942843757576497</v>
      </c>
      <c r="J1846">
        <v>0.82400196056826303</v>
      </c>
      <c r="K1846">
        <v>328.84695897678398</v>
      </c>
      <c r="L1846">
        <v>269.48042182336201</v>
      </c>
      <c r="M1846">
        <v>77.894878595835706</v>
      </c>
      <c r="N1846">
        <v>0.51967323212547301</v>
      </c>
      <c r="O1846">
        <v>0</v>
      </c>
      <c r="P1846">
        <v>143.29762215834799</v>
      </c>
      <c r="Q1846">
        <v>4.3542057567301E-2</v>
      </c>
    </row>
    <row r="1847" spans="1:17" hidden="1" x14ac:dyDescent="0.3">
      <c r="A1847" t="s">
        <v>3874</v>
      </c>
      <c r="B1847" t="s">
        <v>3875</v>
      </c>
      <c r="C1847" t="s">
        <v>10405</v>
      </c>
      <c r="D1847" t="s">
        <v>228</v>
      </c>
      <c r="E1847">
        <v>516.56399999999996</v>
      </c>
      <c r="F1847">
        <v>239.15</v>
      </c>
      <c r="G1847">
        <v>-13.1646351866698</v>
      </c>
      <c r="H1847">
        <v>-11.385826111581499</v>
      </c>
      <c r="I1847">
        <v>27.106871090836201</v>
      </c>
      <c r="J1847">
        <v>-7.6530282018447204</v>
      </c>
      <c r="K1847">
        <v>227.60696959517799</v>
      </c>
      <c r="L1847">
        <v>202.512486001187</v>
      </c>
      <c r="M1847">
        <v>45.691359970576599</v>
      </c>
      <c r="N1847">
        <v>0.42088240256750598</v>
      </c>
      <c r="O1847">
        <v>10.809115617812999</v>
      </c>
      <c r="P1847">
        <v>50.408805031446498</v>
      </c>
      <c r="Q1847">
        <v>-4.0331420245664003E-2</v>
      </c>
    </row>
    <row r="1848" spans="1:17" hidden="1" x14ac:dyDescent="0.3">
      <c r="A1848" t="s">
        <v>3876</v>
      </c>
      <c r="B1848" t="s">
        <v>3877</v>
      </c>
      <c r="C1848" t="s">
        <v>10405</v>
      </c>
      <c r="D1848" t="s">
        <v>46</v>
      </c>
      <c r="E1848">
        <v>514.59100000000001</v>
      </c>
      <c r="F1848">
        <v>63.14</v>
      </c>
      <c r="G1848">
        <v>322.39510560630299</v>
      </c>
      <c r="H1848">
        <v>35.546049385921997</v>
      </c>
      <c r="I1848">
        <v>144.59706176163101</v>
      </c>
      <c r="J1848">
        <v>8.3097531216352696</v>
      </c>
      <c r="K1848">
        <v>51.057058300267002</v>
      </c>
      <c r="L1848">
        <v>36.9698265897174</v>
      </c>
      <c r="M1848">
        <v>78.419529494864904</v>
      </c>
      <c r="N1848">
        <v>0.81860356379544297</v>
      </c>
      <c r="O1848">
        <v>4.0703199239784604</v>
      </c>
      <c r="P1848">
        <v>374.73684210526301</v>
      </c>
      <c r="Q1848">
        <v>0.118315582366704</v>
      </c>
    </row>
    <row r="1849" spans="1:17" hidden="1" x14ac:dyDescent="0.3">
      <c r="A1849" t="s">
        <v>3878</v>
      </c>
      <c r="B1849" t="s">
        <v>3879</v>
      </c>
      <c r="C1849" t="s">
        <v>10405</v>
      </c>
      <c r="D1849" t="s">
        <v>393</v>
      </c>
      <c r="E1849">
        <v>514.18002999999999</v>
      </c>
      <c r="F1849">
        <v>51.94</v>
      </c>
      <c r="G1849">
        <v>9.1002977619414196</v>
      </c>
      <c r="H1849">
        <v>6.4298969961123902</v>
      </c>
      <c r="I1849">
        <v>25.1019311615368</v>
      </c>
      <c r="J1849">
        <v>-10.289375560842</v>
      </c>
      <c r="K1849">
        <v>48.6925707163197</v>
      </c>
      <c r="L1849">
        <v>44.098710263412499</v>
      </c>
      <c r="M1849">
        <v>43.990263331408599</v>
      </c>
      <c r="N1849">
        <v>1.35793763404754</v>
      </c>
      <c r="O1849">
        <v>24.951867539468601</v>
      </c>
      <c r="P1849">
        <v>55.044776119402897</v>
      </c>
      <c r="Q1849">
        <v>5.6978379631631999E-2</v>
      </c>
    </row>
    <row r="1850" spans="1:17" hidden="1" x14ac:dyDescent="0.3">
      <c r="A1850" t="s">
        <v>3880</v>
      </c>
      <c r="B1850" t="s">
        <v>3881</v>
      </c>
      <c r="C1850" t="s">
        <v>10405</v>
      </c>
      <c r="D1850" t="s">
        <v>156</v>
      </c>
      <c r="E1850">
        <v>513.57048075</v>
      </c>
      <c r="F1850">
        <v>69.150000000000006</v>
      </c>
      <c r="G1850">
        <v>164.931617169585</v>
      </c>
      <c r="H1850">
        <v>-0.43330248028739299</v>
      </c>
      <c r="I1850">
        <v>120.64322626552701</v>
      </c>
      <c r="J1850">
        <v>6.4269717981552699</v>
      </c>
      <c r="K1850">
        <v>64.235421212687498</v>
      </c>
      <c r="L1850">
        <v>51.241673443350997</v>
      </c>
      <c r="M1850">
        <v>64.309031117063299</v>
      </c>
      <c r="N1850">
        <v>1.17304298109567</v>
      </c>
      <c r="O1850">
        <v>6.7245119305856704</v>
      </c>
      <c r="P1850">
        <v>221.62790697674399</v>
      </c>
      <c r="Q1850">
        <v>0.125166223929355</v>
      </c>
    </row>
    <row r="1851" spans="1:17" hidden="1" x14ac:dyDescent="0.3">
      <c r="A1851" t="s">
        <v>3882</v>
      </c>
      <c r="B1851" t="s">
        <v>3883</v>
      </c>
      <c r="C1851" t="s">
        <v>10405</v>
      </c>
      <c r="D1851" t="s">
        <v>279</v>
      </c>
      <c r="E1851">
        <v>512.6473125</v>
      </c>
      <c r="F1851">
        <v>641.25</v>
      </c>
      <c r="G1851">
        <v>40.622260299977398</v>
      </c>
      <c r="H1851">
        <v>-10.398126037481401</v>
      </c>
      <c r="I1851">
        <v>-10.581946887196199</v>
      </c>
      <c r="J1851">
        <v>-4.8988306432436604</v>
      </c>
      <c r="K1851">
        <v>636.84515012703002</v>
      </c>
      <c r="L1851">
        <v>582.90717059689996</v>
      </c>
      <c r="M1851">
        <v>47.3041702820151</v>
      </c>
      <c r="N1851">
        <v>0.53604443583833095</v>
      </c>
      <c r="O1851">
        <v>21.7933723196881</v>
      </c>
      <c r="P1851">
        <v>80.025266704098797</v>
      </c>
      <c r="Q1851">
        <v>0.173280989966242</v>
      </c>
    </row>
    <row r="1852" spans="1:17" hidden="1" x14ac:dyDescent="0.3">
      <c r="A1852" t="s">
        <v>3884</v>
      </c>
      <c r="B1852" t="s">
        <v>3885</v>
      </c>
      <c r="C1852" t="s">
        <v>10405</v>
      </c>
      <c r="D1852" t="s">
        <v>130</v>
      </c>
      <c r="E1852">
        <v>512.44984920000002</v>
      </c>
      <c r="F1852">
        <v>13.01</v>
      </c>
      <c r="G1852">
        <v>60.891242030497601</v>
      </c>
      <c r="H1852">
        <v>-22.594928198797199</v>
      </c>
      <c r="I1852">
        <v>-0.18743227597471401</v>
      </c>
      <c r="J1852">
        <v>-5.2604408889437897</v>
      </c>
      <c r="K1852">
        <v>13.688523786135001</v>
      </c>
      <c r="L1852">
        <v>11.6893783641457</v>
      </c>
      <c r="M1852">
        <v>29.9691848321417</v>
      </c>
      <c r="N1852">
        <v>0.58285004453489297</v>
      </c>
      <c r="O1852">
        <v>33.128362797847799</v>
      </c>
      <c r="P1852">
        <v>132.32142857142799</v>
      </c>
      <c r="Q1852">
        <v>8.3693038909018996E-2</v>
      </c>
    </row>
    <row r="1853" spans="1:17" hidden="1" x14ac:dyDescent="0.3">
      <c r="A1853" t="s">
        <v>3886</v>
      </c>
      <c r="B1853" t="s">
        <v>3887</v>
      </c>
      <c r="C1853" t="s">
        <v>10405</v>
      </c>
      <c r="D1853" t="s">
        <v>125</v>
      </c>
      <c r="E1853">
        <v>510.41485</v>
      </c>
      <c r="F1853">
        <v>295.55</v>
      </c>
      <c r="G1853">
        <v>54.147983983274798</v>
      </c>
      <c r="H1853">
        <v>-5.7547095066118902E-2</v>
      </c>
      <c r="I1853">
        <v>12.4889025954821</v>
      </c>
      <c r="J1853">
        <v>-7.7066280769032796</v>
      </c>
      <c r="K1853">
        <v>283.79386796726499</v>
      </c>
      <c r="L1853">
        <v>243.709528804592</v>
      </c>
      <c r="M1853">
        <v>41.890367619803598</v>
      </c>
      <c r="N1853">
        <v>0.43965027601391199</v>
      </c>
      <c r="O1853">
        <v>8.6110641177465599</v>
      </c>
      <c r="P1853">
        <v>115.41545189504301</v>
      </c>
      <c r="Q1853">
        <v>0.127098268238582</v>
      </c>
    </row>
    <row r="1854" spans="1:17" hidden="1" x14ac:dyDescent="0.3">
      <c r="A1854" t="s">
        <v>3888</v>
      </c>
      <c r="B1854" t="s">
        <v>3889</v>
      </c>
      <c r="C1854" t="s">
        <v>10405</v>
      </c>
      <c r="D1854" t="s">
        <v>83</v>
      </c>
      <c r="E1854">
        <v>509.65215540000003</v>
      </c>
      <c r="F1854">
        <v>173.5</v>
      </c>
      <c r="G1854">
        <v>-39.537713661027801</v>
      </c>
      <c r="H1854">
        <v>-15.355933660686</v>
      </c>
      <c r="I1854">
        <v>-17.767880941694699</v>
      </c>
      <c r="J1854">
        <v>-5.5613139636359996</v>
      </c>
      <c r="K1854">
        <v>184.593171565631</v>
      </c>
      <c r="L1854">
        <v>191.31834194023099</v>
      </c>
      <c r="M1854">
        <v>36.796282976782599</v>
      </c>
      <c r="N1854">
        <v>0.86600464986372705</v>
      </c>
      <c r="O1854">
        <v>33.688760806916399</v>
      </c>
      <c r="P1854">
        <v>12.443292287751101</v>
      </c>
      <c r="Q1854">
        <v>-0.116197931708962</v>
      </c>
    </row>
    <row r="1855" spans="1:17" hidden="1" x14ac:dyDescent="0.3">
      <c r="A1855" t="s">
        <v>3890</v>
      </c>
      <c r="B1855" t="s">
        <v>3891</v>
      </c>
      <c r="C1855" t="s">
        <v>10405</v>
      </c>
      <c r="D1855" t="s">
        <v>403</v>
      </c>
      <c r="E1855">
        <v>508.60809999999998</v>
      </c>
      <c r="F1855">
        <v>101.62</v>
      </c>
      <c r="G1855">
        <v>63.198485934670501</v>
      </c>
      <c r="H1855">
        <v>-9.6015476254105394</v>
      </c>
      <c r="I1855">
        <v>90.417221457513307</v>
      </c>
      <c r="J1855">
        <v>-0.333887772059618</v>
      </c>
      <c r="K1855">
        <v>95.965308844331801</v>
      </c>
      <c r="L1855">
        <v>74.561725898708403</v>
      </c>
      <c r="M1855">
        <v>47.463269996666298</v>
      </c>
      <c r="N1855">
        <v>0.669806436862452</v>
      </c>
      <c r="O1855">
        <v>11.474119267860599</v>
      </c>
      <c r="P1855">
        <v>127.33780760626399</v>
      </c>
      <c r="Q1855">
        <v>8.8885931744934005E-2</v>
      </c>
    </row>
    <row r="1856" spans="1:17" hidden="1" x14ac:dyDescent="0.3">
      <c r="A1856" t="s">
        <v>3892</v>
      </c>
      <c r="B1856" t="s">
        <v>3893</v>
      </c>
      <c r="C1856" t="s">
        <v>10405</v>
      </c>
      <c r="D1856" t="s">
        <v>54</v>
      </c>
      <c r="E1856">
        <v>507.2353</v>
      </c>
      <c r="F1856">
        <v>116.74</v>
      </c>
      <c r="G1856">
        <v>-62.1747747472469</v>
      </c>
      <c r="H1856">
        <v>1.4547166209320299</v>
      </c>
      <c r="I1856">
        <v>-36.325195038737398</v>
      </c>
      <c r="J1856">
        <v>-8.9280282018447199</v>
      </c>
      <c r="K1856">
        <v>125.344358158757</v>
      </c>
      <c r="L1856">
        <v>151.06250653561301</v>
      </c>
      <c r="M1856">
        <v>31.514160771906798</v>
      </c>
      <c r="N1856">
        <v>0.74442670978582204</v>
      </c>
      <c r="O1856">
        <v>84.127120095939702</v>
      </c>
      <c r="P1856">
        <v>16.506986027943999</v>
      </c>
    </row>
    <row r="1857" spans="1:17" hidden="1" x14ac:dyDescent="0.3">
      <c r="A1857" t="s">
        <v>3894</v>
      </c>
      <c r="B1857" t="s">
        <v>3895</v>
      </c>
      <c r="C1857" t="s">
        <v>10405</v>
      </c>
      <c r="D1857" t="s">
        <v>215</v>
      </c>
      <c r="E1857">
        <v>507.1</v>
      </c>
      <c r="F1857">
        <v>461</v>
      </c>
      <c r="G1857">
        <v>57.434015968467598</v>
      </c>
      <c r="H1857">
        <v>-18.670650255378199</v>
      </c>
      <c r="I1857">
        <v>20.7120112058534</v>
      </c>
      <c r="J1857">
        <v>-10.061117180611101</v>
      </c>
      <c r="K1857">
        <v>509.23362762535203</v>
      </c>
      <c r="L1857">
        <v>442.319359764848</v>
      </c>
      <c r="M1857">
        <v>33.347311905545602</v>
      </c>
      <c r="N1857">
        <v>0.61811391408784599</v>
      </c>
      <c r="O1857">
        <v>44.468546637743998</v>
      </c>
      <c r="P1857">
        <v>102.860286028602</v>
      </c>
      <c r="Q1857">
        <v>0.20071590662616701</v>
      </c>
    </row>
    <row r="1858" spans="1:17" hidden="1" x14ac:dyDescent="0.3">
      <c r="A1858" t="s">
        <v>3896</v>
      </c>
      <c r="B1858" t="s">
        <v>3897</v>
      </c>
      <c r="C1858" t="s">
        <v>10405</v>
      </c>
      <c r="D1858" t="s">
        <v>1211</v>
      </c>
      <c r="E1858">
        <v>507.05103325800002</v>
      </c>
      <c r="F1858">
        <v>131.34</v>
      </c>
      <c r="G1858">
        <v>-11.739759341244399</v>
      </c>
      <c r="H1858">
        <v>-5.9873557046242798</v>
      </c>
      <c r="I1858">
        <v>-16.519063446315499</v>
      </c>
      <c r="J1858">
        <v>-6.1054108864572996</v>
      </c>
      <c r="K1858">
        <v>131.522461922508</v>
      </c>
      <c r="L1858">
        <v>127.626332034618</v>
      </c>
      <c r="M1858">
        <v>45.210373774200001</v>
      </c>
      <c r="N1858">
        <v>0.87823053425727604</v>
      </c>
      <c r="O1858">
        <v>32.366377341251599</v>
      </c>
      <c r="P1858">
        <v>27.700534759358298</v>
      </c>
      <c r="Q1858">
        <v>3.3337603784039998E-3</v>
      </c>
    </row>
    <row r="1859" spans="1:17" hidden="1" x14ac:dyDescent="0.3">
      <c r="A1859" t="s">
        <v>3898</v>
      </c>
      <c r="B1859" t="s">
        <v>3899</v>
      </c>
      <c r="C1859" t="s">
        <v>10405</v>
      </c>
      <c r="D1859" t="s">
        <v>122</v>
      </c>
      <c r="E1859">
        <v>504.47851750000001</v>
      </c>
      <c r="F1859">
        <v>1642.45</v>
      </c>
      <c r="G1859">
        <v>12.3897273231781</v>
      </c>
      <c r="H1859">
        <v>-4.1501314730199503</v>
      </c>
      <c r="I1859">
        <v>2.7289617747717099</v>
      </c>
      <c r="J1859">
        <v>0.52438696596538803</v>
      </c>
      <c r="K1859">
        <v>1655.64892720738</v>
      </c>
      <c r="L1859">
        <v>1544.3607941000701</v>
      </c>
      <c r="M1859">
        <v>52.8321261391783</v>
      </c>
      <c r="N1859">
        <v>0.50162094793925704</v>
      </c>
      <c r="O1859">
        <v>30.841121495326998</v>
      </c>
      <c r="P1859">
        <v>67.596938775510196</v>
      </c>
      <c r="Q1859">
        <v>9.3564924627014004E-2</v>
      </c>
    </row>
    <row r="1860" spans="1:17" hidden="1" x14ac:dyDescent="0.3">
      <c r="A1860" t="s">
        <v>3900</v>
      </c>
      <c r="B1860" t="s">
        <v>3901</v>
      </c>
      <c r="C1860" t="s">
        <v>10405</v>
      </c>
      <c r="D1860" t="s">
        <v>592</v>
      </c>
      <c r="E1860">
        <v>504.31519861800001</v>
      </c>
      <c r="F1860">
        <v>56.58</v>
      </c>
      <c r="G1860">
        <v>23.1641999198938</v>
      </c>
      <c r="H1860">
        <v>4.7771187716062196</v>
      </c>
      <c r="I1860">
        <v>39.1198833383948</v>
      </c>
      <c r="J1860">
        <v>-11.0054091542256</v>
      </c>
      <c r="K1860">
        <v>50.474736670453403</v>
      </c>
      <c r="L1860">
        <v>42.540147659357999</v>
      </c>
      <c r="M1860">
        <v>47.671947483952202</v>
      </c>
      <c r="N1860">
        <v>2.2844142278477002</v>
      </c>
      <c r="O1860">
        <v>25.4506892895016</v>
      </c>
      <c r="P1860">
        <v>68.895522388059604</v>
      </c>
      <c r="Q1860">
        <v>4.8174591264194003E-2</v>
      </c>
    </row>
    <row r="1861" spans="1:17" hidden="1" x14ac:dyDescent="0.3">
      <c r="A1861" t="s">
        <v>3902</v>
      </c>
      <c r="B1861" t="s">
        <v>3903</v>
      </c>
      <c r="C1861" t="s">
        <v>10405</v>
      </c>
      <c r="D1861" t="s">
        <v>480</v>
      </c>
      <c r="E1861">
        <v>503.12539199999998</v>
      </c>
      <c r="F1861">
        <v>1934.8</v>
      </c>
      <c r="G1861">
        <v>-5.0605078845550198</v>
      </c>
      <c r="H1861">
        <v>4.3347315351751297</v>
      </c>
      <c r="I1861">
        <v>-3.3077239810886399</v>
      </c>
      <c r="J1861">
        <v>-4.0562914360724101</v>
      </c>
      <c r="K1861">
        <v>1609.98435044642</v>
      </c>
      <c r="L1861">
        <v>1635.9276389095601</v>
      </c>
      <c r="M1861">
        <v>82.436578562178198</v>
      </c>
      <c r="N1861">
        <v>1.5411644658521699</v>
      </c>
      <c r="O1861">
        <v>37.068430845565402</v>
      </c>
      <c r="P1861">
        <v>43.803188524285503</v>
      </c>
      <c r="Q1861">
        <v>7.2447598169704003E-2</v>
      </c>
    </row>
    <row r="1862" spans="1:17" hidden="1" x14ac:dyDescent="0.3">
      <c r="A1862" t="s">
        <v>3904</v>
      </c>
      <c r="B1862" t="s">
        <v>3905</v>
      </c>
      <c r="C1862" t="s">
        <v>10405</v>
      </c>
      <c r="D1862" t="s">
        <v>261</v>
      </c>
      <c r="E1862">
        <v>502.72762499999999</v>
      </c>
      <c r="F1862">
        <v>1255.25</v>
      </c>
      <c r="G1862">
        <v>-5.5922064149302804</v>
      </c>
      <c r="H1862">
        <v>-5.7931466269312102</v>
      </c>
      <c r="I1862">
        <v>-21.125753832441799</v>
      </c>
      <c r="J1862">
        <v>-5.3537064233970897</v>
      </c>
      <c r="K1862">
        <v>1323.84531841476</v>
      </c>
      <c r="L1862">
        <v>1317.63550712956</v>
      </c>
      <c r="M1862">
        <v>26.9183448225318</v>
      </c>
      <c r="N1862">
        <v>0.383702611363196</v>
      </c>
      <c r="O1862">
        <v>32.320254929296901</v>
      </c>
      <c r="P1862">
        <v>29.407216494845301</v>
      </c>
      <c r="Q1862">
        <v>5.4470335607710002E-2</v>
      </c>
    </row>
    <row r="1863" spans="1:17" hidden="1" x14ac:dyDescent="0.3">
      <c r="A1863" t="s">
        <v>3906</v>
      </c>
      <c r="B1863" t="s">
        <v>3907</v>
      </c>
      <c r="C1863" t="s">
        <v>10405</v>
      </c>
      <c r="D1863" t="s">
        <v>1966</v>
      </c>
      <c r="E1863">
        <v>501.893274719999</v>
      </c>
      <c r="F1863">
        <v>247.2</v>
      </c>
      <c r="G1863">
        <v>-34.794139464071101</v>
      </c>
      <c r="H1863">
        <v>-11.952018977534101</v>
      </c>
      <c r="I1863">
        <v>-11.140609824896901</v>
      </c>
      <c r="J1863">
        <v>-5.8337465383286498</v>
      </c>
      <c r="K1863">
        <v>253.00607087255901</v>
      </c>
      <c r="L1863">
        <v>250.24366625228799</v>
      </c>
      <c r="M1863">
        <v>36.775571997535998</v>
      </c>
      <c r="N1863">
        <v>0.57705234370729797</v>
      </c>
      <c r="O1863">
        <v>29.045307443365701</v>
      </c>
      <c r="P1863">
        <v>26.769230769230699</v>
      </c>
      <c r="Q1863">
        <v>-4.2748694171527997E-2</v>
      </c>
    </row>
    <row r="1864" spans="1:17" hidden="1" x14ac:dyDescent="0.3">
      <c r="A1864" t="s">
        <v>3908</v>
      </c>
      <c r="B1864" t="s">
        <v>3909</v>
      </c>
      <c r="C1864" t="s">
        <v>10405</v>
      </c>
      <c r="D1864" t="s">
        <v>592</v>
      </c>
      <c r="E1864">
        <v>501.61874999999998</v>
      </c>
      <c r="F1864">
        <v>129.44999999999999</v>
      </c>
      <c r="G1864">
        <v>-19.674455382686698</v>
      </c>
      <c r="H1864">
        <v>-1.21371022175223</v>
      </c>
      <c r="I1864">
        <v>-0.13920470057324499</v>
      </c>
      <c r="J1864">
        <v>-2.7384813625454099</v>
      </c>
      <c r="K1864">
        <v>128.238135878479</v>
      </c>
      <c r="L1864">
        <v>124.478225457924</v>
      </c>
      <c r="M1864">
        <v>44.954929607356199</v>
      </c>
      <c r="N1864">
        <v>0.573386543990137</v>
      </c>
      <c r="O1864">
        <v>19.428350714561599</v>
      </c>
      <c r="P1864">
        <v>27.851851851851801</v>
      </c>
      <c r="Q1864">
        <v>6.3364545901336999E-2</v>
      </c>
    </row>
    <row r="1865" spans="1:17" hidden="1" x14ac:dyDescent="0.3">
      <c r="A1865" t="s">
        <v>3910</v>
      </c>
      <c r="B1865" t="s">
        <v>3911</v>
      </c>
      <c r="C1865" t="s">
        <v>10405</v>
      </c>
      <c r="D1865" t="s">
        <v>86</v>
      </c>
      <c r="E1865">
        <v>500.89254</v>
      </c>
      <c r="F1865">
        <v>210.3</v>
      </c>
      <c r="G1865">
        <v>50.149635863534499</v>
      </c>
      <c r="H1865">
        <v>13.8607429862804</v>
      </c>
      <c r="I1865">
        <v>64.604495090595606</v>
      </c>
      <c r="J1865">
        <v>-10.5882825131304</v>
      </c>
      <c r="M1865">
        <v>53.043396720042402</v>
      </c>
      <c r="O1865">
        <v>17.831669044222501</v>
      </c>
      <c r="P1865">
        <v>91.094956837801007</v>
      </c>
    </row>
    <row r="1866" spans="1:17" hidden="1" x14ac:dyDescent="0.3">
      <c r="A1866" t="s">
        <v>3912</v>
      </c>
      <c r="B1866" t="s">
        <v>3913</v>
      </c>
      <c r="C1866" t="s">
        <v>10405</v>
      </c>
      <c r="E1866">
        <v>500.05500599999999</v>
      </c>
      <c r="F1866">
        <v>417.45</v>
      </c>
      <c r="G1866">
        <v>141.70882370128999</v>
      </c>
      <c r="H1866">
        <v>27.228413195385901</v>
      </c>
      <c r="I1866">
        <v>168.53001805106399</v>
      </c>
      <c r="J1866">
        <v>1.95843311620684</v>
      </c>
      <c r="K1866">
        <v>308.25627946510002</v>
      </c>
      <c r="L1866">
        <v>206.38167123264299</v>
      </c>
      <c r="M1866">
        <v>99.978736038725103</v>
      </c>
      <c r="N1866">
        <v>0.30812697357487101</v>
      </c>
      <c r="O1866">
        <v>0</v>
      </c>
      <c r="P1866">
        <v>200.973323720259</v>
      </c>
    </row>
    <row r="1867" spans="1:17" hidden="1" x14ac:dyDescent="0.3">
      <c r="A1867" t="s">
        <v>3914</v>
      </c>
      <c r="B1867" t="s">
        <v>3915</v>
      </c>
      <c r="C1867" t="s">
        <v>10405</v>
      </c>
      <c r="D1867" t="s">
        <v>549</v>
      </c>
      <c r="E1867">
        <v>500</v>
      </c>
      <c r="F1867">
        <v>500</v>
      </c>
      <c r="G1867">
        <v>54.717665468861298</v>
      </c>
      <c r="H1867">
        <v>1.0416893109531</v>
      </c>
      <c r="I1867">
        <v>28.569453349981099</v>
      </c>
      <c r="J1867">
        <v>1.09280513148861</v>
      </c>
      <c r="K1867">
        <v>448.91538862359101</v>
      </c>
      <c r="L1867">
        <v>381.99311050597299</v>
      </c>
      <c r="M1867">
        <v>65.373685442713906</v>
      </c>
      <c r="N1867">
        <v>0.49365595913535798</v>
      </c>
      <c r="O1867">
        <v>14.799999999999899</v>
      </c>
      <c r="P1867">
        <v>99.123855037833493</v>
      </c>
      <c r="Q1867">
        <v>7.5004166088375998E-2</v>
      </c>
    </row>
    <row r="1868" spans="1:17" hidden="1" x14ac:dyDescent="0.3">
      <c r="A1868" t="s">
        <v>3916</v>
      </c>
      <c r="B1868" t="s">
        <v>3917</v>
      </c>
      <c r="C1868" t="s">
        <v>10405</v>
      </c>
      <c r="D1868" t="s">
        <v>1429</v>
      </c>
      <c r="E1868">
        <v>498.98843640000001</v>
      </c>
      <c r="F1868">
        <v>290.52</v>
      </c>
      <c r="G1868">
        <v>-5.7831068681949196</v>
      </c>
      <c r="H1868">
        <v>21.425560247589502</v>
      </c>
      <c r="I1868">
        <v>24.0464510718326</v>
      </c>
      <c r="J1868">
        <v>28.800295689453801</v>
      </c>
      <c r="K1868">
        <v>237.118995810331</v>
      </c>
      <c r="L1868">
        <v>232.53380365288899</v>
      </c>
      <c r="M1868">
        <v>82.1778393991288</v>
      </c>
      <c r="N1868">
        <v>3.5041239394315098</v>
      </c>
      <c r="O1868">
        <v>6.3610078479966896</v>
      </c>
      <c r="P1868">
        <v>61.4897165091717</v>
      </c>
      <c r="Q1868">
        <v>1.5127068000920001E-2</v>
      </c>
    </row>
    <row r="1869" spans="1:17" hidden="1" x14ac:dyDescent="0.3">
      <c r="A1869" t="s">
        <v>3918</v>
      </c>
      <c r="B1869" t="s">
        <v>3919</v>
      </c>
      <c r="C1869" t="s">
        <v>10405</v>
      </c>
      <c r="D1869" t="s">
        <v>592</v>
      </c>
      <c r="E1869">
        <v>498.36</v>
      </c>
      <c r="F1869">
        <v>415.3</v>
      </c>
      <c r="G1869">
        <v>49.148540078163997</v>
      </c>
      <c r="H1869">
        <v>-16.457136605206902</v>
      </c>
      <c r="I1869">
        <v>16.1423380087795</v>
      </c>
      <c r="J1869">
        <v>-0.60409708545517005</v>
      </c>
      <c r="K1869">
        <v>462.14335460589598</v>
      </c>
      <c r="L1869">
        <v>395.469451879806</v>
      </c>
      <c r="M1869">
        <v>29.5983714752856</v>
      </c>
      <c r="N1869">
        <v>0.20486249615122401</v>
      </c>
      <c r="O1869">
        <v>34.4810980014447</v>
      </c>
      <c r="P1869">
        <v>111.88775510204</v>
      </c>
      <c r="Q1869">
        <v>4.7160197854313003E-2</v>
      </c>
    </row>
    <row r="1870" spans="1:17" hidden="1" x14ac:dyDescent="0.3">
      <c r="A1870" t="s">
        <v>3920</v>
      </c>
      <c r="B1870" t="s">
        <v>3921</v>
      </c>
      <c r="C1870" t="s">
        <v>10405</v>
      </c>
      <c r="D1870" t="s">
        <v>1211</v>
      </c>
      <c r="E1870">
        <v>497.22549540199998</v>
      </c>
      <c r="F1870">
        <v>182.18</v>
      </c>
      <c r="G1870">
        <v>3.2487586127083401</v>
      </c>
      <c r="H1870">
        <v>8.7892340671858999</v>
      </c>
      <c r="I1870">
        <v>7.3434639060683198</v>
      </c>
      <c r="J1870">
        <v>-4.2981019608627102</v>
      </c>
      <c r="K1870">
        <v>170.25727241758199</v>
      </c>
      <c r="L1870">
        <v>159.86898944798901</v>
      </c>
      <c r="M1870">
        <v>50.676641935890601</v>
      </c>
      <c r="N1870">
        <v>1.4531614888225</v>
      </c>
      <c r="O1870">
        <v>31.737841695026798</v>
      </c>
      <c r="P1870">
        <v>44.3581616481775</v>
      </c>
      <c r="Q1870">
        <v>3.3914028430270002E-3</v>
      </c>
    </row>
    <row r="1871" spans="1:17" hidden="1" x14ac:dyDescent="0.3">
      <c r="A1871" t="s">
        <v>3922</v>
      </c>
      <c r="B1871" t="s">
        <v>3923</v>
      </c>
      <c r="C1871" t="s">
        <v>10405</v>
      </c>
      <c r="D1871" t="s">
        <v>473</v>
      </c>
      <c r="E1871">
        <v>497.20361984799899</v>
      </c>
      <c r="F1871">
        <v>31</v>
      </c>
      <c r="G1871">
        <v>79.203765206456893</v>
      </c>
      <c r="H1871">
        <v>34.257191043963097</v>
      </c>
      <c r="I1871">
        <v>0.38651553201564598</v>
      </c>
      <c r="J1871">
        <v>-2.8187249859182302</v>
      </c>
      <c r="K1871">
        <v>26.869162610097199</v>
      </c>
      <c r="L1871">
        <v>23.373136394087599</v>
      </c>
      <c r="M1871">
        <v>65.927819869228202</v>
      </c>
      <c r="N1871">
        <v>1.2738862202474801</v>
      </c>
      <c r="O1871">
        <v>14.516129032258</v>
      </c>
      <c r="P1871">
        <v>119.414201552969</v>
      </c>
    </row>
    <row r="1872" spans="1:17" hidden="1" x14ac:dyDescent="0.3">
      <c r="A1872" t="s">
        <v>3924</v>
      </c>
      <c r="B1872" t="s">
        <v>3925</v>
      </c>
      <c r="C1872" t="s">
        <v>10405</v>
      </c>
      <c r="D1872" t="s">
        <v>46</v>
      </c>
      <c r="E1872">
        <v>497.108396639999</v>
      </c>
      <c r="F1872">
        <v>18.440000000000001</v>
      </c>
      <c r="G1872">
        <v>115.004584288418</v>
      </c>
      <c r="H1872">
        <v>-5.2919781751298602</v>
      </c>
      <c r="I1872">
        <v>49.483188571116699</v>
      </c>
      <c r="J1872">
        <v>-9.7113492622276496</v>
      </c>
      <c r="K1872">
        <v>17.689958697659701</v>
      </c>
      <c r="L1872">
        <v>12.922428843906999</v>
      </c>
      <c r="M1872">
        <v>25.423019214486299</v>
      </c>
      <c r="N1872">
        <v>0.13463282584203101</v>
      </c>
      <c r="O1872">
        <v>29.609544468546598</v>
      </c>
      <c r="P1872">
        <v>220.695652173913</v>
      </c>
      <c r="Q1872">
        <v>0.120056408477063</v>
      </c>
    </row>
    <row r="1873" spans="1:17" hidden="1" x14ac:dyDescent="0.3">
      <c r="A1873" t="s">
        <v>3926</v>
      </c>
      <c r="B1873" t="s">
        <v>3927</v>
      </c>
      <c r="C1873" t="s">
        <v>10405</v>
      </c>
      <c r="D1873" t="s">
        <v>549</v>
      </c>
      <c r="E1873">
        <v>495.26995928000002</v>
      </c>
      <c r="F1873">
        <v>199.4</v>
      </c>
      <c r="G1873">
        <v>104.406425460373</v>
      </c>
      <c r="H1873">
        <v>2.4884083772044301</v>
      </c>
      <c r="I1873">
        <v>67.749278808368601</v>
      </c>
      <c r="J1873">
        <v>-1.5834972279466</v>
      </c>
      <c r="K1873">
        <v>184.599106309756</v>
      </c>
      <c r="L1873">
        <v>155.66676018131099</v>
      </c>
      <c r="M1873">
        <v>67.609934877735597</v>
      </c>
      <c r="N1873">
        <v>0.38396975628709401</v>
      </c>
      <c r="O1873">
        <v>3.8114343029087299</v>
      </c>
      <c r="P1873">
        <v>140.240963855421</v>
      </c>
      <c r="Q1873">
        <v>5.1338018576258998E-2</v>
      </c>
    </row>
    <row r="1874" spans="1:17" hidden="1" x14ac:dyDescent="0.3">
      <c r="A1874" t="s">
        <v>3928</v>
      </c>
      <c r="B1874" t="s">
        <v>3929</v>
      </c>
      <c r="C1874" t="s">
        <v>10405</v>
      </c>
      <c r="D1874" t="s">
        <v>1232</v>
      </c>
      <c r="E1874">
        <v>494.63586393999998</v>
      </c>
      <c r="F1874">
        <v>236.12</v>
      </c>
      <c r="G1874">
        <v>99.413968478787297</v>
      </c>
      <c r="H1874">
        <v>4.0105683389251503</v>
      </c>
      <c r="I1874">
        <v>12.8784639650939</v>
      </c>
      <c r="J1874">
        <v>-7.7277061785962102</v>
      </c>
      <c r="K1874">
        <v>225.850861263951</v>
      </c>
      <c r="L1874">
        <v>195.67262170117601</v>
      </c>
      <c r="M1874">
        <v>48.825040367557698</v>
      </c>
      <c r="N1874">
        <v>2.23879435449158</v>
      </c>
      <c r="O1874">
        <v>16.085041504319801</v>
      </c>
      <c r="P1874">
        <v>136.12</v>
      </c>
      <c r="Q1874">
        <v>0.111576485565899</v>
      </c>
    </row>
    <row r="1875" spans="1:17" hidden="1" x14ac:dyDescent="0.3">
      <c r="A1875" t="s">
        <v>3930</v>
      </c>
      <c r="B1875" t="s">
        <v>3931</v>
      </c>
      <c r="C1875" t="s">
        <v>10405</v>
      </c>
      <c r="D1875" t="s">
        <v>125</v>
      </c>
      <c r="E1875">
        <v>493.79197758800001</v>
      </c>
      <c r="F1875">
        <v>49.21</v>
      </c>
      <c r="G1875">
        <v>48.903485679104897</v>
      </c>
      <c r="H1875">
        <v>-18.741566716289</v>
      </c>
      <c r="I1875">
        <v>-3.42984096534959</v>
      </c>
      <c r="J1875">
        <v>-7.0530282018447199</v>
      </c>
      <c r="K1875">
        <v>52.280605381503101</v>
      </c>
      <c r="L1875">
        <v>44.832588081190302</v>
      </c>
      <c r="M1875">
        <v>29.5753881932647</v>
      </c>
      <c r="N1875">
        <v>0.41404517358177101</v>
      </c>
      <c r="O1875">
        <v>52.408047144889203</v>
      </c>
      <c r="P1875">
        <v>88.093645484949803</v>
      </c>
      <c r="Q1875">
        <v>0.151072804548149</v>
      </c>
    </row>
    <row r="1876" spans="1:17" hidden="1" x14ac:dyDescent="0.3">
      <c r="A1876" t="s">
        <v>3932</v>
      </c>
      <c r="B1876" t="s">
        <v>3933</v>
      </c>
      <c r="C1876" t="s">
        <v>10405</v>
      </c>
      <c r="D1876" t="s">
        <v>130</v>
      </c>
      <c r="E1876">
        <v>493.49913948</v>
      </c>
      <c r="F1876">
        <v>35.01</v>
      </c>
      <c r="G1876">
        <v>90.436215575471095</v>
      </c>
      <c r="H1876">
        <v>-3.6885383834195702</v>
      </c>
      <c r="I1876">
        <v>10.379083144555301</v>
      </c>
      <c r="J1876">
        <v>-5.2563708202291197</v>
      </c>
      <c r="K1876">
        <v>36.683272033861101</v>
      </c>
      <c r="L1876">
        <v>32.525449922515797</v>
      </c>
      <c r="M1876">
        <v>50.393963077866601</v>
      </c>
      <c r="N1876">
        <v>1.1126391834051299</v>
      </c>
      <c r="O1876">
        <v>51.413881748071901</v>
      </c>
      <c r="P1876">
        <v>147.42049469964601</v>
      </c>
      <c r="Q1876">
        <v>2.4102179920100001E-2</v>
      </c>
    </row>
    <row r="1877" spans="1:17" hidden="1" x14ac:dyDescent="0.3">
      <c r="A1877" t="s">
        <v>3934</v>
      </c>
      <c r="B1877" t="s">
        <v>3935</v>
      </c>
      <c r="C1877" t="s">
        <v>10405</v>
      </c>
      <c r="D1877" t="s">
        <v>273</v>
      </c>
      <c r="E1877">
        <v>493.32645400000001</v>
      </c>
      <c r="F1877">
        <v>354.5</v>
      </c>
      <c r="G1877">
        <v>-12.829857951471899</v>
      </c>
      <c r="H1877">
        <v>58.249803738898301</v>
      </c>
      <c r="I1877">
        <v>35.407084654749099</v>
      </c>
      <c r="J1877">
        <v>56.221971798155202</v>
      </c>
      <c r="K1877">
        <v>219.94233157154</v>
      </c>
      <c r="L1877">
        <v>215.87228468367701</v>
      </c>
      <c r="M1877">
        <v>98.120729256115993</v>
      </c>
      <c r="N1877">
        <v>2.45178634594977</v>
      </c>
      <c r="O1877">
        <v>0</v>
      </c>
      <c r="P1877">
        <v>99.101376017972399</v>
      </c>
    </row>
    <row r="1878" spans="1:17" hidden="1" x14ac:dyDescent="0.3">
      <c r="A1878" t="s">
        <v>3936</v>
      </c>
      <c r="B1878" t="s">
        <v>3937</v>
      </c>
      <c r="C1878" t="s">
        <v>10405</v>
      </c>
      <c r="D1878" t="s">
        <v>74</v>
      </c>
      <c r="E1878">
        <v>492.69236728499999</v>
      </c>
      <c r="F1878">
        <v>165.09</v>
      </c>
      <c r="G1878">
        <v>1.55656189581751</v>
      </c>
      <c r="H1878">
        <v>-15.006465987555501</v>
      </c>
      <c r="I1878">
        <v>19.439177342346401</v>
      </c>
      <c r="J1878">
        <v>-5.1998813486978701</v>
      </c>
      <c r="K1878">
        <v>172.421835354813</v>
      </c>
      <c r="L1878">
        <v>151.56226795257601</v>
      </c>
      <c r="M1878">
        <v>28.671485040990898</v>
      </c>
      <c r="N1878">
        <v>7.8101565087885197E-2</v>
      </c>
      <c r="O1878">
        <v>37.924768308195503</v>
      </c>
      <c r="P1878">
        <v>48.729729729729698</v>
      </c>
      <c r="Q1878">
        <v>5.0017128430356002E-2</v>
      </c>
    </row>
    <row r="1879" spans="1:17" hidden="1" x14ac:dyDescent="0.3">
      <c r="A1879" t="s">
        <v>3938</v>
      </c>
      <c r="B1879" t="s">
        <v>3939</v>
      </c>
      <c r="C1879" t="s">
        <v>10405</v>
      </c>
      <c r="D1879" t="s">
        <v>592</v>
      </c>
      <c r="E1879">
        <v>491.74388665999999</v>
      </c>
      <c r="F1879">
        <v>143.65</v>
      </c>
      <c r="G1879">
        <v>-36.999713302517698</v>
      </c>
      <c r="H1879">
        <v>-9.4744884734904602</v>
      </c>
      <c r="I1879">
        <v>-18.903038523291599</v>
      </c>
      <c r="J1879">
        <v>-6.6495890484055602</v>
      </c>
      <c r="K1879">
        <v>150.104095567267</v>
      </c>
      <c r="L1879">
        <v>151.28775549049701</v>
      </c>
      <c r="M1879">
        <v>34.143721452474097</v>
      </c>
      <c r="N1879">
        <v>0.34475465362841101</v>
      </c>
      <c r="O1879">
        <v>27.107553080403701</v>
      </c>
      <c r="P1879">
        <v>7.9669297256670299</v>
      </c>
      <c r="Q1879">
        <v>5.3648255019619999E-2</v>
      </c>
    </row>
    <row r="1880" spans="1:17" hidden="1" x14ac:dyDescent="0.3">
      <c r="A1880" t="s">
        <v>3940</v>
      </c>
      <c r="B1880" t="s">
        <v>3941</v>
      </c>
      <c r="C1880" t="s">
        <v>10405</v>
      </c>
      <c r="D1880" t="s">
        <v>1863</v>
      </c>
      <c r="E1880">
        <v>491.15966400000002</v>
      </c>
      <c r="F1880">
        <v>361.7</v>
      </c>
      <c r="G1880">
        <v>-50.932272759460098</v>
      </c>
      <c r="H1880">
        <v>-11.465695164655401</v>
      </c>
      <c r="I1880">
        <v>-38.0396592286843</v>
      </c>
      <c r="J1880">
        <v>-4.5965355646291899</v>
      </c>
      <c r="K1880">
        <v>387.71618404226001</v>
      </c>
      <c r="L1880">
        <v>411.754062809738</v>
      </c>
      <c r="M1880">
        <v>32.488313178042297</v>
      </c>
      <c r="N1880">
        <v>0.46449734109901197</v>
      </c>
      <c r="O1880">
        <v>59.800940005529398</v>
      </c>
      <c r="P1880">
        <v>15.136081489734099</v>
      </c>
    </row>
    <row r="1881" spans="1:17" hidden="1" x14ac:dyDescent="0.3">
      <c r="A1881" t="s">
        <v>3942</v>
      </c>
      <c r="B1881" t="s">
        <v>3943</v>
      </c>
      <c r="C1881" t="s">
        <v>10405</v>
      </c>
      <c r="D1881" t="s">
        <v>116</v>
      </c>
      <c r="E1881">
        <v>490.94080000000002</v>
      </c>
      <c r="F1881">
        <v>197.96</v>
      </c>
      <c r="G1881">
        <v>8.2495812614483395</v>
      </c>
      <c r="H1881">
        <v>4.3585775109998099</v>
      </c>
      <c r="I1881">
        <v>31.783958858943102</v>
      </c>
      <c r="J1881">
        <v>15.0769449701399</v>
      </c>
      <c r="K1881">
        <v>171.36761373188699</v>
      </c>
      <c r="L1881">
        <v>151.41535609034599</v>
      </c>
      <c r="M1881">
        <v>60.697576416481098</v>
      </c>
      <c r="N1881">
        <v>1.9598387084769699</v>
      </c>
      <c r="O1881">
        <v>26.793291574055299</v>
      </c>
      <c r="P1881">
        <v>59.645161290322498</v>
      </c>
      <c r="Q1881">
        <v>4.1346540575980001E-2</v>
      </c>
    </row>
    <row r="1882" spans="1:17" hidden="1" x14ac:dyDescent="0.3">
      <c r="A1882" t="s">
        <v>3944</v>
      </c>
      <c r="B1882" t="s">
        <v>3945</v>
      </c>
      <c r="C1882" t="s">
        <v>10405</v>
      </c>
      <c r="D1882" t="s">
        <v>21</v>
      </c>
      <c r="E1882">
        <v>489.98148526400001</v>
      </c>
      <c r="F1882">
        <v>123.68</v>
      </c>
      <c r="G1882">
        <v>67.473627800635199</v>
      </c>
      <c r="H1882">
        <v>-34.132566979949303</v>
      </c>
      <c r="I1882">
        <v>6.0251305042207499E-2</v>
      </c>
      <c r="J1882">
        <v>-7.96211911093563</v>
      </c>
      <c r="K1882">
        <v>140.88910248514</v>
      </c>
      <c r="L1882">
        <v>112.686186923162</v>
      </c>
      <c r="M1882">
        <v>26.496933016531099</v>
      </c>
      <c r="N1882">
        <v>0.68153310336204198</v>
      </c>
      <c r="O1882">
        <v>55.967011642949501</v>
      </c>
      <c r="P1882">
        <v>116.60245183887901</v>
      </c>
      <c r="Q1882">
        <v>8.6764182773439003E-2</v>
      </c>
    </row>
    <row r="1883" spans="1:17" hidden="1" x14ac:dyDescent="0.3">
      <c r="A1883" t="s">
        <v>3946</v>
      </c>
      <c r="B1883" t="s">
        <v>3947</v>
      </c>
      <c r="C1883" t="s">
        <v>10405</v>
      </c>
      <c r="D1883" t="s">
        <v>592</v>
      </c>
      <c r="E1883">
        <v>489.69625500000001</v>
      </c>
      <c r="F1883">
        <v>208.55</v>
      </c>
      <c r="G1883">
        <v>300.37848056436798</v>
      </c>
      <c r="H1883">
        <v>2.5520577908172699</v>
      </c>
      <c r="I1883">
        <v>222.26334097284399</v>
      </c>
      <c r="J1883">
        <v>0.43069497153362402</v>
      </c>
      <c r="K1883">
        <v>188.699013677154</v>
      </c>
      <c r="L1883">
        <v>124.010662057041</v>
      </c>
      <c r="M1883">
        <v>65.3552451121285</v>
      </c>
      <c r="N1883">
        <v>0.62243724372437204</v>
      </c>
      <c r="O1883">
        <v>2.4934068568688499</v>
      </c>
      <c r="P1883">
        <v>414.30332922318098</v>
      </c>
      <c r="Q1883">
        <v>8.9732438154789998E-2</v>
      </c>
    </row>
    <row r="1884" spans="1:17" hidden="1" x14ac:dyDescent="0.3">
      <c r="A1884" t="s">
        <v>3948</v>
      </c>
      <c r="B1884" t="s">
        <v>3949</v>
      </c>
      <c r="C1884" t="s">
        <v>10405</v>
      </c>
      <c r="D1884" t="s">
        <v>1551</v>
      </c>
      <c r="E1884">
        <v>488.11932827499999</v>
      </c>
      <c r="F1884">
        <v>450.95</v>
      </c>
      <c r="G1884">
        <v>3.32735980294634</v>
      </c>
      <c r="H1884">
        <v>-7.8970653497178596</v>
      </c>
      <c r="I1884">
        <v>48.091599048928103</v>
      </c>
      <c r="J1884">
        <v>-2.7182166719112399</v>
      </c>
      <c r="K1884">
        <v>434.85465304355199</v>
      </c>
      <c r="L1884">
        <v>362.12315146664599</v>
      </c>
      <c r="M1884">
        <v>53.930315511476202</v>
      </c>
      <c r="N1884">
        <v>0.32264095204766202</v>
      </c>
      <c r="O1884">
        <v>15.312118860184</v>
      </c>
      <c r="P1884">
        <v>104.97727272727199</v>
      </c>
      <c r="Q1884">
        <v>0.154413488212926</v>
      </c>
    </row>
    <row r="1885" spans="1:17" hidden="1" x14ac:dyDescent="0.3">
      <c r="A1885" t="s">
        <v>3950</v>
      </c>
      <c r="B1885" t="s">
        <v>3951</v>
      </c>
      <c r="C1885" t="s">
        <v>10405</v>
      </c>
      <c r="D1885" t="s">
        <v>21</v>
      </c>
      <c r="E1885">
        <v>487.89</v>
      </c>
      <c r="F1885">
        <v>375.3</v>
      </c>
      <c r="G1885">
        <v>106.587604212247</v>
      </c>
      <c r="H1885">
        <v>-15.272181920145201</v>
      </c>
      <c r="I1885">
        <v>86.739165248936601</v>
      </c>
      <c r="J1885">
        <v>9.3715353891777102</v>
      </c>
      <c r="K1885">
        <v>349.56125884941798</v>
      </c>
      <c r="L1885">
        <v>275.098335747492</v>
      </c>
      <c r="M1885">
        <v>74.780029643657201</v>
      </c>
      <c r="N1885">
        <v>0.69304458559175097</v>
      </c>
      <c r="O1885">
        <v>21.955768718358598</v>
      </c>
      <c r="Q1885">
        <v>0.17059697570602</v>
      </c>
    </row>
    <row r="1886" spans="1:17" hidden="1" x14ac:dyDescent="0.3">
      <c r="A1886" t="s">
        <v>3952</v>
      </c>
      <c r="B1886" t="s">
        <v>3953</v>
      </c>
      <c r="C1886" t="s">
        <v>10405</v>
      </c>
      <c r="D1886" t="s">
        <v>51</v>
      </c>
      <c r="E1886">
        <v>487.22042933199998</v>
      </c>
      <c r="F1886">
        <v>114.17</v>
      </c>
      <c r="G1886">
        <v>-46.232700809980599</v>
      </c>
      <c r="H1886">
        <v>-5.6683211219357403</v>
      </c>
      <c r="I1886">
        <v>-31.7778415829194</v>
      </c>
      <c r="J1886">
        <v>-4.8558986113001898</v>
      </c>
      <c r="K1886">
        <v>113.43711113798101</v>
      </c>
      <c r="M1886">
        <v>46.620701023578498</v>
      </c>
      <c r="O1886">
        <v>17.368835946395698</v>
      </c>
      <c r="P1886">
        <v>23.147449034624099</v>
      </c>
    </row>
    <row r="1887" spans="1:17" hidden="1" x14ac:dyDescent="0.3">
      <c r="A1887" t="s">
        <v>3954</v>
      </c>
      <c r="B1887" t="s">
        <v>3955</v>
      </c>
      <c r="C1887" t="s">
        <v>10405</v>
      </c>
      <c r="D1887" t="s">
        <v>998</v>
      </c>
      <c r="E1887">
        <v>486.08268241000002</v>
      </c>
      <c r="F1887">
        <v>365.3</v>
      </c>
      <c r="G1887">
        <v>-16.703714628288701</v>
      </c>
      <c r="H1887">
        <v>0.114320989430789</v>
      </c>
      <c r="I1887">
        <v>62.600433194817597</v>
      </c>
      <c r="J1887">
        <v>1.4734929717352601</v>
      </c>
      <c r="K1887">
        <v>319.15651191767898</v>
      </c>
      <c r="L1887">
        <v>271.44253800693701</v>
      </c>
      <c r="M1887">
        <v>72.704822938015397</v>
      </c>
      <c r="N1887">
        <v>0.70945687742379904</v>
      </c>
      <c r="O1887">
        <v>7.8565562551327703</v>
      </c>
      <c r="P1887">
        <v>94.308510638297804</v>
      </c>
      <c r="Q1887">
        <v>0.10035368493584899</v>
      </c>
    </row>
    <row r="1888" spans="1:17" hidden="1" x14ac:dyDescent="0.3">
      <c r="A1888" t="s">
        <v>3956</v>
      </c>
      <c r="B1888" t="s">
        <v>3957</v>
      </c>
      <c r="C1888" t="s">
        <v>10405</v>
      </c>
      <c r="D1888" t="s">
        <v>190</v>
      </c>
      <c r="E1888">
        <v>485.65</v>
      </c>
      <c r="F1888">
        <v>971.3</v>
      </c>
      <c r="G1888">
        <v>54.253365000129399</v>
      </c>
      <c r="H1888">
        <v>11.495149532218599</v>
      </c>
      <c r="I1888">
        <v>58.183813156008199</v>
      </c>
      <c r="J1888">
        <v>-8.3042946658771495</v>
      </c>
      <c r="K1888">
        <v>829.22995513977605</v>
      </c>
      <c r="L1888">
        <v>665.78912822975099</v>
      </c>
      <c r="M1888">
        <v>57.776771943237499</v>
      </c>
      <c r="N1888">
        <v>0.33304168907095499</v>
      </c>
      <c r="O1888">
        <v>7.9995881807886304</v>
      </c>
      <c r="P1888">
        <v>106.659574468085</v>
      </c>
      <c r="Q1888">
        <v>0.10399611080504401</v>
      </c>
    </row>
    <row r="1889" spans="1:17" hidden="1" x14ac:dyDescent="0.3">
      <c r="A1889" t="s">
        <v>3958</v>
      </c>
      <c r="B1889" t="s">
        <v>3959</v>
      </c>
      <c r="C1889" t="s">
        <v>10405</v>
      </c>
      <c r="D1889" t="s">
        <v>273</v>
      </c>
      <c r="E1889">
        <v>483.37699359999999</v>
      </c>
      <c r="F1889">
        <v>564.4</v>
      </c>
      <c r="G1889">
        <v>16.092834186218202</v>
      </c>
      <c r="H1889">
        <v>3.1440208784605801</v>
      </c>
      <c r="I1889">
        <v>77.158962722953802</v>
      </c>
      <c r="J1889">
        <v>-9.8057112068102796</v>
      </c>
      <c r="K1889">
        <v>532.03716493228001</v>
      </c>
      <c r="L1889">
        <v>436.62389524928301</v>
      </c>
      <c r="M1889">
        <v>31.537545400670901</v>
      </c>
      <c r="N1889">
        <v>0.489765112154531</v>
      </c>
      <c r="O1889">
        <v>27.5690999291282</v>
      </c>
      <c r="P1889">
        <v>109.037037037037</v>
      </c>
      <c r="Q1889">
        <v>-5.797901411465E-2</v>
      </c>
    </row>
    <row r="1890" spans="1:17" hidden="1" x14ac:dyDescent="0.3">
      <c r="A1890" t="s">
        <v>3960</v>
      </c>
      <c r="B1890" t="s">
        <v>3961</v>
      </c>
      <c r="C1890" t="s">
        <v>10405</v>
      </c>
      <c r="D1890" t="s">
        <v>753</v>
      </c>
      <c r="E1890">
        <v>481.92970355999898</v>
      </c>
      <c r="F1890">
        <v>29.76</v>
      </c>
      <c r="G1890">
        <v>1.4838346230902399</v>
      </c>
      <c r="H1890">
        <v>0.54824942442276003</v>
      </c>
      <c r="I1890">
        <v>1.45520077240914</v>
      </c>
      <c r="J1890">
        <v>0.47948377625247601</v>
      </c>
      <c r="K1890">
        <v>28.485511045658701</v>
      </c>
      <c r="L1890">
        <v>26.336646636459101</v>
      </c>
      <c r="M1890">
        <v>56.344784633490001</v>
      </c>
      <c r="N1890">
        <v>0.62270324045859604</v>
      </c>
      <c r="O1890">
        <v>0.84005376344085103</v>
      </c>
      <c r="P1890">
        <v>48.8</v>
      </c>
      <c r="Q1890">
        <v>3.3094991646369998E-3</v>
      </c>
    </row>
    <row r="1891" spans="1:17" hidden="1" x14ac:dyDescent="0.3">
      <c r="A1891" t="s">
        <v>3962</v>
      </c>
      <c r="B1891" t="s">
        <v>3963</v>
      </c>
      <c r="C1891" t="s">
        <v>10405</v>
      </c>
      <c r="D1891" t="s">
        <v>130</v>
      </c>
      <c r="E1891">
        <v>480.15093480000002</v>
      </c>
      <c r="F1891">
        <v>12.19</v>
      </c>
      <c r="G1891">
        <v>243.22742436668</v>
      </c>
      <c r="H1891">
        <v>17.399161065376401</v>
      </c>
      <c r="I1891">
        <v>94.605360516817996</v>
      </c>
      <c r="J1891">
        <v>6.7862575124409901</v>
      </c>
      <c r="K1891">
        <v>10.406224327421301</v>
      </c>
      <c r="L1891">
        <v>7.9495780959172704</v>
      </c>
      <c r="M1891">
        <v>76.5691521103262</v>
      </c>
      <c r="N1891">
        <v>0.50276356236950404</v>
      </c>
      <c r="O1891">
        <v>0</v>
      </c>
      <c r="P1891">
        <v>335.35714285714198</v>
      </c>
      <c r="Q1891">
        <v>0.154532910202649</v>
      </c>
    </row>
    <row r="1892" spans="1:17" hidden="1" x14ac:dyDescent="0.3">
      <c r="A1892" t="s">
        <v>3964</v>
      </c>
      <c r="B1892" t="s">
        <v>3965</v>
      </c>
      <c r="C1892" t="s">
        <v>10405</v>
      </c>
      <c r="D1892" t="s">
        <v>592</v>
      </c>
      <c r="E1892">
        <v>480.09301860400001</v>
      </c>
      <c r="F1892">
        <v>59.74</v>
      </c>
      <c r="G1892">
        <v>-19.450627590769798</v>
      </c>
      <c r="H1892">
        <v>-9.0722675060520999</v>
      </c>
      <c r="I1892">
        <v>-4.8899313852534796</v>
      </c>
      <c r="J1892">
        <v>-4.9286340176767096</v>
      </c>
      <c r="K1892">
        <v>60.661186766910198</v>
      </c>
      <c r="L1892">
        <v>59.030540974182003</v>
      </c>
      <c r="M1892">
        <v>40.273259745132201</v>
      </c>
      <c r="N1892">
        <v>0.72313849434891098</v>
      </c>
      <c r="O1892">
        <v>25.376632072313299</v>
      </c>
      <c r="P1892">
        <v>19.719438877755501</v>
      </c>
      <c r="Q1892">
        <v>-3.0337112123597E-2</v>
      </c>
    </row>
    <row r="1893" spans="1:17" hidden="1" x14ac:dyDescent="0.3">
      <c r="A1893" t="s">
        <v>3966</v>
      </c>
      <c r="B1893" t="s">
        <v>3967</v>
      </c>
      <c r="C1893" t="s">
        <v>10405</v>
      </c>
      <c r="D1893" t="s">
        <v>592</v>
      </c>
      <c r="E1893">
        <v>479.87074999999999</v>
      </c>
      <c r="F1893">
        <v>1432.45</v>
      </c>
      <c r="G1893">
        <v>4523.4966176368398</v>
      </c>
      <c r="H1893">
        <v>2.3107336550416799</v>
      </c>
      <c r="I1893">
        <v>282.50764974071501</v>
      </c>
      <c r="J1893">
        <v>-2.0216036208391301</v>
      </c>
      <c r="K1893">
        <v>1228.9446780163</v>
      </c>
      <c r="L1893">
        <v>732.31330830636102</v>
      </c>
      <c r="M1893">
        <v>63.9008456277341</v>
      </c>
      <c r="N1893">
        <v>0.723601452894723</v>
      </c>
      <c r="O1893">
        <v>0</v>
      </c>
      <c r="P1893">
        <v>4555.3461163470902</v>
      </c>
      <c r="Q1893">
        <v>0.451755974414426</v>
      </c>
    </row>
    <row r="1894" spans="1:17" hidden="1" x14ac:dyDescent="0.3">
      <c r="A1894" t="s">
        <v>3968</v>
      </c>
      <c r="B1894" t="s">
        <v>3969</v>
      </c>
      <c r="C1894" t="s">
        <v>10405</v>
      </c>
      <c r="D1894" t="s">
        <v>54</v>
      </c>
      <c r="E1894">
        <v>479.2623135</v>
      </c>
      <c r="F1894">
        <v>1085.95</v>
      </c>
      <c r="G1894">
        <v>25.5459647291365</v>
      </c>
      <c r="H1894">
        <v>-5.7887454015581099</v>
      </c>
      <c r="I1894">
        <v>34.998007162902802</v>
      </c>
      <c r="J1894">
        <v>-5.9053413691044998</v>
      </c>
      <c r="K1894">
        <v>1032.51318700141</v>
      </c>
      <c r="L1894">
        <v>870.98322736631496</v>
      </c>
      <c r="M1894">
        <v>43.104737193057503</v>
      </c>
      <c r="N1894">
        <v>0.59030552906742795</v>
      </c>
      <c r="O1894">
        <v>11.4231778627008</v>
      </c>
      <c r="P1894">
        <v>85.031521553927405</v>
      </c>
      <c r="Q1894">
        <v>8.3566043243415003E-2</v>
      </c>
    </row>
    <row r="1895" spans="1:17" hidden="1" x14ac:dyDescent="0.3">
      <c r="A1895" t="s">
        <v>3970</v>
      </c>
      <c r="B1895" t="s">
        <v>3971</v>
      </c>
      <c r="C1895" t="s">
        <v>10405</v>
      </c>
      <c r="D1895" t="s">
        <v>549</v>
      </c>
      <c r="E1895">
        <v>478.90359000000001</v>
      </c>
      <c r="F1895">
        <v>409.95</v>
      </c>
      <c r="G1895">
        <v>152.73918577430999</v>
      </c>
      <c r="H1895">
        <v>-7.6172239280311702</v>
      </c>
      <c r="I1895">
        <v>47.2439147336855</v>
      </c>
      <c r="J1895">
        <v>-5.5971809464747997</v>
      </c>
      <c r="K1895">
        <v>377.752934858603</v>
      </c>
      <c r="L1895">
        <v>292.02216592658601</v>
      </c>
      <c r="M1895">
        <v>58.384249665837302</v>
      </c>
      <c r="N1895">
        <v>0.175855287292292</v>
      </c>
      <c r="O1895">
        <v>6.1105012806439802</v>
      </c>
      <c r="P1895">
        <v>190.23008849557499</v>
      </c>
      <c r="Q1895">
        <v>0.16752368563894701</v>
      </c>
    </row>
    <row r="1896" spans="1:17" hidden="1" x14ac:dyDescent="0.3">
      <c r="A1896" t="s">
        <v>3972</v>
      </c>
      <c r="B1896" t="s">
        <v>3973</v>
      </c>
      <c r="C1896" t="s">
        <v>10405</v>
      </c>
      <c r="D1896" t="s">
        <v>169</v>
      </c>
      <c r="E1896">
        <v>478.48500000000001</v>
      </c>
      <c r="F1896">
        <v>195.3</v>
      </c>
      <c r="G1896">
        <v>10.393764217652</v>
      </c>
      <c r="H1896">
        <v>-3.9880184218030101</v>
      </c>
      <c r="I1896">
        <v>2.56850547996304</v>
      </c>
      <c r="J1896">
        <v>3.8642914414948999</v>
      </c>
      <c r="K1896">
        <v>194.41424921658501</v>
      </c>
      <c r="L1896">
        <v>182.81020372045799</v>
      </c>
      <c r="M1896">
        <v>51.766265480920602</v>
      </c>
      <c r="N1896">
        <v>0.73061425061425</v>
      </c>
      <c r="O1896">
        <v>17.767537122375799</v>
      </c>
      <c r="P1896">
        <v>50.115295926210599</v>
      </c>
      <c r="Q1896">
        <v>9.0355984268031E-2</v>
      </c>
    </row>
    <row r="1897" spans="1:17" hidden="1" x14ac:dyDescent="0.3">
      <c r="A1897" t="s">
        <v>3974</v>
      </c>
      <c r="B1897" t="s">
        <v>3975</v>
      </c>
      <c r="C1897" t="s">
        <v>10405</v>
      </c>
      <c r="D1897" t="s">
        <v>21</v>
      </c>
      <c r="E1897">
        <v>477.95146</v>
      </c>
      <c r="F1897">
        <v>38.229999999999997</v>
      </c>
      <c r="G1897">
        <v>29.118922342388402</v>
      </c>
      <c r="H1897">
        <v>-6.5108891858798001</v>
      </c>
      <c r="I1897">
        <v>38.011864581858703</v>
      </c>
      <c r="J1897">
        <v>-10.266725542395401</v>
      </c>
      <c r="K1897">
        <v>36.732056407999998</v>
      </c>
      <c r="L1897">
        <v>30.230989013075899</v>
      </c>
      <c r="M1897">
        <v>39.6592739570711</v>
      </c>
      <c r="N1897">
        <v>0.22836604928144</v>
      </c>
      <c r="O1897">
        <v>27.596128694742301</v>
      </c>
      <c r="P1897">
        <v>86.034063260340602</v>
      </c>
      <c r="Q1897">
        <v>4.5013342637957997E-2</v>
      </c>
    </row>
    <row r="1898" spans="1:17" hidden="1" x14ac:dyDescent="0.3">
      <c r="A1898" t="s">
        <v>3976</v>
      </c>
      <c r="B1898" t="s">
        <v>3977</v>
      </c>
      <c r="C1898" t="s">
        <v>10405</v>
      </c>
      <c r="D1898" t="s">
        <v>374</v>
      </c>
      <c r="E1898">
        <v>477.8904</v>
      </c>
      <c r="F1898">
        <v>413.4</v>
      </c>
      <c r="G1898">
        <v>-55.7729436863196</v>
      </c>
      <c r="H1898">
        <v>6.2694313356467504</v>
      </c>
      <c r="I1898">
        <v>-27.329280006057701</v>
      </c>
      <c r="J1898">
        <v>-12.955202114888101</v>
      </c>
      <c r="K1898">
        <v>378.83686861570402</v>
      </c>
      <c r="L1898">
        <v>407.95394255996098</v>
      </c>
      <c r="M1898">
        <v>57.210912362525001</v>
      </c>
      <c r="N1898">
        <v>5.1657783916149098</v>
      </c>
      <c r="O1898">
        <v>34.2525399129172</v>
      </c>
      <c r="P1898">
        <v>33.354838709677402</v>
      </c>
      <c r="Q1898">
        <v>0.233812621435601</v>
      </c>
    </row>
    <row r="1899" spans="1:17" hidden="1" x14ac:dyDescent="0.3">
      <c r="A1899" t="s">
        <v>3978</v>
      </c>
      <c r="B1899" t="s">
        <v>3979</v>
      </c>
      <c r="C1899" t="s">
        <v>10405</v>
      </c>
      <c r="D1899" t="s">
        <v>138</v>
      </c>
      <c r="E1899">
        <v>477.6150725</v>
      </c>
      <c r="F1899">
        <v>308.5</v>
      </c>
      <c r="G1899">
        <v>-3.0394778334163601</v>
      </c>
      <c r="H1899">
        <v>-13.099658993620499</v>
      </c>
      <c r="I1899">
        <v>74.518268759430796</v>
      </c>
      <c r="J1899">
        <v>-3.37468425280013</v>
      </c>
      <c r="K1899">
        <v>321.77207192444803</v>
      </c>
      <c r="L1899">
        <v>273.38407747788398</v>
      </c>
      <c r="M1899">
        <v>37.392390942210596</v>
      </c>
      <c r="N1899">
        <v>0.46440147100071599</v>
      </c>
      <c r="O1899">
        <v>29.886547811993498</v>
      </c>
      <c r="P1899">
        <v>134.60076045627301</v>
      </c>
    </row>
    <row r="1900" spans="1:17" hidden="1" x14ac:dyDescent="0.3">
      <c r="A1900" t="s">
        <v>3980</v>
      </c>
      <c r="B1900" t="s">
        <v>3981</v>
      </c>
      <c r="C1900" t="s">
        <v>10405</v>
      </c>
      <c r="D1900" t="s">
        <v>261</v>
      </c>
      <c r="E1900">
        <v>477.22259078399998</v>
      </c>
      <c r="F1900">
        <v>72.319999999999993</v>
      </c>
      <c r="G1900">
        <v>32.851025088436003</v>
      </c>
      <c r="H1900">
        <v>-19.8737816216785</v>
      </c>
      <c r="I1900">
        <v>0.50558875287935801</v>
      </c>
      <c r="J1900">
        <v>-9.4012710133463209</v>
      </c>
      <c r="K1900">
        <v>76.108935801676495</v>
      </c>
      <c r="L1900">
        <v>65.363371889290306</v>
      </c>
      <c r="M1900">
        <v>29.664597629408298</v>
      </c>
      <c r="N1900">
        <v>0.44244626187168401</v>
      </c>
      <c r="O1900">
        <v>29.286504424778698</v>
      </c>
      <c r="P1900">
        <v>76.390243902438996</v>
      </c>
      <c r="Q1900">
        <v>0.12179409660507</v>
      </c>
    </row>
    <row r="1901" spans="1:17" hidden="1" x14ac:dyDescent="0.3">
      <c r="A1901" t="s">
        <v>3982</v>
      </c>
      <c r="B1901" t="s">
        <v>3983</v>
      </c>
      <c r="C1901" t="s">
        <v>10405</v>
      </c>
      <c r="D1901" t="s">
        <v>46</v>
      </c>
      <c r="E1901">
        <v>476.80917692999998</v>
      </c>
      <c r="F1901">
        <v>221.45</v>
      </c>
      <c r="G1901">
        <v>-16.209812026169899</v>
      </c>
      <c r="H1901">
        <v>12.192240832941099</v>
      </c>
      <c r="I1901">
        <v>-1.7549527991088201</v>
      </c>
      <c r="J1901">
        <v>1.6315528824077901</v>
      </c>
      <c r="M1901">
        <v>72.469881234076098</v>
      </c>
      <c r="O1901">
        <v>11.5375931361481</v>
      </c>
      <c r="P1901">
        <v>32.090665076051202</v>
      </c>
    </row>
    <row r="1902" spans="1:17" hidden="1" x14ac:dyDescent="0.3">
      <c r="A1902" t="s">
        <v>3984</v>
      </c>
      <c r="B1902" t="s">
        <v>3985</v>
      </c>
      <c r="C1902" t="s">
        <v>10405</v>
      </c>
      <c r="D1902" t="s">
        <v>592</v>
      </c>
      <c r="E1902">
        <v>476.25443158799999</v>
      </c>
      <c r="F1902">
        <v>179.94</v>
      </c>
      <c r="G1902">
        <v>-19.807157489819598</v>
      </c>
      <c r="H1902">
        <v>-10.788499400958299</v>
      </c>
      <c r="I1902">
        <v>3.8995971194469901</v>
      </c>
      <c r="J1902">
        <v>-8.3652335449563004</v>
      </c>
      <c r="K1902">
        <v>184.46711350118301</v>
      </c>
      <c r="L1902">
        <v>177.86787186929601</v>
      </c>
      <c r="M1902">
        <v>38.677680416815903</v>
      </c>
      <c r="N1902">
        <v>0.552830282622647</v>
      </c>
      <c r="O1902">
        <v>27.486940091141498</v>
      </c>
      <c r="P1902">
        <v>32.699115044247698</v>
      </c>
      <c r="Q1902">
        <v>7.9679271550485001E-2</v>
      </c>
    </row>
    <row r="1903" spans="1:17" hidden="1" x14ac:dyDescent="0.3">
      <c r="A1903" t="s">
        <v>3986</v>
      </c>
      <c r="B1903" t="s">
        <v>3987</v>
      </c>
      <c r="C1903" t="s">
        <v>10405</v>
      </c>
      <c r="D1903" t="s">
        <v>1015</v>
      </c>
      <c r="E1903">
        <v>474.44844345600001</v>
      </c>
      <c r="F1903">
        <v>121.29</v>
      </c>
      <c r="G1903">
        <v>-24.938965435672699</v>
      </c>
      <c r="H1903">
        <v>-1.9067943937944301</v>
      </c>
      <c r="I1903">
        <v>22.987304961262499</v>
      </c>
      <c r="J1903">
        <v>1.44747667866688</v>
      </c>
      <c r="K1903">
        <v>116.769019571676</v>
      </c>
      <c r="L1903">
        <v>107.76909820495599</v>
      </c>
      <c r="M1903">
        <v>57.5525644362517</v>
      </c>
      <c r="N1903">
        <v>0.66165141277235895</v>
      </c>
      <c r="O1903">
        <v>12.952428064968201</v>
      </c>
      <c r="P1903">
        <v>45.431654676258901</v>
      </c>
      <c r="Q1903">
        <v>3.5412313490626998E-2</v>
      </c>
    </row>
    <row r="1904" spans="1:17" hidden="1" x14ac:dyDescent="0.3">
      <c r="A1904" t="s">
        <v>3988</v>
      </c>
      <c r="B1904" t="s">
        <v>3989</v>
      </c>
      <c r="C1904" t="s">
        <v>10405</v>
      </c>
      <c r="D1904" t="s">
        <v>592</v>
      </c>
      <c r="E1904">
        <v>473.93733674999999</v>
      </c>
      <c r="F1904">
        <v>6813.85</v>
      </c>
      <c r="G1904">
        <v>42.775052801801998</v>
      </c>
      <c r="H1904">
        <v>7.37498356151431</v>
      </c>
      <c r="I1904">
        <v>58.199685917222602</v>
      </c>
      <c r="J1904">
        <v>-6.7794656235348203</v>
      </c>
      <c r="K1904">
        <v>6445.8237231998801</v>
      </c>
      <c r="L1904">
        <v>5275.6201915962602</v>
      </c>
      <c r="M1904">
        <v>41.959747446575001</v>
      </c>
      <c r="N1904">
        <v>0.428040615112942</v>
      </c>
      <c r="O1904">
        <v>14.105828569751299</v>
      </c>
      <c r="P1904">
        <v>103.398507462686</v>
      </c>
      <c r="Q1904">
        <v>7.4602490134790006E-2</v>
      </c>
    </row>
    <row r="1905" spans="1:17" hidden="1" x14ac:dyDescent="0.3">
      <c r="A1905" t="s">
        <v>3990</v>
      </c>
      <c r="B1905" t="s">
        <v>3991</v>
      </c>
      <c r="C1905" t="s">
        <v>10405</v>
      </c>
      <c r="D1905" t="s">
        <v>1097</v>
      </c>
      <c r="E1905">
        <v>473.389503039999</v>
      </c>
      <c r="F1905">
        <v>269.95</v>
      </c>
      <c r="G1905">
        <v>34.427064270970298</v>
      </c>
      <c r="H1905">
        <v>-5.2361330522705796</v>
      </c>
      <c r="I1905">
        <v>137.275171837572</v>
      </c>
      <c r="J1905">
        <v>-5.2441361258318002</v>
      </c>
      <c r="K1905">
        <v>267.86248295620499</v>
      </c>
      <c r="L1905">
        <v>208.811039486948</v>
      </c>
      <c r="M1905">
        <v>44.387186858576598</v>
      </c>
      <c r="N1905">
        <v>0.45706925660975001</v>
      </c>
      <c r="O1905">
        <v>25.930727912576401</v>
      </c>
      <c r="P1905">
        <v>190.112842557764</v>
      </c>
      <c r="Q1905">
        <v>0.128755565992794</v>
      </c>
    </row>
    <row r="1906" spans="1:17" hidden="1" x14ac:dyDescent="0.3">
      <c r="A1906" t="s">
        <v>3992</v>
      </c>
      <c r="B1906" t="s">
        <v>3993</v>
      </c>
      <c r="C1906" t="s">
        <v>10405</v>
      </c>
      <c r="D1906" t="s">
        <v>242</v>
      </c>
      <c r="E1906">
        <v>473.22102366000001</v>
      </c>
      <c r="F1906">
        <v>426.6</v>
      </c>
      <c r="G1906">
        <v>-48.406955922957003</v>
      </c>
      <c r="H1906">
        <v>-12.804391593862499</v>
      </c>
      <c r="I1906">
        <v>-22.075680707626098</v>
      </c>
      <c r="J1906">
        <v>-12.8505742141146</v>
      </c>
      <c r="K1906">
        <v>470.72500306787299</v>
      </c>
      <c r="L1906">
        <v>509.02407778644999</v>
      </c>
      <c r="M1906">
        <v>35.672903694129403</v>
      </c>
      <c r="N1906">
        <v>0.95998029412072905</v>
      </c>
      <c r="O1906">
        <v>100.59774964838201</v>
      </c>
      <c r="P1906">
        <v>11.690011781646801</v>
      </c>
      <c r="Q1906">
        <v>0.23765643478139101</v>
      </c>
    </row>
    <row r="1907" spans="1:17" hidden="1" x14ac:dyDescent="0.3">
      <c r="A1907" t="s">
        <v>3994</v>
      </c>
      <c r="B1907" t="s">
        <v>3995</v>
      </c>
      <c r="C1907" t="s">
        <v>10405</v>
      </c>
      <c r="D1907" t="s">
        <v>74</v>
      </c>
      <c r="E1907">
        <v>471.49274817999998</v>
      </c>
      <c r="F1907">
        <v>661.3</v>
      </c>
      <c r="G1907">
        <v>14.3749346783693</v>
      </c>
      <c r="H1907">
        <v>-1.20936401067063</v>
      </c>
      <c r="I1907">
        <v>7.2495976292485702</v>
      </c>
      <c r="J1907">
        <v>-7.46017105898758</v>
      </c>
      <c r="K1907">
        <v>654.073134171898</v>
      </c>
      <c r="L1907">
        <v>582.45380652889401</v>
      </c>
      <c r="M1907">
        <v>42.4379282458912</v>
      </c>
      <c r="N1907">
        <v>0.68067896691181895</v>
      </c>
      <c r="O1907">
        <v>15.0763647361258</v>
      </c>
      <c r="P1907">
        <v>78.705580326982798</v>
      </c>
      <c r="Q1907">
        <v>6.0813630938738997E-2</v>
      </c>
    </row>
    <row r="1908" spans="1:17" hidden="1" x14ac:dyDescent="0.3">
      <c r="A1908" t="s">
        <v>3996</v>
      </c>
      <c r="B1908" t="s">
        <v>3997</v>
      </c>
      <c r="C1908" t="s">
        <v>10405</v>
      </c>
      <c r="E1908">
        <v>470.52447187500002</v>
      </c>
      <c r="F1908">
        <v>161.55000000000001</v>
      </c>
      <c r="G1908">
        <v>523.79173505598999</v>
      </c>
      <c r="H1908">
        <v>-8.9969629656312797</v>
      </c>
      <c r="I1908">
        <v>18.647465779975899</v>
      </c>
      <c r="J1908">
        <v>-9.2819438644953198</v>
      </c>
      <c r="K1908">
        <v>162.29559536064201</v>
      </c>
      <c r="L1908">
        <v>133.03847499937601</v>
      </c>
      <c r="M1908">
        <v>52.224471519894202</v>
      </c>
      <c r="N1908">
        <v>0.99840565328420094</v>
      </c>
      <c r="O1908">
        <v>31.6929743113587</v>
      </c>
      <c r="P1908">
        <v>750.26315789473597</v>
      </c>
      <c r="Q1908">
        <v>0.173541221045074</v>
      </c>
    </row>
    <row r="1909" spans="1:17" hidden="1" x14ac:dyDescent="0.3">
      <c r="A1909" t="s">
        <v>3998</v>
      </c>
      <c r="B1909" t="s">
        <v>3999</v>
      </c>
      <c r="C1909" t="s">
        <v>10405</v>
      </c>
      <c r="D1909" t="s">
        <v>273</v>
      </c>
      <c r="E1909">
        <v>469.72336257000001</v>
      </c>
      <c r="F1909">
        <v>88.87</v>
      </c>
      <c r="G1909">
        <v>-48.715728831851997</v>
      </c>
      <c r="H1909">
        <v>-9.0295496605173398</v>
      </c>
      <c r="I1909">
        <v>-29.273667742973601</v>
      </c>
      <c r="J1909">
        <v>-3.1307111834342898</v>
      </c>
      <c r="K1909">
        <v>92.062176734368606</v>
      </c>
      <c r="L1909">
        <v>97.779175822635906</v>
      </c>
      <c r="M1909">
        <v>47.8211983645717</v>
      </c>
      <c r="N1909">
        <v>0.65880196541396696</v>
      </c>
      <c r="O1909">
        <v>49.0379205581185</v>
      </c>
      <c r="P1909">
        <v>15.4305753994025</v>
      </c>
      <c r="Q1909">
        <v>0.155471007181188</v>
      </c>
    </row>
    <row r="1910" spans="1:17" hidden="1" x14ac:dyDescent="0.3">
      <c r="A1910" t="s">
        <v>4000</v>
      </c>
      <c r="B1910" t="s">
        <v>4001</v>
      </c>
      <c r="C1910" t="s">
        <v>10405</v>
      </c>
      <c r="D1910" t="s">
        <v>1966</v>
      </c>
      <c r="E1910">
        <v>469.66575418100001</v>
      </c>
      <c r="F1910">
        <v>80.47</v>
      </c>
      <c r="G1910">
        <v>48.374465455490402</v>
      </c>
      <c r="H1910">
        <v>-5.4896664676914702</v>
      </c>
      <c r="I1910">
        <v>39.466958957363801</v>
      </c>
      <c r="J1910">
        <v>-2.7101600147554299</v>
      </c>
      <c r="K1910">
        <v>74.573165462238194</v>
      </c>
      <c r="L1910">
        <v>66.0935083682906</v>
      </c>
      <c r="M1910">
        <v>62.460635540366702</v>
      </c>
      <c r="N1910">
        <v>0.68319856687137404</v>
      </c>
      <c r="O1910">
        <v>16.0059649558841</v>
      </c>
      <c r="P1910">
        <v>82.471655328798093</v>
      </c>
      <c r="Q1910">
        <v>5.9595146202738002E-2</v>
      </c>
    </row>
    <row r="1911" spans="1:17" hidden="1" x14ac:dyDescent="0.3">
      <c r="A1911" t="s">
        <v>4002</v>
      </c>
      <c r="B1911" t="s">
        <v>4003</v>
      </c>
      <c r="C1911" t="s">
        <v>10405</v>
      </c>
      <c r="D1911" t="s">
        <v>261</v>
      </c>
      <c r="E1911">
        <v>468.18221498999998</v>
      </c>
      <c r="F1911">
        <v>180.15</v>
      </c>
      <c r="G1911">
        <v>68.539822758054996</v>
      </c>
      <c r="H1911">
        <v>40.521152268895001</v>
      </c>
      <c r="I1911">
        <v>25.581550993008499</v>
      </c>
      <c r="J1911">
        <v>-3.27851839792315</v>
      </c>
      <c r="K1911">
        <v>152.49142550820699</v>
      </c>
      <c r="L1911">
        <v>128.087426317129</v>
      </c>
      <c r="M1911">
        <v>56.046504709525998</v>
      </c>
      <c r="N1911">
        <v>1.6533016429087299</v>
      </c>
      <c r="O1911">
        <v>12.628365251179501</v>
      </c>
      <c r="P1911">
        <v>168.880597014925</v>
      </c>
      <c r="Q1911">
        <v>7.8955593347674005E-2</v>
      </c>
    </row>
    <row r="1912" spans="1:17" hidden="1" x14ac:dyDescent="0.3">
      <c r="A1912" t="s">
        <v>4004</v>
      </c>
      <c r="B1912" t="s">
        <v>4005</v>
      </c>
      <c r="C1912" t="s">
        <v>10405</v>
      </c>
      <c r="D1912" t="s">
        <v>1015</v>
      </c>
      <c r="E1912">
        <v>467.98892267999997</v>
      </c>
      <c r="F1912">
        <v>56.46</v>
      </c>
      <c r="G1912">
        <v>-32.008649903877</v>
      </c>
      <c r="H1912">
        <v>-1.4765365043805001</v>
      </c>
      <c r="I1912">
        <v>-12.0588185876595</v>
      </c>
      <c r="J1912">
        <v>-1.36689167826978</v>
      </c>
      <c r="K1912">
        <v>56.400338272465397</v>
      </c>
      <c r="L1912">
        <v>55.9469556606822</v>
      </c>
      <c r="M1912">
        <v>56.108206455740103</v>
      </c>
      <c r="N1912">
        <v>0.62330972392876005</v>
      </c>
      <c r="O1912">
        <v>26.992561105207201</v>
      </c>
      <c r="P1912">
        <v>18.863157894736801</v>
      </c>
      <c r="Q1912">
        <v>5.3133033852886001E-2</v>
      </c>
    </row>
    <row r="1913" spans="1:17" hidden="1" x14ac:dyDescent="0.3">
      <c r="A1913" t="s">
        <v>4006</v>
      </c>
      <c r="B1913" t="s">
        <v>4007</v>
      </c>
      <c r="C1913" t="s">
        <v>10405</v>
      </c>
      <c r="D1913" t="s">
        <v>46</v>
      </c>
      <c r="E1913">
        <v>466.33171712000001</v>
      </c>
      <c r="F1913">
        <v>364.4</v>
      </c>
      <c r="G1913">
        <v>215.198120337375</v>
      </c>
      <c r="H1913">
        <v>-0.54696743544725301</v>
      </c>
      <c r="I1913">
        <v>229.652979564437</v>
      </c>
      <c r="J1913">
        <v>-1.48797459419477</v>
      </c>
      <c r="K1913">
        <v>310.65204947631901</v>
      </c>
      <c r="M1913">
        <v>64.543917041338105</v>
      </c>
      <c r="N1913">
        <v>0.50755305017200802</v>
      </c>
      <c r="O1913">
        <v>2.2914379802414899</v>
      </c>
      <c r="P1913">
        <v>267.33870967741899</v>
      </c>
    </row>
    <row r="1914" spans="1:17" hidden="1" x14ac:dyDescent="0.3">
      <c r="A1914" t="s">
        <v>4008</v>
      </c>
      <c r="B1914" t="s">
        <v>4009</v>
      </c>
      <c r="C1914" t="s">
        <v>10405</v>
      </c>
      <c r="D1914" t="s">
        <v>1429</v>
      </c>
      <c r="E1914">
        <v>466.19997396000002</v>
      </c>
      <c r="F1914">
        <v>227.29</v>
      </c>
      <c r="G1914">
        <v>-36.148446078664101</v>
      </c>
      <c r="H1914">
        <v>-8.3753546201628293</v>
      </c>
      <c r="I1914">
        <v>-30.526686110355602</v>
      </c>
      <c r="J1914">
        <v>-3.8157054275440498</v>
      </c>
      <c r="K1914">
        <v>236.89345715036399</v>
      </c>
      <c r="L1914">
        <v>248.33237268919399</v>
      </c>
      <c r="M1914">
        <v>38.438715378586998</v>
      </c>
      <c r="N1914">
        <v>0.75398606305474802</v>
      </c>
      <c r="O1914">
        <v>38.281490606713902</v>
      </c>
      <c r="P1914">
        <v>3.2901613269711301</v>
      </c>
      <c r="Q1914">
        <v>7.8068946253449997E-2</v>
      </c>
    </row>
    <row r="1915" spans="1:17" hidden="1" x14ac:dyDescent="0.3">
      <c r="A1915" t="s">
        <v>4010</v>
      </c>
      <c r="B1915" t="s">
        <v>4011</v>
      </c>
      <c r="C1915" t="s">
        <v>10405</v>
      </c>
      <c r="D1915" t="s">
        <v>54</v>
      </c>
      <c r="E1915">
        <v>465.57108156499999</v>
      </c>
      <c r="F1915">
        <v>1539.95</v>
      </c>
      <c r="G1915">
        <v>159.64539630035199</v>
      </c>
      <c r="H1915">
        <v>7.9017537388889698</v>
      </c>
      <c r="I1915">
        <v>127.97661609361801</v>
      </c>
      <c r="J1915">
        <v>-2.47883465345762</v>
      </c>
      <c r="K1915">
        <v>1314.65124778581</v>
      </c>
      <c r="L1915">
        <v>909.44457679627806</v>
      </c>
      <c r="M1915">
        <v>51.470018951061299</v>
      </c>
      <c r="N1915">
        <v>9.2878352266499598E-2</v>
      </c>
      <c r="O1915">
        <v>13.617325237832301</v>
      </c>
      <c r="P1915">
        <v>226.22603537760801</v>
      </c>
      <c r="Q1915">
        <v>6.4648510280888E-2</v>
      </c>
    </row>
    <row r="1916" spans="1:17" hidden="1" x14ac:dyDescent="0.3">
      <c r="A1916" t="s">
        <v>4012</v>
      </c>
      <c r="B1916" t="s">
        <v>4013</v>
      </c>
      <c r="C1916" t="s">
        <v>10405</v>
      </c>
      <c r="D1916" t="s">
        <v>46</v>
      </c>
      <c r="E1916">
        <v>464.39576</v>
      </c>
      <c r="F1916">
        <v>188.35</v>
      </c>
      <c r="G1916">
        <v>86.022103371885294</v>
      </c>
      <c r="H1916">
        <v>8.1458746803999293</v>
      </c>
      <c r="I1916">
        <v>67.443437062450997</v>
      </c>
      <c r="J1916">
        <v>-4.4182367471143102</v>
      </c>
      <c r="K1916">
        <v>173.95110763812301</v>
      </c>
      <c r="L1916">
        <v>136.829678686481</v>
      </c>
      <c r="M1916">
        <v>48.7074651493486</v>
      </c>
      <c r="N1916">
        <v>1.18254303306436</v>
      </c>
      <c r="O1916">
        <v>10.8839925670294</v>
      </c>
      <c r="P1916">
        <v>144.61038961038901</v>
      </c>
    </row>
    <row r="1917" spans="1:17" hidden="1" x14ac:dyDescent="0.3">
      <c r="A1917" t="s">
        <v>4014</v>
      </c>
      <c r="B1917" t="s">
        <v>4015</v>
      </c>
      <c r="C1917" t="s">
        <v>10405</v>
      </c>
      <c r="D1917" t="s">
        <v>54</v>
      </c>
      <c r="E1917">
        <v>463.03246431999997</v>
      </c>
      <c r="F1917">
        <v>346.4</v>
      </c>
      <c r="G1917">
        <v>3.35737092285604</v>
      </c>
      <c r="H1917">
        <v>-8.6536167124013001</v>
      </c>
      <c r="I1917">
        <v>-6.1193423421604098</v>
      </c>
      <c r="J1917">
        <v>-4.85584510325317</v>
      </c>
      <c r="K1917">
        <v>357.73884609015801</v>
      </c>
      <c r="L1917">
        <v>341.40990035153999</v>
      </c>
      <c r="M1917">
        <v>42.638587377188401</v>
      </c>
      <c r="N1917">
        <v>0.40626374153121397</v>
      </c>
      <c r="O1917">
        <v>24.1339491916859</v>
      </c>
      <c r="P1917">
        <v>53.955555555555499</v>
      </c>
      <c r="Q1917">
        <v>-3.0463104384563001E-2</v>
      </c>
    </row>
    <row r="1918" spans="1:17" hidden="1" x14ac:dyDescent="0.3">
      <c r="A1918" t="s">
        <v>4016</v>
      </c>
      <c r="B1918" t="s">
        <v>4017</v>
      </c>
      <c r="C1918" t="s">
        <v>10405</v>
      </c>
      <c r="D1918" t="s">
        <v>273</v>
      </c>
      <c r="E1918">
        <v>462.13062853999998</v>
      </c>
      <c r="F1918">
        <v>384.2</v>
      </c>
      <c r="G1918">
        <v>-25.790147433500501</v>
      </c>
      <c r="H1918">
        <v>-4.0563380456217404</v>
      </c>
      <c r="I1918">
        <v>26.8245797360373</v>
      </c>
      <c r="J1918">
        <v>-3.1905282018447201</v>
      </c>
      <c r="K1918">
        <v>379.99319214326601</v>
      </c>
      <c r="L1918">
        <v>331.91465490302897</v>
      </c>
      <c r="M1918">
        <v>35.0396065344463</v>
      </c>
      <c r="N1918">
        <v>0.233409387045385</v>
      </c>
      <c r="O1918">
        <v>16.866215512753701</v>
      </c>
      <c r="P1918">
        <v>63.489361702127603</v>
      </c>
      <c r="Q1918">
        <v>-5.6356340024760997E-2</v>
      </c>
    </row>
    <row r="1919" spans="1:17" hidden="1" x14ac:dyDescent="0.3">
      <c r="A1919" t="s">
        <v>4018</v>
      </c>
      <c r="B1919" t="s">
        <v>4019</v>
      </c>
      <c r="C1919" t="s">
        <v>10405</v>
      </c>
      <c r="D1919" t="s">
        <v>592</v>
      </c>
      <c r="E1919">
        <v>462.04776719199998</v>
      </c>
      <c r="F1919">
        <v>12.98</v>
      </c>
      <c r="G1919">
        <v>108.34624851199101</v>
      </c>
      <c r="H1919">
        <v>16.679748931934199</v>
      </c>
      <c r="I1919">
        <v>83.314630876461493</v>
      </c>
      <c r="J1919">
        <v>4.9538922133801702</v>
      </c>
      <c r="K1919">
        <v>10.392322671845299</v>
      </c>
      <c r="L1919">
        <v>8.0848897902128396</v>
      </c>
      <c r="M1919">
        <v>74.3038602718497</v>
      </c>
      <c r="N1919">
        <v>0.818558743415292</v>
      </c>
      <c r="O1919">
        <v>4.7765793528505398</v>
      </c>
      <c r="P1919">
        <v>200.858681336643</v>
      </c>
      <c r="Q1919">
        <v>0.157352241851443</v>
      </c>
    </row>
    <row r="1920" spans="1:17" hidden="1" x14ac:dyDescent="0.3">
      <c r="A1920" t="s">
        <v>4020</v>
      </c>
      <c r="B1920" t="s">
        <v>4021</v>
      </c>
      <c r="C1920" t="s">
        <v>10405</v>
      </c>
      <c r="D1920" t="s">
        <v>261</v>
      </c>
      <c r="E1920">
        <v>461.78248698999897</v>
      </c>
      <c r="F1920">
        <v>1412.9</v>
      </c>
      <c r="G1920">
        <v>-38.459320906026001</v>
      </c>
      <c r="H1920">
        <v>-6.7029707107518499</v>
      </c>
      <c r="I1920">
        <v>-25.9448012954796</v>
      </c>
      <c r="J1920">
        <v>-2.7637424875590102</v>
      </c>
      <c r="K1920">
        <v>1443.3636104295001</v>
      </c>
      <c r="L1920">
        <v>1464.3529885605701</v>
      </c>
      <c r="M1920">
        <v>50.4458187549155</v>
      </c>
      <c r="N1920">
        <v>1.00961917527398</v>
      </c>
      <c r="O1920">
        <v>36.952367471158503</v>
      </c>
      <c r="P1920">
        <v>10.3828125</v>
      </c>
      <c r="Q1920">
        <v>0.137872480161882</v>
      </c>
    </row>
    <row r="1921" spans="1:17" hidden="1" x14ac:dyDescent="0.3">
      <c r="A1921" t="s">
        <v>4022</v>
      </c>
      <c r="B1921" t="s">
        <v>4023</v>
      </c>
      <c r="C1921" t="s">
        <v>10405</v>
      </c>
      <c r="D1921" t="s">
        <v>592</v>
      </c>
      <c r="E1921">
        <v>461.32021346499897</v>
      </c>
      <c r="F1921">
        <v>201.35</v>
      </c>
      <c r="G1921">
        <v>-19.269124094643399</v>
      </c>
      <c r="H1921">
        <v>6.2679569952803602</v>
      </c>
      <c r="I1921">
        <v>4.9322134937318003</v>
      </c>
      <c r="J1921">
        <v>11.343962538895999</v>
      </c>
      <c r="K1921">
        <v>178.798000105109</v>
      </c>
      <c r="L1921">
        <v>179.975423076059</v>
      </c>
      <c r="M1921">
        <v>85.474276254013603</v>
      </c>
      <c r="N1921">
        <v>1.42191759707919</v>
      </c>
      <c r="O1921">
        <v>23.814253786938099</v>
      </c>
      <c r="P1921">
        <v>34.233333333333299</v>
      </c>
      <c r="Q1921">
        <v>0.274662990622978</v>
      </c>
    </row>
    <row r="1922" spans="1:17" hidden="1" x14ac:dyDescent="0.3">
      <c r="A1922" t="s">
        <v>4024</v>
      </c>
      <c r="B1922" t="s">
        <v>4025</v>
      </c>
      <c r="C1922" t="s">
        <v>10405</v>
      </c>
      <c r="D1922" t="s">
        <v>1015</v>
      </c>
      <c r="E1922">
        <v>459.11382606799998</v>
      </c>
      <c r="F1922">
        <v>38.630000000000003</v>
      </c>
      <c r="G1922">
        <v>-18.064520801553801</v>
      </c>
      <c r="H1922">
        <v>-5.9092896388488603</v>
      </c>
      <c r="I1922">
        <v>9.8870738611343896</v>
      </c>
      <c r="J1922">
        <v>-3.9058073705978398</v>
      </c>
      <c r="K1922">
        <v>38.405890316241198</v>
      </c>
      <c r="L1922">
        <v>35.4018505067747</v>
      </c>
      <c r="M1922">
        <v>50.3301550759736</v>
      </c>
      <c r="N1922">
        <v>0.52303773988885205</v>
      </c>
      <c r="O1922">
        <v>21.019932694796701</v>
      </c>
      <c r="P1922">
        <v>44.411214953270999</v>
      </c>
      <c r="Q1922">
        <v>8.1805060068959004E-2</v>
      </c>
    </row>
    <row r="1923" spans="1:17" hidden="1" x14ac:dyDescent="0.3">
      <c r="A1923" t="s">
        <v>4026</v>
      </c>
      <c r="B1923" t="s">
        <v>4027</v>
      </c>
      <c r="C1923" t="s">
        <v>10405</v>
      </c>
      <c r="D1923" t="s">
        <v>273</v>
      </c>
      <c r="E1923">
        <v>457.36565999999999</v>
      </c>
      <c r="F1923">
        <v>41.78</v>
      </c>
      <c r="G1923">
        <v>1274.88450802376</v>
      </c>
      <c r="H1923">
        <v>-11.401909037266</v>
      </c>
      <c r="I1923">
        <v>270.534794128702</v>
      </c>
      <c r="J1923">
        <v>-9.7803009291174501</v>
      </c>
      <c r="K1923">
        <v>42.316274514531401</v>
      </c>
      <c r="L1923">
        <v>27.5116350510906</v>
      </c>
      <c r="M1923">
        <v>43.6773675320335</v>
      </c>
      <c r="N1923">
        <v>1.0779837585376999</v>
      </c>
      <c r="O1923">
        <v>34.179033030157903</v>
      </c>
      <c r="P1923">
        <v>1350.69444444444</v>
      </c>
      <c r="Q1923">
        <v>0.18599469884256301</v>
      </c>
    </row>
    <row r="1924" spans="1:17" hidden="1" x14ac:dyDescent="0.3">
      <c r="A1924" t="s">
        <v>4028</v>
      </c>
      <c r="B1924" t="s">
        <v>4029</v>
      </c>
      <c r="C1924" t="s">
        <v>10405</v>
      </c>
      <c r="D1924" t="s">
        <v>54</v>
      </c>
      <c r="E1924">
        <v>456.19801108799999</v>
      </c>
      <c r="F1924">
        <v>59.53</v>
      </c>
      <c r="G1924">
        <v>33.144958052506297</v>
      </c>
      <c r="H1924">
        <v>-6.35927461658863</v>
      </c>
      <c r="I1924">
        <v>11.709676283463001</v>
      </c>
      <c r="J1924">
        <v>-7.8103218083003396</v>
      </c>
      <c r="K1924">
        <v>62.183161314416701</v>
      </c>
      <c r="L1924">
        <v>53.284407028563599</v>
      </c>
      <c r="M1924">
        <v>30.7326088391704</v>
      </c>
      <c r="N1924">
        <v>0.41501650613958102</v>
      </c>
      <c r="O1924">
        <v>30.522425667730499</v>
      </c>
      <c r="P1924">
        <v>68.783668840374204</v>
      </c>
      <c r="Q1924">
        <v>5.8374607496686999E-2</v>
      </c>
    </row>
    <row r="1925" spans="1:17" hidden="1" x14ac:dyDescent="0.3">
      <c r="A1925" t="s">
        <v>4030</v>
      </c>
      <c r="B1925" t="s">
        <v>4031</v>
      </c>
      <c r="C1925" t="s">
        <v>10405</v>
      </c>
      <c r="D1925" t="s">
        <v>190</v>
      </c>
      <c r="E1925">
        <v>454.82740727100003</v>
      </c>
      <c r="F1925">
        <v>28.13</v>
      </c>
      <c r="G1925">
        <v>8.1007500459758006</v>
      </c>
      <c r="H1925">
        <v>-24.770729291665901</v>
      </c>
      <c r="I1925">
        <v>-34.292719246845103</v>
      </c>
      <c r="J1925">
        <v>-6.4037870551330798</v>
      </c>
      <c r="K1925">
        <v>29.254219626556399</v>
      </c>
      <c r="L1925">
        <v>28.8941990317362</v>
      </c>
      <c r="M1925">
        <v>36.215343132785101</v>
      </c>
      <c r="N1925">
        <v>1.60162243167678</v>
      </c>
      <c r="O1925">
        <v>90.188410949164606</v>
      </c>
      <c r="P1925">
        <v>55.414364640883903</v>
      </c>
      <c r="Q1925">
        <v>4.4115755394643998E-2</v>
      </c>
    </row>
    <row r="1926" spans="1:17" hidden="1" x14ac:dyDescent="0.3">
      <c r="A1926" t="s">
        <v>4032</v>
      </c>
      <c r="B1926" t="s">
        <v>4033</v>
      </c>
      <c r="C1926" t="s">
        <v>10405</v>
      </c>
      <c r="D1926" t="s">
        <v>273</v>
      </c>
      <c r="E1926">
        <v>454.59909043300001</v>
      </c>
      <c r="F1926">
        <v>82.37</v>
      </c>
      <c r="G1926">
        <v>-33.096351605579301</v>
      </c>
      <c r="H1926">
        <v>-13.595732644901799</v>
      </c>
      <c r="I1926">
        <v>-0.57433030717851996</v>
      </c>
      <c r="J1926">
        <v>-2.8304471708675698</v>
      </c>
      <c r="K1926">
        <v>85.337553987969201</v>
      </c>
      <c r="L1926">
        <v>81.735801191461107</v>
      </c>
      <c r="M1926">
        <v>30.104779892449798</v>
      </c>
      <c r="N1926">
        <v>0.55917515262933604</v>
      </c>
      <c r="O1926">
        <v>22.981668083039899</v>
      </c>
      <c r="P1926">
        <v>24.803030303030301</v>
      </c>
    </row>
    <row r="1927" spans="1:17" hidden="1" x14ac:dyDescent="0.3">
      <c r="A1927" t="s">
        <v>4034</v>
      </c>
      <c r="B1927" t="s">
        <v>4035</v>
      </c>
      <c r="C1927" t="s">
        <v>10405</v>
      </c>
      <c r="D1927" t="s">
        <v>51</v>
      </c>
      <c r="E1927">
        <v>453.67219743999902</v>
      </c>
      <c r="F1927">
        <v>14.18</v>
      </c>
      <c r="G1927">
        <v>85.302109253003394</v>
      </c>
      <c r="H1927">
        <v>-11.444382088419699</v>
      </c>
      <c r="I1927">
        <v>23.9812328996695</v>
      </c>
      <c r="J1927">
        <v>-9.5368991695866594</v>
      </c>
      <c r="K1927">
        <v>14.073304212181901</v>
      </c>
      <c r="L1927">
        <v>11.0703228850422</v>
      </c>
      <c r="M1927">
        <v>35.2917433352792</v>
      </c>
      <c r="N1927">
        <v>0.22564771604952399</v>
      </c>
      <c r="O1927">
        <v>49.576868829337002</v>
      </c>
      <c r="P1927">
        <v>136.333333333333</v>
      </c>
      <c r="Q1927">
        <v>0.135572687424487</v>
      </c>
    </row>
    <row r="1928" spans="1:17" hidden="1" x14ac:dyDescent="0.3">
      <c r="A1928" t="s">
        <v>4036</v>
      </c>
      <c r="B1928" t="s">
        <v>4037</v>
      </c>
      <c r="C1928" t="s">
        <v>10405</v>
      </c>
      <c r="D1928" t="s">
        <v>261</v>
      </c>
      <c r="E1928">
        <v>453.12</v>
      </c>
      <c r="F1928">
        <v>384</v>
      </c>
      <c r="G1928">
        <v>45.4767538873094</v>
      </c>
      <c r="H1928">
        <v>-1.1763708495171401</v>
      </c>
      <c r="I1928">
        <v>57.111154654514003</v>
      </c>
      <c r="J1928">
        <v>-1.9112573550861101</v>
      </c>
      <c r="K1928">
        <v>336.55288360576498</v>
      </c>
      <c r="L1928">
        <v>281.05550297255098</v>
      </c>
      <c r="M1928">
        <v>57.008332774690302</v>
      </c>
      <c r="N1928">
        <v>0.225738695746423</v>
      </c>
      <c r="O1928">
        <v>7.9947916666666501</v>
      </c>
      <c r="P1928">
        <v>86.407766990291194</v>
      </c>
      <c r="Q1928">
        <v>4.8094372998055003E-2</v>
      </c>
    </row>
    <row r="1929" spans="1:17" hidden="1" x14ac:dyDescent="0.3">
      <c r="A1929" t="s">
        <v>4038</v>
      </c>
      <c r="B1929" t="s">
        <v>4039</v>
      </c>
      <c r="C1929" t="s">
        <v>10405</v>
      </c>
      <c r="D1929" t="s">
        <v>153</v>
      </c>
      <c r="E1929">
        <v>451.20880527600002</v>
      </c>
      <c r="F1929">
        <v>39.72</v>
      </c>
      <c r="G1929">
        <v>-58.700327439524798</v>
      </c>
      <c r="H1929">
        <v>-16.788131752302998</v>
      </c>
      <c r="I1929">
        <v>-44.580707310862898</v>
      </c>
      <c r="J1929">
        <v>-4.8926854845864698</v>
      </c>
      <c r="K1929">
        <v>40.86211523555</v>
      </c>
      <c r="L1929">
        <v>46.738901037369203</v>
      </c>
      <c r="M1929">
        <v>42.874512460925899</v>
      </c>
      <c r="N1929">
        <v>0.68647888626598497</v>
      </c>
      <c r="O1929">
        <v>75.855991943605204</v>
      </c>
      <c r="P1929">
        <v>5.8635394456289802</v>
      </c>
      <c r="Q1929">
        <v>-0.105320705731584</v>
      </c>
    </row>
    <row r="1930" spans="1:17" hidden="1" x14ac:dyDescent="0.3">
      <c r="A1930" t="s">
        <v>4040</v>
      </c>
      <c r="B1930" t="s">
        <v>4041</v>
      </c>
      <c r="C1930" t="s">
        <v>10405</v>
      </c>
      <c r="D1930" t="s">
        <v>130</v>
      </c>
      <c r="E1930">
        <v>451.02346910199998</v>
      </c>
      <c r="F1930">
        <v>119.18</v>
      </c>
      <c r="G1930">
        <v>19.9721573407123</v>
      </c>
      <c r="H1930">
        <v>0.49453571847546102</v>
      </c>
      <c r="I1930">
        <v>5.2816343202148799</v>
      </c>
      <c r="J1930">
        <v>4.0217381532954599</v>
      </c>
      <c r="K1930">
        <v>106.728844798892</v>
      </c>
      <c r="L1930">
        <v>102.452480438077</v>
      </c>
      <c r="M1930">
        <v>69.300628831337505</v>
      </c>
      <c r="N1930">
        <v>0.51410370462208999</v>
      </c>
      <c r="O1930">
        <v>27.664037590199602</v>
      </c>
      <c r="P1930">
        <v>62.814207650273197</v>
      </c>
      <c r="Q1930">
        <v>4.6972964379522003E-2</v>
      </c>
    </row>
    <row r="1931" spans="1:17" hidden="1" x14ac:dyDescent="0.3">
      <c r="A1931" t="s">
        <v>4042</v>
      </c>
      <c r="B1931" t="s">
        <v>4043</v>
      </c>
      <c r="C1931" t="s">
        <v>10405</v>
      </c>
      <c r="D1931" t="s">
        <v>135</v>
      </c>
      <c r="E1931">
        <v>450.55469982</v>
      </c>
      <c r="F1931">
        <v>50.02</v>
      </c>
      <c r="G1931">
        <v>127.72496937486299</v>
      </c>
      <c r="H1931">
        <v>26.738830486864</v>
      </c>
      <c r="I1931">
        <v>88.703423969640497</v>
      </c>
      <c r="J1931">
        <v>-3.2148539279857999</v>
      </c>
      <c r="K1931">
        <v>37.361594794569399</v>
      </c>
      <c r="L1931">
        <v>29.404264335156199</v>
      </c>
      <c r="M1931">
        <v>73.520034351131201</v>
      </c>
      <c r="N1931">
        <v>0.95529716312725499</v>
      </c>
      <c r="O1931">
        <v>0</v>
      </c>
      <c r="P1931">
        <v>222.501611863314</v>
      </c>
      <c r="Q1931">
        <v>9.9175198393926994E-2</v>
      </c>
    </row>
    <row r="1932" spans="1:17" hidden="1" x14ac:dyDescent="0.3">
      <c r="A1932" t="s">
        <v>4044</v>
      </c>
      <c r="B1932" t="s">
        <v>4045</v>
      </c>
      <c r="C1932" t="s">
        <v>10405</v>
      </c>
      <c r="D1932" t="s">
        <v>465</v>
      </c>
      <c r="E1932">
        <v>450.39449999999999</v>
      </c>
      <c r="F1932">
        <v>424.5</v>
      </c>
      <c r="G1932">
        <v>-10.459736056539899</v>
      </c>
      <c r="H1932">
        <v>-2.21094006213717</v>
      </c>
      <c r="I1932">
        <v>8.5137099161952108</v>
      </c>
      <c r="J1932">
        <v>3.38670340611118</v>
      </c>
      <c r="K1932">
        <v>418.48724734102899</v>
      </c>
      <c r="L1932">
        <v>390.19505447742898</v>
      </c>
      <c r="M1932">
        <v>53.163373344623601</v>
      </c>
      <c r="N1932">
        <v>0.89026301758702897</v>
      </c>
      <c r="O1932">
        <v>12.1672555948174</v>
      </c>
      <c r="P1932">
        <v>32.490636704119801</v>
      </c>
      <c r="Q1932">
        <v>-4.3483873706940002E-3</v>
      </c>
    </row>
    <row r="1933" spans="1:17" hidden="1" x14ac:dyDescent="0.3">
      <c r="A1933" t="s">
        <v>4046</v>
      </c>
      <c r="B1933" t="s">
        <v>4047</v>
      </c>
      <c r="C1933" t="s">
        <v>10405</v>
      </c>
      <c r="D1933" t="s">
        <v>284</v>
      </c>
      <c r="E1933">
        <v>449.37495269999999</v>
      </c>
      <c r="F1933">
        <v>350.55</v>
      </c>
      <c r="G1933">
        <v>62.361027605546298</v>
      </c>
      <c r="H1933">
        <v>-8.3181440511517799</v>
      </c>
      <c r="I1933">
        <v>11.5788704505929</v>
      </c>
      <c r="J1933">
        <v>-4.5248467540652699</v>
      </c>
      <c r="K1933">
        <v>356.63801149359</v>
      </c>
      <c r="L1933">
        <v>314.355813027561</v>
      </c>
      <c r="M1933">
        <v>40.3607063420109</v>
      </c>
      <c r="N1933">
        <v>0.78735201184652703</v>
      </c>
      <c r="O1933">
        <v>17.3013835401511</v>
      </c>
      <c r="P1933">
        <v>103.217391304347</v>
      </c>
      <c r="Q1933">
        <v>9.6239900965555E-2</v>
      </c>
    </row>
    <row r="1934" spans="1:17" hidden="1" x14ac:dyDescent="0.3">
      <c r="A1934" t="s">
        <v>4048</v>
      </c>
      <c r="B1934" t="s">
        <v>4049</v>
      </c>
      <c r="C1934" t="s">
        <v>10405</v>
      </c>
      <c r="D1934" t="s">
        <v>190</v>
      </c>
      <c r="E1934">
        <v>448.64122400000002</v>
      </c>
      <c r="F1934">
        <v>202.88</v>
      </c>
      <c r="G1934">
        <v>18.654952328332499</v>
      </c>
      <c r="H1934">
        <v>17.898776934771998</v>
      </c>
      <c r="I1934">
        <v>18.583912795638401</v>
      </c>
      <c r="J1934">
        <v>-0.59026886058396599</v>
      </c>
      <c r="K1934">
        <v>183.79148712025</v>
      </c>
      <c r="L1934">
        <v>165.882441150874</v>
      </c>
      <c r="M1934">
        <v>60.326310671450301</v>
      </c>
      <c r="N1934">
        <v>0.75653110935964196</v>
      </c>
      <c r="O1934">
        <v>12.874605678233401</v>
      </c>
      <c r="P1934">
        <v>58.191033138401501</v>
      </c>
      <c r="Q1934">
        <v>1.6068029475839001E-2</v>
      </c>
    </row>
    <row r="1935" spans="1:17" hidden="1" x14ac:dyDescent="0.3">
      <c r="A1935" t="s">
        <v>4050</v>
      </c>
      <c r="B1935" t="s">
        <v>4051</v>
      </c>
      <c r="C1935" t="s">
        <v>10405</v>
      </c>
      <c r="D1935" t="s">
        <v>273</v>
      </c>
      <c r="E1935">
        <v>447.64063776</v>
      </c>
      <c r="F1935">
        <v>802.8</v>
      </c>
      <c r="G1935">
        <v>309.856140904612</v>
      </c>
      <c r="H1935">
        <v>2.7188858985054698</v>
      </c>
      <c r="I1935">
        <v>173.31693031584001</v>
      </c>
      <c r="J1935">
        <v>-1.14277179158831</v>
      </c>
      <c r="K1935">
        <v>695.14100105368198</v>
      </c>
      <c r="L1935">
        <v>465.63200246564401</v>
      </c>
      <c r="M1935">
        <v>62.108477142698803</v>
      </c>
      <c r="N1935">
        <v>0.26925405277942899</v>
      </c>
      <c r="O1935">
        <v>4.5652715495764804</v>
      </c>
      <c r="P1935">
        <v>372.23529411764702</v>
      </c>
      <c r="Q1935">
        <v>0.22561353652157401</v>
      </c>
    </row>
    <row r="1936" spans="1:17" hidden="1" x14ac:dyDescent="0.3">
      <c r="A1936" t="s">
        <v>4052</v>
      </c>
      <c r="B1936" t="s">
        <v>4053</v>
      </c>
      <c r="C1936" t="s">
        <v>10405</v>
      </c>
      <c r="D1936" t="s">
        <v>535</v>
      </c>
      <c r="E1936">
        <v>446.7</v>
      </c>
      <c r="F1936">
        <v>595.6</v>
      </c>
      <c r="G1936">
        <v>-13.4281844642941</v>
      </c>
      <c r="H1936">
        <v>-8.2756956922911993</v>
      </c>
      <c r="I1936">
        <v>-10.5701394383428</v>
      </c>
      <c r="J1936">
        <v>-1.93906309270122</v>
      </c>
      <c r="K1936">
        <v>582.89933070615803</v>
      </c>
      <c r="L1936">
        <v>587.67764764462504</v>
      </c>
      <c r="M1936">
        <v>60.663874475559801</v>
      </c>
      <c r="N1936">
        <v>0.65840633060953402</v>
      </c>
      <c r="O1936">
        <v>44.022834116856899</v>
      </c>
      <c r="Q1936">
        <v>1.1573921521705E-2</v>
      </c>
    </row>
    <row r="1937" spans="1:17" hidden="1" x14ac:dyDescent="0.3">
      <c r="A1937" t="s">
        <v>4054</v>
      </c>
      <c r="B1937" t="s">
        <v>4055</v>
      </c>
      <c r="C1937" t="s">
        <v>10405</v>
      </c>
      <c r="D1937" t="s">
        <v>215</v>
      </c>
      <c r="E1937">
        <v>446.60852</v>
      </c>
      <c r="F1937">
        <v>252.95</v>
      </c>
      <c r="G1937">
        <v>33.1537628683609</v>
      </c>
      <c r="H1937">
        <v>-2.87482267446092</v>
      </c>
      <c r="I1937">
        <v>-11.046100488016901</v>
      </c>
      <c r="J1937">
        <v>-4.6251248503248501</v>
      </c>
      <c r="K1937">
        <v>256.21031761471897</v>
      </c>
      <c r="L1937">
        <v>245.62889523190401</v>
      </c>
      <c r="M1937">
        <v>53.604835040615498</v>
      </c>
      <c r="N1937">
        <v>0.38604687994931802</v>
      </c>
      <c r="O1937">
        <v>45.878632140739199</v>
      </c>
      <c r="P1937">
        <v>73.253424657534197</v>
      </c>
    </row>
    <row r="1938" spans="1:17" hidden="1" x14ac:dyDescent="0.3">
      <c r="A1938" t="s">
        <v>4056</v>
      </c>
      <c r="B1938" t="s">
        <v>4057</v>
      </c>
      <c r="C1938" t="s">
        <v>10405</v>
      </c>
      <c r="D1938" t="s">
        <v>2368</v>
      </c>
      <c r="E1938">
        <v>446.35500000000002</v>
      </c>
      <c r="F1938">
        <v>114.45</v>
      </c>
      <c r="G1938">
        <v>145.53780133823</v>
      </c>
      <c r="H1938">
        <v>-9.3874008892482994</v>
      </c>
      <c r="I1938">
        <v>-30.061560505692398</v>
      </c>
      <c r="J1938">
        <v>3.3628325331649398</v>
      </c>
      <c r="K1938">
        <v>122.83812731993601</v>
      </c>
      <c r="L1938">
        <v>136.066524002764</v>
      </c>
      <c r="M1938">
        <v>71.392065945412298</v>
      </c>
      <c r="N1938">
        <v>0.33647467780857099</v>
      </c>
      <c r="O1938">
        <v>261.11839231105199</v>
      </c>
      <c r="P1938">
        <v>201.18421052631501</v>
      </c>
      <c r="Q1938">
        <v>0.21695631585275399</v>
      </c>
    </row>
    <row r="1939" spans="1:17" hidden="1" x14ac:dyDescent="0.3">
      <c r="A1939" t="s">
        <v>4058</v>
      </c>
      <c r="B1939" t="s">
        <v>4059</v>
      </c>
      <c r="C1939" t="s">
        <v>10405</v>
      </c>
      <c r="D1939" t="s">
        <v>21</v>
      </c>
      <c r="E1939">
        <v>445.6439676</v>
      </c>
      <c r="F1939">
        <v>63.9</v>
      </c>
      <c r="G1939">
        <v>-6.4324231459643899</v>
      </c>
      <c r="H1939">
        <v>-8.5301429639275508</v>
      </c>
      <c r="I1939">
        <v>-28.644639483181901</v>
      </c>
      <c r="J1939">
        <v>-10.252047122657601</v>
      </c>
      <c r="K1939">
        <v>70.573087791747099</v>
      </c>
      <c r="L1939">
        <v>67.791316281236902</v>
      </c>
      <c r="M1939">
        <v>30.772048200789101</v>
      </c>
      <c r="N1939">
        <v>0.24025849688846301</v>
      </c>
      <c r="O1939">
        <v>41.549295774647902</v>
      </c>
      <c r="P1939">
        <v>72.469635627530295</v>
      </c>
      <c r="Q1939">
        <v>0.17923155313577099</v>
      </c>
    </row>
    <row r="1940" spans="1:17" hidden="1" x14ac:dyDescent="0.3">
      <c r="A1940" t="s">
        <v>4060</v>
      </c>
      <c r="B1940" t="s">
        <v>4061</v>
      </c>
      <c r="C1940" t="s">
        <v>10405</v>
      </c>
      <c r="D1940" t="s">
        <v>46</v>
      </c>
      <c r="E1940">
        <v>445.42079999999999</v>
      </c>
      <c r="F1940">
        <v>250.8</v>
      </c>
      <c r="G1940">
        <v>78.9953941018628</v>
      </c>
      <c r="H1940">
        <v>-11.357981791766299</v>
      </c>
      <c r="I1940">
        <v>124.223857626644</v>
      </c>
      <c r="J1940">
        <v>-4.7214364869725296</v>
      </c>
      <c r="K1940">
        <v>268.87275186860097</v>
      </c>
      <c r="M1940">
        <v>47.055938038076903</v>
      </c>
      <c r="N1940">
        <v>0.54147048170952505</v>
      </c>
      <c r="O1940">
        <v>98.086124401913807</v>
      </c>
      <c r="P1940">
        <v>161.25</v>
      </c>
    </row>
    <row r="1941" spans="1:17" hidden="1" x14ac:dyDescent="0.3">
      <c r="A1941" t="s">
        <v>4062</v>
      </c>
      <c r="B1941" t="s">
        <v>4063</v>
      </c>
      <c r="C1941" t="s">
        <v>10405</v>
      </c>
      <c r="D1941" t="s">
        <v>546</v>
      </c>
      <c r="E1941">
        <v>444.43380000000002</v>
      </c>
      <c r="F1941">
        <v>183</v>
      </c>
      <c r="G1941">
        <v>-28.019711476200499</v>
      </c>
      <c r="H1941">
        <v>-17.333125063188</v>
      </c>
      <c r="I1941">
        <v>-13.5648522491393</v>
      </c>
      <c r="J1941">
        <v>-4.0367238540186401</v>
      </c>
      <c r="K1941">
        <v>186.84083472528999</v>
      </c>
      <c r="M1941">
        <v>49.096692245398899</v>
      </c>
      <c r="N1941">
        <v>0.33528600275906101</v>
      </c>
      <c r="O1941">
        <v>81.256830601092901</v>
      </c>
      <c r="P1941">
        <v>23.190844833389399</v>
      </c>
    </row>
    <row r="1942" spans="1:17" hidden="1" x14ac:dyDescent="0.3">
      <c r="A1942" t="s">
        <v>4064</v>
      </c>
      <c r="B1942" t="s">
        <v>4065</v>
      </c>
      <c r="C1942" t="s">
        <v>10405</v>
      </c>
      <c r="D1942" t="s">
        <v>125</v>
      </c>
      <c r="E1942">
        <v>443.46891634999997</v>
      </c>
      <c r="F1942">
        <v>67.67</v>
      </c>
      <c r="G1942">
        <v>12.2825566678186</v>
      </c>
      <c r="H1942">
        <v>17.741281409216</v>
      </c>
      <c r="I1942">
        <v>-7.4515038211185498</v>
      </c>
      <c r="J1942">
        <v>0.14790008083232101</v>
      </c>
      <c r="K1942">
        <v>58.367084360966899</v>
      </c>
      <c r="L1942">
        <v>56.956098387404303</v>
      </c>
      <c r="M1942">
        <v>74.530822468056101</v>
      </c>
      <c r="N1942">
        <v>2.3786956352583402</v>
      </c>
      <c r="O1942">
        <v>58.120289640904303</v>
      </c>
      <c r="P1942">
        <v>71.099873577749605</v>
      </c>
      <c r="Q1942">
        <v>6.7083163277453006E-2</v>
      </c>
    </row>
    <row r="1943" spans="1:17" hidden="1" x14ac:dyDescent="0.3">
      <c r="A1943" t="s">
        <v>4066</v>
      </c>
      <c r="B1943" t="s">
        <v>4067</v>
      </c>
      <c r="C1943" t="s">
        <v>10405</v>
      </c>
      <c r="D1943" t="s">
        <v>190</v>
      </c>
      <c r="E1943">
        <v>442.15275194999998</v>
      </c>
      <c r="F1943">
        <v>425.25</v>
      </c>
      <c r="G1943">
        <v>95.922327749317702</v>
      </c>
      <c r="H1943">
        <v>3.3496752364323998</v>
      </c>
      <c r="I1943">
        <v>26.3923427653387</v>
      </c>
      <c r="J1943">
        <v>-2.5620518020298202</v>
      </c>
      <c r="K1943">
        <v>400.73995678510698</v>
      </c>
      <c r="L1943">
        <v>333.962409336885</v>
      </c>
      <c r="M1943">
        <v>52.962065923054197</v>
      </c>
      <c r="N1943">
        <v>0.56950638044964097</v>
      </c>
      <c r="O1943">
        <v>11.9341563786008</v>
      </c>
      <c r="P1943">
        <v>155.098980203959</v>
      </c>
      <c r="Q1943">
        <v>0.120503913040898</v>
      </c>
    </row>
    <row r="1944" spans="1:17" hidden="1" x14ac:dyDescent="0.3">
      <c r="A1944" t="s">
        <v>4068</v>
      </c>
      <c r="B1944" t="s">
        <v>4069</v>
      </c>
      <c r="C1944" t="s">
        <v>10405</v>
      </c>
      <c r="D1944" t="s">
        <v>4070</v>
      </c>
      <c r="E1944">
        <v>440.30995161999999</v>
      </c>
      <c r="F1944">
        <v>177.1</v>
      </c>
      <c r="G1944">
        <v>89.331967506816994</v>
      </c>
      <c r="H1944">
        <v>-3.6461380799226699</v>
      </c>
      <c r="I1944">
        <v>28.607009321434699</v>
      </c>
      <c r="J1944">
        <v>-2.6427501900502901</v>
      </c>
      <c r="K1944">
        <v>165.08315774837601</v>
      </c>
      <c r="L1944">
        <v>137.8699077103</v>
      </c>
      <c r="M1944">
        <v>49.396769878547502</v>
      </c>
      <c r="N1944">
        <v>1.5177090245520899</v>
      </c>
      <c r="O1944">
        <v>11.8012422360248</v>
      </c>
      <c r="P1944">
        <v>160.441176470588</v>
      </c>
    </row>
    <row r="1945" spans="1:17" hidden="1" x14ac:dyDescent="0.3">
      <c r="A1945" t="s">
        <v>4071</v>
      </c>
      <c r="B1945" t="s">
        <v>4072</v>
      </c>
      <c r="C1945" t="s">
        <v>10405</v>
      </c>
      <c r="D1945" t="s">
        <v>916</v>
      </c>
      <c r="E1945">
        <v>440.1438</v>
      </c>
      <c r="F1945">
        <v>1384.1</v>
      </c>
      <c r="G1945">
        <v>-35.9733882328674</v>
      </c>
      <c r="H1945">
        <v>-7.3993896592611899</v>
      </c>
      <c r="I1945">
        <v>-27.6636832433115</v>
      </c>
      <c r="J1945">
        <v>-3.48108575580155</v>
      </c>
      <c r="K1945">
        <v>1424.29670799621</v>
      </c>
      <c r="L1945">
        <v>1446.8193969363399</v>
      </c>
      <c r="M1945">
        <v>47.4545252046453</v>
      </c>
      <c r="N1945">
        <v>0.45268552770257697</v>
      </c>
      <c r="O1945">
        <v>30.048406907015401</v>
      </c>
      <c r="P1945">
        <v>7.2530027121270697</v>
      </c>
      <c r="Q1945">
        <v>0.12260115063276</v>
      </c>
    </row>
    <row r="1946" spans="1:17" hidden="1" x14ac:dyDescent="0.3">
      <c r="A1946" t="s">
        <v>4073</v>
      </c>
      <c r="B1946" t="s">
        <v>4074</v>
      </c>
      <c r="C1946" t="s">
        <v>10405</v>
      </c>
      <c r="D1946" t="s">
        <v>3308</v>
      </c>
      <c r="E1946">
        <v>438.71803199999999</v>
      </c>
      <c r="F1946">
        <v>194.55</v>
      </c>
      <c r="G1946">
        <v>-1.8200908770657001</v>
      </c>
      <c r="H1946">
        <v>-15.803565571770999</v>
      </c>
      <c r="I1946">
        <v>12.634768349995401</v>
      </c>
      <c r="J1946">
        <v>2.5074113585948399</v>
      </c>
      <c r="K1946">
        <v>211.511612779459</v>
      </c>
      <c r="M1946">
        <v>55.120059065038802</v>
      </c>
      <c r="O1946">
        <v>66.743767668979601</v>
      </c>
      <c r="P1946">
        <v>36.526315789473699</v>
      </c>
    </row>
    <row r="1947" spans="1:17" hidden="1" x14ac:dyDescent="0.3">
      <c r="A1947" t="s">
        <v>4075</v>
      </c>
      <c r="B1947" t="s">
        <v>4076</v>
      </c>
      <c r="C1947" t="s">
        <v>10405</v>
      </c>
      <c r="D1947" t="s">
        <v>190</v>
      </c>
      <c r="E1947">
        <v>437.12099999999998</v>
      </c>
      <c r="F1947">
        <v>85.71</v>
      </c>
      <c r="G1947">
        <v>-32.186708012568602</v>
      </c>
      <c r="H1947">
        <v>-4.8222347105647501</v>
      </c>
      <c r="I1947">
        <v>-24.028626411286499</v>
      </c>
      <c r="J1947">
        <v>-1.0762840157982001</v>
      </c>
      <c r="K1947">
        <v>86.932357977053201</v>
      </c>
      <c r="L1947">
        <v>86.457798007740706</v>
      </c>
      <c r="M1947">
        <v>49.675567640387598</v>
      </c>
      <c r="N1947">
        <v>1.1980042874579999</v>
      </c>
      <c r="O1947">
        <v>46.8906778672267</v>
      </c>
      <c r="P1947">
        <v>24.2173913043478</v>
      </c>
      <c r="Q1947">
        <v>8.6603498954203995E-2</v>
      </c>
    </row>
    <row r="1948" spans="1:17" hidden="1" x14ac:dyDescent="0.3">
      <c r="A1948" t="s">
        <v>4077</v>
      </c>
      <c r="B1948" t="s">
        <v>4078</v>
      </c>
      <c r="C1948" t="s">
        <v>10405</v>
      </c>
      <c r="D1948" t="s">
        <v>998</v>
      </c>
      <c r="E1948">
        <v>436.999750425</v>
      </c>
      <c r="F1948">
        <v>156.15</v>
      </c>
      <c r="G1948">
        <v>228.19200463308101</v>
      </c>
      <c r="H1948">
        <v>52.347844601899297</v>
      </c>
      <c r="I1948">
        <v>302.928375321663</v>
      </c>
      <c r="J1948">
        <v>6.1066326953647296</v>
      </c>
      <c r="K1948">
        <v>99.611866044923502</v>
      </c>
      <c r="L1948">
        <v>61.2366589424458</v>
      </c>
      <c r="M1948">
        <v>97.0130892301366</v>
      </c>
      <c r="N1948">
        <v>0.30304286006710501</v>
      </c>
      <c r="O1948">
        <v>0</v>
      </c>
      <c r="P1948">
        <v>352.60869565217303</v>
      </c>
      <c r="Q1948">
        <v>0.10078560696491599</v>
      </c>
    </row>
    <row r="1949" spans="1:17" hidden="1" x14ac:dyDescent="0.3">
      <c r="A1949" t="s">
        <v>4079</v>
      </c>
      <c r="B1949" t="s">
        <v>4080</v>
      </c>
      <c r="C1949" t="s">
        <v>10405</v>
      </c>
      <c r="D1949" t="s">
        <v>2205</v>
      </c>
      <c r="E1949">
        <v>436.28717999999998</v>
      </c>
      <c r="F1949">
        <v>607.6</v>
      </c>
      <c r="G1949">
        <v>87.263375433283699</v>
      </c>
      <c r="H1949">
        <v>28.415426705414902</v>
      </c>
      <c r="I1949">
        <v>26.928400896865501</v>
      </c>
      <c r="J1949">
        <v>7.7680453568033796</v>
      </c>
      <c r="K1949">
        <v>467.57816926471202</v>
      </c>
      <c r="L1949">
        <v>464.26356209834898</v>
      </c>
      <c r="M1949">
        <v>87.112988059837804</v>
      </c>
      <c r="N1949">
        <v>1.30327524669326</v>
      </c>
      <c r="O1949">
        <v>6.97827518104015</v>
      </c>
      <c r="P1949">
        <v>130.06436955698501</v>
      </c>
    </row>
    <row r="1950" spans="1:17" hidden="1" x14ac:dyDescent="0.3">
      <c r="A1950" t="s">
        <v>4081</v>
      </c>
      <c r="B1950" t="s">
        <v>4082</v>
      </c>
      <c r="C1950" t="s">
        <v>10405</v>
      </c>
      <c r="D1950" t="s">
        <v>998</v>
      </c>
      <c r="E1950">
        <v>435.4706104</v>
      </c>
      <c r="F1950">
        <v>128.80000000000001</v>
      </c>
      <c r="G1950">
        <v>123.200006240251</v>
      </c>
      <c r="H1950">
        <v>21.701656541136</v>
      </c>
      <c r="I1950">
        <v>20.2121981236557</v>
      </c>
      <c r="J1950">
        <v>-7.4101710589875802</v>
      </c>
      <c r="K1950">
        <v>115.24469083061901</v>
      </c>
      <c r="L1950">
        <v>90.703511496913606</v>
      </c>
      <c r="M1950">
        <v>43.226601823677598</v>
      </c>
      <c r="N1950">
        <v>0.19268197766619199</v>
      </c>
      <c r="O1950">
        <v>17.686335403726702</v>
      </c>
      <c r="P1950">
        <v>183.07692307692301</v>
      </c>
      <c r="Q1950">
        <v>4.1614936057918002E-2</v>
      </c>
    </row>
    <row r="1951" spans="1:17" hidden="1" x14ac:dyDescent="0.3">
      <c r="A1951" t="s">
        <v>4083</v>
      </c>
      <c r="B1951" t="s">
        <v>4084</v>
      </c>
      <c r="C1951" t="s">
        <v>10405</v>
      </c>
      <c r="D1951" t="s">
        <v>512</v>
      </c>
      <c r="E1951">
        <v>435.06157200000001</v>
      </c>
      <c r="F1951">
        <v>176.55</v>
      </c>
      <c r="G1951">
        <v>-49.828592786898099</v>
      </c>
      <c r="H1951">
        <v>-12.061814544379599</v>
      </c>
      <c r="I1951">
        <v>-35.3737335598369</v>
      </c>
      <c r="J1951">
        <v>-5.8601348008294902</v>
      </c>
      <c r="O1951">
        <v>21.920135938827499</v>
      </c>
      <c r="P1951">
        <v>0.39806653397782499</v>
      </c>
    </row>
    <row r="1952" spans="1:17" hidden="1" x14ac:dyDescent="0.3">
      <c r="A1952" t="s">
        <v>4085</v>
      </c>
      <c r="B1952" t="s">
        <v>4086</v>
      </c>
      <c r="C1952" t="s">
        <v>10405</v>
      </c>
      <c r="D1952" t="s">
        <v>144</v>
      </c>
      <c r="E1952">
        <v>434.88169399999998</v>
      </c>
      <c r="F1952">
        <v>426.2</v>
      </c>
      <c r="G1952">
        <v>181.7634519888</v>
      </c>
      <c r="H1952">
        <v>63.3361027466715</v>
      </c>
      <c r="I1952">
        <v>82.511551886424002</v>
      </c>
      <c r="J1952">
        <v>17.0473178189165</v>
      </c>
      <c r="K1952">
        <v>296.22545221497899</v>
      </c>
      <c r="L1952">
        <v>245.92260330124401</v>
      </c>
      <c r="M1952">
        <v>79.689652715782401</v>
      </c>
      <c r="N1952">
        <v>2.2924211163810999</v>
      </c>
      <c r="O1952">
        <v>10.5114969497888</v>
      </c>
      <c r="P1952">
        <v>328.126569563033</v>
      </c>
      <c r="Q1952">
        <v>0.13907619329479201</v>
      </c>
    </row>
    <row r="1953" spans="1:17" hidden="1" x14ac:dyDescent="0.3">
      <c r="A1953" t="s">
        <v>4087</v>
      </c>
      <c r="B1953" t="s">
        <v>4088</v>
      </c>
      <c r="C1953" t="s">
        <v>10405</v>
      </c>
      <c r="D1953" t="s">
        <v>998</v>
      </c>
      <c r="E1953">
        <v>434.79088639499997</v>
      </c>
      <c r="F1953">
        <v>235.59</v>
      </c>
      <c r="G1953">
        <v>20.734698180948602</v>
      </c>
      <c r="H1953">
        <v>-5.7828902166748</v>
      </c>
      <c r="I1953">
        <v>23.761741583324898</v>
      </c>
      <c r="J1953">
        <v>-2.7835825636839902</v>
      </c>
      <c r="K1953">
        <v>228.46969470577099</v>
      </c>
      <c r="L1953">
        <v>197.56401840442999</v>
      </c>
      <c r="M1953">
        <v>56.2756556937399</v>
      </c>
      <c r="N1953">
        <v>0.13176681473225299</v>
      </c>
      <c r="O1953">
        <v>12.5259985568148</v>
      </c>
      <c r="P1953">
        <v>71.838074398249404</v>
      </c>
      <c r="Q1953">
        <v>8.9910824983349992E-3</v>
      </c>
    </row>
    <row r="1954" spans="1:17" hidden="1" x14ac:dyDescent="0.3">
      <c r="A1954" t="s">
        <v>4089</v>
      </c>
      <c r="B1954" t="s">
        <v>4090</v>
      </c>
      <c r="C1954" t="s">
        <v>10405</v>
      </c>
      <c r="D1954" t="s">
        <v>261</v>
      </c>
      <c r="E1954">
        <v>433.83744086000002</v>
      </c>
      <c r="F1954">
        <v>78.34</v>
      </c>
      <c r="G1954">
        <v>192.539735244208</v>
      </c>
      <c r="H1954">
        <v>9.3139396657396496</v>
      </c>
      <c r="I1954">
        <v>32.768289403151201</v>
      </c>
      <c r="J1954">
        <v>-2.6871745433081302</v>
      </c>
      <c r="K1954">
        <v>71.310792061023506</v>
      </c>
      <c r="L1954">
        <v>55.808986635580901</v>
      </c>
      <c r="M1954">
        <v>47.4193438605651</v>
      </c>
      <c r="N1954">
        <v>0.82553971963265704</v>
      </c>
      <c r="O1954">
        <v>9.7778912432984395</v>
      </c>
      <c r="P1954">
        <v>230.54852320675101</v>
      </c>
      <c r="Q1954">
        <v>0.100261872817252</v>
      </c>
    </row>
    <row r="1955" spans="1:17" hidden="1" x14ac:dyDescent="0.3">
      <c r="A1955" t="s">
        <v>4091</v>
      </c>
      <c r="B1955" t="s">
        <v>4092</v>
      </c>
      <c r="C1955" t="s">
        <v>10405</v>
      </c>
      <c r="D1955" t="s">
        <v>125</v>
      </c>
      <c r="E1955">
        <v>430.98777080999997</v>
      </c>
      <c r="F1955">
        <v>373.95</v>
      </c>
      <c r="G1955">
        <v>-66.814716101547404</v>
      </c>
      <c r="H1955">
        <v>-16.009725862645698</v>
      </c>
      <c r="I1955">
        <v>-42.604639483181899</v>
      </c>
      <c r="J1955">
        <v>-5.5581828410199803</v>
      </c>
      <c r="K1955">
        <v>425.69046516707101</v>
      </c>
      <c r="L1955">
        <v>488.07880876822099</v>
      </c>
      <c r="M1955">
        <v>53.5855712280757</v>
      </c>
      <c r="N1955">
        <v>4.4567915829294202E-2</v>
      </c>
      <c r="O1955">
        <v>124.361545661184</v>
      </c>
      <c r="P1955">
        <v>7.75104451808095</v>
      </c>
    </row>
    <row r="1956" spans="1:17" hidden="1" x14ac:dyDescent="0.3">
      <c r="A1956" t="s">
        <v>4093</v>
      </c>
      <c r="B1956" t="s">
        <v>4094</v>
      </c>
      <c r="C1956" t="s">
        <v>10405</v>
      </c>
      <c r="D1956" t="s">
        <v>261</v>
      </c>
      <c r="E1956">
        <v>430.80875120000002</v>
      </c>
      <c r="F1956">
        <v>787.55</v>
      </c>
      <c r="G1956">
        <v>94.263047944939103</v>
      </c>
      <c r="H1956">
        <v>8.1270517451241897</v>
      </c>
      <c r="I1956">
        <v>82.415077629592403</v>
      </c>
      <c r="J1956">
        <v>-12.7641393129558</v>
      </c>
      <c r="K1956">
        <v>726.67001740774504</v>
      </c>
      <c r="L1956">
        <v>575.00695241615199</v>
      </c>
      <c r="M1956">
        <v>45.737309969527303</v>
      </c>
      <c r="N1956">
        <v>1.4734283869248299</v>
      </c>
      <c r="O1956">
        <v>14.278458510570699</v>
      </c>
      <c r="P1956">
        <v>144.277295285359</v>
      </c>
      <c r="Q1956">
        <v>0.13143379705015201</v>
      </c>
    </row>
    <row r="1957" spans="1:17" hidden="1" x14ac:dyDescent="0.3">
      <c r="A1957" t="s">
        <v>4095</v>
      </c>
      <c r="B1957" t="s">
        <v>4096</v>
      </c>
      <c r="C1957" t="s">
        <v>10405</v>
      </c>
      <c r="D1957" t="s">
        <v>2758</v>
      </c>
      <c r="E1957">
        <v>429.4015</v>
      </c>
      <c r="F1957">
        <v>425.15</v>
      </c>
      <c r="G1957">
        <v>57.991983763523301</v>
      </c>
      <c r="H1957">
        <v>18.211282277497599</v>
      </c>
      <c r="I1957">
        <v>-3.79410508104431</v>
      </c>
      <c r="J1957">
        <v>21.369708768591099</v>
      </c>
      <c r="K1957">
        <v>340.14328835959401</v>
      </c>
      <c r="L1957">
        <v>317.453654084807</v>
      </c>
      <c r="M1957">
        <v>94.232855379253195</v>
      </c>
      <c r="N1957">
        <v>1.4312873237094099</v>
      </c>
      <c r="O1957">
        <v>0</v>
      </c>
      <c r="P1957">
        <v>93.866849065207404</v>
      </c>
      <c r="Q1957">
        <v>0.24975456177432301</v>
      </c>
    </row>
    <row r="1958" spans="1:17" hidden="1" x14ac:dyDescent="0.3">
      <c r="A1958" t="s">
        <v>4097</v>
      </c>
      <c r="B1958" t="s">
        <v>4098</v>
      </c>
      <c r="C1958" t="s">
        <v>10405</v>
      </c>
      <c r="D1958" t="s">
        <v>727</v>
      </c>
      <c r="E1958">
        <v>428.97737916</v>
      </c>
      <c r="F1958">
        <v>95.88</v>
      </c>
      <c r="G1958">
        <v>-57.379595797621697</v>
      </c>
      <c r="H1958">
        <v>-8.1670691453127198</v>
      </c>
      <c r="I1958">
        <v>-6.1003852754047996</v>
      </c>
      <c r="J1958">
        <v>-5.7880109543128899</v>
      </c>
      <c r="K1958">
        <v>85.929065714044398</v>
      </c>
      <c r="L1958">
        <v>97.849633896585402</v>
      </c>
      <c r="M1958">
        <v>81.028781349128906</v>
      </c>
      <c r="N1958">
        <v>3.3590179299474801</v>
      </c>
      <c r="O1958">
        <v>54.151022110972001</v>
      </c>
      <c r="P1958">
        <v>26.1744966442952</v>
      </c>
      <c r="Q1958">
        <v>-7.0862966182155998E-2</v>
      </c>
    </row>
    <row r="1959" spans="1:17" hidden="1" x14ac:dyDescent="0.3">
      <c r="A1959" t="s">
        <v>4099</v>
      </c>
      <c r="B1959" t="s">
        <v>4100</v>
      </c>
      <c r="C1959" t="s">
        <v>10405</v>
      </c>
      <c r="D1959" t="s">
        <v>276</v>
      </c>
      <c r="E1959">
        <v>426.99776000000003</v>
      </c>
      <c r="F1959">
        <v>259</v>
      </c>
      <c r="G1959">
        <v>12.4000139603222</v>
      </c>
      <c r="H1959">
        <v>-13.707955880555399</v>
      </c>
      <c r="I1959">
        <v>26.854873187383301</v>
      </c>
      <c r="J1959">
        <v>-1.86240677599645</v>
      </c>
      <c r="K1959">
        <v>267.83617035095398</v>
      </c>
      <c r="M1959">
        <v>43.667737915625302</v>
      </c>
      <c r="O1959">
        <v>46.254826254826199</v>
      </c>
      <c r="P1959">
        <v>51.461988304093502</v>
      </c>
    </row>
    <row r="1960" spans="1:17" hidden="1" x14ac:dyDescent="0.3">
      <c r="A1960" t="s">
        <v>4101</v>
      </c>
      <c r="B1960" t="s">
        <v>4102</v>
      </c>
      <c r="C1960" t="s">
        <v>10405</v>
      </c>
      <c r="D1960" t="s">
        <v>273</v>
      </c>
      <c r="E1960">
        <v>426.53534817799999</v>
      </c>
      <c r="F1960">
        <v>83.66</v>
      </c>
      <c r="G1960">
        <v>35.1365292338686</v>
      </c>
      <c r="H1960">
        <v>14.998669008579</v>
      </c>
      <c r="I1960">
        <v>21.575460184592099</v>
      </c>
      <c r="J1960">
        <v>-2.0294932524448699</v>
      </c>
      <c r="K1960">
        <v>78.287814184184995</v>
      </c>
      <c r="L1960">
        <v>67.845257231598097</v>
      </c>
      <c r="M1960">
        <v>46.459639372109102</v>
      </c>
      <c r="N1960">
        <v>1.57689645760992</v>
      </c>
      <c r="O1960">
        <v>11.7379870906048</v>
      </c>
      <c r="P1960">
        <v>78.951871657753998</v>
      </c>
      <c r="Q1960">
        <v>3.6015038756176003E-2</v>
      </c>
    </row>
    <row r="1961" spans="1:17" hidden="1" x14ac:dyDescent="0.3">
      <c r="A1961" t="s">
        <v>4103</v>
      </c>
      <c r="B1961" t="s">
        <v>4104</v>
      </c>
      <c r="C1961" t="s">
        <v>10405</v>
      </c>
      <c r="D1961" t="s">
        <v>1542</v>
      </c>
      <c r="E1961">
        <v>425.76710400000002</v>
      </c>
      <c r="F1961">
        <v>34.020000000000003</v>
      </c>
      <c r="G1961">
        <v>12.793358432613999</v>
      </c>
      <c r="H1961">
        <v>46.484824147813697</v>
      </c>
      <c r="I1961">
        <v>36.751259927783103</v>
      </c>
      <c r="J1961">
        <v>18.433207050210999</v>
      </c>
      <c r="K1961">
        <v>25.5833219692481</v>
      </c>
      <c r="L1961">
        <v>23.121516373355298</v>
      </c>
      <c r="M1961">
        <v>80.483161197991095</v>
      </c>
      <c r="N1961">
        <v>3.3335323470204599</v>
      </c>
      <c r="O1961">
        <v>14.3445032333921</v>
      </c>
      <c r="P1961">
        <v>85.901639344262307</v>
      </c>
      <c r="Q1961">
        <v>6.7651293165852E-2</v>
      </c>
    </row>
    <row r="1962" spans="1:17" hidden="1" x14ac:dyDescent="0.3">
      <c r="A1962" t="s">
        <v>4105</v>
      </c>
      <c r="B1962" t="s">
        <v>4106</v>
      </c>
      <c r="C1962" t="s">
        <v>10405</v>
      </c>
      <c r="D1962" t="s">
        <v>261</v>
      </c>
      <c r="E1962">
        <v>425.277322078</v>
      </c>
      <c r="F1962">
        <v>154.49</v>
      </c>
      <c r="G1962">
        <v>-12.965312484771699</v>
      </c>
      <c r="H1962">
        <v>8.9508590030412396</v>
      </c>
      <c r="I1962">
        <v>0.80734980526491595</v>
      </c>
      <c r="J1962">
        <v>9.9056558073366201</v>
      </c>
      <c r="K1962">
        <v>132.825778722818</v>
      </c>
      <c r="L1962">
        <v>129.71401225733999</v>
      </c>
      <c r="M1962">
        <v>91.111714432826801</v>
      </c>
      <c r="N1962">
        <v>2.59690511856674</v>
      </c>
      <c r="O1962">
        <v>6.8030293222862204</v>
      </c>
      <c r="P1962">
        <v>28.101160862354899</v>
      </c>
      <c r="Q1962">
        <v>5.6010783370136999E-2</v>
      </c>
    </row>
    <row r="1963" spans="1:17" hidden="1" x14ac:dyDescent="0.3">
      <c r="A1963" t="s">
        <v>4107</v>
      </c>
      <c r="B1963" t="s">
        <v>4108</v>
      </c>
      <c r="C1963" t="s">
        <v>10405</v>
      </c>
      <c r="D1963" t="s">
        <v>592</v>
      </c>
      <c r="E1963">
        <v>424.41600352500001</v>
      </c>
      <c r="F1963">
        <v>213.2</v>
      </c>
      <c r="G1963">
        <v>25.609880905709598</v>
      </c>
      <c r="H1963">
        <v>-29.5343959816033</v>
      </c>
      <c r="I1963">
        <v>7.8697553464302903</v>
      </c>
      <c r="J1963">
        <v>-10.0052325693766</v>
      </c>
      <c r="K1963">
        <v>243.94921669176</v>
      </c>
      <c r="L1963">
        <v>204.71628315075</v>
      </c>
      <c r="M1963">
        <v>44.576023046617301</v>
      </c>
      <c r="N1963">
        <v>0.29209014816741402</v>
      </c>
      <c r="O1963">
        <v>47.725140712945603</v>
      </c>
      <c r="P1963">
        <v>83.793103448275801</v>
      </c>
    </row>
    <row r="1964" spans="1:17" hidden="1" x14ac:dyDescent="0.3">
      <c r="A1964" t="s">
        <v>4109</v>
      </c>
      <c r="B1964" t="s">
        <v>4110</v>
      </c>
      <c r="C1964" t="s">
        <v>10405</v>
      </c>
      <c r="D1964" t="s">
        <v>465</v>
      </c>
      <c r="E1964">
        <v>423.63962479499997</v>
      </c>
      <c r="F1964">
        <v>568.54999999999995</v>
      </c>
      <c r="G1964">
        <v>-8.8000451878970303</v>
      </c>
      <c r="H1964">
        <v>-15.225159883733699</v>
      </c>
      <c r="I1964">
        <v>-6.2303027933784296</v>
      </c>
      <c r="J1964">
        <v>-8.2758698842256404</v>
      </c>
      <c r="K1964">
        <v>631.85735224838504</v>
      </c>
      <c r="L1964">
        <v>575.24076477124402</v>
      </c>
      <c r="M1964">
        <v>16.8733275320301</v>
      </c>
      <c r="N1964">
        <v>0.464955158942434</v>
      </c>
      <c r="O1964">
        <v>40.568111863512399</v>
      </c>
      <c r="P1964">
        <v>52.794947594732498</v>
      </c>
      <c r="Q1964">
        <v>3.0614574395127998E-2</v>
      </c>
    </row>
    <row r="1965" spans="1:17" hidden="1" x14ac:dyDescent="0.3">
      <c r="A1965" t="s">
        <v>4111</v>
      </c>
      <c r="B1965" t="s">
        <v>4112</v>
      </c>
      <c r="C1965" t="s">
        <v>10405</v>
      </c>
      <c r="D1965" t="s">
        <v>4070</v>
      </c>
      <c r="E1965">
        <v>423.61371839999998</v>
      </c>
      <c r="F1965">
        <v>221.7</v>
      </c>
      <c r="G1965">
        <v>6.3674588957419296</v>
      </c>
      <c r="H1965">
        <v>-17.561498883250199</v>
      </c>
      <c r="I1965">
        <v>46.100935738056997</v>
      </c>
      <c r="J1965">
        <v>-5.1580711439279696</v>
      </c>
      <c r="K1965">
        <v>228.51880442979501</v>
      </c>
      <c r="L1965">
        <v>186.591033406245</v>
      </c>
      <c r="M1965">
        <v>40.261842822819297</v>
      </c>
      <c r="N1965">
        <v>0.445527469592435</v>
      </c>
      <c r="O1965">
        <v>25.349571493008501</v>
      </c>
      <c r="P1965">
        <v>78.790322580645096</v>
      </c>
      <c r="Q1965">
        <v>0.101140031086806</v>
      </c>
    </row>
    <row r="1966" spans="1:17" hidden="1" x14ac:dyDescent="0.3">
      <c r="A1966" t="s">
        <v>4113</v>
      </c>
      <c r="B1966" t="s">
        <v>4114</v>
      </c>
      <c r="C1966" t="s">
        <v>10405</v>
      </c>
      <c r="D1966" t="s">
        <v>4115</v>
      </c>
      <c r="E1966">
        <v>423.03108183000001</v>
      </c>
      <c r="F1966">
        <v>65.099999999999994</v>
      </c>
      <c r="G1966">
        <v>-80.063307318629896</v>
      </c>
      <c r="H1966">
        <v>-19.550495160750302</v>
      </c>
      <c r="I1966">
        <v>-9.1292145704927599</v>
      </c>
      <c r="J1966">
        <v>-5.7759719247884398</v>
      </c>
      <c r="K1966">
        <v>69.103625522130798</v>
      </c>
      <c r="L1966">
        <v>75.995380308928702</v>
      </c>
      <c r="M1966">
        <v>28.263705761449501</v>
      </c>
      <c r="N1966">
        <v>0.270706732842802</v>
      </c>
      <c r="O1966">
        <v>115.55193926794</v>
      </c>
      <c r="P1966">
        <v>29.064234734337798</v>
      </c>
      <c r="Q1966">
        <v>-0.14787380983486501</v>
      </c>
    </row>
    <row r="1967" spans="1:17" hidden="1" x14ac:dyDescent="0.3">
      <c r="A1967" t="s">
        <v>4116</v>
      </c>
      <c r="B1967" t="s">
        <v>4117</v>
      </c>
      <c r="C1967" t="s">
        <v>10405</v>
      </c>
      <c r="D1967" t="s">
        <v>21</v>
      </c>
      <c r="E1967">
        <v>420.72586493400001</v>
      </c>
      <c r="F1967">
        <v>289.83</v>
      </c>
      <c r="G1967">
        <v>144.44220767679201</v>
      </c>
      <c r="H1967">
        <v>26.902279105465499</v>
      </c>
      <c r="I1967">
        <v>72.160625395823899</v>
      </c>
      <c r="J1967">
        <v>3.3041146552981302</v>
      </c>
      <c r="K1967">
        <v>232.83284483096199</v>
      </c>
      <c r="L1967">
        <v>185.851037242752</v>
      </c>
      <c r="M1967">
        <v>67.467881594937495</v>
      </c>
      <c r="N1967">
        <v>1.37334300288498</v>
      </c>
      <c r="O1967">
        <v>4.88562260635545</v>
      </c>
      <c r="P1967">
        <v>181.93579766536899</v>
      </c>
      <c r="Q1967">
        <v>0.13039600790806399</v>
      </c>
    </row>
    <row r="1968" spans="1:17" hidden="1" x14ac:dyDescent="0.3">
      <c r="A1968" t="s">
        <v>4118</v>
      </c>
      <c r="B1968" t="s">
        <v>4119</v>
      </c>
      <c r="C1968" t="s">
        <v>10405</v>
      </c>
      <c r="D1968" t="s">
        <v>130</v>
      </c>
      <c r="E1968">
        <v>419.93799999999999</v>
      </c>
      <c r="F1968">
        <v>488.3</v>
      </c>
      <c r="G1968">
        <v>844.75050128975602</v>
      </c>
      <c r="H1968">
        <v>13.4573094483821</v>
      </c>
      <c r="I1968">
        <v>296.41891983885102</v>
      </c>
      <c r="J1968">
        <v>17.789775560557</v>
      </c>
      <c r="K1968">
        <v>349.602652050507</v>
      </c>
      <c r="L1968">
        <v>213.70457555471901</v>
      </c>
      <c r="M1968">
        <v>88.129142379821204</v>
      </c>
      <c r="N1968">
        <v>1.20275240505498</v>
      </c>
      <c r="O1968">
        <v>0</v>
      </c>
      <c r="P1968">
        <v>948.97959183673402</v>
      </c>
      <c r="Q1968">
        <v>0.18227557155187199</v>
      </c>
    </row>
    <row r="1969" spans="1:17" hidden="1" x14ac:dyDescent="0.3">
      <c r="A1969" t="s">
        <v>4120</v>
      </c>
      <c r="B1969" t="s">
        <v>4121</v>
      </c>
      <c r="C1969" t="s">
        <v>10405</v>
      </c>
      <c r="D1969" t="s">
        <v>393</v>
      </c>
      <c r="E1969">
        <v>419.03234062500002</v>
      </c>
      <c r="F1969">
        <v>3.75</v>
      </c>
      <c r="G1969">
        <v>83.667742669067195</v>
      </c>
      <c r="H1969">
        <v>10.095434357301899</v>
      </c>
      <c r="I1969">
        <v>42.179828601924399</v>
      </c>
      <c r="J1969">
        <v>-2.8594798147479499</v>
      </c>
      <c r="K1969">
        <v>3.2179548761017198</v>
      </c>
      <c r="L1969">
        <v>2.6723603176941499</v>
      </c>
      <c r="M1969">
        <v>89.347244261582702</v>
      </c>
      <c r="N1969">
        <v>1.9329093892656</v>
      </c>
      <c r="O1969">
        <v>1.6</v>
      </c>
      <c r="P1969">
        <v>141.935483870967</v>
      </c>
      <c r="Q1969">
        <v>-1.9763550025477E-2</v>
      </c>
    </row>
    <row r="1970" spans="1:17" hidden="1" x14ac:dyDescent="0.3">
      <c r="A1970" t="s">
        <v>4122</v>
      </c>
      <c r="B1970" t="s">
        <v>4123</v>
      </c>
      <c r="C1970" t="s">
        <v>10405</v>
      </c>
      <c r="D1970" t="s">
        <v>153</v>
      </c>
      <c r="E1970">
        <v>418.53</v>
      </c>
      <c r="F1970">
        <v>298.95</v>
      </c>
      <c r="G1970">
        <v>258.170070761381</v>
      </c>
      <c r="H1970">
        <v>13.701734747402201</v>
      </c>
      <c r="I1970">
        <v>121.383315788383</v>
      </c>
      <c r="J1970">
        <v>-3.8633730294309299</v>
      </c>
      <c r="K1970">
        <v>267.55893733011197</v>
      </c>
      <c r="L1970">
        <v>198.56244845870299</v>
      </c>
      <c r="M1970">
        <v>59.486786940296398</v>
      </c>
      <c r="N1970">
        <v>1.5593841457525</v>
      </c>
      <c r="O1970">
        <v>11.2226124770028</v>
      </c>
      <c r="P1970">
        <v>302.89757412398899</v>
      </c>
      <c r="Q1970">
        <v>0.15254171498685101</v>
      </c>
    </row>
    <row r="1971" spans="1:17" hidden="1" x14ac:dyDescent="0.3">
      <c r="A1971" t="s">
        <v>4124</v>
      </c>
      <c r="B1971" t="s">
        <v>4125</v>
      </c>
      <c r="C1971" t="s">
        <v>10405</v>
      </c>
      <c r="D1971" t="s">
        <v>156</v>
      </c>
      <c r="E1971">
        <v>417.824342244999</v>
      </c>
      <c r="F1971">
        <v>183.35</v>
      </c>
      <c r="G1971">
        <v>-5.40122284817412</v>
      </c>
      <c r="H1971">
        <v>0.24710948272699701</v>
      </c>
      <c r="I1971">
        <v>14.844812374012401</v>
      </c>
      <c r="J1971">
        <v>-1.4336588324753501</v>
      </c>
      <c r="K1971">
        <v>176.68538656224999</v>
      </c>
      <c r="L1971">
        <v>167.72088020858899</v>
      </c>
      <c r="M1971">
        <v>71.598040440907496</v>
      </c>
      <c r="N1971">
        <v>0.71016721122429305</v>
      </c>
      <c r="O1971">
        <v>14.535042268884601</v>
      </c>
      <c r="P1971">
        <v>62.184873949579803</v>
      </c>
    </row>
    <row r="1972" spans="1:17" hidden="1" x14ac:dyDescent="0.3">
      <c r="A1972" t="s">
        <v>4126</v>
      </c>
      <c r="B1972" t="s">
        <v>4127</v>
      </c>
      <c r="C1972" t="s">
        <v>10405</v>
      </c>
      <c r="D1972" t="s">
        <v>261</v>
      </c>
      <c r="E1972">
        <v>417.13401255000002</v>
      </c>
      <c r="F1972">
        <v>14.37</v>
      </c>
      <c r="G1972">
        <v>-8.7659869329411695</v>
      </c>
      <c r="H1972">
        <v>-15.468976189525399</v>
      </c>
      <c r="I1972">
        <v>-14.013344519153099</v>
      </c>
      <c r="J1972">
        <v>-5.1863615351780599</v>
      </c>
      <c r="K1972">
        <v>14.459733168263901</v>
      </c>
      <c r="L1972">
        <v>14.1110967162668</v>
      </c>
      <c r="M1972">
        <v>45.609713505502498</v>
      </c>
      <c r="N1972">
        <v>1.0285156059856699</v>
      </c>
      <c r="O1972">
        <v>49.617258176757097</v>
      </c>
      <c r="P1972">
        <v>43.699999999999903</v>
      </c>
      <c r="Q1972">
        <v>0.115705642960686</v>
      </c>
    </row>
    <row r="1973" spans="1:17" hidden="1" x14ac:dyDescent="0.3">
      <c r="A1973" t="s">
        <v>4128</v>
      </c>
      <c r="B1973" t="s">
        <v>4129</v>
      </c>
      <c r="C1973" t="s">
        <v>10405</v>
      </c>
      <c r="D1973" t="s">
        <v>400</v>
      </c>
      <c r="E1973">
        <v>415.76037264299998</v>
      </c>
      <c r="F1973">
        <v>3.83</v>
      </c>
      <c r="G1973">
        <v>-30.3372734551515</v>
      </c>
      <c r="H1973">
        <v>-8.6777431115277093</v>
      </c>
      <c r="I1973">
        <v>-31.133378221920601</v>
      </c>
      <c r="J1973">
        <v>-4.5530282018447199</v>
      </c>
      <c r="K1973">
        <v>3.9772513617865202</v>
      </c>
      <c r="L1973">
        <v>4.16471505732226</v>
      </c>
      <c r="M1973">
        <v>46.023483324534403</v>
      </c>
      <c r="N1973">
        <v>1.09495865878798</v>
      </c>
      <c r="O1973">
        <v>81.984334203655294</v>
      </c>
      <c r="P1973">
        <v>38.489187031860297</v>
      </c>
      <c r="Q1973">
        <v>-1.1649845387862E-2</v>
      </c>
    </row>
    <row r="1974" spans="1:17" hidden="1" x14ac:dyDescent="0.3">
      <c r="A1974" t="s">
        <v>4130</v>
      </c>
      <c r="B1974" t="s">
        <v>4131</v>
      </c>
      <c r="C1974" t="s">
        <v>10405</v>
      </c>
      <c r="D1974" t="s">
        <v>3412</v>
      </c>
      <c r="E1974">
        <v>415.6275402</v>
      </c>
      <c r="F1974">
        <v>243</v>
      </c>
      <c r="G1974">
        <v>115.604676442506</v>
      </c>
      <c r="H1974">
        <v>-7.0197306222809503</v>
      </c>
      <c r="I1974">
        <v>9.7639162468023795</v>
      </c>
      <c r="J1974">
        <v>-3.4253081469535198</v>
      </c>
      <c r="K1974">
        <v>251.84641727526599</v>
      </c>
      <c r="L1974">
        <v>210.80635704253899</v>
      </c>
      <c r="M1974">
        <v>32.916287762838401</v>
      </c>
      <c r="N1974">
        <v>0.81143232588698999</v>
      </c>
      <c r="O1974">
        <v>29.2181069958847</v>
      </c>
      <c r="P1974">
        <v>175.094339622641</v>
      </c>
    </row>
    <row r="1975" spans="1:17" hidden="1" x14ac:dyDescent="0.3">
      <c r="A1975" t="s">
        <v>4132</v>
      </c>
      <c r="B1975" t="s">
        <v>4133</v>
      </c>
      <c r="C1975" t="s">
        <v>10405</v>
      </c>
      <c r="D1975" t="s">
        <v>130</v>
      </c>
      <c r="E1975">
        <v>415.38504752599999</v>
      </c>
      <c r="F1975">
        <v>27.22</v>
      </c>
      <c r="G1975">
        <v>-37.499412055130399</v>
      </c>
      <c r="H1975">
        <v>-14.109959455796099</v>
      </c>
      <c r="I1975">
        <v>-24.4936155923969</v>
      </c>
      <c r="J1975">
        <v>-4.9231717090200799</v>
      </c>
      <c r="K1975">
        <v>29.7123640394558</v>
      </c>
      <c r="L1975">
        <v>31.197345786801598</v>
      </c>
      <c r="M1975">
        <v>28.906590396021301</v>
      </c>
      <c r="N1975">
        <v>0.46242291614977299</v>
      </c>
      <c r="O1975">
        <v>64.584864070536298</v>
      </c>
      <c r="P1975">
        <v>5.9143968871595298</v>
      </c>
      <c r="Q1975">
        <v>-3.5797752774499999E-3</v>
      </c>
    </row>
    <row r="1976" spans="1:17" hidden="1" x14ac:dyDescent="0.3">
      <c r="A1976" t="s">
        <v>4134</v>
      </c>
      <c r="B1976" t="s">
        <v>4135</v>
      </c>
      <c r="C1976" t="s">
        <v>10405</v>
      </c>
      <c r="D1976" t="s">
        <v>792</v>
      </c>
      <c r="E1976">
        <v>415.38331249999999</v>
      </c>
      <c r="F1976">
        <v>320.45</v>
      </c>
      <c r="G1976">
        <v>-8.2906014671353301</v>
      </c>
      <c r="H1976">
        <v>-10.555620289741199</v>
      </c>
      <c r="I1976">
        <v>-20.229691029573601</v>
      </c>
      <c r="J1976">
        <v>-7.7604237002370002</v>
      </c>
      <c r="K1976">
        <v>292.37053607686101</v>
      </c>
      <c r="L1976">
        <v>291.85602162014902</v>
      </c>
      <c r="M1976">
        <v>56.4434005675094</v>
      </c>
      <c r="N1976">
        <v>1.64675893467667</v>
      </c>
      <c r="O1976">
        <v>37.618973318770401</v>
      </c>
      <c r="P1976">
        <v>45.659090909090899</v>
      </c>
    </row>
    <row r="1977" spans="1:17" hidden="1" x14ac:dyDescent="0.3">
      <c r="A1977" t="s">
        <v>4136</v>
      </c>
      <c r="B1977" t="s">
        <v>4137</v>
      </c>
      <c r="C1977" t="s">
        <v>10405</v>
      </c>
      <c r="D1977" t="s">
        <v>998</v>
      </c>
      <c r="E1977">
        <v>415.33162161600001</v>
      </c>
      <c r="F1977">
        <v>3.89</v>
      </c>
      <c r="G1977">
        <v>-15.399923035920301</v>
      </c>
      <c r="H1977">
        <v>-13.738714223307101</v>
      </c>
      <c r="I1977">
        <v>-7.4144846796548496</v>
      </c>
      <c r="J1977">
        <v>-3.8030282018447199</v>
      </c>
      <c r="K1977">
        <v>4.0401972466632401</v>
      </c>
      <c r="L1977">
        <v>3.9711881069829098</v>
      </c>
      <c r="M1977">
        <v>40.375372544530698</v>
      </c>
      <c r="N1977">
        <v>0.82460089487245603</v>
      </c>
      <c r="O1977">
        <v>94.479530667135805</v>
      </c>
      <c r="P1977">
        <v>45.294883410164097</v>
      </c>
      <c r="Q1977">
        <v>0.1288606147878</v>
      </c>
    </row>
    <row r="1978" spans="1:17" hidden="1" x14ac:dyDescent="0.3">
      <c r="A1978" t="s">
        <v>4138</v>
      </c>
      <c r="B1978" t="s">
        <v>4139</v>
      </c>
      <c r="C1978" t="s">
        <v>10405</v>
      </c>
      <c r="D1978" t="s">
        <v>130</v>
      </c>
      <c r="E1978">
        <v>411.43707303799999</v>
      </c>
      <c r="F1978">
        <v>120.07</v>
      </c>
      <c r="G1978">
        <v>-20.415624000266298</v>
      </c>
      <c r="H1978">
        <v>-7.34413457274953</v>
      </c>
      <c r="I1978">
        <v>-26.980482856675899</v>
      </c>
      <c r="J1978">
        <v>-6.97002424927555</v>
      </c>
      <c r="K1978">
        <v>123.940387366043</v>
      </c>
      <c r="L1978">
        <v>124.445023058857</v>
      </c>
      <c r="M1978">
        <v>42.158136491988103</v>
      </c>
      <c r="N1978">
        <v>0.69840588123011105</v>
      </c>
      <c r="O1978">
        <v>53.993503789456099</v>
      </c>
      <c r="Q1978">
        <v>1.220870957241E-3</v>
      </c>
    </row>
    <row r="1979" spans="1:17" hidden="1" x14ac:dyDescent="0.3">
      <c r="A1979" t="s">
        <v>4140</v>
      </c>
      <c r="B1979" t="s">
        <v>4141</v>
      </c>
      <c r="C1979" t="s">
        <v>10405</v>
      </c>
      <c r="D1979" t="s">
        <v>998</v>
      </c>
      <c r="E1979">
        <v>411.34158000000002</v>
      </c>
      <c r="F1979">
        <v>216.45</v>
      </c>
      <c r="G1979">
        <v>-25.694520779885</v>
      </c>
      <c r="H1979">
        <v>-9.7182302389713495</v>
      </c>
      <c r="I1979">
        <v>3.0896354959441399</v>
      </c>
      <c r="J1979">
        <v>-4.2951806682124296</v>
      </c>
      <c r="K1979">
        <v>221.89088190883601</v>
      </c>
      <c r="L1979">
        <v>212.06781443179599</v>
      </c>
      <c r="M1979">
        <v>44.152274603299702</v>
      </c>
      <c r="N1979">
        <v>0.15928903936780001</v>
      </c>
      <c r="O1979">
        <v>22.1113421113421</v>
      </c>
      <c r="P1979">
        <v>29.494466048459401</v>
      </c>
      <c r="Q1979">
        <v>-7.3690244202079994E-2</v>
      </c>
    </row>
    <row r="1980" spans="1:17" hidden="1" x14ac:dyDescent="0.3">
      <c r="A1980" t="s">
        <v>4142</v>
      </c>
      <c r="B1980" t="s">
        <v>4143</v>
      </c>
      <c r="C1980" t="s">
        <v>10405</v>
      </c>
      <c r="D1980" t="s">
        <v>190</v>
      </c>
      <c r="E1980">
        <v>411.24428799999998</v>
      </c>
      <c r="F1980">
        <v>177.8</v>
      </c>
      <c r="G1980">
        <v>-40.740095686927603</v>
      </c>
      <c r="H1980">
        <v>-7.18180408207661</v>
      </c>
      <c r="I1980">
        <v>-3.1639938037729798</v>
      </c>
      <c r="J1980">
        <v>-1.21969486851139</v>
      </c>
      <c r="K1980">
        <v>185.74153162537201</v>
      </c>
      <c r="M1980">
        <v>48.011147089243899</v>
      </c>
      <c r="N1980">
        <v>0.55499358263177301</v>
      </c>
      <c r="O1980">
        <v>47.159730033745703</v>
      </c>
      <c r="P1980">
        <v>35.621662852784098</v>
      </c>
    </row>
    <row r="1981" spans="1:17" hidden="1" x14ac:dyDescent="0.3">
      <c r="A1981" t="s">
        <v>4144</v>
      </c>
      <c r="B1981" t="s">
        <v>4145</v>
      </c>
      <c r="C1981" t="s">
        <v>10405</v>
      </c>
      <c r="D1981" t="s">
        <v>273</v>
      </c>
      <c r="E1981">
        <v>410.7910554</v>
      </c>
      <c r="F1981">
        <v>24.93</v>
      </c>
      <c r="G1981">
        <v>47.905695382404801</v>
      </c>
      <c r="H1981">
        <v>-8.7153983215967106</v>
      </c>
      <c r="I1981">
        <v>7.9433494499050896</v>
      </c>
      <c r="J1981">
        <v>-3.2387989528328598</v>
      </c>
      <c r="K1981">
        <v>24.859948541135498</v>
      </c>
      <c r="L1981">
        <v>22.6809846690245</v>
      </c>
      <c r="M1981">
        <v>51.0487636990173</v>
      </c>
      <c r="N1981">
        <v>0.21440494146002601</v>
      </c>
      <c r="O1981">
        <v>28.3594063377456</v>
      </c>
      <c r="P1981">
        <v>99.649049565352001</v>
      </c>
      <c r="Q1981">
        <v>8.0715811434973E-2</v>
      </c>
    </row>
    <row r="1982" spans="1:17" hidden="1" x14ac:dyDescent="0.3">
      <c r="A1982" t="s">
        <v>4146</v>
      </c>
      <c r="B1982" t="s">
        <v>4147</v>
      </c>
      <c r="C1982" t="s">
        <v>10405</v>
      </c>
      <c r="D1982" t="s">
        <v>1066</v>
      </c>
      <c r="E1982">
        <v>410.26364999999998</v>
      </c>
      <c r="F1982">
        <v>48.87</v>
      </c>
      <c r="G1982">
        <v>-16.453985132911299</v>
      </c>
      <c r="H1982">
        <v>-8.8254834843865506</v>
      </c>
      <c r="I1982">
        <v>-32.6979323774626</v>
      </c>
      <c r="J1982">
        <v>-6.0744228135721299</v>
      </c>
      <c r="K1982">
        <v>50.169585000288997</v>
      </c>
      <c r="L1982">
        <v>52.764095554144497</v>
      </c>
      <c r="M1982">
        <v>52.030770353814802</v>
      </c>
      <c r="N1982">
        <v>1.4651272294403901</v>
      </c>
      <c r="O1982">
        <v>101.55514630652701</v>
      </c>
      <c r="P1982">
        <v>30.493991989318999</v>
      </c>
      <c r="Q1982">
        <v>5.5216144374451999E-2</v>
      </c>
    </row>
    <row r="1983" spans="1:17" hidden="1" x14ac:dyDescent="0.3">
      <c r="A1983" t="s">
        <v>4148</v>
      </c>
      <c r="B1983" t="s">
        <v>4149</v>
      </c>
      <c r="C1983" t="s">
        <v>10405</v>
      </c>
      <c r="D1983" t="s">
        <v>1015</v>
      </c>
      <c r="E1983">
        <v>409.02674425999999</v>
      </c>
      <c r="F1983">
        <v>475.7</v>
      </c>
      <c r="G1983">
        <v>-22.543432533772499</v>
      </c>
      <c r="H1983">
        <v>-12.7711511316373</v>
      </c>
      <c r="I1983">
        <v>-1.94748501163721</v>
      </c>
      <c r="J1983">
        <v>-3.5625014477327102</v>
      </c>
      <c r="K1983">
        <v>491.89692673070999</v>
      </c>
      <c r="L1983">
        <v>462.75826986790003</v>
      </c>
      <c r="M1983">
        <v>49.468802921281601</v>
      </c>
      <c r="N1983">
        <v>0.36073963343218501</v>
      </c>
      <c r="O1983">
        <v>25.898675635904901</v>
      </c>
      <c r="P1983">
        <v>30.9566414315209</v>
      </c>
      <c r="Q1983">
        <v>6.0342991116899003E-2</v>
      </c>
    </row>
    <row r="1984" spans="1:17" hidden="1" x14ac:dyDescent="0.3">
      <c r="A1984" t="s">
        <v>4150</v>
      </c>
      <c r="B1984" t="s">
        <v>4151</v>
      </c>
      <c r="C1984" t="s">
        <v>10405</v>
      </c>
      <c r="D1984" t="s">
        <v>2205</v>
      </c>
      <c r="E1984">
        <v>408.33</v>
      </c>
      <c r="F1984">
        <v>1814.8</v>
      </c>
      <c r="G1984">
        <v>339.46591487240801</v>
      </c>
      <c r="H1984">
        <v>57.244646877930201</v>
      </c>
      <c r="I1984">
        <v>105.416901339408</v>
      </c>
      <c r="J1984">
        <v>3.7337224448766699</v>
      </c>
      <c r="K1984">
        <v>1408.5684713286</v>
      </c>
      <c r="L1984">
        <v>1056.9879449791099</v>
      </c>
      <c r="M1984">
        <v>66.197127847996001</v>
      </c>
      <c r="N1984">
        <v>1.5019895870120801</v>
      </c>
      <c r="O1984">
        <v>9.8798765704209703</v>
      </c>
      <c r="P1984">
        <v>386.541554959785</v>
      </c>
      <c r="Q1984">
        <v>0.20496448203751499</v>
      </c>
    </row>
    <row r="1985" spans="1:17" hidden="1" x14ac:dyDescent="0.3">
      <c r="A1985" t="s">
        <v>4152</v>
      </c>
      <c r="B1985" t="s">
        <v>4153</v>
      </c>
      <c r="C1985" t="s">
        <v>10405</v>
      </c>
      <c r="D1985" t="s">
        <v>592</v>
      </c>
      <c r="E1985">
        <v>406.82005096900002</v>
      </c>
      <c r="F1985">
        <v>217.81</v>
      </c>
      <c r="G1985">
        <v>-0.63865533674911301</v>
      </c>
      <c r="H1985">
        <v>-10.227711181319499</v>
      </c>
      <c r="I1985">
        <v>-8.8153772698219903</v>
      </c>
      <c r="J1985">
        <v>-2.0530282018447199</v>
      </c>
      <c r="K1985">
        <v>225.270643144638</v>
      </c>
      <c r="L1985">
        <v>210.17726183562701</v>
      </c>
      <c r="M1985">
        <v>46.902367965660801</v>
      </c>
      <c r="N1985">
        <v>0.210418922386928</v>
      </c>
      <c r="O1985">
        <v>36.724668288875598</v>
      </c>
      <c r="P1985">
        <v>49.6975945017182</v>
      </c>
      <c r="Q1985">
        <v>3.9138541298370001E-3</v>
      </c>
    </row>
    <row r="1986" spans="1:17" hidden="1" x14ac:dyDescent="0.3">
      <c r="A1986" t="s">
        <v>4154</v>
      </c>
      <c r="B1986" t="s">
        <v>4155</v>
      </c>
      <c r="C1986" t="s">
        <v>10405</v>
      </c>
      <c r="D1986" t="s">
        <v>393</v>
      </c>
      <c r="E1986">
        <v>406.56</v>
      </c>
      <c r="F1986">
        <v>383.15</v>
      </c>
      <c r="G1986">
        <v>-37.033859017097797</v>
      </c>
      <c r="H1986">
        <v>-12.917505601290101</v>
      </c>
      <c r="I1986">
        <v>-10.414323972920799</v>
      </c>
      <c r="J1986">
        <v>-4.2399322069305496</v>
      </c>
      <c r="K1986">
        <v>421.248152212756</v>
      </c>
      <c r="L1986">
        <v>438.34883973535</v>
      </c>
      <c r="M1986">
        <v>33.323374546697202</v>
      </c>
      <c r="N1986">
        <v>0.33553315080566798</v>
      </c>
      <c r="O1986">
        <v>65.600939579799004</v>
      </c>
      <c r="P1986">
        <v>20.392772977219099</v>
      </c>
    </row>
    <row r="1987" spans="1:17" hidden="1" x14ac:dyDescent="0.3">
      <c r="A1987" t="s">
        <v>4156</v>
      </c>
      <c r="B1987" t="s">
        <v>4157</v>
      </c>
      <c r="C1987" t="s">
        <v>10405</v>
      </c>
      <c r="D1987" t="s">
        <v>273</v>
      </c>
      <c r="E1987">
        <v>405.37168697999999</v>
      </c>
      <c r="F1987">
        <v>327.9</v>
      </c>
      <c r="G1987">
        <v>-19.689416616861799</v>
      </c>
      <c r="H1987">
        <v>-7.8405758933940302</v>
      </c>
      <c r="I1987">
        <v>-23.440484755388201</v>
      </c>
      <c r="J1987">
        <v>-4.5716571139162498</v>
      </c>
      <c r="K1987">
        <v>341.37179430456302</v>
      </c>
      <c r="L1987">
        <v>351.71610083270002</v>
      </c>
      <c r="M1987">
        <v>42.042462489672999</v>
      </c>
      <c r="N1987">
        <v>0.67879622950833496</v>
      </c>
      <c r="O1987">
        <v>49.069838365355302</v>
      </c>
      <c r="P1987">
        <v>17.065333809353699</v>
      </c>
      <c r="Q1987">
        <v>-2.7254627162665999E-2</v>
      </c>
    </row>
    <row r="1988" spans="1:17" hidden="1" x14ac:dyDescent="0.3">
      <c r="A1988" t="s">
        <v>4158</v>
      </c>
      <c r="B1988" t="s">
        <v>4159</v>
      </c>
      <c r="C1988" t="s">
        <v>10405</v>
      </c>
      <c r="D1988" t="s">
        <v>46</v>
      </c>
      <c r="E1988">
        <v>405.28751999999997</v>
      </c>
      <c r="F1988">
        <v>162.25</v>
      </c>
      <c r="G1988">
        <v>84.339708484960099</v>
      </c>
      <c r="H1988">
        <v>-8.6816298950755009</v>
      </c>
      <c r="I1988">
        <v>105.170518267161</v>
      </c>
      <c r="J1988">
        <v>-2.1708138319978501</v>
      </c>
      <c r="K1988">
        <v>158.65551994803201</v>
      </c>
      <c r="M1988">
        <v>44.455437170090399</v>
      </c>
      <c r="N1988">
        <v>0.49412920517736297</v>
      </c>
      <c r="O1988">
        <v>18.335901386748802</v>
      </c>
      <c r="P1988">
        <v>157.53968253968199</v>
      </c>
    </row>
    <row r="1989" spans="1:17" hidden="1" x14ac:dyDescent="0.3">
      <c r="A1989" t="s">
        <v>4160</v>
      </c>
      <c r="B1989" t="s">
        <v>4161</v>
      </c>
      <c r="C1989" t="s">
        <v>10405</v>
      </c>
      <c r="D1989" t="s">
        <v>46</v>
      </c>
      <c r="E1989">
        <v>403.67765621999899</v>
      </c>
      <c r="F1989">
        <v>81.150000000000006</v>
      </c>
      <c r="G1989">
        <v>172.72818086152299</v>
      </c>
      <c r="H1989">
        <v>6.5658277320431297</v>
      </c>
      <c r="I1989">
        <v>26.005254491018398</v>
      </c>
      <c r="J1989">
        <v>1.4252326677204801</v>
      </c>
      <c r="K1989">
        <v>74.015359391356199</v>
      </c>
      <c r="L1989">
        <v>55.375338093879002</v>
      </c>
      <c r="M1989">
        <v>45.175424562767297</v>
      </c>
      <c r="N1989">
        <v>0.719597025665627</v>
      </c>
      <c r="O1989">
        <v>8.4411583487369093</v>
      </c>
      <c r="P1989">
        <v>220.60808375975401</v>
      </c>
      <c r="Q1989">
        <v>0.23142137005437799</v>
      </c>
    </row>
    <row r="1990" spans="1:17" hidden="1" x14ac:dyDescent="0.3">
      <c r="A1990" t="s">
        <v>4162</v>
      </c>
      <c r="B1990" t="s">
        <v>4163</v>
      </c>
      <c r="C1990" t="s">
        <v>10405</v>
      </c>
      <c r="D1990" t="s">
        <v>592</v>
      </c>
      <c r="E1990">
        <v>402.72918611399899</v>
      </c>
      <c r="F1990">
        <v>22.05</v>
      </c>
      <c r="G1990">
        <v>-12.9815741819412</v>
      </c>
      <c r="K1990">
        <v>22.064075533845699</v>
      </c>
      <c r="L1990">
        <v>20.559754299100199</v>
      </c>
      <c r="M1990">
        <v>35.6509857849477</v>
      </c>
      <c r="N1990">
        <v>1</v>
      </c>
      <c r="O1990">
        <v>18.367346938775501</v>
      </c>
      <c r="P1990">
        <v>32.035928143712503</v>
      </c>
      <c r="Q1990">
        <v>2.5042493907753999E-2</v>
      </c>
    </row>
    <row r="1991" spans="1:17" hidden="1" x14ac:dyDescent="0.3">
      <c r="A1991" t="s">
        <v>4164</v>
      </c>
      <c r="B1991" t="s">
        <v>4165</v>
      </c>
      <c r="C1991" t="s">
        <v>10405</v>
      </c>
      <c r="D1991" t="s">
        <v>169</v>
      </c>
      <c r="E1991">
        <v>402.09159340000002</v>
      </c>
      <c r="F1991">
        <v>387.8</v>
      </c>
      <c r="G1991">
        <v>131.422734826756</v>
      </c>
      <c r="H1991">
        <v>-12.925747359531901</v>
      </c>
      <c r="I1991">
        <v>88.334803487640301</v>
      </c>
      <c r="J1991">
        <v>0.95480039312848997</v>
      </c>
      <c r="K1991">
        <v>342.03537133257697</v>
      </c>
      <c r="L1991">
        <v>260.56969675118199</v>
      </c>
      <c r="M1991">
        <v>62.076822222912803</v>
      </c>
      <c r="N1991">
        <v>0.46995377503851998</v>
      </c>
      <c r="O1991">
        <v>7.4780814853016899</v>
      </c>
      <c r="P1991">
        <v>170.99930118798</v>
      </c>
    </row>
    <row r="1992" spans="1:17" hidden="1" x14ac:dyDescent="0.3">
      <c r="A1992" t="s">
        <v>4166</v>
      </c>
      <c r="B1992" t="s">
        <v>4167</v>
      </c>
      <c r="C1992" t="s">
        <v>10405</v>
      </c>
      <c r="D1992" t="s">
        <v>130</v>
      </c>
      <c r="E1992">
        <v>400.947727348</v>
      </c>
      <c r="F1992">
        <v>65.38</v>
      </c>
      <c r="G1992">
        <v>56.294386181843201</v>
      </c>
      <c r="H1992">
        <v>7.4444396773217401</v>
      </c>
      <c r="I1992">
        <v>44.437043685134803</v>
      </c>
      <c r="J1992">
        <v>1.57631542749889</v>
      </c>
      <c r="K1992">
        <v>56.710624944702403</v>
      </c>
      <c r="L1992">
        <v>48.108049443681402</v>
      </c>
      <c r="M1992">
        <v>62.848531711237598</v>
      </c>
      <c r="N1992">
        <v>0.37157606131321402</v>
      </c>
      <c r="O1992">
        <v>7.69348424594678</v>
      </c>
      <c r="P1992">
        <v>116.49006622516499</v>
      </c>
      <c r="Q1992">
        <v>9.1226940945967006E-2</v>
      </c>
    </row>
    <row r="1993" spans="1:17" hidden="1" x14ac:dyDescent="0.3">
      <c r="A1993" t="s">
        <v>4168</v>
      </c>
      <c r="B1993" t="s">
        <v>4169</v>
      </c>
      <c r="C1993" t="s">
        <v>10405</v>
      </c>
      <c r="D1993" t="s">
        <v>433</v>
      </c>
      <c r="E1993">
        <v>400.58676864</v>
      </c>
      <c r="F1993">
        <v>118.55</v>
      </c>
      <c r="G1993">
        <v>111.66299701040001</v>
      </c>
      <c r="H1993">
        <v>7.4443924157069601</v>
      </c>
      <c r="I1993">
        <v>94.933718725773304</v>
      </c>
      <c r="J1993">
        <v>-7.8460987676425598</v>
      </c>
      <c r="K1993">
        <v>115.684803089814</v>
      </c>
      <c r="L1993">
        <v>91.796631805575302</v>
      </c>
      <c r="M1993">
        <v>46.497242572655502</v>
      </c>
      <c r="N1993">
        <v>1.21606110756179</v>
      </c>
      <c r="O1993">
        <v>19.358920286798799</v>
      </c>
      <c r="P1993">
        <v>177.8515625</v>
      </c>
    </row>
    <row r="1994" spans="1:17" hidden="1" x14ac:dyDescent="0.3">
      <c r="A1994" t="s">
        <v>4170</v>
      </c>
      <c r="B1994" t="s">
        <v>4171</v>
      </c>
      <c r="C1994" t="s">
        <v>10405</v>
      </c>
      <c r="D1994" t="s">
        <v>74</v>
      </c>
      <c r="E1994">
        <v>399.85176000000001</v>
      </c>
      <c r="F1994">
        <v>294</v>
      </c>
      <c r="G1994">
        <v>-37.010789032823702</v>
      </c>
      <c r="I1994">
        <v>-19.394639483181901</v>
      </c>
      <c r="K1994">
        <v>240.93553543611401</v>
      </c>
      <c r="M1994" s="1">
        <v>6.0965434000000003E-8</v>
      </c>
      <c r="N1994">
        <v>1.29729729729729</v>
      </c>
      <c r="O1994">
        <v>6.12244897959184</v>
      </c>
      <c r="P1994">
        <v>0.34129692832765002</v>
      </c>
    </row>
    <row r="1995" spans="1:17" hidden="1" x14ac:dyDescent="0.3">
      <c r="A1995" t="s">
        <v>4172</v>
      </c>
      <c r="B1995" t="s">
        <v>4173</v>
      </c>
      <c r="C1995" t="s">
        <v>10405</v>
      </c>
      <c r="D1995" t="s">
        <v>642</v>
      </c>
      <c r="E1995">
        <v>398.96775947999998</v>
      </c>
      <c r="F1995">
        <v>133.68</v>
      </c>
      <c r="G1995">
        <v>-38.301563090928802</v>
      </c>
      <c r="H1995">
        <v>-13.9369802389713</v>
      </c>
      <c r="I1995">
        <v>-1.3529728165152499</v>
      </c>
      <c r="J1995">
        <v>-9.0633518625590099</v>
      </c>
      <c r="K1995">
        <v>138.769517977178</v>
      </c>
      <c r="L1995">
        <v>133.43956504309901</v>
      </c>
      <c r="M1995">
        <v>33.171597625093</v>
      </c>
      <c r="N1995">
        <v>1.0618860258913201</v>
      </c>
      <c r="O1995">
        <v>22.830640335128599</v>
      </c>
      <c r="P1995">
        <v>24.2956764295676</v>
      </c>
      <c r="Q1995">
        <v>4.5522257897047003E-2</v>
      </c>
    </row>
    <row r="1996" spans="1:17" hidden="1" x14ac:dyDescent="0.3">
      <c r="A1996" t="s">
        <v>4174</v>
      </c>
      <c r="B1996" t="s">
        <v>4175</v>
      </c>
      <c r="C1996" t="s">
        <v>10405</v>
      </c>
      <c r="D1996" t="s">
        <v>190</v>
      </c>
      <c r="E1996">
        <v>398.57457749999998</v>
      </c>
      <c r="F1996">
        <v>179.85</v>
      </c>
      <c r="G1996">
        <v>-5.2108727025319004</v>
      </c>
      <c r="H1996">
        <v>-12.8936960774806</v>
      </c>
      <c r="I1996">
        <v>-8.2954584094785506</v>
      </c>
      <c r="J1996">
        <v>-6.5223019448614696</v>
      </c>
      <c r="K1996">
        <v>187.90783021455201</v>
      </c>
      <c r="L1996">
        <v>172.852380513437</v>
      </c>
      <c r="M1996">
        <v>36.567159563737398</v>
      </c>
      <c r="N1996">
        <v>0.577652382663561</v>
      </c>
      <c r="O1996">
        <v>31.1648596052265</v>
      </c>
      <c r="P1996">
        <v>47.8421701602959</v>
      </c>
      <c r="Q1996">
        <v>9.5554855253787999E-2</v>
      </c>
    </row>
    <row r="1997" spans="1:17" hidden="1" x14ac:dyDescent="0.3">
      <c r="A1997" t="s">
        <v>4176</v>
      </c>
      <c r="B1997" t="s">
        <v>4177</v>
      </c>
      <c r="C1997" t="s">
        <v>10405</v>
      </c>
      <c r="D1997" t="s">
        <v>54</v>
      </c>
      <c r="E1997">
        <v>398.32319999999999</v>
      </c>
      <c r="F1997">
        <v>48</v>
      </c>
      <c r="G1997">
        <v>-63.375889580428499</v>
      </c>
      <c r="H1997">
        <v>14.576624088690499</v>
      </c>
      <c r="I1997">
        <v>-14.2797093005825</v>
      </c>
      <c r="J1997">
        <v>3.1518444448883902</v>
      </c>
      <c r="K1997">
        <v>43.249601685986697</v>
      </c>
      <c r="L1997">
        <v>52.121693531796701</v>
      </c>
      <c r="M1997">
        <v>69.555756655286402</v>
      </c>
      <c r="N1997">
        <v>0.55276390864120395</v>
      </c>
      <c r="O1997">
        <v>93.6458333333333</v>
      </c>
      <c r="P1997">
        <v>37.931034482758598</v>
      </c>
      <c r="Q1997">
        <v>5.7174583322676997E-2</v>
      </c>
    </row>
    <row r="1998" spans="1:17" hidden="1" x14ac:dyDescent="0.3">
      <c r="A1998" t="s">
        <v>4178</v>
      </c>
      <c r="B1998" t="s">
        <v>4179</v>
      </c>
      <c r="C1998" t="s">
        <v>10405</v>
      </c>
      <c r="D1998" t="s">
        <v>592</v>
      </c>
      <c r="E1998">
        <v>397.99940419799998</v>
      </c>
      <c r="F1998">
        <v>61.38</v>
      </c>
      <c r="G1998">
        <v>-4.1075632263721102</v>
      </c>
      <c r="H1998">
        <v>-2.14530597410835</v>
      </c>
      <c r="I1998">
        <v>40.597638509096001</v>
      </c>
      <c r="J1998">
        <v>-11.2942002529341</v>
      </c>
      <c r="K1998">
        <v>58.880827315557703</v>
      </c>
      <c r="L1998">
        <v>51.950406570424903</v>
      </c>
      <c r="M1998">
        <v>40.978460768232601</v>
      </c>
      <c r="N1998">
        <v>1.30227133865589</v>
      </c>
      <c r="O1998">
        <v>16.829586184424802</v>
      </c>
      <c r="P1998">
        <v>63.68</v>
      </c>
      <c r="Q1998">
        <v>-1.6702517668021E-2</v>
      </c>
    </row>
    <row r="1999" spans="1:17" hidden="1" x14ac:dyDescent="0.3">
      <c r="A1999" t="s">
        <v>4180</v>
      </c>
      <c r="B1999" t="s">
        <v>4181</v>
      </c>
      <c r="C1999" t="s">
        <v>10405</v>
      </c>
      <c r="D1999" t="s">
        <v>125</v>
      </c>
      <c r="E1999">
        <v>397.8103122</v>
      </c>
      <c r="F1999">
        <v>153</v>
      </c>
      <c r="G1999">
        <v>-3.2780701388145101</v>
      </c>
      <c r="H1999">
        <v>7.5870731532885598</v>
      </c>
      <c r="I1999">
        <v>4.9075187901993704</v>
      </c>
      <c r="J1999">
        <v>2.66976440595815</v>
      </c>
      <c r="K1999">
        <v>138.87218036766899</v>
      </c>
      <c r="L1999">
        <v>134.439639749805</v>
      </c>
      <c r="M1999">
        <v>74.382210850069896</v>
      </c>
      <c r="N1999">
        <v>1.31954887218045</v>
      </c>
      <c r="O1999">
        <v>20.261437908496699</v>
      </c>
      <c r="P1999">
        <v>44.339622641509401</v>
      </c>
      <c r="Q1999">
        <v>2.6440258573025E-2</v>
      </c>
    </row>
    <row r="2000" spans="1:17" hidden="1" x14ac:dyDescent="0.3">
      <c r="A2000" t="s">
        <v>4182</v>
      </c>
      <c r="B2000" t="s">
        <v>4183</v>
      </c>
      <c r="C2000" t="s">
        <v>10405</v>
      </c>
      <c r="E2000">
        <v>396.376848</v>
      </c>
      <c r="F2000">
        <v>194.6</v>
      </c>
      <c r="G2000">
        <v>-19.5262663870107</v>
      </c>
      <c r="H2000">
        <v>-21.399573111838698</v>
      </c>
      <c r="I2000">
        <v>-5.0714071599496</v>
      </c>
      <c r="J2000">
        <v>-5.0094214021403598</v>
      </c>
      <c r="M2000">
        <v>44.556207074567297</v>
      </c>
      <c r="O2000">
        <v>27.954779033915699</v>
      </c>
      <c r="P2000">
        <v>24.146730462519901</v>
      </c>
    </row>
    <row r="2001" spans="1:17" hidden="1" x14ac:dyDescent="0.3">
      <c r="A2001" t="s">
        <v>4184</v>
      </c>
      <c r="B2001" t="s">
        <v>4185</v>
      </c>
      <c r="C2001" t="s">
        <v>10405</v>
      </c>
      <c r="D2001" t="s">
        <v>592</v>
      </c>
      <c r="E2001">
        <v>395.83801199999999</v>
      </c>
      <c r="F2001">
        <v>384.6</v>
      </c>
      <c r="G2001">
        <v>293.12287698036403</v>
      </c>
      <c r="H2001">
        <v>64.301004383348797</v>
      </c>
      <c r="I2001">
        <v>48.238435452218603</v>
      </c>
      <c r="J2001">
        <v>19.985952307900401</v>
      </c>
      <c r="K2001">
        <v>263.569143657008</v>
      </c>
      <c r="L2001">
        <v>206.659717035114</v>
      </c>
      <c r="M2001">
        <v>93.688961611997001</v>
      </c>
      <c r="N2001">
        <v>2.4013038754074598</v>
      </c>
      <c r="O2001">
        <v>0.36401456058241499</v>
      </c>
      <c r="P2001">
        <v>370.74663402692698</v>
      </c>
      <c r="Q2001">
        <v>0.167150530002872</v>
      </c>
    </row>
    <row r="2002" spans="1:17" hidden="1" x14ac:dyDescent="0.3">
      <c r="A2002" t="s">
        <v>4186</v>
      </c>
      <c r="B2002" t="s">
        <v>4187</v>
      </c>
      <c r="C2002" t="s">
        <v>10405</v>
      </c>
      <c r="D2002" t="s">
        <v>592</v>
      </c>
      <c r="E2002">
        <v>395.6661757</v>
      </c>
      <c r="F2002">
        <v>311.05</v>
      </c>
      <c r="G2002">
        <v>1205.99996365534</v>
      </c>
      <c r="H2002">
        <v>24.165138314600799</v>
      </c>
      <c r="I2002">
        <v>438.05178908824598</v>
      </c>
      <c r="J2002">
        <v>28.393606312728501</v>
      </c>
      <c r="K2002">
        <v>230.77797671152399</v>
      </c>
      <c r="L2002">
        <v>142.368976150419</v>
      </c>
      <c r="M2002">
        <v>87.459302481870793</v>
      </c>
      <c r="N2002">
        <v>1.2379807692307601</v>
      </c>
      <c r="O2002">
        <v>0</v>
      </c>
      <c r="P2002">
        <v>1353.5046728971899</v>
      </c>
      <c r="Q2002">
        <v>0.21426318344764</v>
      </c>
    </row>
    <row r="2003" spans="1:17" hidden="1" x14ac:dyDescent="0.3">
      <c r="A2003" t="s">
        <v>4188</v>
      </c>
      <c r="B2003" t="s">
        <v>4189</v>
      </c>
      <c r="C2003" t="s">
        <v>10405</v>
      </c>
      <c r="D2003" t="s">
        <v>116</v>
      </c>
      <c r="E2003">
        <v>395.17029780000001</v>
      </c>
      <c r="F2003">
        <v>162.1</v>
      </c>
      <c r="G2003">
        <v>-20.526638378884101</v>
      </c>
      <c r="H2003">
        <v>-7.5365005909748399</v>
      </c>
      <c r="I2003">
        <v>10.5579998853429</v>
      </c>
      <c r="J2003">
        <v>-6.4134933181237903</v>
      </c>
      <c r="K2003">
        <v>167.06313473114199</v>
      </c>
      <c r="L2003">
        <v>154.57846301425801</v>
      </c>
      <c r="M2003">
        <v>37.9645195172249</v>
      </c>
      <c r="N2003">
        <v>0.20897650718475699</v>
      </c>
      <c r="O2003">
        <v>32.665021591610099</v>
      </c>
      <c r="P2003">
        <v>32.326530612244802</v>
      </c>
      <c r="Q2003">
        <v>5.4620025914161E-2</v>
      </c>
    </row>
    <row r="2004" spans="1:17" hidden="1" x14ac:dyDescent="0.3">
      <c r="A2004" t="s">
        <v>4190</v>
      </c>
      <c r="B2004" t="s">
        <v>4191</v>
      </c>
      <c r="C2004" t="s">
        <v>10405</v>
      </c>
      <c r="D2004" t="s">
        <v>549</v>
      </c>
      <c r="E2004">
        <v>394.66941800000001</v>
      </c>
      <c r="F2004">
        <v>16.22</v>
      </c>
      <c r="G2004">
        <v>76.767864633808301</v>
      </c>
      <c r="H2004">
        <v>17.4431964114736</v>
      </c>
      <c r="I2004">
        <v>58.622723511934602</v>
      </c>
      <c r="J2004">
        <v>-3.00996600088778</v>
      </c>
      <c r="K2004">
        <v>14.8033534117224</v>
      </c>
      <c r="L2004">
        <v>12.223765081269301</v>
      </c>
      <c r="M2004">
        <v>68.680667889862306</v>
      </c>
      <c r="N2004">
        <v>1.23245006039075</v>
      </c>
      <c r="O2004">
        <v>11.5289765721331</v>
      </c>
      <c r="P2004">
        <v>151.47286821705401</v>
      </c>
    </row>
    <row r="2005" spans="1:17" hidden="1" x14ac:dyDescent="0.3">
      <c r="A2005" t="s">
        <v>4192</v>
      </c>
      <c r="B2005" t="s">
        <v>4193</v>
      </c>
      <c r="C2005" t="s">
        <v>10405</v>
      </c>
      <c r="D2005" t="s">
        <v>125</v>
      </c>
      <c r="E2005">
        <v>394.34906043000001</v>
      </c>
      <c r="F2005">
        <v>206.7</v>
      </c>
      <c r="G2005">
        <v>14.435002351328</v>
      </c>
      <c r="H2005">
        <v>-1.90655596561079</v>
      </c>
      <c r="I2005">
        <v>22.2675226789802</v>
      </c>
      <c r="J2005">
        <v>-2.7274468064958799</v>
      </c>
      <c r="K2005">
        <v>213.390400974275</v>
      </c>
      <c r="L2005">
        <v>192.650288509674</v>
      </c>
      <c r="M2005">
        <v>33.271414127627203</v>
      </c>
      <c r="N2005">
        <v>0.81345945015754695</v>
      </c>
      <c r="O2005">
        <v>25.737784228350201</v>
      </c>
      <c r="P2005">
        <v>77.272727272727195</v>
      </c>
      <c r="Q2005">
        <v>7.5886766786941007E-2</v>
      </c>
    </row>
    <row r="2006" spans="1:17" hidden="1" x14ac:dyDescent="0.3">
      <c r="A2006" t="s">
        <v>4194</v>
      </c>
      <c r="B2006" t="s">
        <v>4195</v>
      </c>
      <c r="C2006" t="s">
        <v>10405</v>
      </c>
      <c r="D2006" t="s">
        <v>4196</v>
      </c>
      <c r="E2006">
        <v>394.1215315</v>
      </c>
      <c r="F2006">
        <v>360.05</v>
      </c>
      <c r="G2006">
        <v>-46.194687243608101</v>
      </c>
      <c r="H2006">
        <v>-6.5556334551714697</v>
      </c>
      <c r="I2006">
        <v>-15.8720115401394</v>
      </c>
      <c r="J2006">
        <v>-5.40528556870062</v>
      </c>
      <c r="K2006">
        <v>366.55705984283799</v>
      </c>
      <c r="L2006">
        <v>383.51666649470201</v>
      </c>
      <c r="M2006">
        <v>55.069603618749198</v>
      </c>
      <c r="N2006">
        <v>1.3928636505926699</v>
      </c>
      <c r="O2006">
        <v>28.593250937369699</v>
      </c>
      <c r="P2006">
        <v>10.7675742193508</v>
      </c>
    </row>
    <row r="2007" spans="1:17" hidden="1" x14ac:dyDescent="0.3">
      <c r="A2007" t="s">
        <v>4197</v>
      </c>
      <c r="B2007" t="s">
        <v>4198</v>
      </c>
      <c r="C2007" t="s">
        <v>10405</v>
      </c>
      <c r="D2007" t="s">
        <v>74</v>
      </c>
      <c r="E2007">
        <v>393.96292949999997</v>
      </c>
      <c r="F2007">
        <v>269.14999999999998</v>
      </c>
      <c r="G2007">
        <v>534.69334428133595</v>
      </c>
      <c r="H2007">
        <v>-3.7117033134086101</v>
      </c>
      <c r="I2007">
        <v>127.509819115544</v>
      </c>
      <c r="J2007">
        <v>-3.24050571174035</v>
      </c>
      <c r="K2007">
        <v>246.86962797057399</v>
      </c>
      <c r="L2007">
        <v>166.908354905686</v>
      </c>
      <c r="M2007">
        <v>38.915417099599203</v>
      </c>
      <c r="N2007">
        <v>0.536108048429213</v>
      </c>
      <c r="O2007">
        <v>7.9695337172580496</v>
      </c>
      <c r="P2007">
        <v>566.54284299157996</v>
      </c>
      <c r="Q2007">
        <v>0.22255626189307401</v>
      </c>
    </row>
    <row r="2008" spans="1:17" hidden="1" x14ac:dyDescent="0.3">
      <c r="A2008" t="s">
        <v>4199</v>
      </c>
      <c r="B2008" t="s">
        <v>4200</v>
      </c>
      <c r="C2008" t="s">
        <v>10405</v>
      </c>
      <c r="D2008" t="s">
        <v>734</v>
      </c>
      <c r="E2008">
        <v>393.63987983999999</v>
      </c>
      <c r="F2008">
        <v>359.6</v>
      </c>
      <c r="G2008">
        <v>-43.4956903564347</v>
      </c>
      <c r="H2008">
        <v>-13.6495855945039</v>
      </c>
      <c r="I2008">
        <v>-14.9882604428857</v>
      </c>
      <c r="J2008">
        <v>-7.6085837574002797</v>
      </c>
      <c r="K2008">
        <v>369.23957556135298</v>
      </c>
      <c r="L2008">
        <v>380.62667440453299</v>
      </c>
      <c r="M2008">
        <v>33.8587890924071</v>
      </c>
      <c r="N2008">
        <v>1.16179445210815</v>
      </c>
      <c r="O2008">
        <v>34.510567296996598</v>
      </c>
      <c r="P2008">
        <v>15.9252095422308</v>
      </c>
      <c r="Q2008">
        <v>-6.6857462679550004E-3</v>
      </c>
    </row>
    <row r="2009" spans="1:17" hidden="1" x14ac:dyDescent="0.3">
      <c r="A2009" t="s">
        <v>4201</v>
      </c>
      <c r="B2009" t="s">
        <v>4202</v>
      </c>
      <c r="C2009" t="s">
        <v>10405</v>
      </c>
      <c r="D2009" t="s">
        <v>83</v>
      </c>
      <c r="E2009">
        <v>392.811027359999</v>
      </c>
      <c r="F2009">
        <v>224.3</v>
      </c>
      <c r="G2009">
        <v>17.484722328372101</v>
      </c>
      <c r="H2009">
        <v>-13.759726261395899</v>
      </c>
      <c r="I2009">
        <v>-18.757876070692902</v>
      </c>
      <c r="J2009">
        <v>-2.9306060868820198</v>
      </c>
      <c r="K2009">
        <v>224.82551460490001</v>
      </c>
      <c r="L2009">
        <v>208.439543219044</v>
      </c>
      <c r="M2009">
        <v>37.458640212934</v>
      </c>
      <c r="N2009">
        <v>1.35247575257296</v>
      </c>
      <c r="O2009">
        <v>42.331698617922399</v>
      </c>
      <c r="P2009">
        <v>73.070987654321002</v>
      </c>
      <c r="Q2009">
        <v>0.13130968437042501</v>
      </c>
    </row>
    <row r="2010" spans="1:17" hidden="1" x14ac:dyDescent="0.3">
      <c r="A2010" t="s">
        <v>4203</v>
      </c>
      <c r="B2010" t="s">
        <v>4204</v>
      </c>
      <c r="C2010" t="s">
        <v>10405</v>
      </c>
      <c r="D2010" t="s">
        <v>21</v>
      </c>
      <c r="E2010">
        <v>391.68307077999998</v>
      </c>
      <c r="F2010">
        <v>381.1</v>
      </c>
      <c r="G2010">
        <v>-46.025830204444098</v>
      </c>
      <c r="H2010">
        <v>-10.428802916614501</v>
      </c>
      <c r="I2010">
        <v>-13.862990474760201</v>
      </c>
      <c r="J2010">
        <v>-8.93592000674691</v>
      </c>
      <c r="K2010">
        <v>392.427598276617</v>
      </c>
      <c r="L2010">
        <v>401.59250041896797</v>
      </c>
      <c r="M2010">
        <v>41.334886127269499</v>
      </c>
      <c r="N2010">
        <v>0.47086355704068</v>
      </c>
      <c r="O2010">
        <v>49.5670427709262</v>
      </c>
      <c r="P2010">
        <v>11.726766344180501</v>
      </c>
      <c r="Q2010">
        <v>0.10551049181310999</v>
      </c>
    </row>
    <row r="2011" spans="1:17" hidden="1" x14ac:dyDescent="0.3">
      <c r="A2011" t="s">
        <v>4205</v>
      </c>
      <c r="B2011" t="s">
        <v>4206</v>
      </c>
      <c r="C2011" t="s">
        <v>10405</v>
      </c>
      <c r="D2011" t="s">
        <v>46</v>
      </c>
      <c r="E2011">
        <v>390.56362560000002</v>
      </c>
      <c r="F2011">
        <v>207</v>
      </c>
      <c r="G2011">
        <v>-38.374673693309198</v>
      </c>
      <c r="H2011">
        <v>-11.753535744354901</v>
      </c>
      <c r="I2011">
        <v>8.8248727119400208</v>
      </c>
      <c r="J2011">
        <v>-6.4306902936573103</v>
      </c>
      <c r="K2011">
        <v>214.008991864086</v>
      </c>
      <c r="L2011">
        <v>201.91601638900599</v>
      </c>
      <c r="M2011">
        <v>42.1569129928424</v>
      </c>
      <c r="N2011">
        <v>0.45185105351080401</v>
      </c>
      <c r="O2011">
        <v>27.391304347826001</v>
      </c>
      <c r="P2011">
        <v>46.756469337114403</v>
      </c>
      <c r="Q2011">
        <v>0.114034860290331</v>
      </c>
    </row>
    <row r="2012" spans="1:17" hidden="1" x14ac:dyDescent="0.3">
      <c r="A2012" t="s">
        <v>4207</v>
      </c>
      <c r="B2012" t="s">
        <v>4208</v>
      </c>
      <c r="C2012" t="s">
        <v>10405</v>
      </c>
      <c r="D2012" t="s">
        <v>161</v>
      </c>
      <c r="E2012">
        <v>389.19658547500001</v>
      </c>
      <c r="F2012">
        <v>2697.35</v>
      </c>
      <c r="G2012">
        <v>-8.6828320435764201</v>
      </c>
      <c r="H2012">
        <v>-7.6647329033396696</v>
      </c>
      <c r="I2012">
        <v>7.97894577327303</v>
      </c>
      <c r="J2012">
        <v>-1.7956799913338799</v>
      </c>
      <c r="K2012">
        <v>2767.0659468278</v>
      </c>
      <c r="L2012">
        <v>2581.7261274852199</v>
      </c>
      <c r="M2012">
        <v>41.838826061937397</v>
      </c>
      <c r="N2012">
        <v>0.32345903732953601</v>
      </c>
      <c r="O2012">
        <v>31.610654902033399</v>
      </c>
      <c r="P2012">
        <v>38.460551306401101</v>
      </c>
      <c r="Q2012">
        <v>-0.10662262936846199</v>
      </c>
    </row>
    <row r="2013" spans="1:17" hidden="1" x14ac:dyDescent="0.3">
      <c r="A2013" t="s">
        <v>4209</v>
      </c>
      <c r="B2013" t="s">
        <v>4210</v>
      </c>
      <c r="C2013" t="s">
        <v>10405</v>
      </c>
      <c r="D2013" t="s">
        <v>601</v>
      </c>
      <c r="E2013">
        <v>388.93357800000001</v>
      </c>
      <c r="F2013">
        <v>220</v>
      </c>
      <c r="G2013">
        <v>1.4838346230902399</v>
      </c>
      <c r="H2013">
        <v>-16.208353619654901</v>
      </c>
      <c r="I2013">
        <v>54.145321530463299</v>
      </c>
      <c r="J2013">
        <v>0.174926770012686</v>
      </c>
      <c r="K2013">
        <v>222.31325111404399</v>
      </c>
      <c r="L2013">
        <v>178.11171532826901</v>
      </c>
      <c r="M2013">
        <v>36.239842760771801</v>
      </c>
      <c r="N2013">
        <v>0.25725842645759001</v>
      </c>
      <c r="O2013">
        <v>21.568181818181799</v>
      </c>
      <c r="P2013">
        <v>87.953865869286602</v>
      </c>
      <c r="Q2013">
        <v>0.13541878753898301</v>
      </c>
    </row>
    <row r="2014" spans="1:17" hidden="1" x14ac:dyDescent="0.3">
      <c r="A2014" t="s">
        <v>4211</v>
      </c>
      <c r="B2014" t="s">
        <v>4212</v>
      </c>
      <c r="C2014" t="s">
        <v>10405</v>
      </c>
      <c r="D2014" t="s">
        <v>438</v>
      </c>
      <c r="E2014">
        <v>388.59393688</v>
      </c>
      <c r="F2014">
        <v>98.2</v>
      </c>
      <c r="G2014">
        <v>105.176810727362</v>
      </c>
      <c r="H2014">
        <v>4.9485002724249298</v>
      </c>
      <c r="I2014">
        <v>42.566266201783002</v>
      </c>
      <c r="J2014">
        <v>-2.67302820184472</v>
      </c>
      <c r="K2014">
        <v>87.174628185765997</v>
      </c>
      <c r="L2014">
        <v>69.042885209635003</v>
      </c>
      <c r="M2014">
        <v>45.910683008091198</v>
      </c>
      <c r="N2014">
        <v>0.31017496918222498</v>
      </c>
      <c r="O2014">
        <v>20.977596741344101</v>
      </c>
      <c r="P2014">
        <v>142.17016029593</v>
      </c>
      <c r="Q2014">
        <v>0.113508465229142</v>
      </c>
    </row>
    <row r="2015" spans="1:17" hidden="1" x14ac:dyDescent="0.3">
      <c r="A2015" t="s">
        <v>4213</v>
      </c>
      <c r="B2015" t="s">
        <v>4214</v>
      </c>
      <c r="C2015" t="s">
        <v>10405</v>
      </c>
      <c r="D2015" t="s">
        <v>374</v>
      </c>
      <c r="E2015">
        <v>388.586759634999</v>
      </c>
      <c r="F2015">
        <v>109.15</v>
      </c>
      <c r="G2015">
        <v>-34.611191360577102</v>
      </c>
      <c r="H2015">
        <v>-13.618485993447001</v>
      </c>
      <c r="I2015">
        <v>-28.834801754987101</v>
      </c>
      <c r="J2015">
        <v>-7.4336056296662303</v>
      </c>
      <c r="K2015">
        <v>118.79987940161701</v>
      </c>
      <c r="L2015">
        <v>122.483000609768</v>
      </c>
      <c r="M2015">
        <v>42.779485041716597</v>
      </c>
      <c r="N2015">
        <v>0.773005729133181</v>
      </c>
      <c r="O2015">
        <v>57.627118644067799</v>
      </c>
      <c r="P2015">
        <v>10.252525252525199</v>
      </c>
      <c r="Q2015">
        <v>0.135335535648969</v>
      </c>
    </row>
    <row r="2016" spans="1:17" hidden="1" x14ac:dyDescent="0.3">
      <c r="A2016" t="s">
        <v>4215</v>
      </c>
      <c r="B2016" t="s">
        <v>4216</v>
      </c>
      <c r="C2016" t="s">
        <v>10405</v>
      </c>
      <c r="D2016" t="s">
        <v>261</v>
      </c>
      <c r="E2016">
        <v>388.00799999999998</v>
      </c>
      <c r="F2016">
        <v>1141.2</v>
      </c>
      <c r="G2016">
        <v>139.832443915634</v>
      </c>
      <c r="H2016">
        <v>-12.971389278840199</v>
      </c>
      <c r="I2016">
        <v>56.2379204255286</v>
      </c>
      <c r="J2016">
        <v>-3.8499268239344699</v>
      </c>
      <c r="K2016">
        <v>1081.2093891166101</v>
      </c>
      <c r="L2016">
        <v>815.64128444361199</v>
      </c>
      <c r="M2016">
        <v>43.675710345442702</v>
      </c>
      <c r="N2016">
        <v>0.30117684810855799</v>
      </c>
      <c r="O2016">
        <v>19.172800560813101</v>
      </c>
      <c r="P2016">
        <v>240.605879719444</v>
      </c>
      <c r="Q2016">
        <v>0.19456028183515101</v>
      </c>
    </row>
    <row r="2017" spans="1:17" hidden="1" x14ac:dyDescent="0.3">
      <c r="A2017" t="s">
        <v>4217</v>
      </c>
      <c r="B2017" t="s">
        <v>4218</v>
      </c>
      <c r="C2017" t="s">
        <v>10405</v>
      </c>
      <c r="D2017" t="s">
        <v>130</v>
      </c>
      <c r="E2017">
        <v>386.9410555</v>
      </c>
      <c r="F2017">
        <v>157.9</v>
      </c>
      <c r="G2017">
        <v>-29.879850663746399</v>
      </c>
      <c r="H2017">
        <v>-3.7181213391319798</v>
      </c>
      <c r="I2017">
        <v>-31.369033381302302</v>
      </c>
      <c r="J2017">
        <v>-7.2371224581039302</v>
      </c>
      <c r="K2017">
        <v>166.078421562415</v>
      </c>
      <c r="L2017">
        <v>165.84520730841299</v>
      </c>
      <c r="M2017">
        <v>33.5745115438121</v>
      </c>
      <c r="N2017">
        <v>0.365744589628407</v>
      </c>
      <c r="O2017">
        <v>49.968334388853698</v>
      </c>
      <c r="P2017">
        <v>28.3218203982121</v>
      </c>
      <c r="Q2017">
        <v>0.130697826269245</v>
      </c>
    </row>
    <row r="2018" spans="1:17" hidden="1" x14ac:dyDescent="0.3">
      <c r="A2018" t="s">
        <v>4219</v>
      </c>
      <c r="B2018" t="s">
        <v>4220</v>
      </c>
      <c r="C2018" t="s">
        <v>10405</v>
      </c>
      <c r="D2018" t="s">
        <v>549</v>
      </c>
      <c r="E2018">
        <v>386.62</v>
      </c>
      <c r="F2018">
        <v>3866.2</v>
      </c>
      <c r="G2018">
        <v>84.756473613136293</v>
      </c>
      <c r="H2018">
        <v>12.9531487954378</v>
      </c>
      <c r="I2018">
        <v>52.922541133558099</v>
      </c>
      <c r="J2018">
        <v>1.43205983750609</v>
      </c>
      <c r="K2018">
        <v>3289.2142629576701</v>
      </c>
      <c r="L2018">
        <v>2735.90007301891</v>
      </c>
      <c r="M2018">
        <v>76.451744507658901</v>
      </c>
      <c r="N2018">
        <v>0.62138574801439095</v>
      </c>
      <c r="O2018">
        <v>2.4261548807614699</v>
      </c>
      <c r="P2018">
        <v>127.136268836471</v>
      </c>
      <c r="Q2018">
        <v>9.1053655530614994E-2</v>
      </c>
    </row>
    <row r="2019" spans="1:17" hidden="1" x14ac:dyDescent="0.3">
      <c r="A2019" t="s">
        <v>4221</v>
      </c>
      <c r="B2019" t="s">
        <v>4222</v>
      </c>
      <c r="C2019" t="s">
        <v>10405</v>
      </c>
      <c r="D2019" t="s">
        <v>4223</v>
      </c>
      <c r="E2019">
        <v>385.95161949599998</v>
      </c>
      <c r="F2019">
        <v>81.87</v>
      </c>
      <c r="G2019">
        <v>-77.287685981152705</v>
      </c>
      <c r="H2019">
        <v>-27.5968496236863</v>
      </c>
      <c r="I2019">
        <v>-43.471388918847801</v>
      </c>
      <c r="J2019">
        <v>-11.513702359148001</v>
      </c>
      <c r="K2019">
        <v>88.306435968163996</v>
      </c>
      <c r="L2019">
        <v>107.29199437131599</v>
      </c>
      <c r="M2019">
        <v>40.194262360146801</v>
      </c>
      <c r="N2019">
        <v>0.49985093594165497</v>
      </c>
      <c r="O2019">
        <v>116.19640894100399</v>
      </c>
      <c r="P2019">
        <v>3.63291139240506</v>
      </c>
      <c r="Q2019">
        <v>-4.0866146552405003E-2</v>
      </c>
    </row>
    <row r="2020" spans="1:17" hidden="1" x14ac:dyDescent="0.3">
      <c r="A2020" t="s">
        <v>4224</v>
      </c>
      <c r="B2020" t="s">
        <v>4225</v>
      </c>
      <c r="C2020" t="s">
        <v>10405</v>
      </c>
      <c r="D2020" t="s">
        <v>1473</v>
      </c>
      <c r="E2020">
        <v>385.71120639999998</v>
      </c>
      <c r="F2020">
        <v>189.44</v>
      </c>
      <c r="G2020">
        <v>-32.249078100358702</v>
      </c>
      <c r="H2020">
        <v>-1.6878394673885699</v>
      </c>
      <c r="I2020">
        <v>-34.813994321891599</v>
      </c>
      <c r="J2020">
        <v>-5.3938746831870796</v>
      </c>
      <c r="K2020">
        <v>194.80010057715899</v>
      </c>
      <c r="L2020">
        <v>212.27661460439401</v>
      </c>
      <c r="M2020">
        <v>35.239553462557801</v>
      </c>
      <c r="N2020">
        <v>1.0493641871214301</v>
      </c>
      <c r="O2020">
        <v>102.016469594594</v>
      </c>
      <c r="P2020">
        <v>15.266200182537199</v>
      </c>
      <c r="Q2020">
        <v>0.157926702582428</v>
      </c>
    </row>
    <row r="2021" spans="1:17" hidden="1" x14ac:dyDescent="0.3">
      <c r="A2021" t="s">
        <v>4226</v>
      </c>
      <c r="B2021" t="s">
        <v>4227</v>
      </c>
      <c r="C2021" t="s">
        <v>10405</v>
      </c>
      <c r="D2021" t="s">
        <v>190</v>
      </c>
      <c r="E2021">
        <v>384.95881800000001</v>
      </c>
      <c r="F2021">
        <v>978.4</v>
      </c>
      <c r="G2021">
        <v>63.128580205659603</v>
      </c>
      <c r="H2021">
        <v>-11.0650591181097</v>
      </c>
      <c r="I2021">
        <v>33.325533050130801</v>
      </c>
      <c r="J2021">
        <v>-11.684793951622799</v>
      </c>
      <c r="K2021">
        <v>977.46525914004303</v>
      </c>
      <c r="L2021">
        <v>784.06189919962401</v>
      </c>
      <c r="M2021">
        <v>27.374588412400001</v>
      </c>
      <c r="N2021">
        <v>0.31712442308267103</v>
      </c>
      <c r="O2021">
        <v>28.7816843826655</v>
      </c>
      <c r="P2021">
        <v>99.673469387755006</v>
      </c>
      <c r="Q2021">
        <v>8.9277909259453003E-2</v>
      </c>
    </row>
    <row r="2022" spans="1:17" hidden="1" x14ac:dyDescent="0.3">
      <c r="A2022" t="s">
        <v>4228</v>
      </c>
      <c r="B2022" t="s">
        <v>4229</v>
      </c>
      <c r="C2022" t="s">
        <v>10405</v>
      </c>
      <c r="D2022" t="s">
        <v>190</v>
      </c>
      <c r="E2022">
        <v>384.58362779999999</v>
      </c>
      <c r="F2022">
        <v>531.6</v>
      </c>
      <c r="G2022">
        <v>42.903952966285502</v>
      </c>
      <c r="H2022">
        <v>-21.5087129503715</v>
      </c>
      <c r="I2022">
        <v>43.647468968802301</v>
      </c>
      <c r="J2022">
        <v>-3.88780514139953</v>
      </c>
      <c r="K2022">
        <v>488.920849858324</v>
      </c>
      <c r="L2022">
        <v>407.99918572525701</v>
      </c>
      <c r="M2022">
        <v>51.0257759232071</v>
      </c>
      <c r="N2022">
        <v>0.20109888964733499</v>
      </c>
      <c r="O2022">
        <v>25.282167042889299</v>
      </c>
      <c r="P2022">
        <v>92.573809092555706</v>
      </c>
      <c r="Q2022">
        <v>5.0749144049319003E-2</v>
      </c>
    </row>
    <row r="2023" spans="1:17" hidden="1" x14ac:dyDescent="0.3">
      <c r="A2023" t="s">
        <v>4230</v>
      </c>
      <c r="B2023" t="s">
        <v>4231</v>
      </c>
      <c r="C2023" t="s">
        <v>10405</v>
      </c>
      <c r="D2023" t="s">
        <v>473</v>
      </c>
      <c r="E2023">
        <v>384.23900638800001</v>
      </c>
      <c r="F2023">
        <v>46.52</v>
      </c>
      <c r="G2023">
        <v>-34.118406273268299</v>
      </c>
      <c r="H2023">
        <v>-5.8037705307147203</v>
      </c>
      <c r="I2023">
        <v>18.430178035066199</v>
      </c>
      <c r="J2023">
        <v>1.9515484571941699</v>
      </c>
      <c r="K2023">
        <v>43.915051257731797</v>
      </c>
      <c r="L2023">
        <v>42.791720515002403</v>
      </c>
      <c r="M2023">
        <v>69.546971269006306</v>
      </c>
      <c r="N2023">
        <v>0.35692517158082099</v>
      </c>
      <c r="O2023">
        <v>28.3319002579535</v>
      </c>
      <c r="P2023">
        <v>62.657342657342603</v>
      </c>
      <c r="Q2023">
        <v>8.9420420980924994E-2</v>
      </c>
    </row>
    <row r="2024" spans="1:17" hidden="1" x14ac:dyDescent="0.3">
      <c r="A2024" t="s">
        <v>4232</v>
      </c>
      <c r="B2024" t="s">
        <v>4233</v>
      </c>
      <c r="C2024" t="s">
        <v>10405</v>
      </c>
      <c r="D2024" t="s">
        <v>228</v>
      </c>
      <c r="E2024">
        <v>383.29089822399999</v>
      </c>
      <c r="F2024">
        <v>132.72999999999999</v>
      </c>
      <c r="G2024">
        <v>-8.5517746043443594</v>
      </c>
      <c r="H2024">
        <v>-9.7916190764674997</v>
      </c>
      <c r="I2024">
        <v>21.0099486294353</v>
      </c>
      <c r="J2024">
        <v>-3.42673573507959</v>
      </c>
      <c r="K2024">
        <v>128.76662875853901</v>
      </c>
      <c r="L2024">
        <v>114.971168711777</v>
      </c>
      <c r="M2024">
        <v>44.452688526598799</v>
      </c>
      <c r="N2024">
        <v>0.55363430790452095</v>
      </c>
      <c r="O2024">
        <v>8.7922850900324008</v>
      </c>
      <c r="P2024">
        <v>54.157955865272903</v>
      </c>
      <c r="Q2024">
        <v>-1.1011957937979999E-3</v>
      </c>
    </row>
    <row r="2025" spans="1:17" hidden="1" x14ac:dyDescent="0.3">
      <c r="A2025" t="s">
        <v>4234</v>
      </c>
      <c r="B2025" t="s">
        <v>4235</v>
      </c>
      <c r="C2025" t="s">
        <v>10405</v>
      </c>
      <c r="D2025" t="s">
        <v>549</v>
      </c>
      <c r="E2025">
        <v>381.5095</v>
      </c>
      <c r="F2025">
        <v>459.65</v>
      </c>
      <c r="G2025">
        <v>533.95806142721301</v>
      </c>
      <c r="H2025">
        <v>-1.22068719971333</v>
      </c>
      <c r="I2025">
        <v>62.860262477602298</v>
      </c>
      <c r="J2025">
        <v>-0.75077387923582795</v>
      </c>
      <c r="K2025">
        <v>402.63789130006398</v>
      </c>
      <c r="L2025">
        <v>281.98557888840099</v>
      </c>
      <c r="M2025">
        <v>56.970062034593298</v>
      </c>
      <c r="N2025">
        <v>0.55794370057745202</v>
      </c>
      <c r="O2025">
        <v>13.6734471880778</v>
      </c>
      <c r="P2025">
        <v>607.04506998923205</v>
      </c>
      <c r="Q2025">
        <v>0.21813401695981999</v>
      </c>
    </row>
    <row r="2026" spans="1:17" hidden="1" x14ac:dyDescent="0.3">
      <c r="A2026" t="s">
        <v>4236</v>
      </c>
      <c r="B2026" t="s">
        <v>4237</v>
      </c>
      <c r="C2026" t="s">
        <v>10405</v>
      </c>
      <c r="D2026" t="s">
        <v>279</v>
      </c>
      <c r="E2026">
        <v>381.22644380999998</v>
      </c>
      <c r="F2026">
        <v>54.06</v>
      </c>
      <c r="G2026">
        <v>-32.437950346874203</v>
      </c>
      <c r="H2026">
        <v>-16.4815152631259</v>
      </c>
      <c r="I2026">
        <v>2.2865648559812302</v>
      </c>
      <c r="J2026">
        <v>-13.891737879263999</v>
      </c>
      <c r="K2026">
        <v>52.501044983029701</v>
      </c>
      <c r="L2026">
        <v>47.9769030608281</v>
      </c>
      <c r="M2026">
        <v>47.322578639786798</v>
      </c>
      <c r="N2026">
        <v>0.89587041338193196</v>
      </c>
      <c r="O2026">
        <v>20.236773954864901</v>
      </c>
      <c r="P2026">
        <v>53.973227000854401</v>
      </c>
      <c r="Q2026">
        <v>0.102385102911542</v>
      </c>
    </row>
    <row r="2027" spans="1:17" hidden="1" x14ac:dyDescent="0.3">
      <c r="A2027" t="s">
        <v>4238</v>
      </c>
      <c r="B2027" t="s">
        <v>4239</v>
      </c>
      <c r="C2027" t="s">
        <v>10405</v>
      </c>
      <c r="D2027" t="s">
        <v>374</v>
      </c>
      <c r="E2027">
        <v>380.38381425</v>
      </c>
      <c r="F2027">
        <v>28.5</v>
      </c>
      <c r="G2027">
        <v>10.295139693746901</v>
      </c>
      <c r="H2027">
        <v>-6.4212778920995097</v>
      </c>
      <c r="I2027">
        <v>0.13113371269436699</v>
      </c>
      <c r="J2027">
        <v>-4.6415840601553402</v>
      </c>
      <c r="K2027">
        <v>28.626630086805601</v>
      </c>
      <c r="L2027">
        <v>26.574565996569799</v>
      </c>
      <c r="M2027">
        <v>39.956717743440599</v>
      </c>
      <c r="N2027">
        <v>1.04427017012626</v>
      </c>
      <c r="O2027">
        <v>24.385964912280699</v>
      </c>
      <c r="P2027">
        <v>48.4375</v>
      </c>
      <c r="Q2027">
        <v>8.2930663042073E-2</v>
      </c>
    </row>
    <row r="2028" spans="1:17" hidden="1" x14ac:dyDescent="0.3">
      <c r="A2028" t="s">
        <v>4240</v>
      </c>
      <c r="B2028" t="s">
        <v>4241</v>
      </c>
      <c r="C2028" t="s">
        <v>10405</v>
      </c>
      <c r="D2028" t="s">
        <v>388</v>
      </c>
      <c r="E2028">
        <v>378.316280366</v>
      </c>
      <c r="F2028">
        <v>213.82</v>
      </c>
      <c r="G2028">
        <v>-41.093980883417899</v>
      </c>
      <c r="H2028">
        <v>3.5135458585950601</v>
      </c>
      <c r="I2028">
        <v>7.7194623307443404</v>
      </c>
      <c r="J2028">
        <v>3.78638785654943</v>
      </c>
      <c r="K2028">
        <v>196.41996479099899</v>
      </c>
      <c r="L2028">
        <v>197.493484242894</v>
      </c>
      <c r="M2028">
        <v>74.077823953768799</v>
      </c>
      <c r="N2028">
        <v>0.82395183225208302</v>
      </c>
      <c r="O2028">
        <v>16.359554765690699</v>
      </c>
      <c r="P2028">
        <v>47.921134555517099</v>
      </c>
      <c r="Q2028">
        <v>-7.0205270450995005E-2</v>
      </c>
    </row>
    <row r="2029" spans="1:17" hidden="1" x14ac:dyDescent="0.3">
      <c r="A2029" t="s">
        <v>4242</v>
      </c>
      <c r="B2029" t="s">
        <v>4243</v>
      </c>
      <c r="C2029" t="s">
        <v>10405</v>
      </c>
      <c r="D2029" t="s">
        <v>4244</v>
      </c>
      <c r="E2029">
        <v>377.75975</v>
      </c>
      <c r="F2029">
        <v>180.1</v>
      </c>
      <c r="G2029">
        <v>121.883947330895</v>
      </c>
      <c r="H2029">
        <v>29.475250537030899</v>
      </c>
      <c r="I2029">
        <v>116.531844475773</v>
      </c>
      <c r="J2029">
        <v>10.011487927187501</v>
      </c>
      <c r="K2029">
        <v>124.70282296094</v>
      </c>
      <c r="L2029">
        <v>93.686026254783101</v>
      </c>
      <c r="M2029">
        <v>88.529506342926098</v>
      </c>
      <c r="N2029">
        <v>1.23889741589713</v>
      </c>
      <c r="O2029">
        <v>1.2493059411437999</v>
      </c>
      <c r="P2029">
        <v>220.97665300302901</v>
      </c>
    </row>
    <row r="2030" spans="1:17" hidden="1" x14ac:dyDescent="0.3">
      <c r="A2030" t="s">
        <v>4245</v>
      </c>
      <c r="B2030" t="s">
        <v>4246</v>
      </c>
      <c r="C2030" t="s">
        <v>10405</v>
      </c>
      <c r="D2030" t="s">
        <v>130</v>
      </c>
      <c r="E2030">
        <v>376.684424127</v>
      </c>
      <c r="F2030">
        <v>111.87</v>
      </c>
      <c r="G2030">
        <v>-53.316680177424502</v>
      </c>
      <c r="H2030">
        <v>-0.39369607748067398</v>
      </c>
      <c r="I2030">
        <v>-0.74187618808286204</v>
      </c>
      <c r="J2030">
        <v>-3.23946887981083</v>
      </c>
      <c r="K2030">
        <v>107.84598288964899</v>
      </c>
      <c r="L2030">
        <v>112.266837756242</v>
      </c>
      <c r="M2030">
        <v>48.101826485853898</v>
      </c>
      <c r="N2030">
        <v>0.96976390649984701</v>
      </c>
      <c r="O2030">
        <v>46.5987306695271</v>
      </c>
      <c r="P2030">
        <v>37.516902274124099</v>
      </c>
      <c r="Q2030">
        <v>9.1396117877113006E-2</v>
      </c>
    </row>
    <row r="2031" spans="1:17" hidden="1" x14ac:dyDescent="0.3">
      <c r="A2031" t="s">
        <v>4247</v>
      </c>
      <c r="B2031" t="s">
        <v>4248</v>
      </c>
      <c r="C2031" t="s">
        <v>10405</v>
      </c>
      <c r="D2031" t="s">
        <v>1390</v>
      </c>
      <c r="E2031">
        <v>376.05628417499997</v>
      </c>
      <c r="F2031">
        <v>164.45</v>
      </c>
      <c r="G2031">
        <v>-34.857460963265801</v>
      </c>
      <c r="H2031">
        <v>-7.5039349098557198</v>
      </c>
      <c r="I2031">
        <v>-20.402601736204598</v>
      </c>
      <c r="J2031">
        <v>-2.0849363065032902</v>
      </c>
      <c r="O2031">
        <v>7.63149893584675</v>
      </c>
      <c r="P2031">
        <v>21.634615384615302</v>
      </c>
    </row>
    <row r="2032" spans="1:17" hidden="1" x14ac:dyDescent="0.3">
      <c r="A2032" t="s">
        <v>4249</v>
      </c>
      <c r="B2032" t="s">
        <v>4250</v>
      </c>
      <c r="C2032" t="s">
        <v>10405</v>
      </c>
      <c r="D2032" t="s">
        <v>273</v>
      </c>
      <c r="E2032">
        <v>375.99250000000001</v>
      </c>
      <c r="F2032">
        <v>326.95</v>
      </c>
      <c r="G2032">
        <v>-46.226872024371602</v>
      </c>
      <c r="H2032">
        <v>-9.5044965791004898</v>
      </c>
      <c r="I2032">
        <v>-22.626523541152899</v>
      </c>
      <c r="J2032">
        <v>-4.26688362353147</v>
      </c>
      <c r="K2032">
        <v>337.74282468288499</v>
      </c>
      <c r="L2032">
        <v>348.07563645817299</v>
      </c>
      <c r="M2032">
        <v>35.764634655727797</v>
      </c>
      <c r="N2032">
        <v>0.63161240240842198</v>
      </c>
      <c r="O2032">
        <v>34.561859611561303</v>
      </c>
      <c r="P2032">
        <v>4.4568690095846604</v>
      </c>
      <c r="Q2032">
        <v>5.2510666030149998E-2</v>
      </c>
    </row>
    <row r="2033" spans="1:17" hidden="1" x14ac:dyDescent="0.3">
      <c r="A2033" t="s">
        <v>4251</v>
      </c>
      <c r="B2033" t="s">
        <v>4252</v>
      </c>
      <c r="C2033" t="s">
        <v>10405</v>
      </c>
      <c r="D2033" t="s">
        <v>54</v>
      </c>
      <c r="E2033">
        <v>375.95657912500002</v>
      </c>
      <c r="F2033">
        <v>375.95</v>
      </c>
      <c r="G2033">
        <v>-21.6971400814707</v>
      </c>
      <c r="H2033">
        <v>18.892018208233601</v>
      </c>
      <c r="I2033">
        <v>15.052075330980401</v>
      </c>
      <c r="J2033">
        <v>10.122296473479899</v>
      </c>
      <c r="K2033">
        <v>313.34428124678499</v>
      </c>
      <c r="L2033">
        <v>317.78560907701802</v>
      </c>
      <c r="M2033">
        <v>68.597284541900095</v>
      </c>
      <c r="N2033">
        <v>1.9113278056190901</v>
      </c>
      <c r="O2033">
        <v>24.6974331693044</v>
      </c>
      <c r="P2033">
        <v>56.6458333333333</v>
      </c>
      <c r="Q2033">
        <v>-0.124723454529083</v>
      </c>
    </row>
    <row r="2034" spans="1:17" hidden="1" x14ac:dyDescent="0.3">
      <c r="A2034" t="s">
        <v>4253</v>
      </c>
      <c r="B2034" t="s">
        <v>4254</v>
      </c>
      <c r="C2034" t="s">
        <v>10405</v>
      </c>
      <c r="D2034" t="s">
        <v>592</v>
      </c>
      <c r="E2034">
        <v>375.85946474999997</v>
      </c>
      <c r="F2034">
        <v>93.11</v>
      </c>
      <c r="G2034">
        <v>-5.9117169248508503</v>
      </c>
      <c r="H2034">
        <v>0.88640480113957498</v>
      </c>
      <c r="I2034">
        <v>8.8904547796690103</v>
      </c>
      <c r="J2034">
        <v>-6.6612756245251301</v>
      </c>
      <c r="K2034">
        <v>85.539331148534501</v>
      </c>
      <c r="L2034">
        <v>78.827046938725502</v>
      </c>
      <c r="M2034">
        <v>50.132352660814099</v>
      </c>
      <c r="N2034">
        <v>0.96759440664999496</v>
      </c>
      <c r="O2034">
        <v>34.196112125443001</v>
      </c>
      <c r="P2034">
        <v>61.6493055555555</v>
      </c>
      <c r="Q2034">
        <v>0.124071424255958</v>
      </c>
    </row>
    <row r="2035" spans="1:17" hidden="1" x14ac:dyDescent="0.3">
      <c r="A2035" t="s">
        <v>4255</v>
      </c>
      <c r="B2035" t="s">
        <v>4256</v>
      </c>
      <c r="C2035" t="s">
        <v>10405</v>
      </c>
      <c r="D2035" t="s">
        <v>195</v>
      </c>
      <c r="E2035">
        <v>374.01601649999998</v>
      </c>
      <c r="F2035">
        <v>142.5</v>
      </c>
      <c r="G2035">
        <v>18.546279653873</v>
      </c>
      <c r="H2035">
        <v>-1.27226750605209</v>
      </c>
      <c r="I2035">
        <v>29.968338800168599</v>
      </c>
      <c r="J2035">
        <v>-10.002072787831899</v>
      </c>
      <c r="K2035">
        <v>124.246918969284</v>
      </c>
      <c r="L2035">
        <v>109.979117544945</v>
      </c>
      <c r="M2035">
        <v>45.1467704589231</v>
      </c>
      <c r="N2035">
        <v>1.1125453960723799</v>
      </c>
      <c r="O2035">
        <v>30.315789473684202</v>
      </c>
      <c r="P2035">
        <v>94.539249146757598</v>
      </c>
      <c r="Q2035">
        <v>1.9711487911002998E-2</v>
      </c>
    </row>
    <row r="2036" spans="1:17" hidden="1" x14ac:dyDescent="0.3">
      <c r="A2036" t="s">
        <v>4257</v>
      </c>
      <c r="B2036" t="s">
        <v>4258</v>
      </c>
      <c r="C2036" t="s">
        <v>10405</v>
      </c>
      <c r="D2036" t="s">
        <v>261</v>
      </c>
      <c r="E2036">
        <v>373.24897741799998</v>
      </c>
      <c r="F2036">
        <v>85.31</v>
      </c>
      <c r="G2036">
        <v>-25.477927637923798</v>
      </c>
      <c r="H2036">
        <v>-10.4986338629586</v>
      </c>
      <c r="I2036">
        <v>-15.410180427593099</v>
      </c>
      <c r="J2036">
        <v>-5.6922687081738301</v>
      </c>
      <c r="K2036">
        <v>87.143077687220696</v>
      </c>
      <c r="L2036">
        <v>94.796578648094993</v>
      </c>
      <c r="M2036">
        <v>36.298231406465</v>
      </c>
      <c r="N2036">
        <v>0.40947455317494402</v>
      </c>
      <c r="O2036">
        <v>103.37592310397299</v>
      </c>
      <c r="P2036">
        <v>13.898531375166799</v>
      </c>
    </row>
    <row r="2037" spans="1:17" hidden="1" x14ac:dyDescent="0.3">
      <c r="A2037" t="s">
        <v>4259</v>
      </c>
      <c r="B2037" t="s">
        <v>4260</v>
      </c>
      <c r="C2037" t="s">
        <v>10405</v>
      </c>
      <c r="D2037" t="s">
        <v>753</v>
      </c>
      <c r="E2037">
        <v>373.16630627000001</v>
      </c>
      <c r="F2037">
        <v>230.88</v>
      </c>
      <c r="G2037">
        <v>17.839297970254801</v>
      </c>
      <c r="H2037">
        <v>-0.942677541793563</v>
      </c>
      <c r="I2037">
        <v>9.8610514168897208</v>
      </c>
      <c r="J2037">
        <v>-0.97841698395200705</v>
      </c>
      <c r="K2037">
        <v>221.722737223813</v>
      </c>
      <c r="L2037">
        <v>198.577118418655</v>
      </c>
      <c r="M2037">
        <v>43.478451693180702</v>
      </c>
      <c r="N2037">
        <v>0.87727061884828705</v>
      </c>
      <c r="O2037">
        <v>0.913894663894665</v>
      </c>
      <c r="P2037">
        <v>60.556328233657801</v>
      </c>
      <c r="Q2037">
        <v>8.1463636799704003E-2</v>
      </c>
    </row>
    <row r="2038" spans="1:17" hidden="1" x14ac:dyDescent="0.3">
      <c r="A2038" t="s">
        <v>4261</v>
      </c>
      <c r="B2038" t="s">
        <v>4262</v>
      </c>
      <c r="C2038" t="s">
        <v>10405</v>
      </c>
      <c r="D2038" t="s">
        <v>51</v>
      </c>
      <c r="E2038">
        <v>372.67519474800002</v>
      </c>
      <c r="F2038">
        <v>31.88</v>
      </c>
      <c r="G2038">
        <v>-78.3146540418971</v>
      </c>
      <c r="H2038">
        <v>-30.500437086120399</v>
      </c>
      <c r="I2038">
        <v>-63.269002810855902</v>
      </c>
      <c r="J2038">
        <v>-17.812406060948099</v>
      </c>
      <c r="K2038">
        <v>45.715054501826501</v>
      </c>
      <c r="L2038">
        <v>56.088330600859997</v>
      </c>
      <c r="M2038">
        <v>8.5427637156091993</v>
      </c>
      <c r="N2038">
        <v>0.33227501672719201</v>
      </c>
      <c r="O2038">
        <v>173.21204516938499</v>
      </c>
      <c r="P2038">
        <v>2.8387096774193399</v>
      </c>
      <c r="Q2038">
        <v>-0.100495247958689</v>
      </c>
    </row>
    <row r="2039" spans="1:17" hidden="1" x14ac:dyDescent="0.3">
      <c r="A2039" t="s">
        <v>4263</v>
      </c>
      <c r="B2039" t="s">
        <v>4264</v>
      </c>
      <c r="C2039" t="s">
        <v>10405</v>
      </c>
      <c r="D2039" t="s">
        <v>998</v>
      </c>
      <c r="E2039">
        <v>372.156510475</v>
      </c>
      <c r="F2039">
        <v>204.95</v>
      </c>
      <c r="G2039">
        <v>-33.268450129194498</v>
      </c>
      <c r="H2039">
        <v>-26.223685376571002</v>
      </c>
      <c r="I2039">
        <v>-18.813590902133299</v>
      </c>
      <c r="J2039">
        <v>-2.0530282018447199</v>
      </c>
      <c r="K2039">
        <v>256.575498876089</v>
      </c>
      <c r="M2039">
        <v>31.830572044628202</v>
      </c>
      <c r="N2039">
        <v>0.42045224185909302</v>
      </c>
      <c r="O2039">
        <v>94.828006830934399</v>
      </c>
      <c r="P2039">
        <v>8.6403392525841394</v>
      </c>
    </row>
    <row r="2040" spans="1:17" hidden="1" x14ac:dyDescent="0.3">
      <c r="A2040" t="s">
        <v>4265</v>
      </c>
      <c r="B2040" t="s">
        <v>4266</v>
      </c>
      <c r="C2040" t="s">
        <v>10405</v>
      </c>
      <c r="D2040" t="s">
        <v>225</v>
      </c>
      <c r="E2040">
        <v>371.500731419999</v>
      </c>
      <c r="F2040">
        <v>11.83</v>
      </c>
      <c r="G2040">
        <v>15.1070230288873</v>
      </c>
      <c r="H2040">
        <v>-18.444194054449198</v>
      </c>
      <c r="I2040">
        <v>1.49983287862713</v>
      </c>
      <c r="J2040">
        <v>-2.5568065393762098</v>
      </c>
      <c r="K2040">
        <v>12.6875993425465</v>
      </c>
      <c r="L2040">
        <v>11.607404525042799</v>
      </c>
      <c r="M2040">
        <v>41.846102949846298</v>
      </c>
      <c r="N2040">
        <v>0.17179679439937801</v>
      </c>
      <c r="O2040">
        <v>55.452240067624601</v>
      </c>
      <c r="P2040">
        <v>56.688741721854299</v>
      </c>
      <c r="Q2040">
        <v>6.4890933991074998E-2</v>
      </c>
    </row>
    <row r="2041" spans="1:17" hidden="1" x14ac:dyDescent="0.3">
      <c r="A2041" t="s">
        <v>4267</v>
      </c>
      <c r="B2041" t="s">
        <v>4268</v>
      </c>
      <c r="C2041" t="s">
        <v>10405</v>
      </c>
      <c r="D2041" t="s">
        <v>273</v>
      </c>
      <c r="E2041">
        <v>371.30500000000001</v>
      </c>
      <c r="F2041">
        <v>3713.05</v>
      </c>
      <c r="G2041">
        <v>94.005124160803106</v>
      </c>
      <c r="H2041">
        <v>-17.478462475092702</v>
      </c>
      <c r="I2041">
        <v>20.105360516817999</v>
      </c>
      <c r="J2041">
        <v>-6.9992619304731196</v>
      </c>
      <c r="K2041">
        <v>3808.86045122528</v>
      </c>
      <c r="L2041">
        <v>3352.34045069171</v>
      </c>
      <c r="M2041">
        <v>46.086952099743698</v>
      </c>
      <c r="N2041">
        <v>0.78782985941220596</v>
      </c>
      <c r="O2041">
        <v>37.218728538533</v>
      </c>
      <c r="P2041">
        <v>130.33808933002399</v>
      </c>
      <c r="Q2041">
        <v>0.13773750701795501</v>
      </c>
    </row>
    <row r="2042" spans="1:17" hidden="1" x14ac:dyDescent="0.3">
      <c r="A2042" t="s">
        <v>4269</v>
      </c>
      <c r="B2042" t="s">
        <v>4270</v>
      </c>
      <c r="C2042" t="s">
        <v>10405</v>
      </c>
      <c r="D2042" t="s">
        <v>21</v>
      </c>
      <c r="E2042">
        <v>370.68057599999997</v>
      </c>
      <c r="F2042">
        <v>252.7</v>
      </c>
      <c r="G2042">
        <v>-31.472140219677001</v>
      </c>
      <c r="H2042">
        <v>-1.24880641429832</v>
      </c>
      <c r="I2042">
        <v>-35.468881661817001</v>
      </c>
      <c r="J2042">
        <v>-5.4750814337838802</v>
      </c>
      <c r="K2042">
        <v>252.29313494892901</v>
      </c>
      <c r="L2042">
        <v>259.800347840771</v>
      </c>
      <c r="M2042">
        <v>49.095304196788</v>
      </c>
      <c r="N2042">
        <v>1.0718617840868101</v>
      </c>
      <c r="O2042">
        <v>61.337554412346599</v>
      </c>
      <c r="P2042">
        <v>20.909090909090899</v>
      </c>
    </row>
    <row r="2043" spans="1:17" hidden="1" x14ac:dyDescent="0.3">
      <c r="A2043" t="s">
        <v>4271</v>
      </c>
      <c r="B2043" t="s">
        <v>4272</v>
      </c>
      <c r="C2043" t="s">
        <v>10405</v>
      </c>
      <c r="D2043" t="s">
        <v>4273</v>
      </c>
      <c r="E2043">
        <v>370.08908996999997</v>
      </c>
      <c r="F2043">
        <v>735.95</v>
      </c>
      <c r="G2043">
        <v>1302.19181072077</v>
      </c>
      <c r="H2043">
        <v>108.618694593073</v>
      </c>
      <c r="I2043">
        <v>1271.1902661771901</v>
      </c>
      <c r="J2043">
        <v>13.758125156837099</v>
      </c>
      <c r="K2043">
        <v>420.475391433531</v>
      </c>
      <c r="L2043">
        <v>195.04737241790201</v>
      </c>
      <c r="M2043">
        <v>87.398079027357895</v>
      </c>
      <c r="N2043">
        <v>0.98484848484848397</v>
      </c>
      <c r="O2043">
        <v>3.8114002309939501</v>
      </c>
      <c r="P2043">
        <v>1756.1160151324</v>
      </c>
    </row>
    <row r="2044" spans="1:17" hidden="1" x14ac:dyDescent="0.3">
      <c r="A2044" t="s">
        <v>4274</v>
      </c>
      <c r="B2044" t="s">
        <v>4275</v>
      </c>
      <c r="C2044" t="s">
        <v>10405</v>
      </c>
      <c r="D2044" t="s">
        <v>727</v>
      </c>
      <c r="E2044">
        <v>370.05262912000001</v>
      </c>
      <c r="F2044">
        <v>61.12</v>
      </c>
      <c r="G2044">
        <v>-7.8738394810341603</v>
      </c>
      <c r="H2044">
        <v>-13.8857088398724</v>
      </c>
      <c r="I2044">
        <v>17.9763461203618</v>
      </c>
      <c r="J2044">
        <v>-8.7867743318756695</v>
      </c>
      <c r="K2044">
        <v>58.901887774757</v>
      </c>
      <c r="L2044">
        <v>53.510674528411499</v>
      </c>
      <c r="M2044">
        <v>51.264017787965898</v>
      </c>
      <c r="N2044">
        <v>0.491903859095979</v>
      </c>
      <c r="O2044">
        <v>17.637434554973801</v>
      </c>
      <c r="P2044">
        <v>52.991239048811003</v>
      </c>
      <c r="Q2044">
        <v>8.2457225040109994E-2</v>
      </c>
    </row>
    <row r="2045" spans="1:17" hidden="1" x14ac:dyDescent="0.3">
      <c r="A2045" t="s">
        <v>4276</v>
      </c>
      <c r="B2045" t="s">
        <v>4277</v>
      </c>
      <c r="C2045" t="s">
        <v>10405</v>
      </c>
      <c r="D2045" t="s">
        <v>4278</v>
      </c>
      <c r="E2045">
        <v>367.95443999999998</v>
      </c>
      <c r="F2045">
        <v>701.4</v>
      </c>
      <c r="G2045">
        <v>345.29335843261401</v>
      </c>
      <c r="H2045">
        <v>120.30685337306799</v>
      </c>
      <c r="I2045">
        <v>508.855360516818</v>
      </c>
      <c r="J2045">
        <v>15.5723281624014</v>
      </c>
      <c r="K2045">
        <v>386.65422024859402</v>
      </c>
      <c r="L2045">
        <v>229.73631768337299</v>
      </c>
      <c r="M2045">
        <v>99.089186701490505</v>
      </c>
      <c r="N2045">
        <v>0.66791586073500897</v>
      </c>
      <c r="O2045">
        <v>0.51325919589393298</v>
      </c>
      <c r="P2045">
        <v>568</v>
      </c>
    </row>
    <row r="2046" spans="1:17" hidden="1" x14ac:dyDescent="0.3">
      <c r="A2046" t="s">
        <v>4279</v>
      </c>
      <c r="B2046" t="s">
        <v>4280</v>
      </c>
      <c r="C2046" t="s">
        <v>10405</v>
      </c>
      <c r="D2046" t="s">
        <v>4281</v>
      </c>
      <c r="E2046">
        <v>367.735105836</v>
      </c>
      <c r="F2046">
        <v>46.57</v>
      </c>
      <c r="G2046">
        <v>-53.303369514763197</v>
      </c>
      <c r="H2046">
        <v>-4.6937236324374902</v>
      </c>
      <c r="I2046">
        <v>-23.256778153082799</v>
      </c>
      <c r="J2046">
        <v>-5.5348934868188104</v>
      </c>
      <c r="K2046">
        <v>48.730344282265001</v>
      </c>
      <c r="L2046">
        <v>53.812879606449897</v>
      </c>
      <c r="M2046">
        <v>32.203830627786303</v>
      </c>
      <c r="N2046">
        <v>1.14469690524083</v>
      </c>
      <c r="O2046">
        <v>77.152673394889405</v>
      </c>
      <c r="P2046">
        <v>36.568914956011703</v>
      </c>
      <c r="Q2046">
        <v>4.1957240553664003E-2</v>
      </c>
    </row>
    <row r="2047" spans="1:17" hidden="1" x14ac:dyDescent="0.3">
      <c r="A2047" t="s">
        <v>4282</v>
      </c>
      <c r="B2047" t="s">
        <v>4283</v>
      </c>
      <c r="C2047" t="s">
        <v>10405</v>
      </c>
      <c r="D2047" t="s">
        <v>535</v>
      </c>
      <c r="E2047">
        <v>367.57499999999999</v>
      </c>
      <c r="F2047">
        <v>490.1</v>
      </c>
      <c r="G2047">
        <v>16.643153918146499</v>
      </c>
      <c r="H2047">
        <v>-9.8148485964592709</v>
      </c>
      <c r="I2047">
        <v>1.77861279645334</v>
      </c>
      <c r="J2047">
        <v>-4.2065129316802699</v>
      </c>
      <c r="K2047">
        <v>514.706515523382</v>
      </c>
      <c r="L2047">
        <v>476.10599397878002</v>
      </c>
      <c r="M2047">
        <v>32.385788203624301</v>
      </c>
      <c r="N2047">
        <v>0.74804181404376402</v>
      </c>
      <c r="O2047">
        <v>25.484594980616102</v>
      </c>
      <c r="P2047">
        <v>67.957505140507195</v>
      </c>
      <c r="Q2047">
        <v>4.0640803095126E-2</v>
      </c>
    </row>
    <row r="2048" spans="1:17" hidden="1" x14ac:dyDescent="0.3">
      <c r="A2048" t="s">
        <v>4284</v>
      </c>
      <c r="B2048" t="s">
        <v>4285</v>
      </c>
      <c r="C2048" t="s">
        <v>10405</v>
      </c>
      <c r="D2048" t="s">
        <v>1232</v>
      </c>
      <c r="E2048">
        <v>367.44990000000001</v>
      </c>
      <c r="F2048">
        <v>330.5</v>
      </c>
      <c r="G2048">
        <v>333.64345903623501</v>
      </c>
      <c r="H2048">
        <v>9.9088832875986892</v>
      </c>
      <c r="I2048">
        <v>122.098114140006</v>
      </c>
      <c r="J2048">
        <v>7.0529320630559296</v>
      </c>
      <c r="K2048">
        <v>274.746501575445</v>
      </c>
      <c r="L2048">
        <v>185.996419834064</v>
      </c>
      <c r="M2048">
        <v>69.587655092391003</v>
      </c>
      <c r="N2048">
        <v>0.28597081930415202</v>
      </c>
      <c r="O2048">
        <v>2.8744326777609701</v>
      </c>
      <c r="P2048">
        <v>411.609907120743</v>
      </c>
    </row>
    <row r="2049" spans="1:17" hidden="1" x14ac:dyDescent="0.3">
      <c r="A2049" t="s">
        <v>4286</v>
      </c>
      <c r="B2049" t="s">
        <v>4287</v>
      </c>
      <c r="C2049" t="s">
        <v>10405</v>
      </c>
      <c r="D2049" t="s">
        <v>1806</v>
      </c>
      <c r="E2049">
        <v>367.25080907699999</v>
      </c>
      <c r="F2049">
        <v>131.47</v>
      </c>
      <c r="G2049">
        <v>-19.721566940520201</v>
      </c>
      <c r="H2049">
        <v>-4.3732879142153704</v>
      </c>
      <c r="I2049">
        <v>-6.91564788654326</v>
      </c>
      <c r="J2049">
        <v>-2.8336973468261402</v>
      </c>
      <c r="K2049">
        <v>137.88169418772301</v>
      </c>
      <c r="L2049">
        <v>135.46742349910099</v>
      </c>
      <c r="M2049">
        <v>38.494152769728302</v>
      </c>
      <c r="N2049">
        <v>1.0741848641862599</v>
      </c>
      <c r="O2049">
        <v>36.647143835095399</v>
      </c>
      <c r="P2049">
        <v>21.675150393336398</v>
      </c>
      <c r="Q2049">
        <v>-3.5666092174908001E-2</v>
      </c>
    </row>
    <row r="2050" spans="1:17" hidden="1" x14ac:dyDescent="0.3">
      <c r="A2050" t="s">
        <v>4288</v>
      </c>
      <c r="B2050" t="s">
        <v>4289</v>
      </c>
      <c r="C2050" t="s">
        <v>10405</v>
      </c>
      <c r="D2050" t="s">
        <v>261</v>
      </c>
      <c r="E2050">
        <v>365.78100000000001</v>
      </c>
      <c r="F2050">
        <v>220.35</v>
      </c>
      <c r="G2050">
        <v>-19.224913992635098</v>
      </c>
      <c r="H2050">
        <v>-6.0947253975056199</v>
      </c>
      <c r="I2050">
        <v>-20.813442901985301</v>
      </c>
      <c r="J2050">
        <v>7.8738010664479496</v>
      </c>
      <c r="K2050">
        <v>217.26919465984</v>
      </c>
      <c r="L2050">
        <v>223.893866080663</v>
      </c>
      <c r="M2050">
        <v>60.098895765311603</v>
      </c>
      <c r="N2050">
        <v>1.1999408583980999</v>
      </c>
      <c r="O2050">
        <v>56.546403449058303</v>
      </c>
      <c r="P2050">
        <v>14.1709844559585</v>
      </c>
      <c r="Q2050">
        <v>0.108087573679317</v>
      </c>
    </row>
    <row r="2051" spans="1:17" hidden="1" x14ac:dyDescent="0.3">
      <c r="A2051" t="s">
        <v>4290</v>
      </c>
      <c r="B2051" t="s">
        <v>4291</v>
      </c>
      <c r="C2051" t="s">
        <v>10405</v>
      </c>
      <c r="D2051" t="s">
        <v>54</v>
      </c>
      <c r="E2051">
        <v>365.73993851999899</v>
      </c>
      <c r="F2051">
        <v>774.6</v>
      </c>
      <c r="G2051">
        <v>-43.851770792038003</v>
      </c>
      <c r="H2051">
        <v>-7.2374696150151996</v>
      </c>
      <c r="I2051">
        <v>-12.214382846614599</v>
      </c>
      <c r="J2051">
        <v>-2.8532330542869402</v>
      </c>
      <c r="K2051">
        <v>803.37844936822603</v>
      </c>
      <c r="L2051">
        <v>838.31920383003296</v>
      </c>
      <c r="M2051">
        <v>42.193743870328902</v>
      </c>
      <c r="N2051">
        <v>0.82109963344689796</v>
      </c>
      <c r="O2051">
        <v>36.070229796023703</v>
      </c>
      <c r="P2051">
        <v>19.169230769230701</v>
      </c>
      <c r="Q2051">
        <v>3.4495072588893998E-2</v>
      </c>
    </row>
    <row r="2052" spans="1:17" hidden="1" x14ac:dyDescent="0.3">
      <c r="A2052" t="s">
        <v>4292</v>
      </c>
      <c r="B2052" t="s">
        <v>4293</v>
      </c>
      <c r="C2052" t="s">
        <v>10405</v>
      </c>
      <c r="D2052" t="s">
        <v>1015</v>
      </c>
      <c r="E2052">
        <v>365.42467524</v>
      </c>
      <c r="F2052">
        <v>39.72</v>
      </c>
      <c r="G2052">
        <v>-24.7875041010786</v>
      </c>
      <c r="H2052">
        <v>-2.9901900985660701</v>
      </c>
      <c r="I2052">
        <v>20.283003497753899</v>
      </c>
      <c r="J2052">
        <v>-1.7103109435827799</v>
      </c>
      <c r="K2052">
        <v>39.699370797364701</v>
      </c>
      <c r="L2052">
        <v>37.245702742244298</v>
      </c>
      <c r="M2052">
        <v>50.665138058345804</v>
      </c>
      <c r="N2052">
        <v>1.0226480920865899</v>
      </c>
      <c r="O2052">
        <v>26.8882175226586</v>
      </c>
      <c r="P2052">
        <v>46.8391866913123</v>
      </c>
      <c r="Q2052">
        <v>3.6445905123569003E-2</v>
      </c>
    </row>
    <row r="2053" spans="1:17" hidden="1" x14ac:dyDescent="0.3">
      <c r="A2053" t="s">
        <v>4294</v>
      </c>
      <c r="B2053" t="s">
        <v>4295</v>
      </c>
      <c r="C2053" t="s">
        <v>10405</v>
      </c>
      <c r="D2053" t="s">
        <v>125</v>
      </c>
      <c r="E2053">
        <v>365.36188878000002</v>
      </c>
      <c r="F2053">
        <v>17.22</v>
      </c>
      <c r="G2053">
        <v>-45.533709236558799</v>
      </c>
      <c r="H2053">
        <v>-6.0419348250344802</v>
      </c>
      <c r="I2053">
        <v>-21.992977433320402</v>
      </c>
      <c r="J2053">
        <v>-6.2196948685113904</v>
      </c>
      <c r="K2053">
        <v>17.605109190263999</v>
      </c>
      <c r="L2053">
        <v>18.741609029021699</v>
      </c>
      <c r="M2053">
        <v>35.083335412598103</v>
      </c>
      <c r="N2053">
        <v>0.68570972562895305</v>
      </c>
      <c r="O2053">
        <v>88.153310104529595</v>
      </c>
      <c r="P2053">
        <v>7.6249999999999902</v>
      </c>
      <c r="Q2053">
        <v>1.7371634647355999E-2</v>
      </c>
    </row>
    <row r="2054" spans="1:17" hidden="1" x14ac:dyDescent="0.3">
      <c r="A2054" t="s">
        <v>4296</v>
      </c>
      <c r="B2054" t="s">
        <v>4297</v>
      </c>
      <c r="C2054" t="s">
        <v>10405</v>
      </c>
      <c r="D2054" t="s">
        <v>54</v>
      </c>
      <c r="E2054">
        <v>365.29919999999998</v>
      </c>
      <c r="F2054">
        <v>9.06</v>
      </c>
      <c r="G2054">
        <v>-104.259091401525</v>
      </c>
      <c r="H2054">
        <v>-14.1685126506356</v>
      </c>
      <c r="I2054">
        <v>-85.266979908713793</v>
      </c>
      <c r="J2054">
        <v>-9.9585723496886605</v>
      </c>
      <c r="K2054">
        <v>11.730839103748099</v>
      </c>
      <c r="L2054">
        <v>18.690475999800899</v>
      </c>
      <c r="M2054">
        <v>32.252481267147701</v>
      </c>
      <c r="N2054">
        <v>0.28961718699616201</v>
      </c>
      <c r="O2054">
        <v>322.18543046357598</v>
      </c>
      <c r="P2054">
        <v>8.2437275985663305</v>
      </c>
      <c r="Q2054">
        <v>0.14523843480687401</v>
      </c>
    </row>
    <row r="2055" spans="1:17" hidden="1" x14ac:dyDescent="0.3">
      <c r="A2055" t="s">
        <v>4298</v>
      </c>
      <c r="B2055" t="s">
        <v>4299</v>
      </c>
      <c r="C2055" t="s">
        <v>10405</v>
      </c>
      <c r="D2055" t="s">
        <v>46</v>
      </c>
      <c r="E2055">
        <v>364.45464399999997</v>
      </c>
      <c r="F2055">
        <v>315.95</v>
      </c>
      <c r="G2055">
        <v>-48.431364333204598</v>
      </c>
      <c r="H2055">
        <v>-14.3599938642009</v>
      </c>
      <c r="I2055">
        <v>-34.9549786873567</v>
      </c>
      <c r="J2055">
        <v>-4.7885905118751104</v>
      </c>
      <c r="K2055">
        <v>357.961360369148</v>
      </c>
      <c r="M2055">
        <v>34.842440070666697</v>
      </c>
      <c r="N2055">
        <v>0.71751949249643598</v>
      </c>
      <c r="O2055">
        <v>87.371419528406307</v>
      </c>
      <c r="P2055">
        <v>3.5901639344262102</v>
      </c>
    </row>
    <row r="2056" spans="1:17" hidden="1" x14ac:dyDescent="0.3">
      <c r="A2056" t="s">
        <v>4300</v>
      </c>
      <c r="B2056" t="s">
        <v>4301</v>
      </c>
      <c r="C2056" t="s">
        <v>10405</v>
      </c>
      <c r="D2056" t="s">
        <v>279</v>
      </c>
      <c r="E2056">
        <v>363.65481080000001</v>
      </c>
      <c r="F2056">
        <v>69.56</v>
      </c>
      <c r="G2056">
        <v>47.198120337375897</v>
      </c>
      <c r="H2056">
        <v>-8.5413794751640602</v>
      </c>
      <c r="I2056">
        <v>6.3776025097006297</v>
      </c>
      <c r="J2056">
        <v>-4.3507717351413699</v>
      </c>
      <c r="K2056">
        <v>73.908029672085803</v>
      </c>
      <c r="L2056">
        <v>69.083648243339894</v>
      </c>
      <c r="M2056">
        <v>42.434060658331902</v>
      </c>
      <c r="N2056">
        <v>0.83589664538884401</v>
      </c>
      <c r="O2056">
        <v>30.966072455434102</v>
      </c>
      <c r="P2056">
        <v>83.778071334214005</v>
      </c>
      <c r="Q2056">
        <v>7.2690194109230999E-2</v>
      </c>
    </row>
    <row r="2057" spans="1:17" hidden="1" x14ac:dyDescent="0.3">
      <c r="A2057" t="s">
        <v>4302</v>
      </c>
      <c r="B2057" t="s">
        <v>4303</v>
      </c>
      <c r="C2057" t="s">
        <v>10405</v>
      </c>
      <c r="E2057">
        <v>363.40699499999999</v>
      </c>
      <c r="F2057">
        <v>179.9</v>
      </c>
      <c r="G2057">
        <v>263.970083247952</v>
      </c>
      <c r="H2057">
        <v>2.21427734444624</v>
      </c>
      <c r="I2057">
        <v>-5.0273690272168903</v>
      </c>
      <c r="J2057">
        <v>-9.7472700927172298</v>
      </c>
      <c r="K2057">
        <v>170.50819127729801</v>
      </c>
      <c r="L2057">
        <v>133.177784566658</v>
      </c>
      <c r="M2057">
        <v>25.278364916381999</v>
      </c>
      <c r="N2057">
        <v>0.47174114250027299</v>
      </c>
      <c r="O2057">
        <v>18.399110617009399</v>
      </c>
      <c r="P2057">
        <v>392.87671232876698</v>
      </c>
    </row>
    <row r="2058" spans="1:17" hidden="1" x14ac:dyDescent="0.3">
      <c r="A2058" t="s">
        <v>4304</v>
      </c>
      <c r="B2058" t="s">
        <v>4305</v>
      </c>
      <c r="C2058" t="s">
        <v>10405</v>
      </c>
      <c r="D2058" t="s">
        <v>46</v>
      </c>
      <c r="E2058">
        <v>363.26129304</v>
      </c>
      <c r="F2058">
        <v>50.34</v>
      </c>
      <c r="G2058">
        <v>-59.417844033983997</v>
      </c>
      <c r="H2058">
        <v>-10.932065700422701</v>
      </c>
      <c r="I2058">
        <v>13.3586072700648</v>
      </c>
      <c r="J2058">
        <v>3.94823522203398</v>
      </c>
      <c r="K2058">
        <v>47.287013401531098</v>
      </c>
      <c r="L2058">
        <v>53.026485527728099</v>
      </c>
      <c r="M2058">
        <v>61.018731534600597</v>
      </c>
      <c r="N2058">
        <v>0.65302308782015595</v>
      </c>
      <c r="O2058">
        <v>137.38577671831499</v>
      </c>
      <c r="P2058">
        <v>52.084592145015101</v>
      </c>
      <c r="Q2058">
        <v>-2.4172221441040001E-3</v>
      </c>
    </row>
    <row r="2059" spans="1:17" hidden="1" x14ac:dyDescent="0.3">
      <c r="A2059" t="s">
        <v>4306</v>
      </c>
      <c r="B2059" t="s">
        <v>4307</v>
      </c>
      <c r="C2059" t="s">
        <v>10405</v>
      </c>
      <c r="D2059" t="s">
        <v>400</v>
      </c>
      <c r="E2059">
        <v>363.12700774000001</v>
      </c>
      <c r="F2059">
        <v>993.65</v>
      </c>
      <c r="G2059">
        <v>64.136694583642495</v>
      </c>
      <c r="H2059">
        <v>-5.8707019483221501</v>
      </c>
      <c r="I2059">
        <v>14.704536267948001</v>
      </c>
      <c r="J2059">
        <v>-1.2530282018447201</v>
      </c>
      <c r="K2059">
        <v>943.16217384982701</v>
      </c>
      <c r="L2059">
        <v>782.40262966519504</v>
      </c>
      <c r="M2059">
        <v>46.457528657590601</v>
      </c>
      <c r="N2059">
        <v>0.37283423420480999</v>
      </c>
      <c r="O2059">
        <v>13.118301212700599</v>
      </c>
      <c r="P2059">
        <v>111.41489361702099</v>
      </c>
      <c r="Q2059">
        <v>0.10884273147969201</v>
      </c>
    </row>
    <row r="2060" spans="1:17" hidden="1" x14ac:dyDescent="0.3">
      <c r="A2060" t="s">
        <v>4308</v>
      </c>
      <c r="B2060" t="s">
        <v>4309</v>
      </c>
      <c r="C2060" t="s">
        <v>10405</v>
      </c>
      <c r="D2060" t="s">
        <v>86</v>
      </c>
      <c r="E2060">
        <v>362.72869523999998</v>
      </c>
      <c r="F2060">
        <v>153.9</v>
      </c>
      <c r="G2060">
        <v>691.14515369617402</v>
      </c>
      <c r="H2060">
        <v>29.4776747828585</v>
      </c>
      <c r="I2060">
        <v>223.31822303618901</v>
      </c>
      <c r="J2060">
        <v>6.1190148089079601</v>
      </c>
      <c r="K2060">
        <v>113.635535265963</v>
      </c>
      <c r="L2060">
        <v>72.447248789179696</v>
      </c>
      <c r="M2060">
        <v>97.587029092506498</v>
      </c>
      <c r="N2060">
        <v>1.0989019032057401</v>
      </c>
      <c r="O2060">
        <v>0</v>
      </c>
      <c r="P2060">
        <v>805.29411764705799</v>
      </c>
      <c r="Q2060">
        <v>0.19862680274757899</v>
      </c>
    </row>
    <row r="2061" spans="1:17" hidden="1" x14ac:dyDescent="0.3">
      <c r="A2061" t="s">
        <v>4310</v>
      </c>
      <c r="B2061" t="s">
        <v>4311</v>
      </c>
      <c r="C2061" t="s">
        <v>10405</v>
      </c>
      <c r="D2061" t="s">
        <v>438</v>
      </c>
      <c r="E2061">
        <v>362.12243699999999</v>
      </c>
      <c r="F2061">
        <v>291</v>
      </c>
      <c r="G2061">
        <v>-37.292228198464002</v>
      </c>
      <c r="H2061">
        <v>-11.1046125195291</v>
      </c>
      <c r="I2061">
        <v>-49.657209315584097</v>
      </c>
      <c r="J2061">
        <v>-7.1648492881066996</v>
      </c>
      <c r="K2061">
        <v>310.51047069748398</v>
      </c>
      <c r="L2061">
        <v>346.34699977415801</v>
      </c>
      <c r="M2061">
        <v>44.066243620231901</v>
      </c>
      <c r="N2061">
        <v>0.55290915277305197</v>
      </c>
      <c r="O2061">
        <v>152.43986254295501</v>
      </c>
      <c r="P2061">
        <v>19.999999999999901</v>
      </c>
      <c r="Q2061">
        <v>0.169936158674132</v>
      </c>
    </row>
    <row r="2062" spans="1:17" hidden="1" x14ac:dyDescent="0.3">
      <c r="A2062" t="s">
        <v>4312</v>
      </c>
      <c r="B2062" t="s">
        <v>4313</v>
      </c>
      <c r="C2062" t="s">
        <v>10405</v>
      </c>
      <c r="D2062" t="s">
        <v>2529</v>
      </c>
      <c r="E2062">
        <v>362.02063700000002</v>
      </c>
      <c r="F2062">
        <v>806.3</v>
      </c>
      <c r="G2062">
        <v>74.841093445614305</v>
      </c>
      <c r="H2062">
        <v>13.431430198600401</v>
      </c>
      <c r="I2062">
        <v>47.189969620716802</v>
      </c>
      <c r="J2062">
        <v>-2.8436908524471201</v>
      </c>
      <c r="K2062">
        <v>663.58690631166496</v>
      </c>
      <c r="L2062">
        <v>535.03325724644696</v>
      </c>
      <c r="M2062">
        <v>68.930938102431796</v>
      </c>
      <c r="N2062">
        <v>0.73153283599556596</v>
      </c>
      <c r="O2062">
        <v>3.4354458638223999</v>
      </c>
      <c r="P2062">
        <v>127.12676056338</v>
      </c>
      <c r="Q2062">
        <v>0.18466242102838401</v>
      </c>
    </row>
    <row r="2063" spans="1:17" hidden="1" x14ac:dyDescent="0.3">
      <c r="A2063" t="s">
        <v>4314</v>
      </c>
      <c r="B2063" t="s">
        <v>4315</v>
      </c>
      <c r="C2063" t="s">
        <v>10405</v>
      </c>
      <c r="D2063" t="s">
        <v>400</v>
      </c>
      <c r="E2063">
        <v>361.90428465000002</v>
      </c>
      <c r="F2063">
        <v>145.1</v>
      </c>
      <c r="G2063">
        <v>311.20393640425999</v>
      </c>
      <c r="H2063">
        <v>-0.33417226795685101</v>
      </c>
      <c r="I2063">
        <v>67.446124848028205</v>
      </c>
      <c r="J2063">
        <v>2.0015107289051901</v>
      </c>
      <c r="K2063">
        <v>137.21971724303501</v>
      </c>
      <c r="L2063">
        <v>106.512347710764</v>
      </c>
      <c r="M2063">
        <v>58.259154322290797</v>
      </c>
      <c r="N2063">
        <v>1.0725840963817399</v>
      </c>
      <c r="O2063">
        <v>5.6512749827705102</v>
      </c>
      <c r="P2063">
        <v>399.311768754301</v>
      </c>
      <c r="Q2063">
        <v>0.17291345131454999</v>
      </c>
    </row>
    <row r="2064" spans="1:17" hidden="1" x14ac:dyDescent="0.3">
      <c r="A2064" t="s">
        <v>4316</v>
      </c>
      <c r="B2064" t="s">
        <v>4317</v>
      </c>
      <c r="C2064" t="s">
        <v>10405</v>
      </c>
      <c r="D2064" t="s">
        <v>125</v>
      </c>
      <c r="E2064">
        <v>361.72639800000002</v>
      </c>
      <c r="F2064">
        <v>31.24</v>
      </c>
      <c r="G2064">
        <v>104.81716795642301</v>
      </c>
      <c r="H2064">
        <v>42.996800347718299</v>
      </c>
      <c r="I2064">
        <v>45.313693850151402</v>
      </c>
      <c r="J2064">
        <v>-2.0530282018447199</v>
      </c>
      <c r="K2064">
        <v>22.967206995187698</v>
      </c>
      <c r="L2064">
        <v>18.040802620752</v>
      </c>
      <c r="M2064">
        <v>98.637332272969005</v>
      </c>
      <c r="N2064">
        <v>0.230051104155232</v>
      </c>
      <c r="O2064">
        <v>0</v>
      </c>
      <c r="P2064">
        <v>151.935483870967</v>
      </c>
      <c r="Q2064">
        <v>8.6731854511902004E-2</v>
      </c>
    </row>
    <row r="2065" spans="1:17" hidden="1" x14ac:dyDescent="0.3">
      <c r="A2065" t="s">
        <v>4318</v>
      </c>
      <c r="B2065" t="s">
        <v>4319</v>
      </c>
      <c r="C2065" t="s">
        <v>10405</v>
      </c>
      <c r="D2065" t="s">
        <v>465</v>
      </c>
      <c r="E2065">
        <v>361.34999342999998</v>
      </c>
      <c r="F2065">
        <v>295.64999999999998</v>
      </c>
      <c r="G2065">
        <v>-66.367771135492205</v>
      </c>
      <c r="H2065">
        <v>-22.8570033181851</v>
      </c>
      <c r="I2065">
        <v>-51.912911908431099</v>
      </c>
      <c r="J2065">
        <v>-5.9239959437802003</v>
      </c>
      <c r="K2065">
        <v>345.79409822953801</v>
      </c>
      <c r="M2065">
        <v>30.001937162448002</v>
      </c>
      <c r="N2065">
        <v>0.53425338328618399</v>
      </c>
      <c r="O2065">
        <v>84.982242516489094</v>
      </c>
      <c r="P2065">
        <v>9.2975970425138499</v>
      </c>
    </row>
    <row r="2066" spans="1:17" hidden="1" x14ac:dyDescent="0.3">
      <c r="A2066" t="s">
        <v>4320</v>
      </c>
      <c r="B2066" t="s">
        <v>4321</v>
      </c>
      <c r="C2066" t="s">
        <v>10405</v>
      </c>
      <c r="D2066" t="s">
        <v>642</v>
      </c>
      <c r="E2066">
        <v>360.90162500000002</v>
      </c>
      <c r="F2066">
        <v>261.05</v>
      </c>
      <c r="G2066">
        <v>-24.642106513117799</v>
      </c>
      <c r="H2066">
        <v>-10.174221755408199</v>
      </c>
      <c r="I2066">
        <v>1.1297646030836801</v>
      </c>
      <c r="J2066">
        <v>-3.2013890094016602</v>
      </c>
      <c r="K2066">
        <v>268.25475339304899</v>
      </c>
      <c r="L2066">
        <v>257.03663961158099</v>
      </c>
      <c r="M2066">
        <v>45.159909072569903</v>
      </c>
      <c r="N2066">
        <v>0.35315187822263</v>
      </c>
      <c r="O2066">
        <v>32.9247270637808</v>
      </c>
      <c r="P2066">
        <v>33.940482298614597</v>
      </c>
      <c r="Q2066">
        <v>6.3756191584814007E-2</v>
      </c>
    </row>
    <row r="2067" spans="1:17" hidden="1" x14ac:dyDescent="0.3">
      <c r="A2067" t="s">
        <v>4322</v>
      </c>
      <c r="B2067" t="s">
        <v>4323</v>
      </c>
      <c r="C2067" t="s">
        <v>10405</v>
      </c>
      <c r="D2067" t="s">
        <v>400</v>
      </c>
      <c r="E2067">
        <v>360.69110504000002</v>
      </c>
      <c r="F2067">
        <v>144.55000000000001</v>
      </c>
      <c r="G2067">
        <v>-55.5899365894306</v>
      </c>
      <c r="H2067">
        <v>-12.676939563554299</v>
      </c>
      <c r="I2067">
        <v>-41.135077362369401</v>
      </c>
      <c r="J2067">
        <v>-3.4043795531960699</v>
      </c>
      <c r="M2067">
        <v>45.909306110998003</v>
      </c>
      <c r="O2067">
        <v>38.325838810100301</v>
      </c>
      <c r="P2067">
        <v>14.813343923749001</v>
      </c>
    </row>
    <row r="2068" spans="1:17" hidden="1" x14ac:dyDescent="0.3">
      <c r="A2068" t="s">
        <v>4324</v>
      </c>
      <c r="B2068" t="s">
        <v>4325</v>
      </c>
      <c r="C2068" t="s">
        <v>10405</v>
      </c>
      <c r="D2068" t="s">
        <v>54</v>
      </c>
      <c r="E2068">
        <v>359.228824605</v>
      </c>
      <c r="F2068">
        <v>298.55</v>
      </c>
      <c r="G2068">
        <v>116.485222355535</v>
      </c>
      <c r="H2068">
        <v>-9.5321868970059693</v>
      </c>
      <c r="I2068">
        <v>-3.9422359110747398</v>
      </c>
      <c r="J2068">
        <v>-6.78573260436045</v>
      </c>
      <c r="K2068">
        <v>314.70853346584198</v>
      </c>
      <c r="L2068">
        <v>285.31265820068597</v>
      </c>
      <c r="M2068">
        <v>34.904395722738599</v>
      </c>
      <c r="N2068">
        <v>0.35065086887315999</v>
      </c>
      <c r="O2068">
        <v>39.675096298777397</v>
      </c>
      <c r="P2068">
        <v>157.14900947459</v>
      </c>
      <c r="Q2068">
        <v>0.140821079656757</v>
      </c>
    </row>
    <row r="2069" spans="1:17" hidden="1" x14ac:dyDescent="0.3">
      <c r="A2069" t="s">
        <v>4326</v>
      </c>
      <c r="B2069" t="s">
        <v>4327</v>
      </c>
      <c r="C2069" t="s">
        <v>10405</v>
      </c>
      <c r="D2069" t="s">
        <v>122</v>
      </c>
      <c r="E2069">
        <v>358.86070799999999</v>
      </c>
      <c r="F2069">
        <v>14.36</v>
      </c>
      <c r="G2069">
        <v>-42.099498710243097</v>
      </c>
      <c r="H2069">
        <v>-13.7122372116281</v>
      </c>
      <c r="I2069">
        <v>-9.0172809926158894</v>
      </c>
      <c r="J2069">
        <v>4.0662591722838499</v>
      </c>
      <c r="K2069">
        <v>14.232622512657199</v>
      </c>
      <c r="L2069">
        <v>14.4301730210033</v>
      </c>
      <c r="M2069">
        <v>53.756256658128699</v>
      </c>
      <c r="N2069">
        <v>0.56173692561488797</v>
      </c>
      <c r="O2069">
        <v>23.5376044568245</v>
      </c>
      <c r="P2069">
        <v>27.6444444444444</v>
      </c>
      <c r="Q2069">
        <v>-4.5237065783141003E-2</v>
      </c>
    </row>
    <row r="2070" spans="1:17" hidden="1" x14ac:dyDescent="0.3">
      <c r="A2070" t="s">
        <v>4328</v>
      </c>
      <c r="B2070" t="s">
        <v>4329</v>
      </c>
      <c r="C2070" t="s">
        <v>10405</v>
      </c>
      <c r="D2070" t="s">
        <v>2307</v>
      </c>
      <c r="E2070">
        <v>358.16055</v>
      </c>
      <c r="F2070">
        <v>13.8083333333333</v>
      </c>
      <c r="G2070">
        <v>-50.5841725699782</v>
      </c>
      <c r="H2070">
        <v>-41.050990910307398</v>
      </c>
      <c r="I2070">
        <v>-33.707770796313199</v>
      </c>
      <c r="J2070">
        <v>-16.455898524756002</v>
      </c>
      <c r="K2070">
        <v>18.542800002489201</v>
      </c>
      <c r="L2070">
        <v>19.431207460464002</v>
      </c>
      <c r="M2070">
        <v>29.403121634319302</v>
      </c>
      <c r="N2070">
        <v>0.90065916594631601</v>
      </c>
      <c r="O2070">
        <v>124.260712130356</v>
      </c>
      <c r="P2070">
        <v>4.2138364779874298</v>
      </c>
      <c r="Q2070">
        <v>6.4109597734375995E-2</v>
      </c>
    </row>
    <row r="2071" spans="1:17" hidden="1" x14ac:dyDescent="0.3">
      <c r="A2071" t="s">
        <v>4330</v>
      </c>
      <c r="B2071" t="s">
        <v>4331</v>
      </c>
      <c r="C2071" t="s">
        <v>10405</v>
      </c>
      <c r="D2071" t="s">
        <v>393</v>
      </c>
      <c r="E2071">
        <v>358.05035340000001</v>
      </c>
      <c r="F2071">
        <v>4150.5</v>
      </c>
      <c r="G2071">
        <v>-20.873562881365999</v>
      </c>
      <c r="H2071">
        <v>-33.633695488054897</v>
      </c>
      <c r="I2071">
        <v>-1.5171477192643399</v>
      </c>
      <c r="J2071">
        <v>-19.277927800238299</v>
      </c>
      <c r="K2071">
        <v>4733.8407983826501</v>
      </c>
      <c r="L2071">
        <v>4095.8786083621098</v>
      </c>
      <c r="M2071">
        <v>18.722590688324999</v>
      </c>
      <c r="N2071">
        <v>2.0043922845934001</v>
      </c>
      <c r="O2071">
        <v>44.5608962775569</v>
      </c>
      <c r="P2071">
        <v>32.794752839545602</v>
      </c>
      <c r="Q2071">
        <v>7.0167008074072001E-2</v>
      </c>
    </row>
    <row r="2072" spans="1:17" hidden="1" x14ac:dyDescent="0.3">
      <c r="A2072" t="s">
        <v>4332</v>
      </c>
      <c r="B2072" t="s">
        <v>4333</v>
      </c>
      <c r="C2072" t="s">
        <v>10405</v>
      </c>
      <c r="D2072" t="s">
        <v>135</v>
      </c>
      <c r="E2072">
        <v>358.04359679999999</v>
      </c>
      <c r="F2072">
        <v>128.32</v>
      </c>
      <c r="G2072">
        <v>-32.067228103711201</v>
      </c>
      <c r="H2072">
        <v>-11.7332333008207</v>
      </c>
      <c r="I2072">
        <v>5.7531532231520401</v>
      </c>
      <c r="J2072">
        <v>-7.96017105898758</v>
      </c>
      <c r="K2072">
        <v>127.261207757813</v>
      </c>
      <c r="L2072">
        <v>127.99595108389001</v>
      </c>
      <c r="M2072">
        <v>29.050688793364301</v>
      </c>
      <c r="N2072">
        <v>0.16872674884392699</v>
      </c>
      <c r="O2072">
        <v>46.664588528678202</v>
      </c>
      <c r="P2072">
        <v>30.8053007135576</v>
      </c>
      <c r="Q2072">
        <v>1.8192897849619999E-2</v>
      </c>
    </row>
    <row r="2073" spans="1:17" hidden="1" x14ac:dyDescent="0.3">
      <c r="A2073" t="s">
        <v>4334</v>
      </c>
      <c r="B2073" t="s">
        <v>4335</v>
      </c>
      <c r="C2073" t="s">
        <v>10405</v>
      </c>
      <c r="D2073" t="s">
        <v>54</v>
      </c>
      <c r="E2073">
        <v>357.62511999999998</v>
      </c>
      <c r="F2073">
        <v>311</v>
      </c>
      <c r="G2073">
        <v>31.834711816072598</v>
      </c>
      <c r="H2073">
        <v>4.93409257222579</v>
      </c>
      <c r="I2073">
        <v>81.137119214551802</v>
      </c>
      <c r="J2073">
        <v>6.4529140731977197</v>
      </c>
      <c r="K2073">
        <v>293.88318771399003</v>
      </c>
      <c r="L2073">
        <v>229.47742395510801</v>
      </c>
      <c r="M2073">
        <v>42.422267810256201</v>
      </c>
      <c r="N2073">
        <v>0.62725153634244502</v>
      </c>
      <c r="O2073">
        <v>9.0032154340836001</v>
      </c>
      <c r="P2073">
        <v>128.67647058823499</v>
      </c>
    </row>
    <row r="2074" spans="1:17" hidden="1" x14ac:dyDescent="0.3">
      <c r="A2074" t="s">
        <v>4336</v>
      </c>
      <c r="B2074" t="s">
        <v>4337</v>
      </c>
      <c r="C2074" t="s">
        <v>10405</v>
      </c>
      <c r="D2074" t="s">
        <v>125</v>
      </c>
      <c r="E2074">
        <v>357.095004195</v>
      </c>
      <c r="F2074">
        <v>68.209999999999994</v>
      </c>
      <c r="G2074">
        <v>18.459007239514399</v>
      </c>
      <c r="H2074">
        <v>1.4631000390241899</v>
      </c>
      <c r="I2074">
        <v>-12.8261893835345</v>
      </c>
      <c r="J2074">
        <v>-2.4008542888012299</v>
      </c>
      <c r="K2074">
        <v>67.160045392867701</v>
      </c>
      <c r="L2074">
        <v>65.103759826374301</v>
      </c>
      <c r="M2074">
        <v>53.413026777160098</v>
      </c>
      <c r="N2074">
        <v>0.62248250389570103</v>
      </c>
      <c r="O2074">
        <v>39.129159947221801</v>
      </c>
      <c r="P2074">
        <v>59.4809445873275</v>
      </c>
      <c r="Q2074">
        <v>3.4620441476397E-2</v>
      </c>
    </row>
    <row r="2075" spans="1:17" hidden="1" x14ac:dyDescent="0.3">
      <c r="A2075" t="s">
        <v>4338</v>
      </c>
      <c r="B2075" t="s">
        <v>4339</v>
      </c>
      <c r="C2075" t="s">
        <v>10405</v>
      </c>
      <c r="D2075" t="s">
        <v>273</v>
      </c>
      <c r="E2075">
        <v>356.93098500000002</v>
      </c>
      <c r="F2075">
        <v>199.4</v>
      </c>
      <c r="G2075">
        <v>14.6604204668325</v>
      </c>
      <c r="H2075">
        <v>7.9919481398138501</v>
      </c>
      <c r="I2075">
        <v>8.4097769206035693</v>
      </c>
      <c r="J2075">
        <v>-2.0786692274857499</v>
      </c>
      <c r="K2075">
        <v>184.749547074014</v>
      </c>
      <c r="L2075">
        <v>183.2760367555</v>
      </c>
      <c r="M2075">
        <v>66.890506242830398</v>
      </c>
      <c r="N2075">
        <v>1.9826939803845101</v>
      </c>
      <c r="O2075">
        <v>24.874623871614801</v>
      </c>
      <c r="P2075">
        <v>61.457489878542503</v>
      </c>
    </row>
    <row r="2076" spans="1:17" hidden="1" x14ac:dyDescent="0.3">
      <c r="A2076" t="s">
        <v>4340</v>
      </c>
      <c r="B2076" t="s">
        <v>4341</v>
      </c>
      <c r="C2076" t="s">
        <v>10405</v>
      </c>
      <c r="D2076" t="s">
        <v>4342</v>
      </c>
      <c r="E2076">
        <v>356.52600000000001</v>
      </c>
      <c r="F2076">
        <v>261</v>
      </c>
      <c r="G2076">
        <v>20.737464166108801</v>
      </c>
      <c r="H2076">
        <v>-7.4099298437144299</v>
      </c>
      <c r="I2076">
        <v>33.690744018988802</v>
      </c>
      <c r="J2076">
        <v>-3.1641393129558302</v>
      </c>
      <c r="K2076">
        <v>254.672625742012</v>
      </c>
      <c r="L2076">
        <v>215.15527961850299</v>
      </c>
      <c r="M2076">
        <v>44.534054114215103</v>
      </c>
      <c r="N2076">
        <v>0.31383838383838297</v>
      </c>
      <c r="O2076">
        <v>13.793103448275801</v>
      </c>
      <c r="P2076">
        <v>76.291793313069903</v>
      </c>
    </row>
    <row r="2077" spans="1:17" hidden="1" x14ac:dyDescent="0.3">
      <c r="A2077" t="s">
        <v>4343</v>
      </c>
      <c r="B2077" t="s">
        <v>4344</v>
      </c>
      <c r="C2077" t="s">
        <v>10405</v>
      </c>
      <c r="D2077" t="s">
        <v>642</v>
      </c>
      <c r="E2077">
        <v>356.12011360000002</v>
      </c>
      <c r="F2077">
        <v>228.16</v>
      </c>
      <c r="G2077">
        <v>-28.211070365932301</v>
      </c>
      <c r="H2077">
        <v>-10.8803193686912</v>
      </c>
      <c r="I2077">
        <v>-15.764349950887899</v>
      </c>
      <c r="J2077">
        <v>-7.1569822037613102</v>
      </c>
      <c r="K2077">
        <v>238.294775036489</v>
      </c>
      <c r="L2077">
        <v>235.07576786539801</v>
      </c>
      <c r="M2077">
        <v>38.843151327055899</v>
      </c>
      <c r="N2077">
        <v>0.44222191380886</v>
      </c>
      <c r="O2077">
        <v>26.227208976157002</v>
      </c>
      <c r="P2077">
        <v>14.08</v>
      </c>
      <c r="Q2077">
        <v>2.9184402535980002E-2</v>
      </c>
    </row>
    <row r="2078" spans="1:17" hidden="1" x14ac:dyDescent="0.3">
      <c r="A2078" t="s">
        <v>4345</v>
      </c>
      <c r="B2078" t="s">
        <v>4346</v>
      </c>
      <c r="C2078" t="s">
        <v>10405</v>
      </c>
      <c r="D2078" t="s">
        <v>1542</v>
      </c>
      <c r="E2078">
        <v>355.94558999999998</v>
      </c>
      <c r="F2078">
        <v>579.15</v>
      </c>
      <c r="G2078">
        <v>46.238332945749598</v>
      </c>
      <c r="H2078">
        <v>-2.6147085723110401</v>
      </c>
      <c r="I2078">
        <v>5.8287647721372204</v>
      </c>
      <c r="J2078">
        <v>-7.3067400634860897</v>
      </c>
      <c r="K2078">
        <v>583.536037147824</v>
      </c>
      <c r="L2078">
        <v>514.54845231668901</v>
      </c>
      <c r="M2078">
        <v>33.241214830238299</v>
      </c>
      <c r="N2078">
        <v>0.64214791899651802</v>
      </c>
      <c r="O2078">
        <v>10.152810152810099</v>
      </c>
      <c r="P2078">
        <v>86.191930557788098</v>
      </c>
      <c r="Q2078">
        <v>0.102752248070189</v>
      </c>
    </row>
    <row r="2079" spans="1:17" hidden="1" x14ac:dyDescent="0.3">
      <c r="A2079" t="s">
        <v>4347</v>
      </c>
      <c r="B2079" t="s">
        <v>4348</v>
      </c>
      <c r="C2079" t="s">
        <v>10405</v>
      </c>
      <c r="D2079" t="s">
        <v>388</v>
      </c>
      <c r="E2079">
        <v>355.27854148</v>
      </c>
      <c r="F2079">
        <v>273.2</v>
      </c>
      <c r="G2079">
        <v>21.806294315628602</v>
      </c>
      <c r="H2079">
        <v>-16.547660589638902</v>
      </c>
      <c r="I2079">
        <v>-6.6528478334048602</v>
      </c>
      <c r="J2079">
        <v>-6.48687381216092</v>
      </c>
      <c r="K2079">
        <v>280.59626634157598</v>
      </c>
      <c r="L2079">
        <v>255.22314030756499</v>
      </c>
      <c r="M2079">
        <v>41.401273559644203</v>
      </c>
      <c r="N2079">
        <v>0.57398861514274602</v>
      </c>
      <c r="O2079">
        <v>25.4392386530014</v>
      </c>
      <c r="P2079">
        <v>72.856690920594701</v>
      </c>
      <c r="Q2079">
        <v>5.6975203336592999E-2</v>
      </c>
    </row>
    <row r="2080" spans="1:17" hidden="1" x14ac:dyDescent="0.3">
      <c r="A2080" t="s">
        <v>4349</v>
      </c>
      <c r="B2080" t="s">
        <v>4350</v>
      </c>
      <c r="C2080" t="s">
        <v>10405</v>
      </c>
      <c r="D2080" t="s">
        <v>279</v>
      </c>
      <c r="E2080">
        <v>354.881939684999</v>
      </c>
      <c r="F2080">
        <v>21.71</v>
      </c>
      <c r="G2080">
        <v>110.720333691991</v>
      </c>
      <c r="H2080">
        <v>5.1328790784221399</v>
      </c>
      <c r="I2080">
        <v>52.879870320739599</v>
      </c>
      <c r="J2080">
        <v>1.5014741678235199</v>
      </c>
      <c r="K2080">
        <v>21.7547427617294</v>
      </c>
      <c r="L2080">
        <v>17.93056649851</v>
      </c>
      <c r="M2080">
        <v>49.580358753096299</v>
      </c>
      <c r="N2080">
        <v>0.19877524284970099</v>
      </c>
      <c r="O2080">
        <v>41.179180101335703</v>
      </c>
      <c r="P2080">
        <v>173.08176100628901</v>
      </c>
      <c r="Q2080">
        <v>9.7017881787235999E-2</v>
      </c>
    </row>
    <row r="2081" spans="1:17" hidden="1" x14ac:dyDescent="0.3">
      <c r="A2081" t="s">
        <v>4351</v>
      </c>
      <c r="B2081" t="s">
        <v>4352</v>
      </c>
      <c r="C2081" t="s">
        <v>10405</v>
      </c>
      <c r="D2081" t="s">
        <v>21</v>
      </c>
      <c r="E2081">
        <v>354.258684104</v>
      </c>
      <c r="F2081">
        <v>102.44</v>
      </c>
      <c r="G2081">
        <v>-15.4404078011521</v>
      </c>
      <c r="H2081">
        <v>-27.477401434623498</v>
      </c>
      <c r="I2081">
        <v>-42.648196579132303</v>
      </c>
      <c r="J2081">
        <v>-17.931867792288401</v>
      </c>
      <c r="K2081">
        <v>119.70642753680001</v>
      </c>
      <c r="L2081">
        <v>123.244054802314</v>
      </c>
      <c r="M2081">
        <v>34.1907290083305</v>
      </c>
      <c r="N2081">
        <v>1.3628475776251101</v>
      </c>
      <c r="O2081">
        <v>69.562670831706299</v>
      </c>
      <c r="P2081">
        <v>18.702201622247902</v>
      </c>
      <c r="Q2081">
        <v>9.6903025745484997E-2</v>
      </c>
    </row>
    <row r="2082" spans="1:17" hidden="1" x14ac:dyDescent="0.3">
      <c r="A2082" t="s">
        <v>4353</v>
      </c>
      <c r="B2082" t="s">
        <v>4354</v>
      </c>
      <c r="C2082" t="s">
        <v>10405</v>
      </c>
      <c r="D2082" t="s">
        <v>1300</v>
      </c>
      <c r="E2082">
        <v>353.85207885</v>
      </c>
      <c r="F2082">
        <v>268.64999999999998</v>
      </c>
      <c r="G2082">
        <v>103.808396026598</v>
      </c>
      <c r="H2082">
        <v>-8.1501920916036301</v>
      </c>
      <c r="I2082">
        <v>-40.637496626039002</v>
      </c>
      <c r="J2082">
        <v>-4.0369213466099998</v>
      </c>
      <c r="K2082">
        <v>277.60401916641899</v>
      </c>
      <c r="L2082">
        <v>282.46368239386902</v>
      </c>
      <c r="M2082">
        <v>67.845294673548693</v>
      </c>
      <c r="N2082">
        <v>0.68337749302675999</v>
      </c>
      <c r="O2082">
        <v>69.328122091941196</v>
      </c>
      <c r="P2082">
        <v>182.64071541294001</v>
      </c>
      <c r="Q2082">
        <v>0.13488561669768001</v>
      </c>
    </row>
    <row r="2083" spans="1:17" hidden="1" x14ac:dyDescent="0.3">
      <c r="A2083" t="s">
        <v>4355</v>
      </c>
      <c r="B2083" t="s">
        <v>4356</v>
      </c>
      <c r="C2083" t="s">
        <v>10405</v>
      </c>
      <c r="D2083" t="s">
        <v>1694</v>
      </c>
      <c r="E2083">
        <v>353.22745599999899</v>
      </c>
      <c r="F2083">
        <v>66.53</v>
      </c>
      <c r="G2083">
        <v>-6.9105315740928503</v>
      </c>
      <c r="H2083">
        <v>-5.6045468312864999E-2</v>
      </c>
      <c r="I2083">
        <v>-5.1834740252632097</v>
      </c>
      <c r="J2083">
        <v>-0.26212050247230401</v>
      </c>
      <c r="K2083">
        <v>64.232018143747098</v>
      </c>
      <c r="L2083">
        <v>61.436537544329802</v>
      </c>
      <c r="M2083">
        <v>59.429581906584403</v>
      </c>
      <c r="N2083">
        <v>0.47132920744311302</v>
      </c>
      <c r="O2083">
        <v>17.2403427025402</v>
      </c>
      <c r="P2083">
        <v>33.460381143430197</v>
      </c>
      <c r="Q2083">
        <v>-2.7277470216565999E-2</v>
      </c>
    </row>
    <row r="2084" spans="1:17" hidden="1" x14ac:dyDescent="0.3">
      <c r="A2084" t="s">
        <v>4357</v>
      </c>
      <c r="B2084" t="s">
        <v>4358</v>
      </c>
      <c r="C2084" t="s">
        <v>10405</v>
      </c>
      <c r="D2084" t="s">
        <v>1232</v>
      </c>
      <c r="E2084">
        <v>353.20499999999998</v>
      </c>
      <c r="F2084">
        <v>15.03</v>
      </c>
      <c r="G2084">
        <v>39.921929861185397</v>
      </c>
      <c r="H2084">
        <v>13.625589092794501</v>
      </c>
      <c r="I2084">
        <v>6.30906422052177</v>
      </c>
      <c r="J2084">
        <v>-0.61417928098140995</v>
      </c>
      <c r="K2084">
        <v>13.4236342697148</v>
      </c>
      <c r="L2084">
        <v>12.4562415249277</v>
      </c>
      <c r="M2084">
        <v>60.024115460151201</v>
      </c>
      <c r="N2084">
        <v>1.77601194539373</v>
      </c>
      <c r="O2084">
        <v>17.431803060545501</v>
      </c>
      <c r="P2084">
        <v>77.869822485207095</v>
      </c>
      <c r="Q2084">
        <v>6.6795226911312996E-2</v>
      </c>
    </row>
    <row r="2085" spans="1:17" hidden="1" x14ac:dyDescent="0.3">
      <c r="A2085" t="s">
        <v>4359</v>
      </c>
      <c r="B2085" t="s">
        <v>4360</v>
      </c>
      <c r="C2085" t="s">
        <v>10405</v>
      </c>
      <c r="D2085" t="s">
        <v>2205</v>
      </c>
      <c r="E2085">
        <v>352.125</v>
      </c>
      <c r="F2085">
        <v>626</v>
      </c>
      <c r="G2085">
        <v>293.27783575495198</v>
      </c>
      <c r="H2085">
        <v>-22.546046662872001</v>
      </c>
      <c r="I2085">
        <v>111.239399961668</v>
      </c>
      <c r="J2085">
        <v>-5.9048800536965702</v>
      </c>
      <c r="K2085">
        <v>660.187117998688</v>
      </c>
      <c r="L2085">
        <v>443.02749093842402</v>
      </c>
      <c r="M2085">
        <v>34.205519321663097</v>
      </c>
      <c r="N2085">
        <v>0.50329796386578696</v>
      </c>
      <c r="O2085">
        <v>50.151757188498401</v>
      </c>
      <c r="P2085">
        <v>437.33905579399101</v>
      </c>
    </row>
    <row r="2086" spans="1:17" hidden="1" x14ac:dyDescent="0.3">
      <c r="A2086" t="s">
        <v>4361</v>
      </c>
      <c r="B2086" t="s">
        <v>4362</v>
      </c>
      <c r="C2086" t="s">
        <v>10405</v>
      </c>
      <c r="D2086" t="s">
        <v>1015</v>
      </c>
      <c r="E2086">
        <v>351.52415999999999</v>
      </c>
      <c r="F2086">
        <v>18.72</v>
      </c>
      <c r="G2086">
        <v>-33.581782174810002</v>
      </c>
      <c r="H2086">
        <v>6.7123963594941003</v>
      </c>
      <c r="I2086">
        <v>8.6659665774241308</v>
      </c>
      <c r="J2086">
        <v>-5.4076607897041598</v>
      </c>
      <c r="K2086">
        <v>17.355499492496602</v>
      </c>
      <c r="L2086">
        <v>16.914133184792899</v>
      </c>
      <c r="M2086">
        <v>59.421752799625601</v>
      </c>
      <c r="N2086">
        <v>1.6388715268444001</v>
      </c>
      <c r="O2086">
        <v>7.1047008547008703</v>
      </c>
      <c r="P2086">
        <v>32.7659574468085</v>
      </c>
      <c r="Q2086">
        <v>-6.1418353006037998E-2</v>
      </c>
    </row>
    <row r="2087" spans="1:17" hidden="1" x14ac:dyDescent="0.3">
      <c r="A2087" t="s">
        <v>4363</v>
      </c>
      <c r="B2087" t="s">
        <v>4364</v>
      </c>
      <c r="C2087" t="s">
        <v>10405</v>
      </c>
      <c r="D2087" t="s">
        <v>1211</v>
      </c>
      <c r="E2087">
        <v>350.07400999999999</v>
      </c>
      <c r="F2087">
        <v>143</v>
      </c>
      <c r="G2087">
        <v>329.44082387040203</v>
      </c>
      <c r="H2087">
        <v>1.77453943377809</v>
      </c>
      <c r="I2087">
        <v>62.185920607236199</v>
      </c>
      <c r="J2087">
        <v>-3.7600954602946999</v>
      </c>
      <c r="K2087">
        <v>139.69210541750601</v>
      </c>
      <c r="L2087">
        <v>106.17141467128801</v>
      </c>
      <c r="M2087">
        <v>42.378976057092103</v>
      </c>
      <c r="N2087">
        <v>3.8531123728351102E-2</v>
      </c>
      <c r="O2087">
        <v>19.7552447552447</v>
      </c>
      <c r="P2087">
        <v>363.53322528362997</v>
      </c>
      <c r="Q2087">
        <v>0.307683942683948</v>
      </c>
    </row>
    <row r="2088" spans="1:17" hidden="1" x14ac:dyDescent="0.3">
      <c r="A2088" t="s">
        <v>4365</v>
      </c>
      <c r="B2088" t="s">
        <v>4366</v>
      </c>
      <c r="C2088" t="s">
        <v>10405</v>
      </c>
      <c r="D2088" t="s">
        <v>4367</v>
      </c>
      <c r="E2088">
        <v>349.63614665</v>
      </c>
      <c r="F2088">
        <v>680.05</v>
      </c>
      <c r="G2088">
        <v>10.0196991618753</v>
      </c>
      <c r="H2088">
        <v>-18.8271901112462</v>
      </c>
      <c r="I2088">
        <v>-8.8904512103458693</v>
      </c>
      <c r="J2088">
        <v>-1.9623937607571</v>
      </c>
      <c r="K2088">
        <v>721.091628675214</v>
      </c>
      <c r="L2088">
        <v>653.66176233134001</v>
      </c>
      <c r="M2088">
        <v>45.054400340336997</v>
      </c>
      <c r="N2088">
        <v>1.42191975054089</v>
      </c>
      <c r="O2088">
        <v>30.137489890449199</v>
      </c>
      <c r="P2088">
        <v>53.927116342236197</v>
      </c>
      <c r="Q2088">
        <v>0.18458454229878099</v>
      </c>
    </row>
    <row r="2089" spans="1:17" hidden="1" x14ac:dyDescent="0.3">
      <c r="A2089" t="s">
        <v>4368</v>
      </c>
      <c r="B2089" t="s">
        <v>4369</v>
      </c>
      <c r="C2089" t="s">
        <v>10405</v>
      </c>
      <c r="D2089" t="s">
        <v>86</v>
      </c>
      <c r="E2089">
        <v>349.48755299999999</v>
      </c>
      <c r="F2089">
        <v>158.69999999999999</v>
      </c>
      <c r="G2089">
        <v>-9.2065311677392394</v>
      </c>
      <c r="H2089">
        <v>1.5740851288256801</v>
      </c>
      <c r="I2089">
        <v>-8.4348042617607195</v>
      </c>
      <c r="J2089">
        <v>-2.8734762927251101</v>
      </c>
      <c r="K2089">
        <v>147.90394375201001</v>
      </c>
      <c r="L2089">
        <v>151.05735165653999</v>
      </c>
      <c r="M2089">
        <v>58.935814278410902</v>
      </c>
      <c r="N2089">
        <v>0.60489013019544002</v>
      </c>
      <c r="O2089">
        <v>59.861373660995497</v>
      </c>
      <c r="P2089">
        <v>39.210526315789402</v>
      </c>
      <c r="Q2089">
        <v>3.4692721131416998E-2</v>
      </c>
    </row>
    <row r="2090" spans="1:17" hidden="1" x14ac:dyDescent="0.3">
      <c r="A2090" t="s">
        <v>4370</v>
      </c>
      <c r="B2090" t="s">
        <v>4371</v>
      </c>
      <c r="C2090" t="s">
        <v>10405</v>
      </c>
      <c r="D2090" t="s">
        <v>465</v>
      </c>
      <c r="E2090">
        <v>349.32159999999999</v>
      </c>
      <c r="F2090">
        <v>276.8</v>
      </c>
      <c r="G2090">
        <v>-7.2490035493157796</v>
      </c>
      <c r="H2090">
        <v>-12.1485793749479</v>
      </c>
      <c r="I2090">
        <v>-3.3913445902659398</v>
      </c>
      <c r="J2090">
        <v>-8.7431101553486492</v>
      </c>
      <c r="K2090">
        <v>279.55312733951899</v>
      </c>
      <c r="L2090">
        <v>261.994696487694</v>
      </c>
      <c r="M2090">
        <v>35.454332268770003</v>
      </c>
      <c r="N2090">
        <v>0.62705490048604895</v>
      </c>
      <c r="O2090">
        <v>21.911127167629999</v>
      </c>
      <c r="P2090">
        <v>31.1848341232227</v>
      </c>
      <c r="Q2090">
        <v>7.3728322450399995E-4</v>
      </c>
    </row>
    <row r="2091" spans="1:17" hidden="1" x14ac:dyDescent="0.3">
      <c r="A2091" t="s">
        <v>4372</v>
      </c>
      <c r="B2091" t="s">
        <v>4373</v>
      </c>
      <c r="C2091" t="s">
        <v>10405</v>
      </c>
      <c r="D2091" t="s">
        <v>21</v>
      </c>
      <c r="E2091">
        <v>348.71003167199899</v>
      </c>
      <c r="F2091">
        <v>113.27</v>
      </c>
      <c r="G2091">
        <v>-40.906102483827901</v>
      </c>
      <c r="H2091">
        <v>-9.3748579350365695</v>
      </c>
      <c r="I2091">
        <v>-0.92163177109966499</v>
      </c>
      <c r="J2091">
        <v>-4.2610961423967302</v>
      </c>
      <c r="K2091">
        <v>120.67103782395</v>
      </c>
      <c r="L2091">
        <v>122.887100458226</v>
      </c>
      <c r="M2091">
        <v>28.412736383894401</v>
      </c>
      <c r="N2091">
        <v>0.41694023385467799</v>
      </c>
      <c r="O2091">
        <v>48.318177805244098</v>
      </c>
      <c r="P2091">
        <v>22.985884907709</v>
      </c>
      <c r="Q2091">
        <v>-6.0335321852259998E-3</v>
      </c>
    </row>
    <row r="2092" spans="1:17" hidden="1" x14ac:dyDescent="0.3">
      <c r="A2092" t="s">
        <v>4374</v>
      </c>
      <c r="B2092" t="s">
        <v>4375</v>
      </c>
      <c r="C2092" t="s">
        <v>10405</v>
      </c>
      <c r="D2092" t="s">
        <v>998</v>
      </c>
      <c r="E2092">
        <v>348.57182969000002</v>
      </c>
      <c r="F2092">
        <v>43.31</v>
      </c>
      <c r="G2092">
        <v>-8.7423758835465009</v>
      </c>
      <c r="H2092">
        <v>29.649191313410299</v>
      </c>
      <c r="I2092">
        <v>35.051682234523099</v>
      </c>
      <c r="J2092">
        <v>-12.4570686058851</v>
      </c>
      <c r="K2092">
        <v>38.5901510424411</v>
      </c>
      <c r="L2092">
        <v>33.222252319675903</v>
      </c>
      <c r="M2092">
        <v>43.1445137228825</v>
      </c>
      <c r="N2092">
        <v>0.72140026384731404</v>
      </c>
      <c r="O2092">
        <v>17.755714615562201</v>
      </c>
      <c r="P2092">
        <v>68.849902534112999</v>
      </c>
      <c r="Q2092">
        <v>4.9736993758036002E-2</v>
      </c>
    </row>
    <row r="2093" spans="1:17" hidden="1" x14ac:dyDescent="0.3">
      <c r="A2093" t="s">
        <v>4376</v>
      </c>
      <c r="B2093" t="s">
        <v>4377</v>
      </c>
      <c r="C2093" t="s">
        <v>10405</v>
      </c>
      <c r="D2093" t="s">
        <v>1012</v>
      </c>
      <c r="E2093">
        <v>347.12306000000001</v>
      </c>
      <c r="F2093">
        <v>613.4</v>
      </c>
      <c r="G2093">
        <v>62.880660019915602</v>
      </c>
      <c r="H2093">
        <v>-15.176705096801699</v>
      </c>
      <c r="I2093">
        <v>34.870471600347898</v>
      </c>
      <c r="J2093">
        <v>-5.47032324436036</v>
      </c>
      <c r="K2093">
        <v>617.70639659326298</v>
      </c>
      <c r="L2093">
        <v>520.15219618951198</v>
      </c>
      <c r="M2093">
        <v>48.9104172562418</v>
      </c>
      <c r="N2093">
        <v>0.728593668915412</v>
      </c>
      <c r="O2093">
        <v>12.080208672970301</v>
      </c>
      <c r="P2093">
        <v>139.609375</v>
      </c>
    </row>
    <row r="2094" spans="1:17" hidden="1" x14ac:dyDescent="0.3">
      <c r="A2094" t="s">
        <v>4378</v>
      </c>
      <c r="B2094" t="s">
        <v>4379</v>
      </c>
      <c r="C2094" t="s">
        <v>10405</v>
      </c>
      <c r="D2094" t="s">
        <v>37</v>
      </c>
      <c r="E2094">
        <v>346.46835600000003</v>
      </c>
      <c r="F2094">
        <v>9.23</v>
      </c>
      <c r="G2094">
        <v>-98.967418197239795</v>
      </c>
      <c r="H2094">
        <v>-20.185335761459399</v>
      </c>
      <c r="I2094">
        <v>-31.5341743669028</v>
      </c>
      <c r="J2094">
        <v>-11.7617660659223</v>
      </c>
      <c r="K2094">
        <v>10.6889894270059</v>
      </c>
      <c r="L2094">
        <v>13.876342874108699</v>
      </c>
      <c r="M2094">
        <v>32.008006125692702</v>
      </c>
      <c r="N2094">
        <v>2.44096578211773</v>
      </c>
      <c r="O2094">
        <v>261.32177681473399</v>
      </c>
      <c r="P2094">
        <v>2.7839643652561099</v>
      </c>
      <c r="Q2094">
        <v>0.147649958548423</v>
      </c>
    </row>
    <row r="2095" spans="1:17" hidden="1" x14ac:dyDescent="0.3">
      <c r="A2095" t="s">
        <v>4380</v>
      </c>
      <c r="B2095" t="s">
        <v>4381</v>
      </c>
      <c r="C2095" t="s">
        <v>10405</v>
      </c>
      <c r="D2095" t="s">
        <v>393</v>
      </c>
      <c r="E2095">
        <v>346.333465684999</v>
      </c>
      <c r="F2095">
        <v>255.15</v>
      </c>
      <c r="G2095">
        <v>-35.838209904974903</v>
      </c>
      <c r="H2095">
        <v>-16.7803388489924</v>
      </c>
      <c r="I2095">
        <v>-13.7593835936612</v>
      </c>
      <c r="J2095">
        <v>-7.2538425642359696</v>
      </c>
      <c r="K2095">
        <v>269.525510241456</v>
      </c>
      <c r="L2095">
        <v>263.11789223534601</v>
      </c>
      <c r="M2095">
        <v>27.223953879924998</v>
      </c>
      <c r="N2095">
        <v>0.269993933169692</v>
      </c>
      <c r="O2095">
        <v>38.800705467372097</v>
      </c>
      <c r="P2095">
        <v>22.374100719424401</v>
      </c>
      <c r="Q2095">
        <v>-3.163668914065E-3</v>
      </c>
    </row>
    <row r="2096" spans="1:17" hidden="1" x14ac:dyDescent="0.3">
      <c r="A2096" t="s">
        <v>4382</v>
      </c>
      <c r="B2096" t="s">
        <v>4383</v>
      </c>
      <c r="C2096" t="s">
        <v>10405</v>
      </c>
      <c r="D2096" t="s">
        <v>54</v>
      </c>
      <c r="E2096">
        <v>346.08896600000003</v>
      </c>
      <c r="F2096">
        <v>296.2</v>
      </c>
      <c r="G2096">
        <v>144.97293119629799</v>
      </c>
      <c r="H2096">
        <v>-1.60402714168558</v>
      </c>
      <c r="I2096">
        <v>86.670121109308596</v>
      </c>
      <c r="J2096">
        <v>-9.6991820479985709</v>
      </c>
      <c r="K2096">
        <v>282.27156842841498</v>
      </c>
      <c r="L2096">
        <v>206.69139131508501</v>
      </c>
      <c r="M2096">
        <v>30.881258806325299</v>
      </c>
      <c r="N2096">
        <v>0.41904153333831301</v>
      </c>
      <c r="O2096">
        <v>21.742066171505702</v>
      </c>
      <c r="P2096">
        <v>185.43895152741601</v>
      </c>
      <c r="Q2096">
        <v>0.17791571839665599</v>
      </c>
    </row>
    <row r="2097" spans="1:17" hidden="1" x14ac:dyDescent="0.3">
      <c r="A2097" t="s">
        <v>4384</v>
      </c>
      <c r="B2097" t="s">
        <v>4385</v>
      </c>
      <c r="C2097" t="s">
        <v>10405</v>
      </c>
      <c r="D2097" t="s">
        <v>279</v>
      </c>
      <c r="E2097">
        <v>345.080829231</v>
      </c>
      <c r="F2097">
        <v>177.39</v>
      </c>
      <c r="G2097">
        <v>-6.7948635322381596</v>
      </c>
      <c r="H2097">
        <v>-6.1380976325603402</v>
      </c>
      <c r="I2097">
        <v>29.329926273641799</v>
      </c>
      <c r="J2097">
        <v>-3.6957273168889699</v>
      </c>
      <c r="K2097">
        <v>176.14545391554401</v>
      </c>
      <c r="L2097">
        <v>163.570890142331</v>
      </c>
      <c r="M2097">
        <v>49.06170269103</v>
      </c>
      <c r="N2097">
        <v>0.45045688160144698</v>
      </c>
      <c r="O2097">
        <v>34.703196347031898</v>
      </c>
      <c r="P2097">
        <v>62.9673863114377</v>
      </c>
      <c r="Q2097">
        <v>5.9133813665809998E-2</v>
      </c>
    </row>
    <row r="2098" spans="1:17" hidden="1" x14ac:dyDescent="0.3">
      <c r="A2098" t="s">
        <v>4386</v>
      </c>
      <c r="B2098" t="s">
        <v>4387</v>
      </c>
      <c r="C2098" t="s">
        <v>10405</v>
      </c>
      <c r="D2098" t="s">
        <v>279</v>
      </c>
      <c r="E2098">
        <v>344.72725145599998</v>
      </c>
      <c r="F2098">
        <v>199.36</v>
      </c>
      <c r="G2098">
        <v>55.255146995998103</v>
      </c>
      <c r="H2098">
        <v>-5.8985031122991796</v>
      </c>
      <c r="I2098">
        <v>-9.6906956690274004</v>
      </c>
      <c r="J2098">
        <v>0.94697179815527499</v>
      </c>
      <c r="K2098">
        <v>198.05044363605401</v>
      </c>
      <c r="L2098">
        <v>173.39216189876299</v>
      </c>
      <c r="M2098">
        <v>44.485596476677003</v>
      </c>
      <c r="N2098">
        <v>0.177662661093065</v>
      </c>
      <c r="O2098">
        <v>19.472311396468701</v>
      </c>
      <c r="P2098">
        <v>106.912298910223</v>
      </c>
    </row>
    <row r="2099" spans="1:17" hidden="1" x14ac:dyDescent="0.3">
      <c r="A2099" t="s">
        <v>4388</v>
      </c>
      <c r="B2099" t="s">
        <v>4389</v>
      </c>
      <c r="C2099" t="s">
        <v>10405</v>
      </c>
      <c r="D2099" t="s">
        <v>1966</v>
      </c>
      <c r="E2099">
        <v>344.412126</v>
      </c>
      <c r="F2099">
        <v>453.15</v>
      </c>
      <c r="G2099">
        <v>-40.9923558531002</v>
      </c>
      <c r="H2099">
        <v>-24.650589350596899</v>
      </c>
      <c r="I2099">
        <v>-26.537496626039001</v>
      </c>
      <c r="J2099">
        <v>8.8552223181460299</v>
      </c>
      <c r="M2099">
        <v>39.721737546013998</v>
      </c>
      <c r="O2099">
        <v>47.456692044576798</v>
      </c>
      <c r="P2099">
        <v>11.0117589416952</v>
      </c>
    </row>
    <row r="2100" spans="1:17" hidden="1" x14ac:dyDescent="0.3">
      <c r="A2100" t="s">
        <v>4390</v>
      </c>
      <c r="B2100" t="s">
        <v>4391</v>
      </c>
      <c r="C2100" t="s">
        <v>10405</v>
      </c>
      <c r="D2100" t="s">
        <v>4392</v>
      </c>
      <c r="E2100">
        <v>343.99652400000002</v>
      </c>
      <c r="F2100">
        <v>143.4</v>
      </c>
      <c r="G2100">
        <v>-50.946818879495503</v>
      </c>
      <c r="H2100">
        <v>2.39957136004264</v>
      </c>
      <c r="I2100">
        <v>-10.3397682625772</v>
      </c>
      <c r="J2100">
        <v>-12.434516632113599</v>
      </c>
      <c r="K2100">
        <v>135.79676707913299</v>
      </c>
      <c r="L2100">
        <v>149.029048036501</v>
      </c>
      <c r="M2100">
        <v>61.357466249963799</v>
      </c>
      <c r="N2100">
        <v>2.4966507177033401</v>
      </c>
      <c r="O2100">
        <v>54.114365411436502</v>
      </c>
      <c r="P2100">
        <v>23.090128755364798</v>
      </c>
    </row>
    <row r="2101" spans="1:17" hidden="1" x14ac:dyDescent="0.3">
      <c r="A2101" t="s">
        <v>4393</v>
      </c>
      <c r="B2101" t="s">
        <v>4394</v>
      </c>
      <c r="C2101" t="s">
        <v>10405</v>
      </c>
      <c r="D2101" t="s">
        <v>592</v>
      </c>
      <c r="E2101">
        <v>343.46615000000003</v>
      </c>
      <c r="F2101">
        <v>277</v>
      </c>
      <c r="G2101">
        <v>203.50159087813401</v>
      </c>
      <c r="H2101">
        <v>2.3814328066503698</v>
      </c>
      <c r="I2101">
        <v>-21.877398103871499</v>
      </c>
      <c r="J2101">
        <v>-5.2673139161304299</v>
      </c>
      <c r="K2101">
        <v>273.86362782419502</v>
      </c>
      <c r="L2101">
        <v>232.98631768896001</v>
      </c>
      <c r="M2101">
        <v>62.377605744520899</v>
      </c>
      <c r="N2101">
        <v>0.20194639120470301</v>
      </c>
      <c r="O2101">
        <v>22.7436823104693</v>
      </c>
      <c r="P2101">
        <v>269.33333333333297</v>
      </c>
    </row>
    <row r="2102" spans="1:17" hidden="1" x14ac:dyDescent="0.3">
      <c r="A2102" t="s">
        <v>4395</v>
      </c>
      <c r="B2102" t="s">
        <v>4396</v>
      </c>
      <c r="C2102" t="s">
        <v>10405</v>
      </c>
      <c r="D2102" t="s">
        <v>4397</v>
      </c>
      <c r="E2102">
        <v>342.851722</v>
      </c>
      <c r="F2102">
        <v>17.62</v>
      </c>
      <c r="G2102">
        <v>4.8456137800594696</v>
      </c>
      <c r="H2102">
        <v>-8.0517527727436295</v>
      </c>
      <c r="I2102">
        <v>-47.474004562546902</v>
      </c>
      <c r="J2102">
        <v>0.50110838893815801</v>
      </c>
      <c r="K2102">
        <v>18.7388491308987</v>
      </c>
      <c r="L2102">
        <v>20.6330581906556</v>
      </c>
      <c r="M2102">
        <v>47.775744025126002</v>
      </c>
      <c r="N2102">
        <v>1.1856371712499101</v>
      </c>
      <c r="O2102">
        <v>92.962542565266702</v>
      </c>
      <c r="P2102">
        <v>58.5958595859586</v>
      </c>
      <c r="Q2102">
        <v>0.118173854725724</v>
      </c>
    </row>
    <row r="2103" spans="1:17" hidden="1" x14ac:dyDescent="0.3">
      <c r="A2103" t="s">
        <v>4398</v>
      </c>
      <c r="B2103" t="s">
        <v>4399</v>
      </c>
      <c r="C2103" t="s">
        <v>10405</v>
      </c>
      <c r="D2103" t="s">
        <v>998</v>
      </c>
      <c r="E2103">
        <v>341.750831565</v>
      </c>
      <c r="F2103">
        <v>1067.55</v>
      </c>
      <c r="G2103">
        <v>-5.7211905816986697</v>
      </c>
      <c r="H2103">
        <v>7.7092109547968199</v>
      </c>
      <c r="I2103">
        <v>11.9896775692965</v>
      </c>
      <c r="J2103">
        <v>0.774892804895154</v>
      </c>
      <c r="K2103">
        <v>1030.00818666793</v>
      </c>
      <c r="L2103">
        <v>958.66654779701003</v>
      </c>
      <c r="M2103">
        <v>53.820485200103398</v>
      </c>
      <c r="N2103">
        <v>0.59287640949922005</v>
      </c>
      <c r="O2103">
        <v>29.923656971570399</v>
      </c>
      <c r="P2103">
        <v>42.34</v>
      </c>
      <c r="Q2103">
        <v>-7.8103716324056993E-2</v>
      </c>
    </row>
    <row r="2104" spans="1:17" hidden="1" x14ac:dyDescent="0.3">
      <c r="A2104" t="s">
        <v>4400</v>
      </c>
      <c r="B2104" t="s">
        <v>4401</v>
      </c>
      <c r="C2104" t="s">
        <v>10405</v>
      </c>
      <c r="D2104" t="s">
        <v>125</v>
      </c>
      <c r="E2104">
        <v>341.23454551999998</v>
      </c>
      <c r="F2104">
        <v>806.3</v>
      </c>
      <c r="G2104">
        <v>38.976772476197503</v>
      </c>
      <c r="H2104">
        <v>-14.1528190477728</v>
      </c>
      <c r="I2104">
        <v>71.213547651320994</v>
      </c>
      <c r="J2104">
        <v>5.49067630805256</v>
      </c>
      <c r="K2104">
        <v>695.58277617880503</v>
      </c>
      <c r="L2104">
        <v>546.09072289745598</v>
      </c>
      <c r="M2104">
        <v>68.178286010532105</v>
      </c>
      <c r="N2104">
        <v>0.22746359945000699</v>
      </c>
      <c r="O2104">
        <v>12.8612179089668</v>
      </c>
      <c r="P2104">
        <v>107.809278350515</v>
      </c>
      <c r="Q2104">
        <v>0.12927283877691001</v>
      </c>
    </row>
    <row r="2105" spans="1:17" hidden="1" x14ac:dyDescent="0.3">
      <c r="A2105" t="s">
        <v>4402</v>
      </c>
      <c r="B2105" t="s">
        <v>4403</v>
      </c>
      <c r="C2105" t="s">
        <v>10405</v>
      </c>
      <c r="D2105" t="s">
        <v>130</v>
      </c>
      <c r="E2105">
        <v>338.85510749999997</v>
      </c>
      <c r="F2105">
        <v>195.39</v>
      </c>
      <c r="G2105">
        <v>-26.033089287009901</v>
      </c>
      <c r="H2105">
        <v>9.4897713940149604</v>
      </c>
      <c r="I2105">
        <v>-5.1660352327511401</v>
      </c>
      <c r="J2105">
        <v>-4.47383198435063</v>
      </c>
      <c r="K2105">
        <v>192.24739401700899</v>
      </c>
      <c r="L2105">
        <v>189.22907991326099</v>
      </c>
      <c r="M2105">
        <v>37.275566256344099</v>
      </c>
      <c r="N2105">
        <v>1.25975880547412</v>
      </c>
      <c r="O2105">
        <v>22.293873790879701</v>
      </c>
      <c r="P2105">
        <v>20.573896945387201</v>
      </c>
      <c r="Q2105">
        <v>-3.9662420354283003E-2</v>
      </c>
    </row>
    <row r="2106" spans="1:17" hidden="1" x14ac:dyDescent="0.3">
      <c r="A2106" t="s">
        <v>4404</v>
      </c>
      <c r="B2106" t="s">
        <v>4405</v>
      </c>
      <c r="C2106" t="s">
        <v>10405</v>
      </c>
      <c r="D2106" t="s">
        <v>190</v>
      </c>
      <c r="E2106">
        <v>338.59</v>
      </c>
      <c r="F2106">
        <v>34.549999999999997</v>
      </c>
      <c r="G2106">
        <v>165.995328875963</v>
      </c>
      <c r="H2106">
        <v>18.8039433637347</v>
      </c>
      <c r="I2106">
        <v>96.537249061709701</v>
      </c>
      <c r="J2106">
        <v>-8.0138338632492001</v>
      </c>
      <c r="K2106">
        <v>29.559742130494801</v>
      </c>
      <c r="L2106">
        <v>22.166042241089301</v>
      </c>
      <c r="M2106">
        <v>55.5638385095559</v>
      </c>
      <c r="N2106">
        <v>1.3007837265740601</v>
      </c>
      <c r="O2106">
        <v>8.4515195369030405</v>
      </c>
      <c r="P2106">
        <v>240.39408866995001</v>
      </c>
      <c r="Q2106">
        <v>9.6588290890067999E-2</v>
      </c>
    </row>
    <row r="2107" spans="1:17" hidden="1" x14ac:dyDescent="0.3">
      <c r="A2107" t="s">
        <v>4406</v>
      </c>
      <c r="B2107" t="s">
        <v>4407</v>
      </c>
      <c r="C2107" t="s">
        <v>10405</v>
      </c>
      <c r="D2107" t="s">
        <v>46</v>
      </c>
      <c r="E2107">
        <v>338.28749476199999</v>
      </c>
      <c r="F2107">
        <v>61.11</v>
      </c>
      <c r="G2107">
        <v>39.567051079378203</v>
      </c>
      <c r="H2107">
        <v>-2.6508389346235202</v>
      </c>
      <c r="I2107">
        <v>7.0656456492009596</v>
      </c>
      <c r="J2107">
        <v>-3.7580306145839901</v>
      </c>
      <c r="K2107">
        <v>64.025706517582293</v>
      </c>
      <c r="L2107">
        <v>57.1780715527089</v>
      </c>
      <c r="M2107">
        <v>47.096472174576903</v>
      </c>
      <c r="N2107">
        <v>0.36309343069889</v>
      </c>
      <c r="O2107">
        <v>44.820814923907697</v>
      </c>
      <c r="P2107">
        <v>79.999999999999901</v>
      </c>
    </row>
    <row r="2108" spans="1:17" hidden="1" x14ac:dyDescent="0.3">
      <c r="A2108" t="s">
        <v>4408</v>
      </c>
      <c r="B2108" t="s">
        <v>4409</v>
      </c>
      <c r="C2108" t="s">
        <v>10405</v>
      </c>
      <c r="D2108" t="s">
        <v>549</v>
      </c>
      <c r="E2108">
        <v>338.13678708999998</v>
      </c>
      <c r="F2108">
        <v>216.05</v>
      </c>
      <c r="G2108">
        <v>30.374558956073098</v>
      </c>
      <c r="H2108">
        <v>3.92695800968401</v>
      </c>
      <c r="I2108">
        <v>60.234234972133301</v>
      </c>
      <c r="J2108">
        <v>-3.0431272117456998</v>
      </c>
      <c r="K2108">
        <v>194.426100961332</v>
      </c>
      <c r="M2108">
        <v>55.774667481957003</v>
      </c>
      <c r="N2108">
        <v>1.3415088096616701</v>
      </c>
      <c r="O2108">
        <v>6.4568386947465797</v>
      </c>
      <c r="P2108">
        <v>89.185639229421994</v>
      </c>
    </row>
    <row r="2109" spans="1:17" hidden="1" x14ac:dyDescent="0.3">
      <c r="A2109" t="s">
        <v>4410</v>
      </c>
      <c r="B2109" t="s">
        <v>4411</v>
      </c>
      <c r="C2109" t="s">
        <v>10405</v>
      </c>
      <c r="D2109" t="s">
        <v>1012</v>
      </c>
      <c r="E2109">
        <v>337.98840383999999</v>
      </c>
      <c r="F2109">
        <v>95.95</v>
      </c>
      <c r="G2109">
        <v>3.6731001598134099</v>
      </c>
      <c r="H2109">
        <v>-33.355464485284301</v>
      </c>
      <c r="I2109">
        <v>-16.659731346698901</v>
      </c>
      <c r="J2109">
        <v>-4.6171307659472802</v>
      </c>
      <c r="K2109">
        <v>116.880637704995</v>
      </c>
      <c r="L2109">
        <v>119.751718542666</v>
      </c>
      <c r="M2109">
        <v>18.875435919133899</v>
      </c>
      <c r="N2109">
        <v>0.90624859754364395</v>
      </c>
      <c r="O2109">
        <v>82.386659718603397</v>
      </c>
      <c r="P2109">
        <v>42.570579494799397</v>
      </c>
    </row>
    <row r="2110" spans="1:17" hidden="1" x14ac:dyDescent="0.3">
      <c r="A2110" t="s">
        <v>4412</v>
      </c>
      <c r="B2110" t="s">
        <v>4413</v>
      </c>
      <c r="C2110" t="s">
        <v>10405</v>
      </c>
      <c r="D2110" t="s">
        <v>374</v>
      </c>
      <c r="E2110">
        <v>337.82227499999999</v>
      </c>
      <c r="F2110">
        <v>161</v>
      </c>
      <c r="G2110">
        <v>-66.667312475425206</v>
      </c>
      <c r="H2110">
        <v>-1.49380118670286</v>
      </c>
      <c r="I2110">
        <v>-45.839083927626298</v>
      </c>
      <c r="J2110">
        <v>-1.4280282018447199</v>
      </c>
      <c r="K2110">
        <v>166.445150700108</v>
      </c>
      <c r="M2110">
        <v>47.373096351337502</v>
      </c>
      <c r="N2110">
        <v>0.977827050997782</v>
      </c>
      <c r="O2110">
        <v>69.565217391304301</v>
      </c>
      <c r="P2110">
        <v>7.3333333333333197</v>
      </c>
    </row>
    <row r="2111" spans="1:17" hidden="1" x14ac:dyDescent="0.3">
      <c r="A2111" t="s">
        <v>4414</v>
      </c>
      <c r="B2111" t="s">
        <v>4415</v>
      </c>
      <c r="C2111" t="s">
        <v>10405</v>
      </c>
      <c r="D2111" t="s">
        <v>535</v>
      </c>
      <c r="E2111">
        <v>337.608</v>
      </c>
      <c r="F2111">
        <v>703.35</v>
      </c>
      <c r="G2111">
        <v>25.1482691468997</v>
      </c>
      <c r="H2111">
        <v>7.9434994877683298</v>
      </c>
      <c r="I2111">
        <v>42.913052824510302</v>
      </c>
      <c r="J2111">
        <v>2.57886229020114</v>
      </c>
      <c r="K2111">
        <v>615.10296429091397</v>
      </c>
      <c r="L2111">
        <v>531.57202995578405</v>
      </c>
      <c r="M2111">
        <v>62.5803482256878</v>
      </c>
      <c r="N2111">
        <v>0.89243354252182905</v>
      </c>
      <c r="O2111">
        <v>5.0686002701357804</v>
      </c>
      <c r="P2111">
        <v>71.339829476248397</v>
      </c>
      <c r="Q2111">
        <v>8.6765731746239992E-3</v>
      </c>
    </row>
    <row r="2112" spans="1:17" hidden="1" x14ac:dyDescent="0.3">
      <c r="A2112" t="s">
        <v>4416</v>
      </c>
      <c r="B2112" t="s">
        <v>4417</v>
      </c>
      <c r="C2112" t="s">
        <v>10405</v>
      </c>
      <c r="D2112" t="s">
        <v>261</v>
      </c>
      <c r="E2112">
        <v>336.489465</v>
      </c>
      <c r="F2112">
        <v>682.95</v>
      </c>
      <c r="G2112">
        <v>80.246774581682303</v>
      </c>
      <c r="H2112">
        <v>-5.2113442634134897</v>
      </c>
      <c r="I2112">
        <v>15.759971552107601</v>
      </c>
      <c r="J2112">
        <v>-3.4072023716927302</v>
      </c>
      <c r="K2112">
        <v>676.77291415855598</v>
      </c>
      <c r="L2112">
        <v>598.13979080139904</v>
      </c>
      <c r="M2112">
        <v>45.980359635553</v>
      </c>
      <c r="N2112">
        <v>0.88603394093624399</v>
      </c>
      <c r="O2112">
        <v>10.696244234570599</v>
      </c>
      <c r="P2112">
        <v>123.844641101278</v>
      </c>
      <c r="Q2112">
        <v>0.14841077330698599</v>
      </c>
    </row>
    <row r="2113" spans="1:17" hidden="1" x14ac:dyDescent="0.3">
      <c r="A2113" t="s">
        <v>4418</v>
      </c>
      <c r="B2113" t="s">
        <v>4419</v>
      </c>
      <c r="C2113" t="s">
        <v>10405</v>
      </c>
      <c r="D2113" t="s">
        <v>403</v>
      </c>
      <c r="E2113">
        <v>336.29434476</v>
      </c>
      <c r="F2113">
        <v>134.30000000000001</v>
      </c>
      <c r="G2113">
        <v>52.249199027933699</v>
      </c>
      <c r="H2113">
        <v>36.551792644323797</v>
      </c>
      <c r="I2113">
        <v>39.406294550676797</v>
      </c>
      <c r="J2113">
        <v>-7.6868310187461297</v>
      </c>
      <c r="K2113">
        <v>118.88296727407599</v>
      </c>
      <c r="L2113">
        <v>100.59707172406</v>
      </c>
      <c r="M2113">
        <v>47.8840223241328</v>
      </c>
      <c r="N2113">
        <v>0.94619162340276097</v>
      </c>
      <c r="O2113">
        <v>15.0707371556217</v>
      </c>
      <c r="P2113">
        <v>89.957567185289903</v>
      </c>
      <c r="Q2113">
        <v>3.0700524737415E-2</v>
      </c>
    </row>
    <row r="2114" spans="1:17" hidden="1" x14ac:dyDescent="0.3">
      <c r="A2114" t="s">
        <v>4420</v>
      </c>
      <c r="B2114" t="s">
        <v>4421</v>
      </c>
      <c r="C2114" t="s">
        <v>10405</v>
      </c>
      <c r="D2114" t="s">
        <v>433</v>
      </c>
      <c r="E2114">
        <v>336.24045000000001</v>
      </c>
      <c r="F2114">
        <v>293.25</v>
      </c>
      <c r="G2114">
        <v>55.172184963226201</v>
      </c>
      <c r="H2114">
        <v>23.129536179740601</v>
      </c>
      <c r="I2114">
        <v>10.160819411989801</v>
      </c>
      <c r="J2114">
        <v>-4.6708292489651404</v>
      </c>
      <c r="K2114">
        <v>253.01896844412701</v>
      </c>
      <c r="L2114">
        <v>223.03166323737901</v>
      </c>
      <c r="M2114">
        <v>62.748944141202699</v>
      </c>
      <c r="N2114">
        <v>0.28251058168780002</v>
      </c>
      <c r="O2114">
        <v>21.824381926683699</v>
      </c>
      <c r="P2114">
        <v>89.193548387096698</v>
      </c>
      <c r="Q2114">
        <v>0.13346570996525001</v>
      </c>
    </row>
    <row r="2115" spans="1:17" hidden="1" x14ac:dyDescent="0.3">
      <c r="A2115" t="s">
        <v>4422</v>
      </c>
      <c r="B2115" t="s">
        <v>4423</v>
      </c>
      <c r="C2115" t="s">
        <v>10405</v>
      </c>
      <c r="D2115" t="s">
        <v>284</v>
      </c>
      <c r="E2115">
        <v>336.13471762</v>
      </c>
      <c r="F2115">
        <v>33.81</v>
      </c>
      <c r="G2115">
        <v>-33.134170243089798</v>
      </c>
      <c r="H2115">
        <v>-11.839789736471801</v>
      </c>
      <c r="I2115">
        <v>-5.81048106734033</v>
      </c>
      <c r="J2115">
        <v>-2.0823537150411902</v>
      </c>
      <c r="K2115">
        <v>34.298730134404899</v>
      </c>
      <c r="L2115">
        <v>35.126752013542301</v>
      </c>
      <c r="M2115">
        <v>47.514281633513903</v>
      </c>
      <c r="N2115">
        <v>1.4003749113569199</v>
      </c>
      <c r="O2115">
        <v>30.139012126589702</v>
      </c>
      <c r="P2115">
        <v>19.681415929203499</v>
      </c>
    </row>
    <row r="2116" spans="1:17" hidden="1" x14ac:dyDescent="0.3">
      <c r="A2116" t="s">
        <v>4424</v>
      </c>
      <c r="B2116" t="s">
        <v>4425</v>
      </c>
      <c r="C2116" t="s">
        <v>10405</v>
      </c>
      <c r="D2116" t="s">
        <v>1015</v>
      </c>
      <c r="E2116">
        <v>335.54568669999998</v>
      </c>
      <c r="F2116">
        <v>21.85</v>
      </c>
      <c r="G2116">
        <v>-56.243962378063102</v>
      </c>
      <c r="H2116">
        <v>-11.425222961811199</v>
      </c>
      <c r="I2116">
        <v>-11.0686054199215</v>
      </c>
      <c r="J2116">
        <v>-3.9778267694364802</v>
      </c>
      <c r="K2116">
        <v>22.978885203884001</v>
      </c>
      <c r="L2116">
        <v>23.532087286389199</v>
      </c>
      <c r="M2116">
        <v>41.467405729621298</v>
      </c>
      <c r="N2116">
        <v>0.39984094655336</v>
      </c>
      <c r="O2116">
        <v>36.842105263157798</v>
      </c>
      <c r="P2116">
        <v>20.054945054945001</v>
      </c>
      <c r="Q2116">
        <v>-2.4098650914569999E-2</v>
      </c>
    </row>
    <row r="2117" spans="1:17" hidden="1" x14ac:dyDescent="0.3">
      <c r="A2117" t="s">
        <v>4426</v>
      </c>
      <c r="B2117" t="s">
        <v>4427</v>
      </c>
      <c r="C2117" t="s">
        <v>10405</v>
      </c>
      <c r="E2117">
        <v>335.40671400000002</v>
      </c>
      <c r="F2117">
        <v>207.95</v>
      </c>
      <c r="G2117">
        <v>-31.849498710243001</v>
      </c>
      <c r="I2117">
        <v>-17.394639483181901</v>
      </c>
      <c r="M2117">
        <v>50</v>
      </c>
      <c r="O2117">
        <v>0</v>
      </c>
      <c r="P2117">
        <v>9.3897948448185193</v>
      </c>
    </row>
    <row r="2118" spans="1:17" hidden="1" x14ac:dyDescent="0.3">
      <c r="A2118" t="s">
        <v>4428</v>
      </c>
      <c r="B2118" t="s">
        <v>4429</v>
      </c>
      <c r="C2118" t="s">
        <v>10405</v>
      </c>
      <c r="D2118" t="s">
        <v>21</v>
      </c>
      <c r="E2118">
        <v>334.023503436</v>
      </c>
      <c r="F2118">
        <v>10.28</v>
      </c>
      <c r="G2118">
        <v>24.791654898573501</v>
      </c>
      <c r="H2118">
        <v>-14.734232112361401</v>
      </c>
      <c r="I2118">
        <v>24.280798812690399</v>
      </c>
      <c r="J2118">
        <v>-10.645349956872099</v>
      </c>
      <c r="K2118">
        <v>9.1445841772576202</v>
      </c>
      <c r="L2118">
        <v>8.25926272577418</v>
      </c>
      <c r="M2118">
        <v>53.997557736496198</v>
      </c>
      <c r="N2118">
        <v>0.52905850768316798</v>
      </c>
      <c r="O2118">
        <v>14.642583159975301</v>
      </c>
      <c r="P2118">
        <v>75.142077263401205</v>
      </c>
      <c r="Q2118">
        <v>3.4692975743386999E-2</v>
      </c>
    </row>
    <row r="2119" spans="1:17" hidden="1" x14ac:dyDescent="0.3">
      <c r="A2119" t="s">
        <v>4430</v>
      </c>
      <c r="B2119" t="s">
        <v>4431</v>
      </c>
      <c r="C2119" t="s">
        <v>10405</v>
      </c>
      <c r="D2119" t="s">
        <v>998</v>
      </c>
      <c r="E2119">
        <v>333.97529293000002</v>
      </c>
      <c r="F2119">
        <v>14.15</v>
      </c>
      <c r="G2119">
        <v>-4.3720212327655998</v>
      </c>
      <c r="H2119">
        <v>-27.737580323360501</v>
      </c>
      <c r="I2119">
        <v>10.659659159352</v>
      </c>
      <c r="J2119">
        <v>-6.4778069629066701</v>
      </c>
      <c r="K2119">
        <v>14.7798060781661</v>
      </c>
      <c r="L2119">
        <v>13.5339541189151</v>
      </c>
      <c r="M2119">
        <v>37.195777042449599</v>
      </c>
      <c r="N2119">
        <v>0.24529427533671899</v>
      </c>
      <c r="O2119">
        <v>38.515901060070597</v>
      </c>
      <c r="P2119">
        <v>41.5</v>
      </c>
      <c r="Q2119">
        <v>6.4282184847862994E-2</v>
      </c>
    </row>
    <row r="2120" spans="1:17" hidden="1" x14ac:dyDescent="0.3">
      <c r="A2120" t="s">
        <v>4432</v>
      </c>
      <c r="B2120" t="s">
        <v>4433</v>
      </c>
      <c r="C2120" t="s">
        <v>10405</v>
      </c>
      <c r="D2120" t="s">
        <v>138</v>
      </c>
      <c r="E2120">
        <v>332.46365939999998</v>
      </c>
      <c r="F2120">
        <v>42.43</v>
      </c>
      <c r="G2120">
        <v>890.56013984397305</v>
      </c>
      <c r="H2120">
        <v>-4.6737638358092903</v>
      </c>
      <c r="I2120">
        <v>43.568941700429598</v>
      </c>
      <c r="J2120">
        <v>-5.4938884168984998</v>
      </c>
      <c r="K2120">
        <v>39.8892077115555</v>
      </c>
      <c r="L2120">
        <v>31.3298767177996</v>
      </c>
      <c r="M2120">
        <v>68.663378829456207</v>
      </c>
      <c r="N2120">
        <v>0.73881743419264401</v>
      </c>
      <c r="O2120">
        <v>27.268442139995202</v>
      </c>
      <c r="P2120">
        <v>987.94871794871801</v>
      </c>
      <c r="Q2120">
        <v>0.276902297858935</v>
      </c>
    </row>
    <row r="2121" spans="1:17" hidden="1" x14ac:dyDescent="0.3">
      <c r="A2121" t="s">
        <v>4434</v>
      </c>
      <c r="B2121" t="s">
        <v>4435</v>
      </c>
      <c r="C2121" t="s">
        <v>10405</v>
      </c>
      <c r="D2121" t="s">
        <v>116</v>
      </c>
      <c r="E2121">
        <v>332.36710900000003</v>
      </c>
      <c r="F2121">
        <v>415</v>
      </c>
      <c r="G2121">
        <v>-8.2824300784134106</v>
      </c>
      <c r="H2121">
        <v>-4.7629309050786004</v>
      </c>
      <c r="I2121">
        <v>10.5535646173267</v>
      </c>
      <c r="J2121">
        <v>-3.1633518493760202</v>
      </c>
      <c r="K2121">
        <v>403.487529095394</v>
      </c>
      <c r="L2121">
        <v>372.312082668122</v>
      </c>
      <c r="M2121">
        <v>39.952246279505196</v>
      </c>
      <c r="N2121">
        <v>0.68081723957781703</v>
      </c>
      <c r="O2121">
        <v>13.2530120481927</v>
      </c>
      <c r="P2121">
        <v>43.103448275862</v>
      </c>
      <c r="Q2121">
        <v>2.1752907263847002E-2</v>
      </c>
    </row>
    <row r="2122" spans="1:17" hidden="1" x14ac:dyDescent="0.3">
      <c r="A2122" t="s">
        <v>4436</v>
      </c>
      <c r="B2122" t="s">
        <v>4437</v>
      </c>
      <c r="C2122" t="s">
        <v>10405</v>
      </c>
      <c r="E2122">
        <v>332.156110125</v>
      </c>
      <c r="F2122">
        <v>1090.25</v>
      </c>
      <c r="G2122">
        <v>1060.3320212460101</v>
      </c>
      <c r="H2122">
        <v>14.597758645935199</v>
      </c>
      <c r="I2122">
        <v>125.991899193009</v>
      </c>
      <c r="J2122">
        <v>-9.6910522782249604</v>
      </c>
      <c r="K2122">
        <v>1119.97342535847</v>
      </c>
      <c r="M2122">
        <v>27.747883948649999</v>
      </c>
      <c r="N2122">
        <v>1.00169739492235E-3</v>
      </c>
      <c r="O2122">
        <v>27.301077734464499</v>
      </c>
      <c r="P2122">
        <v>1151.72215843857</v>
      </c>
    </row>
    <row r="2123" spans="1:17" hidden="1" x14ac:dyDescent="0.3">
      <c r="A2123" t="s">
        <v>4438</v>
      </c>
      <c r="B2123" t="s">
        <v>4439</v>
      </c>
      <c r="C2123" t="s">
        <v>10405</v>
      </c>
      <c r="D2123" t="s">
        <v>54</v>
      </c>
      <c r="E2123">
        <v>331.60873199999997</v>
      </c>
      <c r="F2123">
        <v>928.2</v>
      </c>
      <c r="G2123">
        <v>204.75974879655601</v>
      </c>
      <c r="H2123">
        <v>-4.3908279335234104</v>
      </c>
      <c r="I2123">
        <v>122.419338039102</v>
      </c>
      <c r="J2123">
        <v>-3.89748942501374</v>
      </c>
      <c r="K2123">
        <v>833.12879536839296</v>
      </c>
      <c r="L2123">
        <v>595.66409490800595</v>
      </c>
      <c r="M2123">
        <v>53.108730571528802</v>
      </c>
      <c r="N2123">
        <v>0.47693775556837098</v>
      </c>
      <c r="O2123">
        <v>7.6276664511958501</v>
      </c>
      <c r="P2123">
        <v>254.27480916030501</v>
      </c>
      <c r="Q2123">
        <v>7.4747965947824999E-2</v>
      </c>
    </row>
    <row r="2124" spans="1:17" hidden="1" x14ac:dyDescent="0.3">
      <c r="A2124" t="s">
        <v>4440</v>
      </c>
      <c r="B2124" t="s">
        <v>4441</v>
      </c>
      <c r="C2124" t="s">
        <v>10405</v>
      </c>
      <c r="D2124" t="s">
        <v>473</v>
      </c>
      <c r="E2124">
        <v>331.289923165</v>
      </c>
      <c r="F2124">
        <v>127.45</v>
      </c>
      <c r="G2124">
        <v>-19.211407680636299</v>
      </c>
      <c r="H2124">
        <v>-7.8791160881815703</v>
      </c>
      <c r="I2124">
        <v>-0.25309536553485701</v>
      </c>
      <c r="J2124">
        <v>0.87547483039275997</v>
      </c>
      <c r="K2124">
        <v>127.627824517658</v>
      </c>
      <c r="L2124">
        <v>124.859524744616</v>
      </c>
      <c r="M2124">
        <v>57.044155272300202</v>
      </c>
      <c r="N2124">
        <v>0.135466654938144</v>
      </c>
      <c r="O2124">
        <v>39.160455080423603</v>
      </c>
      <c r="P2124">
        <v>26.125680356259199</v>
      </c>
      <c r="Q2124">
        <v>-1.5629649483000999E-2</v>
      </c>
    </row>
    <row r="2125" spans="1:17" hidden="1" x14ac:dyDescent="0.3">
      <c r="A2125" t="s">
        <v>4442</v>
      </c>
      <c r="B2125" t="s">
        <v>4443</v>
      </c>
      <c r="C2125" t="s">
        <v>10405</v>
      </c>
      <c r="D2125" t="s">
        <v>215</v>
      </c>
      <c r="E2125">
        <v>330.82830000000001</v>
      </c>
      <c r="F2125">
        <v>103.4</v>
      </c>
      <c r="G2125">
        <v>16.181997352749001</v>
      </c>
      <c r="H2125">
        <v>-10.058954890011099</v>
      </c>
      <c r="I2125">
        <v>7.4845875699581796</v>
      </c>
      <c r="J2125">
        <v>-4.4720758208923499</v>
      </c>
      <c r="K2125">
        <v>104.379269112183</v>
      </c>
      <c r="L2125">
        <v>98.960672899255201</v>
      </c>
      <c r="M2125">
        <v>51.675740023796102</v>
      </c>
      <c r="N2125">
        <v>0.61880678210185802</v>
      </c>
      <c r="O2125">
        <v>24.6518375241779</v>
      </c>
      <c r="P2125">
        <v>64.126984126984098</v>
      </c>
      <c r="Q2125">
        <v>6.8752293278564997E-2</v>
      </c>
    </row>
    <row r="2126" spans="1:17" hidden="1" x14ac:dyDescent="0.3">
      <c r="A2126" t="s">
        <v>4444</v>
      </c>
      <c r="B2126" t="s">
        <v>4445</v>
      </c>
      <c r="C2126" t="s">
        <v>10405</v>
      </c>
      <c r="D2126" t="s">
        <v>792</v>
      </c>
      <c r="E2126">
        <v>330.37002941999998</v>
      </c>
      <c r="F2126">
        <v>24.94</v>
      </c>
      <c r="G2126">
        <v>62.7408784028908</v>
      </c>
      <c r="H2126">
        <v>-15.0163028521493</v>
      </c>
      <c r="I2126">
        <v>18.518167056327599</v>
      </c>
      <c r="J2126">
        <v>-5.6085837574002797</v>
      </c>
      <c r="K2126">
        <v>26.069660559362099</v>
      </c>
      <c r="L2126">
        <v>22.877697271255499</v>
      </c>
      <c r="M2126">
        <v>38.301513802299397</v>
      </c>
      <c r="N2126">
        <v>0.97870298360172503</v>
      </c>
      <c r="O2126">
        <v>35.124298315958299</v>
      </c>
      <c r="P2126">
        <v>102.216216216216</v>
      </c>
      <c r="Q2126">
        <v>8.7833523512682005E-2</v>
      </c>
    </row>
    <row r="2127" spans="1:17" hidden="1" x14ac:dyDescent="0.3">
      <c r="A2127" t="s">
        <v>4446</v>
      </c>
      <c r="B2127" t="s">
        <v>4447</v>
      </c>
      <c r="C2127" t="s">
        <v>10405</v>
      </c>
      <c r="D2127" t="s">
        <v>86</v>
      </c>
      <c r="E2127">
        <v>329.66427399999998</v>
      </c>
      <c r="F2127">
        <v>196.4</v>
      </c>
      <c r="G2127">
        <v>169.84020943107799</v>
      </c>
      <c r="H2127">
        <v>9.5927283168384498</v>
      </c>
      <c r="I2127">
        <v>114.482574212213</v>
      </c>
      <c r="J2127">
        <v>12.711677680508201</v>
      </c>
      <c r="K2127">
        <v>129.235515122219</v>
      </c>
      <c r="M2127">
        <v>88.083926263184793</v>
      </c>
      <c r="N2127">
        <v>1.07936507936507</v>
      </c>
      <c r="O2127">
        <v>0.76374745417515599</v>
      </c>
      <c r="P2127">
        <v>201.68970814132101</v>
      </c>
    </row>
    <row r="2128" spans="1:17" hidden="1" x14ac:dyDescent="0.3">
      <c r="A2128" t="s">
        <v>4448</v>
      </c>
      <c r="B2128" t="s">
        <v>4449</v>
      </c>
      <c r="C2128" t="s">
        <v>10405</v>
      </c>
      <c r="D2128" t="s">
        <v>792</v>
      </c>
      <c r="E2128">
        <v>329.31639999999999</v>
      </c>
      <c r="F2128">
        <v>134.80000000000001</v>
      </c>
      <c r="G2128">
        <v>-40.829917346299702</v>
      </c>
      <c r="H2128">
        <v>-2.0418225411808999</v>
      </c>
      <c r="I2128">
        <v>-40.388069931625203</v>
      </c>
      <c r="J2128">
        <v>1.2527569221222099</v>
      </c>
      <c r="K2128">
        <v>124.369205904232</v>
      </c>
      <c r="L2128">
        <v>140.766553964666</v>
      </c>
      <c r="M2128">
        <v>83.809178767852401</v>
      </c>
      <c r="N2128">
        <v>0.99400986610288899</v>
      </c>
      <c r="O2128">
        <v>92.136498516320401</v>
      </c>
      <c r="P2128">
        <v>26.394749179559302</v>
      </c>
    </row>
    <row r="2129" spans="1:17" hidden="1" x14ac:dyDescent="0.3">
      <c r="A2129" t="s">
        <v>4450</v>
      </c>
      <c r="B2129" t="s">
        <v>4451</v>
      </c>
      <c r="C2129" t="s">
        <v>10405</v>
      </c>
      <c r="D2129" t="s">
        <v>21</v>
      </c>
      <c r="E2129">
        <v>329.11807528600002</v>
      </c>
      <c r="F2129">
        <v>140.13999999999999</v>
      </c>
      <c r="G2129">
        <v>37.708879995140997</v>
      </c>
      <c r="H2129">
        <v>-7.6782132362994897</v>
      </c>
      <c r="I2129">
        <v>1.3177705125825701</v>
      </c>
      <c r="J2129">
        <v>-7.5404174315652304</v>
      </c>
      <c r="K2129">
        <v>143.35479020039801</v>
      </c>
      <c r="L2129">
        <v>128.26263417199701</v>
      </c>
      <c r="M2129">
        <v>40.907934263656998</v>
      </c>
      <c r="N2129">
        <v>0.28506498883579601</v>
      </c>
      <c r="O2129">
        <v>27.2441843870415</v>
      </c>
      <c r="P2129">
        <v>90.149253731343194</v>
      </c>
      <c r="Q2129">
        <v>7.3668540882548997E-2</v>
      </c>
    </row>
    <row r="2130" spans="1:17" hidden="1" x14ac:dyDescent="0.3">
      <c r="A2130" t="s">
        <v>4452</v>
      </c>
      <c r="B2130" t="s">
        <v>4453</v>
      </c>
      <c r="C2130" t="s">
        <v>10405</v>
      </c>
      <c r="D2130" t="s">
        <v>190</v>
      </c>
      <c r="E2130">
        <v>328.42442627999998</v>
      </c>
      <c r="F2130">
        <v>646.95000000000005</v>
      </c>
      <c r="G2130">
        <v>-42.192387973874297</v>
      </c>
      <c r="H2130">
        <v>-11.621650222101399</v>
      </c>
      <c r="I2130">
        <v>-4.5873160306971696</v>
      </c>
      <c r="J2130">
        <v>-6.1286201872727597</v>
      </c>
      <c r="K2130">
        <v>659.29482144066196</v>
      </c>
      <c r="L2130">
        <v>649.69718773681495</v>
      </c>
      <c r="M2130">
        <v>47.020866930212399</v>
      </c>
      <c r="N2130">
        <v>0.53265521494521695</v>
      </c>
      <c r="O2130">
        <v>33.155576165082302</v>
      </c>
      <c r="P2130">
        <v>29.39</v>
      </c>
      <c r="Q2130">
        <v>8.9358231847526004E-2</v>
      </c>
    </row>
    <row r="2131" spans="1:17" hidden="1" x14ac:dyDescent="0.3">
      <c r="A2131" t="s">
        <v>4454</v>
      </c>
      <c r="B2131" t="s">
        <v>4455</v>
      </c>
      <c r="C2131" t="s">
        <v>10405</v>
      </c>
      <c r="D2131" t="s">
        <v>554</v>
      </c>
      <c r="E2131">
        <v>328.13183057100002</v>
      </c>
      <c r="F2131">
        <v>24.17</v>
      </c>
      <c r="G2131">
        <v>90.915478248282199</v>
      </c>
      <c r="H2131">
        <v>1.0795182082336101</v>
      </c>
      <c r="I2131">
        <v>36.0656779771355</v>
      </c>
      <c r="J2131">
        <v>-0.63793386222209003</v>
      </c>
      <c r="K2131">
        <v>22.727486440523101</v>
      </c>
      <c r="L2131">
        <v>19.3338719898112</v>
      </c>
      <c r="M2131">
        <v>59.907453816171099</v>
      </c>
      <c r="N2131">
        <v>0.795610397630796</v>
      </c>
      <c r="O2131">
        <v>22.465866776996201</v>
      </c>
      <c r="P2131">
        <v>155.76719576719501</v>
      </c>
      <c r="Q2131">
        <v>9.1142633357330999E-2</v>
      </c>
    </row>
    <row r="2132" spans="1:17" hidden="1" x14ac:dyDescent="0.3">
      <c r="A2132" t="s">
        <v>4456</v>
      </c>
      <c r="B2132" t="s">
        <v>4457</v>
      </c>
      <c r="C2132" t="s">
        <v>10405</v>
      </c>
      <c r="D2132" t="s">
        <v>279</v>
      </c>
      <c r="E2132">
        <v>328.07073960000002</v>
      </c>
      <c r="F2132">
        <v>234.6</v>
      </c>
      <c r="G2132">
        <v>167.19447834520599</v>
      </c>
      <c r="H2132">
        <v>31.473148650360201</v>
      </c>
      <c r="I2132">
        <v>155.39605819123599</v>
      </c>
      <c r="J2132">
        <v>1.9252719789871</v>
      </c>
      <c r="K2132">
        <v>180.12715721995301</v>
      </c>
      <c r="L2132">
        <v>127.12052786226801</v>
      </c>
      <c r="M2132">
        <v>88.535337330782497</v>
      </c>
      <c r="N2132">
        <v>0.95112154828859896</v>
      </c>
      <c r="O2132">
        <v>0</v>
      </c>
      <c r="P2132">
        <v>281.46341463414598</v>
      </c>
      <c r="Q2132">
        <v>0.222548662821936</v>
      </c>
    </row>
    <row r="2133" spans="1:17" hidden="1" x14ac:dyDescent="0.3">
      <c r="A2133" t="s">
        <v>4458</v>
      </c>
      <c r="B2133" t="s">
        <v>4459</v>
      </c>
      <c r="C2133" t="s">
        <v>10405</v>
      </c>
      <c r="D2133" t="s">
        <v>4342</v>
      </c>
      <c r="E2133">
        <v>327.94543299999998</v>
      </c>
      <c r="F2133">
        <v>38.450000000000003</v>
      </c>
      <c r="G2133">
        <v>-17.449022661448002</v>
      </c>
      <c r="H2133">
        <v>-35.784549829984897</v>
      </c>
      <c r="I2133">
        <v>16.391025095802</v>
      </c>
      <c r="J2133">
        <v>-17.849459133768001</v>
      </c>
      <c r="K2133">
        <v>40.868799752941499</v>
      </c>
      <c r="L2133">
        <v>33.945521633844997</v>
      </c>
      <c r="M2133">
        <v>22.2069823626742</v>
      </c>
      <c r="N2133">
        <v>0.20689510351333101</v>
      </c>
      <c r="O2133">
        <v>56.566970091027301</v>
      </c>
      <c r="P2133">
        <v>56.30081300813</v>
      </c>
      <c r="Q2133">
        <v>7.8545635316368004E-2</v>
      </c>
    </row>
    <row r="2134" spans="1:17" hidden="1" x14ac:dyDescent="0.3">
      <c r="A2134" t="s">
        <v>4460</v>
      </c>
      <c r="B2134" t="s">
        <v>4461</v>
      </c>
      <c r="C2134" t="s">
        <v>10405</v>
      </c>
      <c r="D2134" t="s">
        <v>400</v>
      </c>
      <c r="E2134">
        <v>327.77197649999999</v>
      </c>
      <c r="F2134">
        <v>221.49</v>
      </c>
      <c r="G2134">
        <v>240.340049264887</v>
      </c>
      <c r="H2134">
        <v>30.010955630918399</v>
      </c>
      <c r="I2134">
        <v>83.813572726120398</v>
      </c>
      <c r="J2134">
        <v>16.8071301095009</v>
      </c>
      <c r="K2134">
        <v>175.02213036612099</v>
      </c>
      <c r="L2134">
        <v>139.472981562135</v>
      </c>
      <c r="M2134">
        <v>90.706088319847893</v>
      </c>
      <c r="N2134">
        <v>2.1286343634654799</v>
      </c>
      <c r="O2134">
        <v>3.7518623865637299</v>
      </c>
      <c r="P2134">
        <v>295.517857142857</v>
      </c>
      <c r="Q2134">
        <v>0.22106989990491999</v>
      </c>
    </row>
    <row r="2135" spans="1:17" hidden="1" x14ac:dyDescent="0.3">
      <c r="A2135" t="s">
        <v>4462</v>
      </c>
      <c r="B2135" t="s">
        <v>4463</v>
      </c>
      <c r="C2135" t="s">
        <v>10405</v>
      </c>
      <c r="D2135" t="s">
        <v>273</v>
      </c>
      <c r="E2135">
        <v>326.85624999999999</v>
      </c>
      <c r="F2135">
        <v>301.25</v>
      </c>
      <c r="G2135">
        <v>-26.402571335941399</v>
      </c>
      <c r="H2135">
        <v>-20.2816155801757</v>
      </c>
      <c r="I2135">
        <v>-8.7773688864629804</v>
      </c>
      <c r="J2135">
        <v>-12.872509100065701</v>
      </c>
      <c r="K2135">
        <v>321.515420004421</v>
      </c>
      <c r="L2135">
        <v>303.482495962781</v>
      </c>
      <c r="M2135">
        <v>24.330799628689501</v>
      </c>
      <c r="N2135">
        <v>0.347905043041916</v>
      </c>
      <c r="O2135">
        <v>38.738589211618198</v>
      </c>
      <c r="P2135">
        <v>19.876641464385099</v>
      </c>
      <c r="Q2135">
        <v>6.0054951531667997E-2</v>
      </c>
    </row>
    <row r="2136" spans="1:17" hidden="1" x14ac:dyDescent="0.3">
      <c r="A2136" t="s">
        <v>4464</v>
      </c>
      <c r="B2136" t="s">
        <v>4465</v>
      </c>
      <c r="C2136" t="s">
        <v>10405</v>
      </c>
      <c r="D2136" t="s">
        <v>465</v>
      </c>
      <c r="E2136">
        <v>325.67606999999998</v>
      </c>
      <c r="F2136">
        <v>166.45</v>
      </c>
      <c r="G2136">
        <v>-53.978153681003299</v>
      </c>
      <c r="H2136">
        <v>7.9236070022468503</v>
      </c>
      <c r="I2136">
        <v>24.931140764787202</v>
      </c>
      <c r="J2136">
        <v>-3.3501980131654698</v>
      </c>
      <c r="K2136">
        <v>150.56973093854401</v>
      </c>
      <c r="L2136">
        <v>147.292622774861</v>
      </c>
      <c r="M2136">
        <v>60.852241700983001</v>
      </c>
      <c r="N2136">
        <v>1.3929706385637</v>
      </c>
      <c r="O2136">
        <v>41.784319615500102</v>
      </c>
      <c r="P2136">
        <v>66.449999999999903</v>
      </c>
    </row>
    <row r="2137" spans="1:17" hidden="1" x14ac:dyDescent="0.3">
      <c r="A2137" t="s">
        <v>4466</v>
      </c>
      <c r="B2137" t="s">
        <v>4467</v>
      </c>
      <c r="C2137" t="s">
        <v>10405</v>
      </c>
      <c r="D2137" t="s">
        <v>4468</v>
      </c>
      <c r="E2137">
        <v>324.31492584</v>
      </c>
      <c r="F2137">
        <v>23.44</v>
      </c>
      <c r="G2137">
        <v>-48.758396264301901</v>
      </c>
      <c r="H2137">
        <v>-30.672964817732002</v>
      </c>
      <c r="I2137">
        <v>-62.870331504582197</v>
      </c>
      <c r="J2137">
        <v>15.8444076955911</v>
      </c>
      <c r="K2137">
        <v>28.754808266957699</v>
      </c>
      <c r="L2137">
        <v>35.162848088800601</v>
      </c>
      <c r="M2137">
        <v>61.722303272093598</v>
      </c>
      <c r="N2137">
        <v>1.94248110102843</v>
      </c>
      <c r="O2137">
        <v>142.747440273037</v>
      </c>
      <c r="P2137">
        <v>39.3579072532699</v>
      </c>
      <c r="Q2137">
        <v>0.27362289183688798</v>
      </c>
    </row>
    <row r="2138" spans="1:17" hidden="1" x14ac:dyDescent="0.3">
      <c r="A2138" t="s">
        <v>4469</v>
      </c>
      <c r="B2138" t="s">
        <v>4470</v>
      </c>
      <c r="C2138" t="s">
        <v>10405</v>
      </c>
      <c r="D2138" t="s">
        <v>54</v>
      </c>
      <c r="E2138">
        <v>323.62989750000003</v>
      </c>
      <c r="F2138">
        <v>245.7</v>
      </c>
      <c r="G2138">
        <v>11.457587903930101</v>
      </c>
      <c r="H2138">
        <v>-18.893744800926299</v>
      </c>
      <c r="I2138">
        <v>4.2390238831547</v>
      </c>
      <c r="J2138">
        <v>-8.6750520113685301</v>
      </c>
      <c r="K2138">
        <v>258.20452198171898</v>
      </c>
      <c r="L2138">
        <v>225.78188558705401</v>
      </c>
      <c r="M2138">
        <v>24.684637318684199</v>
      </c>
      <c r="N2138">
        <v>0.20300470703922399</v>
      </c>
      <c r="O2138">
        <v>26.129426129426101</v>
      </c>
      <c r="P2138">
        <v>44.614479105355997</v>
      </c>
      <c r="Q2138">
        <v>0.125194924677201</v>
      </c>
    </row>
    <row r="2139" spans="1:17" hidden="1" x14ac:dyDescent="0.3">
      <c r="A2139" t="s">
        <v>4471</v>
      </c>
      <c r="B2139" t="s">
        <v>4472</v>
      </c>
      <c r="C2139" t="s">
        <v>10405</v>
      </c>
      <c r="D2139" t="s">
        <v>400</v>
      </c>
      <c r="E2139">
        <v>323.16431347499997</v>
      </c>
      <c r="F2139">
        <v>865.95</v>
      </c>
      <c r="G2139">
        <v>44.013620704866497</v>
      </c>
      <c r="H2139">
        <v>-13.030326444281</v>
      </c>
      <c r="I2139">
        <v>-27.097454915924299</v>
      </c>
      <c r="J2139">
        <v>-5.0993785867330699</v>
      </c>
      <c r="K2139">
        <v>892.98085482505405</v>
      </c>
      <c r="L2139">
        <v>862.02757852827494</v>
      </c>
      <c r="M2139">
        <v>40.3141609685294</v>
      </c>
      <c r="N2139">
        <v>0.80205624684191201</v>
      </c>
      <c r="O2139">
        <v>57.041399618915598</v>
      </c>
      <c r="P2139">
        <v>78.915289256198307</v>
      </c>
      <c r="Q2139">
        <v>3.8772189666939003E-2</v>
      </c>
    </row>
    <row r="2140" spans="1:17" hidden="1" x14ac:dyDescent="0.3">
      <c r="A2140" t="s">
        <v>4473</v>
      </c>
      <c r="B2140" t="s">
        <v>4474</v>
      </c>
      <c r="C2140" t="s">
        <v>10405</v>
      </c>
      <c r="D2140" t="s">
        <v>535</v>
      </c>
      <c r="E2140">
        <v>322.54469999999998</v>
      </c>
      <c r="F2140">
        <v>13.4</v>
      </c>
      <c r="G2140">
        <v>-9.4750694864987803</v>
      </c>
      <c r="H2140">
        <v>-19.5693320853084</v>
      </c>
      <c r="I2140">
        <v>-24.980846379733599</v>
      </c>
      <c r="J2140">
        <v>-1.24002007176342</v>
      </c>
      <c r="K2140">
        <v>12.4810178881984</v>
      </c>
      <c r="L2140">
        <v>12.8538090073065</v>
      </c>
      <c r="M2140">
        <v>72.961995625959403</v>
      </c>
      <c r="N2140">
        <v>0.57449494949494895</v>
      </c>
      <c r="O2140">
        <v>74.253731343283505</v>
      </c>
      <c r="P2140">
        <v>32.673267326732599</v>
      </c>
      <c r="Q2140">
        <v>0.22288232110589201</v>
      </c>
    </row>
    <row r="2141" spans="1:17" hidden="1" x14ac:dyDescent="0.3">
      <c r="A2141" t="s">
        <v>4475</v>
      </c>
      <c r="B2141" t="s">
        <v>4476</v>
      </c>
      <c r="C2141" t="s">
        <v>10405</v>
      </c>
      <c r="D2141" t="s">
        <v>125</v>
      </c>
      <c r="E2141">
        <v>320.4708</v>
      </c>
      <c r="F2141">
        <v>195</v>
      </c>
      <c r="G2141">
        <v>133.456623738736</v>
      </c>
      <c r="H2141">
        <v>10.169819748011101</v>
      </c>
      <c r="I2141">
        <v>77.410555322012897</v>
      </c>
      <c r="J2141">
        <v>-6.7890688109817798</v>
      </c>
      <c r="K2141">
        <v>159.61525773724401</v>
      </c>
      <c r="L2141">
        <v>120.18109503061901</v>
      </c>
      <c r="M2141">
        <v>56.0704698190196</v>
      </c>
      <c r="N2141">
        <v>0.19184070645628201</v>
      </c>
      <c r="O2141">
        <v>5.2820512820512802</v>
      </c>
      <c r="P2141">
        <v>176.988636363636</v>
      </c>
      <c r="Q2141">
        <v>6.3934825620487995E-2</v>
      </c>
    </row>
    <row r="2142" spans="1:17" hidden="1" x14ac:dyDescent="0.3">
      <c r="A2142" t="s">
        <v>4477</v>
      </c>
      <c r="B2142" t="s">
        <v>4478</v>
      </c>
      <c r="C2142" t="s">
        <v>10405</v>
      </c>
      <c r="D2142" t="s">
        <v>1694</v>
      </c>
      <c r="E2142">
        <v>319.171027199999</v>
      </c>
      <c r="F2142">
        <v>63.37</v>
      </c>
      <c r="G2142">
        <v>-6.3146334170576601</v>
      </c>
      <c r="H2142">
        <v>-0.64327216904488604</v>
      </c>
      <c r="I2142">
        <v>-5.0962166584433097</v>
      </c>
      <c r="J2142">
        <v>-0.76685456840421395</v>
      </c>
      <c r="K2142">
        <v>61.162534016418199</v>
      </c>
      <c r="L2142">
        <v>58.462613294741701</v>
      </c>
      <c r="M2142">
        <v>55.8285238094657</v>
      </c>
      <c r="N2142">
        <v>0.57478660301269602</v>
      </c>
      <c r="O2142">
        <v>2.4143916679817101</v>
      </c>
      <c r="P2142">
        <v>33.382445800884</v>
      </c>
      <c r="Q2142">
        <v>-2.0749357399728999E-2</v>
      </c>
    </row>
    <row r="2143" spans="1:17" hidden="1" x14ac:dyDescent="0.3">
      <c r="A2143" t="s">
        <v>4479</v>
      </c>
      <c r="B2143" t="s">
        <v>4480</v>
      </c>
      <c r="C2143" t="s">
        <v>10405</v>
      </c>
      <c r="D2143" t="s">
        <v>130</v>
      </c>
      <c r="E2143">
        <v>319.06359276000001</v>
      </c>
      <c r="F2143">
        <v>43.71</v>
      </c>
      <c r="G2143">
        <v>-9.1030791651714704</v>
      </c>
      <c r="H2143">
        <v>-15.7091722679568</v>
      </c>
      <c r="I2143">
        <v>-26.6158232838049</v>
      </c>
      <c r="J2143">
        <v>-5.1673723709740802</v>
      </c>
      <c r="K2143">
        <v>43.041840482955699</v>
      </c>
      <c r="L2143">
        <v>42.706288133425801</v>
      </c>
      <c r="M2143">
        <v>61.333927157113202</v>
      </c>
      <c r="N2143">
        <v>1.0710578650623399</v>
      </c>
      <c r="O2143">
        <v>44.1317776252573</v>
      </c>
      <c r="P2143">
        <v>37.237048665620101</v>
      </c>
    </row>
    <row r="2144" spans="1:17" hidden="1" x14ac:dyDescent="0.3">
      <c r="A2144" t="s">
        <v>4481</v>
      </c>
      <c r="B2144" t="s">
        <v>4482</v>
      </c>
      <c r="C2144" t="s">
        <v>10405</v>
      </c>
      <c r="D2144" t="s">
        <v>592</v>
      </c>
      <c r="E2144">
        <v>318.615408</v>
      </c>
      <c r="F2144">
        <v>76.760000000000005</v>
      </c>
      <c r="G2144">
        <v>-27.4851207360758</v>
      </c>
      <c r="H2144">
        <v>-5.40702910692728</v>
      </c>
      <c r="I2144">
        <v>2.07617763744065</v>
      </c>
      <c r="J2144">
        <v>-1.7947637390347999</v>
      </c>
      <c r="K2144">
        <v>76.801134634810595</v>
      </c>
      <c r="L2144">
        <v>73.684421519525799</v>
      </c>
      <c r="M2144">
        <v>45.045550430465603</v>
      </c>
      <c r="N2144">
        <v>0.70229626466210604</v>
      </c>
      <c r="O2144">
        <v>32.881709223553898</v>
      </c>
      <c r="P2144">
        <v>25.836065573770401</v>
      </c>
      <c r="Q2144">
        <v>-7.4264024306659997E-3</v>
      </c>
    </row>
    <row r="2145" spans="1:17" hidden="1" x14ac:dyDescent="0.3">
      <c r="A2145" t="s">
        <v>4483</v>
      </c>
      <c r="B2145" t="s">
        <v>4484</v>
      </c>
      <c r="C2145" t="s">
        <v>10405</v>
      </c>
      <c r="D2145" t="s">
        <v>1015</v>
      </c>
      <c r="E2145">
        <v>316.66003260000002</v>
      </c>
      <c r="F2145">
        <v>66.45</v>
      </c>
      <c r="G2145">
        <v>54.284955071269501</v>
      </c>
      <c r="H2145">
        <v>-11.415124648909201</v>
      </c>
      <c r="I2145">
        <v>52.423914056301797</v>
      </c>
      <c r="J2145">
        <v>-6.77594090838077</v>
      </c>
      <c r="K2145">
        <v>65.9199370893039</v>
      </c>
      <c r="L2145">
        <v>54.227410683080301</v>
      </c>
      <c r="M2145">
        <v>47.228663609958097</v>
      </c>
      <c r="N2145">
        <v>0.292016722237258</v>
      </c>
      <c r="O2145">
        <v>29.300225733634299</v>
      </c>
      <c r="P2145">
        <v>105.409582689335</v>
      </c>
      <c r="Q2145">
        <v>8.5915190403602001E-2</v>
      </c>
    </row>
    <row r="2146" spans="1:17" hidden="1" x14ac:dyDescent="0.3">
      <c r="A2146" t="s">
        <v>4485</v>
      </c>
      <c r="B2146" t="s">
        <v>4486</v>
      </c>
      <c r="C2146" t="s">
        <v>10405</v>
      </c>
      <c r="D2146" t="s">
        <v>273</v>
      </c>
      <c r="E2146">
        <v>316.16873399999997</v>
      </c>
      <c r="F2146">
        <v>213.5</v>
      </c>
      <c r="G2146">
        <v>-64.211291835540095</v>
      </c>
      <c r="H2146">
        <v>-14.5682357332755</v>
      </c>
      <c r="I2146">
        <v>-36.308426038442001</v>
      </c>
      <c r="J2146">
        <v>-5.0075736563901696</v>
      </c>
      <c r="K2146">
        <v>220.66308194989301</v>
      </c>
      <c r="L2146">
        <v>250.83100283614499</v>
      </c>
      <c r="M2146">
        <v>41.347470937797702</v>
      </c>
      <c r="N2146">
        <v>0.65751648606982005</v>
      </c>
      <c r="O2146">
        <v>52.693208430913302</v>
      </c>
      <c r="P2146">
        <v>10.909090909090899</v>
      </c>
      <c r="Q2146">
        <v>4.4753225073925998E-2</v>
      </c>
    </row>
    <row r="2147" spans="1:17" hidden="1" x14ac:dyDescent="0.3">
      <c r="A2147" t="s">
        <v>4487</v>
      </c>
      <c r="B2147" t="s">
        <v>4488</v>
      </c>
      <c r="C2147" t="s">
        <v>10405</v>
      </c>
      <c r="D2147" t="s">
        <v>642</v>
      </c>
      <c r="E2147">
        <v>314.723231263</v>
      </c>
      <c r="F2147">
        <v>47.39</v>
      </c>
      <c r="G2147">
        <v>-2.5956861165510201</v>
      </c>
      <c r="H2147">
        <v>-7.5496194224283997</v>
      </c>
      <c r="I2147">
        <v>-14.1484521193474</v>
      </c>
      <c r="J2147">
        <v>-3.7227870144606698</v>
      </c>
      <c r="K2147">
        <v>49.967274277681497</v>
      </c>
      <c r="L2147">
        <v>50.444846514385702</v>
      </c>
      <c r="M2147">
        <v>36.134081666151197</v>
      </c>
      <c r="N2147">
        <v>0.71439296053714296</v>
      </c>
      <c r="O2147">
        <v>64.191417523019396</v>
      </c>
      <c r="P2147">
        <v>31.650572032515399</v>
      </c>
      <c r="Q2147">
        <v>0.14477743681496599</v>
      </c>
    </row>
    <row r="2148" spans="1:17" hidden="1" x14ac:dyDescent="0.3">
      <c r="A2148" t="s">
        <v>4489</v>
      </c>
      <c r="B2148" t="s">
        <v>4490</v>
      </c>
      <c r="C2148" t="s">
        <v>10405</v>
      </c>
      <c r="D2148" t="s">
        <v>393</v>
      </c>
      <c r="E2148">
        <v>313.72499736700001</v>
      </c>
      <c r="F2148">
        <v>75.73</v>
      </c>
      <c r="G2148">
        <v>-39.975635763002302</v>
      </c>
      <c r="H2148">
        <v>-7.5334298494341398</v>
      </c>
      <c r="I2148">
        <v>-11.552570999603899</v>
      </c>
      <c r="J2148">
        <v>-5.3411808122864901</v>
      </c>
      <c r="K2148">
        <v>80.582160154148497</v>
      </c>
      <c r="L2148">
        <v>79.451058331124102</v>
      </c>
      <c r="M2148">
        <v>24.898445600065699</v>
      </c>
      <c r="N2148">
        <v>0.232105308120168</v>
      </c>
      <c r="O2148">
        <v>38.663673577182102</v>
      </c>
      <c r="P2148">
        <v>16.507692307692299</v>
      </c>
      <c r="Q2148">
        <v>-8.9243966481860004E-2</v>
      </c>
    </row>
    <row r="2149" spans="1:17" hidden="1" x14ac:dyDescent="0.3">
      <c r="A2149" t="s">
        <v>4491</v>
      </c>
      <c r="B2149" t="s">
        <v>4492</v>
      </c>
      <c r="C2149" t="s">
        <v>10405</v>
      </c>
      <c r="D2149" t="s">
        <v>156</v>
      </c>
      <c r="E2149">
        <v>313.60424442999999</v>
      </c>
      <c r="F2149">
        <v>242.35</v>
      </c>
      <c r="G2149">
        <v>-10.370801968388401</v>
      </c>
      <c r="H2149">
        <v>5.7163966824688597</v>
      </c>
      <c r="I2149">
        <v>4.0840572586726998</v>
      </c>
      <c r="J2149">
        <v>8.1642074152476596</v>
      </c>
      <c r="M2149">
        <v>100</v>
      </c>
      <c r="O2149">
        <v>0</v>
      </c>
      <c r="P2149">
        <v>27.552631578947299</v>
      </c>
    </row>
    <row r="2150" spans="1:17" hidden="1" x14ac:dyDescent="0.3">
      <c r="A2150" t="s">
        <v>4493</v>
      </c>
      <c r="B2150" t="s">
        <v>4494</v>
      </c>
      <c r="C2150" t="s">
        <v>10405</v>
      </c>
      <c r="D2150" t="s">
        <v>46</v>
      </c>
      <c r="E2150">
        <v>312.78886780800002</v>
      </c>
      <c r="F2150">
        <v>17.760000000000002</v>
      </c>
      <c r="G2150">
        <v>58.097025353927997</v>
      </c>
      <c r="H2150">
        <v>-12.4324096966763</v>
      </c>
      <c r="I2150">
        <v>19.220745132202701</v>
      </c>
      <c r="J2150">
        <v>9.5047607428789007</v>
      </c>
      <c r="K2150">
        <v>17.952001737361599</v>
      </c>
      <c r="L2150">
        <v>16.072046586581699</v>
      </c>
      <c r="M2150">
        <v>66.175649097082797</v>
      </c>
      <c r="N2150">
        <v>0.47319960980568598</v>
      </c>
      <c r="O2150">
        <v>38.344594594594497</v>
      </c>
      <c r="Q2150">
        <v>0.116865805582405</v>
      </c>
    </row>
    <row r="2151" spans="1:17" hidden="1" x14ac:dyDescent="0.3">
      <c r="A2151" t="s">
        <v>4495</v>
      </c>
      <c r="B2151" t="s">
        <v>4496</v>
      </c>
      <c r="C2151" t="s">
        <v>10405</v>
      </c>
      <c r="D2151" t="s">
        <v>273</v>
      </c>
      <c r="E2151">
        <v>312.62983527</v>
      </c>
      <c r="F2151">
        <v>719.7</v>
      </c>
      <c r="G2151">
        <v>40.245192824907498</v>
      </c>
      <c r="H2151">
        <v>7.2849570833793704</v>
      </c>
      <c r="I2151">
        <v>83.078898121274904</v>
      </c>
      <c r="J2151">
        <v>0.57320612829043904</v>
      </c>
      <c r="K2151">
        <v>631.33585646273195</v>
      </c>
      <c r="L2151">
        <v>507.97393598619101</v>
      </c>
      <c r="M2151">
        <v>51.753954405928603</v>
      </c>
      <c r="N2151">
        <v>0.68022880585004597</v>
      </c>
      <c r="O2151">
        <v>8.3784910379324593</v>
      </c>
      <c r="P2151">
        <v>106.81034482758599</v>
      </c>
      <c r="Q2151">
        <v>-5.5732817202880001E-2</v>
      </c>
    </row>
    <row r="2152" spans="1:17" hidden="1" x14ac:dyDescent="0.3">
      <c r="A2152" t="s">
        <v>4497</v>
      </c>
      <c r="B2152" t="s">
        <v>4498</v>
      </c>
      <c r="C2152" t="s">
        <v>10405</v>
      </c>
      <c r="D2152" t="s">
        <v>465</v>
      </c>
      <c r="E2152">
        <v>311.73900937500002</v>
      </c>
      <c r="F2152">
        <v>236.85</v>
      </c>
      <c r="G2152">
        <v>46.367205578695902</v>
      </c>
      <c r="H2152">
        <v>-9.4258100773707305</v>
      </c>
      <c r="I2152">
        <v>31.380486144958699</v>
      </c>
      <c r="J2152">
        <v>10.778022026465701</v>
      </c>
      <c r="K2152">
        <v>222.19376938712301</v>
      </c>
      <c r="L2152">
        <v>189.774407036383</v>
      </c>
      <c r="M2152">
        <v>56.877810524281003</v>
      </c>
      <c r="N2152">
        <v>0.37034837738130699</v>
      </c>
      <c r="O2152">
        <v>13.151783829427901</v>
      </c>
      <c r="P2152">
        <v>94.139344262294998</v>
      </c>
      <c r="Q2152">
        <v>4.9406089520183001E-2</v>
      </c>
    </row>
    <row r="2153" spans="1:17" hidden="1" x14ac:dyDescent="0.3">
      <c r="A2153" t="s">
        <v>4499</v>
      </c>
      <c r="B2153" t="s">
        <v>4500</v>
      </c>
      <c r="C2153" t="s">
        <v>10405</v>
      </c>
      <c r="D2153" t="s">
        <v>130</v>
      </c>
      <c r="E2153">
        <v>311.59764409600001</v>
      </c>
      <c r="F2153">
        <v>153.88</v>
      </c>
      <c r="G2153">
        <v>177.14648522549899</v>
      </c>
      <c r="H2153">
        <v>9.9063039225193208</v>
      </c>
      <c r="I2153">
        <v>130.798908903914</v>
      </c>
      <c r="J2153">
        <v>23.6691068060045</v>
      </c>
      <c r="K2153">
        <v>134.46506831913999</v>
      </c>
      <c r="L2153">
        <v>102.616571568655</v>
      </c>
      <c r="M2153">
        <v>75.848949677679201</v>
      </c>
      <c r="N2153">
        <v>0.52908433704606095</v>
      </c>
      <c r="O2153">
        <v>12.1003379256563</v>
      </c>
      <c r="P2153">
        <v>262.49705535924602</v>
      </c>
      <c r="Q2153">
        <v>0.13738937380657801</v>
      </c>
    </row>
    <row r="2154" spans="1:17" hidden="1" x14ac:dyDescent="0.3">
      <c r="A2154" t="s">
        <v>4501</v>
      </c>
      <c r="B2154" t="s">
        <v>4502</v>
      </c>
      <c r="C2154" t="s">
        <v>10405</v>
      </c>
      <c r="D2154" t="s">
        <v>74</v>
      </c>
      <c r="E2154">
        <v>311.36320886999999</v>
      </c>
      <c r="F2154">
        <v>53.34</v>
      </c>
      <c r="G2154">
        <v>86.757058666806103</v>
      </c>
      <c r="H2154">
        <v>-21.783634130380801</v>
      </c>
      <c r="I2154">
        <v>22.642115570637898</v>
      </c>
      <c r="J2154">
        <v>-12.611301097779901</v>
      </c>
      <c r="K2154">
        <v>54.1835292892628</v>
      </c>
      <c r="L2154">
        <v>44.626762509764603</v>
      </c>
      <c r="M2154">
        <v>29.054371857697198</v>
      </c>
      <c r="N2154">
        <v>0.322621381573726</v>
      </c>
      <c r="O2154">
        <v>38.357705286839099</v>
      </c>
      <c r="P2154">
        <v>129.71576227390099</v>
      </c>
      <c r="Q2154">
        <v>0.10768574300369101</v>
      </c>
    </row>
    <row r="2155" spans="1:17" hidden="1" x14ac:dyDescent="0.3">
      <c r="A2155" t="s">
        <v>4503</v>
      </c>
      <c r="B2155" t="s">
        <v>4504</v>
      </c>
      <c r="C2155" t="s">
        <v>10405</v>
      </c>
      <c r="D2155" t="s">
        <v>4505</v>
      </c>
      <c r="E2155">
        <v>310.598457</v>
      </c>
      <c r="F2155">
        <v>860.05</v>
      </c>
      <c r="G2155">
        <v>-8.6331663320195897</v>
      </c>
      <c r="H2155">
        <v>-13.5359983786137</v>
      </c>
      <c r="I2155">
        <v>13.1137064955737</v>
      </c>
      <c r="J2155">
        <v>1.8582385815761699</v>
      </c>
      <c r="K2155">
        <v>873.31904687659699</v>
      </c>
      <c r="L2155">
        <v>848.67195969012698</v>
      </c>
      <c r="M2155">
        <v>35.560992112918598</v>
      </c>
      <c r="N2155">
        <v>0.47321680735557098</v>
      </c>
      <c r="O2155">
        <v>33.0155223533515</v>
      </c>
      <c r="P2155">
        <v>61.663533834586403</v>
      </c>
      <c r="Q2155">
        <v>0.12362292384342</v>
      </c>
    </row>
    <row r="2156" spans="1:17" hidden="1" x14ac:dyDescent="0.3">
      <c r="A2156" t="s">
        <v>4506</v>
      </c>
      <c r="B2156" t="s">
        <v>4507</v>
      </c>
      <c r="C2156" t="s">
        <v>10405</v>
      </c>
      <c r="D2156" t="s">
        <v>89</v>
      </c>
      <c r="E2156">
        <v>310.02577855200002</v>
      </c>
      <c r="F2156">
        <v>24.07</v>
      </c>
      <c r="G2156">
        <v>52.458611272417301</v>
      </c>
      <c r="H2156">
        <v>-13.660854137968199</v>
      </c>
      <c r="I2156">
        <v>12.566207299463199</v>
      </c>
      <c r="J2156">
        <v>-7.5866250397893902</v>
      </c>
      <c r="K2156">
        <v>25.415370120659901</v>
      </c>
      <c r="L2156">
        <v>23.101213386239301</v>
      </c>
      <c r="M2156">
        <v>45.1986314400108</v>
      </c>
      <c r="N2156">
        <v>0.39076994628266398</v>
      </c>
      <c r="O2156">
        <v>35.7016199301382</v>
      </c>
      <c r="P2156">
        <v>97.216849203235796</v>
      </c>
      <c r="Q2156">
        <v>0.11645936235410299</v>
      </c>
    </row>
    <row r="2157" spans="1:17" hidden="1" x14ac:dyDescent="0.3">
      <c r="A2157" t="s">
        <v>4508</v>
      </c>
      <c r="B2157" t="s">
        <v>4509</v>
      </c>
      <c r="C2157" t="s">
        <v>10405</v>
      </c>
      <c r="D2157" t="s">
        <v>46</v>
      </c>
      <c r="E2157">
        <v>309.56</v>
      </c>
      <c r="F2157">
        <v>142</v>
      </c>
      <c r="G2157">
        <v>48.467961607217198</v>
      </c>
      <c r="H2157">
        <v>-27.4316394773643</v>
      </c>
      <c r="I2157">
        <v>62.922820834278397</v>
      </c>
      <c r="J2157">
        <v>-0.73301393142018301</v>
      </c>
      <c r="K2157">
        <v>178.375107186973</v>
      </c>
      <c r="M2157">
        <v>22.690437051925699</v>
      </c>
      <c r="N2157">
        <v>0.79234146692578999</v>
      </c>
      <c r="O2157">
        <v>99.295774647887299</v>
      </c>
      <c r="P2157">
        <v>89.3333333333333</v>
      </c>
    </row>
    <row r="2158" spans="1:17" hidden="1" x14ac:dyDescent="0.3">
      <c r="A2158" t="s">
        <v>4510</v>
      </c>
      <c r="B2158" t="s">
        <v>4511</v>
      </c>
      <c r="C2158" t="s">
        <v>10405</v>
      </c>
      <c r="D2158" t="s">
        <v>2307</v>
      </c>
      <c r="E2158">
        <v>308.12672517999999</v>
      </c>
      <c r="F2158">
        <v>25.42</v>
      </c>
      <c r="G2158">
        <v>-12.786266860125901</v>
      </c>
      <c r="H2158">
        <v>13.123864153262399</v>
      </c>
      <c r="I2158">
        <v>-16.1600715819473</v>
      </c>
      <c r="J2158">
        <v>-9.4922805382933095</v>
      </c>
      <c r="K2158">
        <v>23.5133896879764</v>
      </c>
      <c r="L2158">
        <v>23.615026102097801</v>
      </c>
      <c r="M2158">
        <v>57.0481447473624</v>
      </c>
      <c r="N2158">
        <v>2.0084572362723101</v>
      </c>
      <c r="O2158">
        <v>44.7678992918961</v>
      </c>
      <c r="P2158">
        <v>41.300722623679803</v>
      </c>
      <c r="Q2158">
        <v>5.7240215958454001E-2</v>
      </c>
    </row>
    <row r="2159" spans="1:17" hidden="1" x14ac:dyDescent="0.3">
      <c r="A2159" t="s">
        <v>4512</v>
      </c>
      <c r="B2159" t="s">
        <v>4513</v>
      </c>
      <c r="C2159" t="s">
        <v>10405</v>
      </c>
      <c r="D2159" t="s">
        <v>215</v>
      </c>
      <c r="E2159">
        <v>308.02814999999998</v>
      </c>
      <c r="F2159">
        <v>256.05</v>
      </c>
      <c r="G2159">
        <v>-37.243919548964598</v>
      </c>
      <c r="H2159">
        <v>36.091910469980803</v>
      </c>
      <c r="I2159">
        <v>18.332898285172099</v>
      </c>
      <c r="J2159">
        <v>15.335394246232999</v>
      </c>
      <c r="K2159">
        <v>217.78727963219299</v>
      </c>
      <c r="L2159">
        <v>208.71078832143499</v>
      </c>
      <c r="M2159">
        <v>56.696504784640098</v>
      </c>
      <c r="N2159">
        <v>1.8960245949007899</v>
      </c>
      <c r="O2159">
        <v>13.259129076352201</v>
      </c>
      <c r="P2159">
        <v>82.112375533428093</v>
      </c>
      <c r="Q2159">
        <v>6.1367469168954997E-2</v>
      </c>
    </row>
    <row r="2160" spans="1:17" hidden="1" x14ac:dyDescent="0.3">
      <c r="A2160" t="s">
        <v>4514</v>
      </c>
      <c r="B2160" t="s">
        <v>4515</v>
      </c>
      <c r="C2160" t="s">
        <v>10405</v>
      </c>
      <c r="D2160" t="s">
        <v>642</v>
      </c>
      <c r="E2160">
        <v>307.87848078399998</v>
      </c>
      <c r="F2160">
        <v>20.87</v>
      </c>
      <c r="G2160">
        <v>3.6699818092374299</v>
      </c>
      <c r="H2160">
        <v>-10.7340227911257</v>
      </c>
      <c r="I2160">
        <v>17.250521807140601</v>
      </c>
      <c r="J2160">
        <v>-6.9643515306305197</v>
      </c>
      <c r="K2160">
        <v>21.240135785406</v>
      </c>
      <c r="L2160">
        <v>19.6264107309594</v>
      </c>
      <c r="M2160">
        <v>38.836403877605498</v>
      </c>
      <c r="N2160">
        <v>0.48724687220396601</v>
      </c>
      <c r="O2160">
        <v>21.466219453761301</v>
      </c>
      <c r="P2160">
        <v>57.509433962264097</v>
      </c>
      <c r="Q2160">
        <v>1.7368590905E-5</v>
      </c>
    </row>
    <row r="2161" spans="1:17" hidden="1" x14ac:dyDescent="0.3">
      <c r="A2161" t="s">
        <v>4516</v>
      </c>
      <c r="B2161" t="s">
        <v>4517</v>
      </c>
      <c r="C2161" t="s">
        <v>10405</v>
      </c>
      <c r="D2161" t="s">
        <v>1001</v>
      </c>
      <c r="E2161">
        <v>307.279875</v>
      </c>
      <c r="F2161">
        <v>308.05</v>
      </c>
      <c r="G2161">
        <v>47.301417253699903</v>
      </c>
      <c r="H2161">
        <v>9.9069754731908901</v>
      </c>
      <c r="I2161">
        <v>63.1210358757398</v>
      </c>
      <c r="J2161">
        <v>2.8350314996478199</v>
      </c>
      <c r="K2161">
        <v>272.78046084886699</v>
      </c>
      <c r="L2161">
        <v>240.22796585278701</v>
      </c>
      <c r="M2161">
        <v>81.407775087840704</v>
      </c>
      <c r="N2161">
        <v>1.5131455591123999</v>
      </c>
      <c r="O2161">
        <v>12.416815452037</v>
      </c>
      <c r="P2161">
        <v>94.968354430379705</v>
      </c>
      <c r="Q2161">
        <v>8.1102524394586997E-2</v>
      </c>
    </row>
    <row r="2162" spans="1:17" hidden="1" x14ac:dyDescent="0.3">
      <c r="A2162" t="s">
        <v>4518</v>
      </c>
      <c r="B2162" t="s">
        <v>4519</v>
      </c>
      <c r="C2162" t="s">
        <v>10405</v>
      </c>
      <c r="D2162" t="s">
        <v>1232</v>
      </c>
      <c r="E2162">
        <v>307.16020535199999</v>
      </c>
      <c r="F2162">
        <v>24.53</v>
      </c>
      <c r="G2162">
        <v>-44.398518318086197</v>
      </c>
      <c r="H2162">
        <v>71.847112179682696</v>
      </c>
      <c r="I2162">
        <v>4.0410040811745196</v>
      </c>
      <c r="J2162">
        <v>0.582955061753613</v>
      </c>
      <c r="K2162">
        <v>18.035191254258699</v>
      </c>
      <c r="L2162">
        <v>19.367434678497101</v>
      </c>
      <c r="M2162">
        <v>85.937039796820997</v>
      </c>
      <c r="N2162">
        <v>3.9371584307138199</v>
      </c>
      <c r="O2162">
        <v>54.912352221769197</v>
      </c>
      <c r="P2162">
        <v>120</v>
      </c>
      <c r="Q2162">
        <v>1.9997195999468E-2</v>
      </c>
    </row>
    <row r="2163" spans="1:17" hidden="1" x14ac:dyDescent="0.3">
      <c r="A2163" t="s">
        <v>4520</v>
      </c>
      <c r="B2163" t="s">
        <v>4521</v>
      </c>
      <c r="C2163" t="s">
        <v>10405</v>
      </c>
      <c r="D2163" t="s">
        <v>130</v>
      </c>
      <c r="E2163">
        <v>306.70903724999999</v>
      </c>
      <c r="F2163">
        <v>82.5</v>
      </c>
      <c r="G2163">
        <v>-23.2682931298272</v>
      </c>
      <c r="H2163">
        <v>-11.3263236991664</v>
      </c>
      <c r="I2163">
        <v>63.367849561515698</v>
      </c>
      <c r="J2163">
        <v>-8.6196948685113792</v>
      </c>
      <c r="K2163">
        <v>79.312685740077399</v>
      </c>
      <c r="L2163">
        <v>70.124142194073301</v>
      </c>
      <c r="M2163">
        <v>30.266908070627299</v>
      </c>
      <c r="N2163">
        <v>0.26101846650342198</v>
      </c>
      <c r="O2163">
        <v>19.3333333333333</v>
      </c>
      <c r="P2163">
        <v>97.415649676956207</v>
      </c>
      <c r="Q2163">
        <v>0.111523887041375</v>
      </c>
    </row>
    <row r="2164" spans="1:17" hidden="1" x14ac:dyDescent="0.3">
      <c r="A2164" t="s">
        <v>4522</v>
      </c>
      <c r="B2164" t="s">
        <v>4523</v>
      </c>
      <c r="C2164" t="s">
        <v>10405</v>
      </c>
      <c r="D2164" t="s">
        <v>233</v>
      </c>
      <c r="E2164">
        <v>306.68</v>
      </c>
      <c r="F2164">
        <v>374</v>
      </c>
      <c r="G2164">
        <v>57.4696609961603</v>
      </c>
      <c r="H2164">
        <v>-2.7369312005665298</v>
      </c>
      <c r="I2164">
        <v>26.175418098391901</v>
      </c>
      <c r="J2164">
        <v>-5.8991820479985702</v>
      </c>
      <c r="K2164">
        <v>351.41416249339301</v>
      </c>
      <c r="L2164">
        <v>299.65282844802198</v>
      </c>
      <c r="M2164">
        <v>44.288724162480598</v>
      </c>
      <c r="N2164">
        <v>0.77075098814229204</v>
      </c>
      <c r="O2164">
        <v>15.708556149732599</v>
      </c>
      <c r="P2164">
        <v>98.936170212765902</v>
      </c>
      <c r="Q2164">
        <v>0.15850769168520201</v>
      </c>
    </row>
    <row r="2165" spans="1:17" hidden="1" x14ac:dyDescent="0.3">
      <c r="A2165" t="s">
        <v>4524</v>
      </c>
      <c r="B2165" t="s">
        <v>4525</v>
      </c>
      <c r="C2165" t="s">
        <v>10405</v>
      </c>
      <c r="D2165" t="s">
        <v>54</v>
      </c>
      <c r="E2165">
        <v>306.64884000000001</v>
      </c>
      <c r="F2165">
        <v>328</v>
      </c>
      <c r="G2165">
        <v>-48.101254104089598</v>
      </c>
      <c r="H2165">
        <v>-4.9908098426008696</v>
      </c>
      <c r="I2165">
        <v>-12.3842344887846</v>
      </c>
      <c r="J2165">
        <v>-6.0701600878290698</v>
      </c>
      <c r="K2165">
        <v>329.94045069379899</v>
      </c>
      <c r="L2165">
        <v>335.73632930749301</v>
      </c>
      <c r="M2165">
        <v>40.260285273379402</v>
      </c>
      <c r="N2165">
        <v>0.42250479111156197</v>
      </c>
      <c r="O2165">
        <v>22.865853658536501</v>
      </c>
      <c r="P2165">
        <v>28.627450980392101</v>
      </c>
      <c r="Q2165">
        <v>7.9994446704913E-2</v>
      </c>
    </row>
    <row r="2166" spans="1:17" hidden="1" x14ac:dyDescent="0.3">
      <c r="A2166" t="s">
        <v>4526</v>
      </c>
      <c r="B2166" t="s">
        <v>4527</v>
      </c>
      <c r="C2166" t="s">
        <v>10405</v>
      </c>
      <c r="D2166" t="s">
        <v>46</v>
      </c>
      <c r="E2166">
        <v>305.78399999999999</v>
      </c>
      <c r="F2166">
        <v>279</v>
      </c>
      <c r="G2166">
        <v>-15.3081453267844</v>
      </c>
      <c r="H2166">
        <v>-6.9569792855007204</v>
      </c>
      <c r="I2166">
        <v>24.915995558899098</v>
      </c>
      <c r="J2166">
        <v>-1.2187880857765301</v>
      </c>
      <c r="K2166">
        <v>300.306566096393</v>
      </c>
      <c r="M2166">
        <v>41.020364776560498</v>
      </c>
      <c r="N2166">
        <v>0.32474669757588998</v>
      </c>
      <c r="O2166">
        <v>52.1505376344086</v>
      </c>
      <c r="P2166">
        <v>62.7771295215869</v>
      </c>
    </row>
    <row r="2167" spans="1:17" hidden="1" x14ac:dyDescent="0.3">
      <c r="A2167" t="s">
        <v>4528</v>
      </c>
      <c r="B2167" t="s">
        <v>4529</v>
      </c>
      <c r="C2167" t="s">
        <v>10405</v>
      </c>
      <c r="D2167" t="s">
        <v>1564</v>
      </c>
      <c r="E2167">
        <v>305.53242</v>
      </c>
      <c r="F2167">
        <v>416.2</v>
      </c>
      <c r="G2167">
        <v>-65.800803611579795</v>
      </c>
      <c r="H2167">
        <v>-10.782106305385</v>
      </c>
      <c r="I2167">
        <v>-29.263353088263901</v>
      </c>
      <c r="J2167">
        <v>-1.23982561873064</v>
      </c>
      <c r="K2167">
        <v>431.489768607305</v>
      </c>
      <c r="L2167">
        <v>474.581131821714</v>
      </c>
      <c r="M2167">
        <v>43.568042747060503</v>
      </c>
      <c r="N2167">
        <v>0.516241618115862</v>
      </c>
      <c r="O2167">
        <v>65.785679961556895</v>
      </c>
      <c r="P2167">
        <v>20.289017341040399</v>
      </c>
      <c r="Q2167">
        <v>4.0910974859485999E-2</v>
      </c>
    </row>
    <row r="2168" spans="1:17" hidden="1" x14ac:dyDescent="0.3">
      <c r="A2168" t="s">
        <v>4530</v>
      </c>
      <c r="B2168" t="s">
        <v>4531</v>
      </c>
      <c r="C2168" t="s">
        <v>10405</v>
      </c>
      <c r="D2168" t="s">
        <v>642</v>
      </c>
      <c r="E2168">
        <v>305.26226409999998</v>
      </c>
      <c r="F2168">
        <v>309.5</v>
      </c>
      <c r="G2168">
        <v>37.693092360696298</v>
      </c>
      <c r="H2168">
        <v>4.6658277320431303</v>
      </c>
      <c r="I2168">
        <v>-16.907626496168898</v>
      </c>
      <c r="J2168">
        <v>-6.6357292640601999</v>
      </c>
      <c r="K2168">
        <v>300.25235762859501</v>
      </c>
      <c r="L2168">
        <v>269.62780702379501</v>
      </c>
      <c r="M2168">
        <v>48.273832964879297</v>
      </c>
      <c r="N2168">
        <v>1.0735965866192501</v>
      </c>
      <c r="O2168">
        <v>19.483037156704299</v>
      </c>
      <c r="P2168">
        <v>104.89904005296199</v>
      </c>
      <c r="Q2168">
        <v>0.109038253712994</v>
      </c>
    </row>
    <row r="2169" spans="1:17" hidden="1" x14ac:dyDescent="0.3">
      <c r="A2169" t="s">
        <v>4532</v>
      </c>
      <c r="B2169" t="s">
        <v>4533</v>
      </c>
      <c r="C2169" t="s">
        <v>10405</v>
      </c>
      <c r="D2169" t="s">
        <v>261</v>
      </c>
      <c r="E2169">
        <v>305.23824519999999</v>
      </c>
      <c r="F2169">
        <v>1277</v>
      </c>
      <c r="G2169">
        <v>-16.021834311150101</v>
      </c>
      <c r="H2169">
        <v>-12.317770301611599</v>
      </c>
      <c r="I2169">
        <v>-45.6349249486085</v>
      </c>
      <c r="J2169">
        <v>-9.5749003122366396</v>
      </c>
      <c r="K2169">
        <v>1387.94615422932</v>
      </c>
      <c r="L2169">
        <v>1456.6267635791701</v>
      </c>
      <c r="M2169">
        <v>32.929279845096502</v>
      </c>
      <c r="N2169">
        <v>0.46888955340493499</v>
      </c>
      <c r="O2169">
        <v>80.109631949882498</v>
      </c>
      <c r="P2169">
        <v>21.653805849290201</v>
      </c>
      <c r="Q2169">
        <v>0.16377385830327701</v>
      </c>
    </row>
    <row r="2170" spans="1:17" hidden="1" x14ac:dyDescent="0.3">
      <c r="A2170" t="s">
        <v>4534</v>
      </c>
      <c r="B2170" t="s">
        <v>4535</v>
      </c>
      <c r="C2170" t="s">
        <v>10405</v>
      </c>
      <c r="D2170" t="s">
        <v>273</v>
      </c>
      <c r="E2170">
        <v>305.03304709999998</v>
      </c>
      <c r="F2170">
        <v>45.41</v>
      </c>
      <c r="G2170">
        <v>5.9235595421840799</v>
      </c>
      <c r="H2170">
        <v>-21.136629968339701</v>
      </c>
      <c r="I2170">
        <v>-8.8102301096764304</v>
      </c>
      <c r="J2170">
        <v>-10.178793820464501</v>
      </c>
      <c r="K2170">
        <v>49.611292482835097</v>
      </c>
      <c r="L2170">
        <v>46.446072485084201</v>
      </c>
      <c r="M2170">
        <v>34.287006478203502</v>
      </c>
      <c r="N2170">
        <v>0.34663561130821302</v>
      </c>
      <c r="O2170">
        <v>45.232327681127501</v>
      </c>
      <c r="P2170">
        <v>47.196110210696801</v>
      </c>
      <c r="Q2170">
        <v>1.2153733802281E-2</v>
      </c>
    </row>
    <row r="2171" spans="1:17" hidden="1" x14ac:dyDescent="0.3">
      <c r="A2171" t="s">
        <v>4536</v>
      </c>
      <c r="B2171" t="s">
        <v>4537</v>
      </c>
      <c r="C2171" t="s">
        <v>10405</v>
      </c>
      <c r="D2171" t="s">
        <v>792</v>
      </c>
      <c r="E2171">
        <v>303.97107605000002</v>
      </c>
      <c r="F2171">
        <v>232.25</v>
      </c>
      <c r="G2171">
        <v>60.4900458032144</v>
      </c>
      <c r="H2171">
        <v>1.4804694765914299</v>
      </c>
      <c r="I2171">
        <v>58.953120577562203</v>
      </c>
      <c r="J2171">
        <v>-12.1244001288867</v>
      </c>
      <c r="K2171">
        <v>219.41065766411501</v>
      </c>
      <c r="L2171">
        <v>183.01369802083599</v>
      </c>
      <c r="M2171">
        <v>49.914006407182001</v>
      </c>
      <c r="N2171">
        <v>2.1019674876159899</v>
      </c>
      <c r="O2171">
        <v>18.837459634015001</v>
      </c>
      <c r="P2171">
        <v>107.366071428571</v>
      </c>
    </row>
    <row r="2172" spans="1:17" hidden="1" x14ac:dyDescent="0.3">
      <c r="A2172" t="s">
        <v>4538</v>
      </c>
      <c r="B2172" t="s">
        <v>4539</v>
      </c>
      <c r="C2172" t="s">
        <v>10405</v>
      </c>
      <c r="D2172" t="s">
        <v>549</v>
      </c>
      <c r="E2172">
        <v>303.76280000000003</v>
      </c>
      <c r="F2172">
        <v>144.1</v>
      </c>
      <c r="G2172">
        <v>927.70932481916805</v>
      </c>
      <c r="H2172">
        <v>-6.5263057156487898</v>
      </c>
      <c r="I2172">
        <v>111.99090652127499</v>
      </c>
      <c r="J2172">
        <v>-0.583947231567986</v>
      </c>
      <c r="K2172">
        <v>134.47271537167299</v>
      </c>
      <c r="L2172">
        <v>88.133813180832604</v>
      </c>
      <c r="M2172">
        <v>40.4412129505764</v>
      </c>
      <c r="N2172">
        <v>0.35064935064934999</v>
      </c>
      <c r="O2172">
        <v>24.080499653018698</v>
      </c>
      <c r="P2172">
        <v>1180.88888888888</v>
      </c>
    </row>
    <row r="2173" spans="1:17" hidden="1" x14ac:dyDescent="0.3">
      <c r="A2173" t="s">
        <v>4540</v>
      </c>
      <c r="B2173" t="s">
        <v>4541</v>
      </c>
      <c r="C2173" t="s">
        <v>10405</v>
      </c>
      <c r="D2173" t="s">
        <v>51</v>
      </c>
      <c r="E2173">
        <v>303.72773999999998</v>
      </c>
      <c r="F2173">
        <v>984.85</v>
      </c>
      <c r="G2173">
        <v>21.184453585615799</v>
      </c>
      <c r="H2173">
        <v>-8.9784508749220393</v>
      </c>
      <c r="I2173">
        <v>-8.0579755919801404</v>
      </c>
      <c r="J2173">
        <v>-6.9761051249216504</v>
      </c>
      <c r="K2173">
        <v>945.43354169111694</v>
      </c>
      <c r="L2173">
        <v>909.45824408368196</v>
      </c>
      <c r="M2173">
        <v>44.330837264608697</v>
      </c>
      <c r="N2173">
        <v>0.52083436826260998</v>
      </c>
      <c r="O2173">
        <v>50.266538051479898</v>
      </c>
      <c r="P2173">
        <v>67.672095794790295</v>
      </c>
      <c r="Q2173">
        <v>5.3463531690723001E-2</v>
      </c>
    </row>
    <row r="2174" spans="1:17" hidden="1" x14ac:dyDescent="0.3">
      <c r="A2174" t="s">
        <v>4542</v>
      </c>
      <c r="B2174" t="s">
        <v>4543</v>
      </c>
      <c r="C2174" t="s">
        <v>10405</v>
      </c>
      <c r="D2174" t="s">
        <v>592</v>
      </c>
      <c r="E2174">
        <v>303.71786114999998</v>
      </c>
      <c r="F2174">
        <v>132.33000000000001</v>
      </c>
      <c r="G2174">
        <v>-2.11420459259601</v>
      </c>
      <c r="H2174">
        <v>32.552445893110203</v>
      </c>
      <c r="I2174">
        <v>23.083067523187498</v>
      </c>
      <c r="J2174">
        <v>22.427049543539098</v>
      </c>
      <c r="K2174">
        <v>94.943999217526496</v>
      </c>
      <c r="L2174">
        <v>93.570840238482901</v>
      </c>
      <c r="M2174">
        <v>89.494826306270795</v>
      </c>
      <c r="N2174">
        <v>3.9785117989944698</v>
      </c>
      <c r="O2174">
        <v>4.9497468450086801</v>
      </c>
      <c r="P2174">
        <v>68.4659452577976</v>
      </c>
      <c r="Q2174">
        <v>0.139419826031563</v>
      </c>
    </row>
    <row r="2175" spans="1:17" hidden="1" x14ac:dyDescent="0.3">
      <c r="A2175" t="s">
        <v>4544</v>
      </c>
      <c r="B2175" t="s">
        <v>4545</v>
      </c>
      <c r="C2175" t="s">
        <v>10405</v>
      </c>
      <c r="D2175" t="s">
        <v>83</v>
      </c>
      <c r="E2175">
        <v>303.41448800000001</v>
      </c>
      <c r="F2175">
        <v>13.52</v>
      </c>
      <c r="G2175">
        <v>117.596995754701</v>
      </c>
      <c r="H2175">
        <v>-11.050134709271401</v>
      </c>
      <c r="I2175">
        <v>175.88084858623199</v>
      </c>
      <c r="J2175">
        <v>-12.5118676080525</v>
      </c>
      <c r="K2175">
        <v>14.0847236320039</v>
      </c>
      <c r="L2175">
        <v>11.2450210091699</v>
      </c>
      <c r="M2175">
        <v>31.591699994574999</v>
      </c>
      <c r="N2175">
        <v>1.23010940386275</v>
      </c>
      <c r="O2175">
        <v>24.260355029585799</v>
      </c>
      <c r="P2175">
        <v>265.40540540540502</v>
      </c>
      <c r="Q2175">
        <v>4.7186548850993999E-2</v>
      </c>
    </row>
    <row r="2176" spans="1:17" hidden="1" x14ac:dyDescent="0.3">
      <c r="A2176" t="s">
        <v>4546</v>
      </c>
      <c r="B2176" t="s">
        <v>4547</v>
      </c>
      <c r="C2176" t="s">
        <v>10405</v>
      </c>
      <c r="D2176" t="s">
        <v>273</v>
      </c>
      <c r="E2176">
        <v>302.02701483999999</v>
      </c>
      <c r="F2176">
        <v>386.2</v>
      </c>
      <c r="G2176">
        <v>-41.629193313343599</v>
      </c>
      <c r="H2176">
        <v>-15.830109979534299</v>
      </c>
      <c r="I2176">
        <v>-34.4835188305413</v>
      </c>
      <c r="J2176">
        <v>-5.9659653502917704</v>
      </c>
      <c r="K2176">
        <v>436.88101367153899</v>
      </c>
      <c r="L2176">
        <v>465.64567822084899</v>
      </c>
      <c r="M2176">
        <v>29.619322041661199</v>
      </c>
      <c r="N2176">
        <v>0.73386755170343199</v>
      </c>
      <c r="O2176">
        <v>51.993785603314301</v>
      </c>
      <c r="P2176">
        <v>2.30463576158939</v>
      </c>
      <c r="Q2176">
        <v>1.7977189015402E-2</v>
      </c>
    </row>
    <row r="2177" spans="1:17" hidden="1" x14ac:dyDescent="0.3">
      <c r="A2177" t="s">
        <v>4548</v>
      </c>
      <c r="B2177" t="s">
        <v>4549</v>
      </c>
      <c r="C2177" t="s">
        <v>10405</v>
      </c>
      <c r="D2177" t="s">
        <v>261</v>
      </c>
      <c r="E2177">
        <v>301.06574999999998</v>
      </c>
      <c r="F2177">
        <v>787.1</v>
      </c>
      <c r="G2177">
        <v>-11.974384485448599</v>
      </c>
      <c r="H2177">
        <v>3.2885308665889301</v>
      </c>
      <c r="I2177">
        <v>21.8288503903477</v>
      </c>
      <c r="J2177">
        <v>-4.0337974326139596</v>
      </c>
      <c r="K2177">
        <v>730.75630609890004</v>
      </c>
      <c r="L2177">
        <v>650.52855515436397</v>
      </c>
      <c r="M2177">
        <v>56.835264893923302</v>
      </c>
      <c r="N2177">
        <v>0.46753375159544802</v>
      </c>
      <c r="O2177">
        <v>7.0766103417608797</v>
      </c>
      <c r="P2177">
        <v>44.422018348623801</v>
      </c>
      <c r="Q2177">
        <v>8.6141381166772002E-2</v>
      </c>
    </row>
    <row r="2178" spans="1:17" hidden="1" x14ac:dyDescent="0.3">
      <c r="A2178" t="s">
        <v>4550</v>
      </c>
      <c r="B2178" t="s">
        <v>4551</v>
      </c>
      <c r="C2178" t="s">
        <v>10405</v>
      </c>
      <c r="D2178" t="s">
        <v>111</v>
      </c>
      <c r="E2178">
        <v>300.983700693</v>
      </c>
      <c r="F2178">
        <v>266.47000000000003</v>
      </c>
      <c r="G2178">
        <v>121.81066311745801</v>
      </c>
      <c r="H2178">
        <v>-1.0174410939227601</v>
      </c>
      <c r="I2178">
        <v>-21.851434033199801</v>
      </c>
      <c r="J2178">
        <v>3.2537711348053602</v>
      </c>
      <c r="K2178">
        <v>249.95631160220199</v>
      </c>
      <c r="L2178">
        <v>236.77589126120401</v>
      </c>
      <c r="M2178">
        <v>82.947329828564605</v>
      </c>
      <c r="N2178">
        <v>1.9279967135020699</v>
      </c>
      <c r="O2178">
        <v>35.174691334859403</v>
      </c>
      <c r="P2178">
        <v>153.66016182770099</v>
      </c>
      <c r="Q2178">
        <v>0.212551437349314</v>
      </c>
    </row>
    <row r="2179" spans="1:17" hidden="1" x14ac:dyDescent="0.3">
      <c r="A2179" t="s">
        <v>4552</v>
      </c>
      <c r="B2179" t="s">
        <v>4553</v>
      </c>
      <c r="C2179" t="s">
        <v>10405</v>
      </c>
      <c r="D2179" t="s">
        <v>393</v>
      </c>
      <c r="E2179">
        <v>300.82247999999998</v>
      </c>
      <c r="F2179">
        <v>136</v>
      </c>
      <c r="G2179">
        <v>2.1406490730081398</v>
      </c>
      <c r="H2179">
        <v>0.19508100379063301</v>
      </c>
      <c r="I2179">
        <v>63.7937431440496</v>
      </c>
      <c r="J2179">
        <v>-11.986803036281801</v>
      </c>
      <c r="K2179">
        <v>137.03377647464899</v>
      </c>
      <c r="L2179">
        <v>116.159875513532</v>
      </c>
      <c r="M2179">
        <v>29.804604633678899</v>
      </c>
      <c r="N2179">
        <v>0.63921728495719499</v>
      </c>
      <c r="O2179">
        <v>19.8161764705882</v>
      </c>
      <c r="P2179">
        <v>98.540145985401395</v>
      </c>
      <c r="Q2179">
        <v>0.138133769290328</v>
      </c>
    </row>
    <row r="2180" spans="1:17" hidden="1" x14ac:dyDescent="0.3">
      <c r="A2180" t="s">
        <v>4554</v>
      </c>
      <c r="B2180" t="s">
        <v>4555</v>
      </c>
      <c r="C2180" t="s">
        <v>10405</v>
      </c>
      <c r="D2180" t="s">
        <v>2368</v>
      </c>
      <c r="E2180">
        <v>300.50326999999999</v>
      </c>
      <c r="F2180">
        <v>185</v>
      </c>
      <c r="G2180">
        <v>22.3171679564235</v>
      </c>
      <c r="H2180">
        <v>-13.3357903909342</v>
      </c>
      <c r="I2180">
        <v>2.7352306466881999</v>
      </c>
      <c r="J2180">
        <v>-16.299603544310401</v>
      </c>
      <c r="K2180">
        <v>200.286249747097</v>
      </c>
      <c r="L2180">
        <v>166.37146243413201</v>
      </c>
      <c r="M2180">
        <v>17.6819498924241</v>
      </c>
      <c r="N2180">
        <v>0.43636363636363601</v>
      </c>
      <c r="O2180">
        <v>47.567567567567501</v>
      </c>
      <c r="P2180">
        <v>64.590747330960795</v>
      </c>
      <c r="Q2180">
        <v>0.111690028849306</v>
      </c>
    </row>
    <row r="2181" spans="1:17" hidden="1" x14ac:dyDescent="0.3">
      <c r="A2181" t="s">
        <v>4556</v>
      </c>
      <c r="B2181" t="s">
        <v>4557</v>
      </c>
      <c r="C2181" t="s">
        <v>10405</v>
      </c>
      <c r="E2181">
        <v>300.49239412499998</v>
      </c>
      <c r="F2181">
        <v>288.75</v>
      </c>
      <c r="G2181">
        <v>-31.849498710243001</v>
      </c>
      <c r="I2181">
        <v>-17.394639483181901</v>
      </c>
      <c r="O2181">
        <v>0</v>
      </c>
      <c r="P2181">
        <v>5</v>
      </c>
    </row>
    <row r="2182" spans="1:17" hidden="1" x14ac:dyDescent="0.3">
      <c r="A2182" t="s">
        <v>4558</v>
      </c>
      <c r="B2182" t="s">
        <v>4559</v>
      </c>
      <c r="C2182" t="s">
        <v>10405</v>
      </c>
      <c r="D2182" t="s">
        <v>51</v>
      </c>
      <c r="E2182">
        <v>299.13947564599999</v>
      </c>
      <c r="F2182">
        <v>88.99</v>
      </c>
      <c r="G2182">
        <v>-59.909320860606798</v>
      </c>
      <c r="H2182">
        <v>10.450845578304101</v>
      </c>
      <c r="I2182">
        <v>-45.454461633545698</v>
      </c>
      <c r="J2182">
        <v>14.1581929202674</v>
      </c>
      <c r="K2182">
        <v>83.247375085810404</v>
      </c>
      <c r="M2182">
        <v>81.631648485989501</v>
      </c>
      <c r="N2182">
        <v>1.5407221157148101</v>
      </c>
      <c r="O2182">
        <v>47.8143611641757</v>
      </c>
      <c r="P2182">
        <v>43.4165995165189</v>
      </c>
    </row>
    <row r="2183" spans="1:17" hidden="1" x14ac:dyDescent="0.3">
      <c r="A2183" t="s">
        <v>4560</v>
      </c>
      <c r="B2183" t="s">
        <v>4561</v>
      </c>
      <c r="C2183" t="s">
        <v>10405</v>
      </c>
      <c r="D2183" t="s">
        <v>433</v>
      </c>
      <c r="E2183">
        <v>298.92780202500001</v>
      </c>
      <c r="F2183">
        <v>130.75</v>
      </c>
      <c r="G2183">
        <v>11.2813168343655</v>
      </c>
      <c r="H2183">
        <v>-8.1722311556340692</v>
      </c>
      <c r="I2183">
        <v>25.736176061426701</v>
      </c>
      <c r="J2183">
        <v>-0.90799003390579303</v>
      </c>
      <c r="K2183">
        <v>127.707475535546</v>
      </c>
      <c r="M2183">
        <v>53.301376498901803</v>
      </c>
      <c r="N2183">
        <v>0.72301817156624004</v>
      </c>
      <c r="O2183">
        <v>33.7667304015296</v>
      </c>
      <c r="P2183">
        <v>90.458849235251193</v>
      </c>
    </row>
    <row r="2184" spans="1:17" hidden="1" x14ac:dyDescent="0.3">
      <c r="A2184" t="s">
        <v>4562</v>
      </c>
      <c r="B2184" t="s">
        <v>4563</v>
      </c>
      <c r="C2184" t="s">
        <v>10405</v>
      </c>
      <c r="D2184" t="s">
        <v>753</v>
      </c>
      <c r="E2184">
        <v>298.53358683599998</v>
      </c>
      <c r="F2184">
        <v>12.01</v>
      </c>
      <c r="G2184">
        <v>-24.713013429243901</v>
      </c>
      <c r="H2184">
        <v>-3.9987468844143099</v>
      </c>
      <c r="I2184">
        <v>-13.949333712294701</v>
      </c>
      <c r="J2184">
        <v>-2.1362228773854799</v>
      </c>
      <c r="K2184">
        <v>11.94717474894</v>
      </c>
      <c r="L2184">
        <v>11.691819364952201</v>
      </c>
      <c r="M2184">
        <v>70.589314799391403</v>
      </c>
      <c r="N2184">
        <v>1.3822786015469499</v>
      </c>
      <c r="O2184">
        <v>16.5695253955037</v>
      </c>
      <c r="P2184">
        <v>26.421052631578899</v>
      </c>
    </row>
    <row r="2185" spans="1:17" hidden="1" x14ac:dyDescent="0.3">
      <c r="A2185" t="s">
        <v>4564</v>
      </c>
      <c r="B2185" t="s">
        <v>4565</v>
      </c>
      <c r="C2185" t="s">
        <v>10405</v>
      </c>
      <c r="D2185" t="s">
        <v>273</v>
      </c>
      <c r="E2185">
        <v>298.19902215500002</v>
      </c>
      <c r="F2185">
        <v>139.51</v>
      </c>
      <c r="G2185">
        <v>-49.372407371194903</v>
      </c>
      <c r="H2185">
        <v>-1.9374790504816</v>
      </c>
      <c r="I2185">
        <v>-1.18472694673877</v>
      </c>
      <c r="J2185">
        <v>-3.0110031686302601</v>
      </c>
      <c r="K2185">
        <v>139.86797789284799</v>
      </c>
      <c r="L2185">
        <v>139.390981033184</v>
      </c>
      <c r="M2185">
        <v>42.541483263054602</v>
      </c>
      <c r="N2185">
        <v>0.74511606845068001</v>
      </c>
      <c r="O2185">
        <v>33.682173320908902</v>
      </c>
      <c r="P2185">
        <v>53.307692307692299</v>
      </c>
      <c r="Q2185">
        <v>9.9416413082425006E-2</v>
      </c>
    </row>
    <row r="2186" spans="1:17" hidden="1" x14ac:dyDescent="0.3">
      <c r="A2186" t="s">
        <v>4566</v>
      </c>
      <c r="B2186" t="s">
        <v>4567</v>
      </c>
      <c r="C2186" t="s">
        <v>10405</v>
      </c>
      <c r="D2186" t="s">
        <v>1429</v>
      </c>
      <c r="E2186">
        <v>298.05151000000001</v>
      </c>
      <c r="F2186">
        <v>168.25</v>
      </c>
      <c r="G2186">
        <v>14.5821810112538</v>
      </c>
      <c r="H2186">
        <v>-13.825342245881799</v>
      </c>
      <c r="I2186">
        <v>-2.8219462588033002</v>
      </c>
      <c r="J2186">
        <v>-9.2384945792850708</v>
      </c>
      <c r="K2186">
        <v>166.61174931576801</v>
      </c>
      <c r="L2186">
        <v>147.58607890514401</v>
      </c>
      <c r="M2186">
        <v>39.489652188972897</v>
      </c>
      <c r="N2186">
        <v>0.70725500984883105</v>
      </c>
      <c r="O2186">
        <v>20.059435364041601</v>
      </c>
      <c r="P2186">
        <v>73.364245234415193</v>
      </c>
      <c r="Q2186">
        <v>6.3387892390062997E-2</v>
      </c>
    </row>
    <row r="2187" spans="1:17" hidden="1" x14ac:dyDescent="0.3">
      <c r="A2187" t="s">
        <v>4568</v>
      </c>
      <c r="B2187" t="s">
        <v>4569</v>
      </c>
      <c r="C2187" t="s">
        <v>10405</v>
      </c>
      <c r="D2187" t="s">
        <v>998</v>
      </c>
      <c r="E2187">
        <v>297.96769799999998</v>
      </c>
      <c r="F2187">
        <v>4790</v>
      </c>
      <c r="G2187">
        <v>7.9228969711108599</v>
      </c>
      <c r="H2187">
        <v>-7.7702910641091698</v>
      </c>
      <c r="I2187">
        <v>7.1827337287816597</v>
      </c>
      <c r="J2187">
        <v>-2.3662403432376302</v>
      </c>
      <c r="K2187">
        <v>4693.4628807539402</v>
      </c>
      <c r="L2187">
        <v>4156.3056947110699</v>
      </c>
      <c r="M2187">
        <v>43.480023298447399</v>
      </c>
      <c r="N2187">
        <v>0.203304228727957</v>
      </c>
      <c r="O2187">
        <v>12.526096033402901</v>
      </c>
      <c r="P2187">
        <v>52.063492063491999</v>
      </c>
      <c r="Q2187">
        <v>-2.8403112204890002E-3</v>
      </c>
    </row>
    <row r="2188" spans="1:17" hidden="1" x14ac:dyDescent="0.3">
      <c r="A2188" t="s">
        <v>4570</v>
      </c>
      <c r="B2188" t="s">
        <v>4571</v>
      </c>
      <c r="C2188" t="s">
        <v>10405</v>
      </c>
      <c r="D2188" t="s">
        <v>46</v>
      </c>
      <c r="E2188">
        <v>297.85719036999899</v>
      </c>
      <c r="F2188">
        <v>236.05</v>
      </c>
      <c r="G2188">
        <v>4.3986975379531597</v>
      </c>
      <c r="H2188">
        <v>-20.437791649159401</v>
      </c>
      <c r="I2188">
        <v>18.8535567650143</v>
      </c>
      <c r="J2188">
        <v>-8.3396349960657403</v>
      </c>
      <c r="K2188">
        <v>252.86420487067099</v>
      </c>
      <c r="M2188">
        <v>32.275943646403903</v>
      </c>
      <c r="N2188">
        <v>0.35903567283354998</v>
      </c>
      <c r="O2188">
        <v>39.377250582503699</v>
      </c>
      <c r="P2188">
        <v>75.176252319109395</v>
      </c>
    </row>
    <row r="2189" spans="1:17" hidden="1" x14ac:dyDescent="0.3">
      <c r="A2189" t="s">
        <v>4572</v>
      </c>
      <c r="B2189" t="s">
        <v>4573</v>
      </c>
      <c r="C2189" t="s">
        <v>10405</v>
      </c>
      <c r="D2189" t="s">
        <v>130</v>
      </c>
      <c r="E2189">
        <v>297.63934308</v>
      </c>
      <c r="F2189">
        <v>283.95</v>
      </c>
      <c r="G2189">
        <v>3.36478700404261</v>
      </c>
      <c r="H2189">
        <v>-16.338845165153099</v>
      </c>
      <c r="I2189">
        <v>-9.0167768877620702</v>
      </c>
      <c r="J2189">
        <v>-3.5154237450201999</v>
      </c>
      <c r="K2189">
        <v>291.41517450053601</v>
      </c>
      <c r="L2189">
        <v>272.86546177920297</v>
      </c>
      <c r="M2189">
        <v>44.439786969676</v>
      </c>
      <c r="N2189">
        <v>0.373688100517368</v>
      </c>
      <c r="O2189">
        <v>16.921993308681099</v>
      </c>
      <c r="P2189">
        <v>43.990872210953299</v>
      </c>
      <c r="Q2189">
        <v>4.9912803669634999E-2</v>
      </c>
    </row>
    <row r="2190" spans="1:17" hidden="1" x14ac:dyDescent="0.3">
      <c r="A2190" t="s">
        <v>4574</v>
      </c>
      <c r="B2190" t="s">
        <v>4575</v>
      </c>
      <c r="C2190" t="s">
        <v>10405</v>
      </c>
      <c r="D2190" t="s">
        <v>130</v>
      </c>
      <c r="E2190">
        <v>297.48</v>
      </c>
      <c r="F2190">
        <v>335</v>
      </c>
      <c r="G2190">
        <v>251.44569579776601</v>
      </c>
      <c r="H2190">
        <v>11.016402444686801</v>
      </c>
      <c r="I2190">
        <v>192.36033046596199</v>
      </c>
      <c r="J2190">
        <v>4.9757257917654902</v>
      </c>
      <c r="K2190">
        <v>259.748959687796</v>
      </c>
      <c r="M2190">
        <v>58.543758732063203</v>
      </c>
      <c r="N2190">
        <v>0.59300791556728205</v>
      </c>
      <c r="O2190">
        <v>5.9402985074626704</v>
      </c>
      <c r="P2190">
        <v>295.513577331759</v>
      </c>
    </row>
    <row r="2191" spans="1:17" hidden="1" x14ac:dyDescent="0.3">
      <c r="A2191" t="s">
        <v>4576</v>
      </c>
      <c r="B2191" t="s">
        <v>4577</v>
      </c>
      <c r="C2191" t="s">
        <v>10405</v>
      </c>
      <c r="D2191" t="s">
        <v>261</v>
      </c>
      <c r="E2191">
        <v>297.46773450000001</v>
      </c>
      <c r="F2191">
        <v>1360.35</v>
      </c>
      <c r="G2191">
        <v>49.2166532929513</v>
      </c>
      <c r="H2191">
        <v>-15.6319970031841</v>
      </c>
      <c r="I2191">
        <v>31.7093228119898</v>
      </c>
      <c r="J2191">
        <v>-4.8590482687343597</v>
      </c>
      <c r="K2191">
        <v>1472.2181147219901</v>
      </c>
      <c r="L2191">
        <v>1233.30430921587</v>
      </c>
      <c r="M2191">
        <v>34.879566780307997</v>
      </c>
      <c r="N2191">
        <v>0.55083820466303801</v>
      </c>
      <c r="O2191">
        <v>24.622339839012</v>
      </c>
      <c r="P2191">
        <v>92.139830508474503</v>
      </c>
      <c r="Q2191">
        <v>0.123779575711263</v>
      </c>
    </row>
    <row r="2192" spans="1:17" hidden="1" x14ac:dyDescent="0.3">
      <c r="A2192" t="s">
        <v>4578</v>
      </c>
      <c r="B2192" t="s">
        <v>4579</v>
      </c>
      <c r="C2192" t="s">
        <v>10405</v>
      </c>
      <c r="D2192" t="s">
        <v>393</v>
      </c>
      <c r="E2192">
        <v>297.41660899999999</v>
      </c>
      <c r="F2192">
        <v>265.7</v>
      </c>
      <c r="G2192">
        <v>-41.552132525026401</v>
      </c>
      <c r="H2192">
        <v>-15.3272852156152</v>
      </c>
      <c r="I2192">
        <v>-21.733073326566199</v>
      </c>
      <c r="J2192">
        <v>-8.3247446716154005</v>
      </c>
      <c r="K2192">
        <v>290.15079199946001</v>
      </c>
      <c r="L2192">
        <v>292.74369545403101</v>
      </c>
      <c r="M2192">
        <v>19.3074966639462</v>
      </c>
      <c r="N2192">
        <v>0.32167871513818502</v>
      </c>
      <c r="O2192">
        <v>52.408731652239297</v>
      </c>
      <c r="P2192">
        <v>23.581395348837201</v>
      </c>
      <c r="Q2192">
        <v>6.7427380494985006E-2</v>
      </c>
    </row>
    <row r="2193" spans="1:17" hidden="1" x14ac:dyDescent="0.3">
      <c r="A2193" t="s">
        <v>4580</v>
      </c>
      <c r="B2193" t="s">
        <v>4581</v>
      </c>
      <c r="C2193" t="s">
        <v>10405</v>
      </c>
      <c r="D2193" t="s">
        <v>125</v>
      </c>
      <c r="E2193">
        <v>297.11836740799998</v>
      </c>
      <c r="F2193">
        <v>5.08</v>
      </c>
      <c r="G2193">
        <v>56.298649437904999</v>
      </c>
      <c r="H2193">
        <v>-30.231833086670299</v>
      </c>
      <c r="I2193">
        <v>41.355360516818003</v>
      </c>
      <c r="J2193">
        <v>-4.5482297373533598</v>
      </c>
      <c r="K2193">
        <v>5.37115742835267</v>
      </c>
      <c r="L2193">
        <v>4.4442181220728196</v>
      </c>
      <c r="M2193">
        <v>34.259963111432</v>
      </c>
      <c r="N2193">
        <v>0.12309309504284199</v>
      </c>
      <c r="O2193">
        <v>45.078740157480297</v>
      </c>
      <c r="P2193">
        <v>99.215686274509807</v>
      </c>
      <c r="Q2193">
        <v>8.2000886804340006E-2</v>
      </c>
    </row>
    <row r="2194" spans="1:17" hidden="1" x14ac:dyDescent="0.3">
      <c r="A2194" t="s">
        <v>4582</v>
      </c>
      <c r="B2194" t="s">
        <v>4583</v>
      </c>
      <c r="C2194" t="s">
        <v>10405</v>
      </c>
      <c r="D2194" t="s">
        <v>116</v>
      </c>
      <c r="E2194">
        <v>296.78668800000003</v>
      </c>
      <c r="F2194">
        <v>184.9</v>
      </c>
      <c r="G2194">
        <v>-82.071601281248604</v>
      </c>
      <c r="H2194">
        <v>-27.2243659226746</v>
      </c>
      <c r="I2194">
        <v>-25.837323315813698</v>
      </c>
      <c r="J2194">
        <v>-12.2302312669788</v>
      </c>
      <c r="K2194">
        <v>219.22413229358901</v>
      </c>
      <c r="L2194">
        <v>241.31582268947</v>
      </c>
      <c r="M2194">
        <v>13.1812538598464</v>
      </c>
      <c r="N2194">
        <v>0.52009119407238502</v>
      </c>
      <c r="O2194">
        <v>174.47268793942601</v>
      </c>
      <c r="P2194">
        <v>14.773432650527599</v>
      </c>
      <c r="Q2194">
        <v>0.117154167207809</v>
      </c>
    </row>
    <row r="2195" spans="1:17" hidden="1" x14ac:dyDescent="0.3">
      <c r="A2195" t="s">
        <v>4584</v>
      </c>
      <c r="B2195" t="s">
        <v>4585</v>
      </c>
      <c r="C2195" t="s">
        <v>10405</v>
      </c>
      <c r="D2195" t="s">
        <v>156</v>
      </c>
      <c r="E2195">
        <v>296.66304000000002</v>
      </c>
      <c r="F2195">
        <v>10.73</v>
      </c>
      <c r="G2195">
        <v>-26.1352129959573</v>
      </c>
      <c r="H2195">
        <v>-17.572210225722099</v>
      </c>
      <c r="I2195">
        <v>-21.5910680546104</v>
      </c>
      <c r="J2195">
        <v>-7.2977834465999596</v>
      </c>
      <c r="K2195">
        <v>11.950107690759699</v>
      </c>
      <c r="L2195">
        <v>12.0458775644034</v>
      </c>
      <c r="M2195">
        <v>7.8945858920504</v>
      </c>
      <c r="N2195">
        <v>1.14497255989142</v>
      </c>
      <c r="O2195">
        <v>98.9748369058713</v>
      </c>
      <c r="P2195">
        <v>21.931818181818102</v>
      </c>
      <c r="Q2195">
        <v>2.229128780264E-2</v>
      </c>
    </row>
    <row r="2196" spans="1:17" hidden="1" x14ac:dyDescent="0.3">
      <c r="A2196" t="s">
        <v>4586</v>
      </c>
      <c r="B2196" t="s">
        <v>4587</v>
      </c>
      <c r="C2196" t="s">
        <v>10405</v>
      </c>
      <c r="D2196" t="s">
        <v>433</v>
      </c>
      <c r="E2196">
        <v>295.78548131399998</v>
      </c>
      <c r="F2196">
        <v>30.78</v>
      </c>
      <c r="G2196">
        <v>8.6984464952363698</v>
      </c>
      <c r="H2196">
        <v>-17.018224191925299</v>
      </c>
      <c r="I2196">
        <v>14.4254889964754</v>
      </c>
      <c r="J2196">
        <v>-8.8402244081280692</v>
      </c>
      <c r="K2196">
        <v>32.556398956373101</v>
      </c>
      <c r="L2196">
        <v>29.411302771813201</v>
      </c>
      <c r="M2196">
        <v>34.664557569303597</v>
      </c>
      <c r="N2196">
        <v>0.11140278267006901</v>
      </c>
      <c r="O2196">
        <v>44.379467186484703</v>
      </c>
      <c r="P2196">
        <v>61.151832460732898</v>
      </c>
      <c r="Q2196">
        <v>5.6759331408345999E-2</v>
      </c>
    </row>
    <row r="2197" spans="1:17" hidden="1" x14ac:dyDescent="0.3">
      <c r="A2197" t="s">
        <v>4588</v>
      </c>
      <c r="B2197" t="s">
        <v>4589</v>
      </c>
      <c r="C2197" t="s">
        <v>10405</v>
      </c>
      <c r="D2197" t="s">
        <v>592</v>
      </c>
      <c r="E2197">
        <v>295.5924048</v>
      </c>
      <c r="F2197">
        <v>73.48</v>
      </c>
      <c r="G2197">
        <v>-10.555342222953501</v>
      </c>
      <c r="H2197">
        <v>-3.2767982249549701</v>
      </c>
      <c r="I2197">
        <v>-16.418962693295899</v>
      </c>
      <c r="J2197">
        <v>-3.0084850717142002</v>
      </c>
      <c r="K2197">
        <v>72.509674236423393</v>
      </c>
      <c r="L2197">
        <v>68.458044417263906</v>
      </c>
      <c r="M2197">
        <v>41.313197415881397</v>
      </c>
      <c r="N2197">
        <v>1.02917188938157</v>
      </c>
      <c r="O2197">
        <v>7.5122482308110898</v>
      </c>
      <c r="P2197">
        <v>35.772357723577201</v>
      </c>
      <c r="Q2197">
        <v>4.7547848796444997E-2</v>
      </c>
    </row>
    <row r="2198" spans="1:17" hidden="1" x14ac:dyDescent="0.3">
      <c r="A2198" t="s">
        <v>4590</v>
      </c>
      <c r="B2198" t="s">
        <v>4591</v>
      </c>
      <c r="C2198" t="s">
        <v>10405</v>
      </c>
      <c r="D2198" t="s">
        <v>46</v>
      </c>
      <c r="E2198">
        <v>294.964427</v>
      </c>
      <c r="F2198">
        <v>122.95</v>
      </c>
      <c r="G2198">
        <v>62.6916405302632</v>
      </c>
      <c r="H2198">
        <v>-2.1386342102140699</v>
      </c>
      <c r="I2198">
        <v>8.3211069380859701</v>
      </c>
      <c r="J2198">
        <v>-13.416664565481</v>
      </c>
      <c r="K2198">
        <v>119.230559675663</v>
      </c>
      <c r="L2198">
        <v>102.165439396246</v>
      </c>
      <c r="M2198">
        <v>52.434516793484498</v>
      </c>
      <c r="N2198">
        <v>0.55808088311359405</v>
      </c>
      <c r="O2198">
        <v>20.780805205368001</v>
      </c>
      <c r="P2198">
        <v>103.223140495867</v>
      </c>
      <c r="Q2198">
        <v>4.8334534792111999E-2</v>
      </c>
    </row>
    <row r="2199" spans="1:17" hidden="1" x14ac:dyDescent="0.3">
      <c r="A2199" t="s">
        <v>4592</v>
      </c>
      <c r="B2199" t="s">
        <v>4593</v>
      </c>
      <c r="C2199" t="s">
        <v>10405</v>
      </c>
      <c r="D2199" t="s">
        <v>130</v>
      </c>
      <c r="E2199">
        <v>294.17871646899999</v>
      </c>
      <c r="F2199">
        <v>1.97</v>
      </c>
      <c r="G2199">
        <v>-54.594596749458702</v>
      </c>
      <c r="H2199">
        <v>10.615440135143899</v>
      </c>
      <c r="I2199">
        <v>-4.8232109117533497</v>
      </c>
      <c r="J2199">
        <v>-1.03262003857941</v>
      </c>
      <c r="K2199">
        <v>1.84275672230618</v>
      </c>
      <c r="L2199">
        <v>2.0147226382382599</v>
      </c>
      <c r="M2199">
        <v>72.293002619830702</v>
      </c>
      <c r="N2199">
        <v>1.0248037146594</v>
      </c>
      <c r="O2199">
        <v>39.5939086294416</v>
      </c>
      <c r="P2199">
        <v>25.4777070063694</v>
      </c>
      <c r="Q2199">
        <v>-0.14001917218023099</v>
      </c>
    </row>
    <row r="2200" spans="1:17" hidden="1" x14ac:dyDescent="0.3">
      <c r="A2200" t="s">
        <v>4594</v>
      </c>
      <c r="B2200" t="s">
        <v>4595</v>
      </c>
      <c r="C2200" t="s">
        <v>10405</v>
      </c>
      <c r="D2200" t="s">
        <v>1066</v>
      </c>
      <c r="E2200">
        <v>293.81571315600002</v>
      </c>
      <c r="F2200">
        <v>15.78</v>
      </c>
      <c r="G2200">
        <v>90.404022416517407</v>
      </c>
      <c r="H2200">
        <v>5.0824943987097901</v>
      </c>
      <c r="I2200">
        <v>75.044384907061996</v>
      </c>
      <c r="J2200">
        <v>8.1425025244122509</v>
      </c>
      <c r="K2200">
        <v>13.4878163715449</v>
      </c>
      <c r="L2200">
        <v>11.4558049351332</v>
      </c>
      <c r="M2200">
        <v>91.137256519567799</v>
      </c>
      <c r="N2200">
        <v>0.468872008621189</v>
      </c>
      <c r="O2200">
        <v>0</v>
      </c>
      <c r="Q2200">
        <v>7.5350393895903006E-2</v>
      </c>
    </row>
    <row r="2201" spans="1:17" hidden="1" x14ac:dyDescent="0.3">
      <c r="A2201" t="s">
        <v>4596</v>
      </c>
      <c r="B2201" t="s">
        <v>4597</v>
      </c>
      <c r="C2201" t="s">
        <v>10405</v>
      </c>
      <c r="D2201" t="s">
        <v>261</v>
      </c>
      <c r="E2201">
        <v>293.81099999999998</v>
      </c>
      <c r="F2201">
        <v>288.05</v>
      </c>
      <c r="G2201">
        <v>75.231737810245704</v>
      </c>
      <c r="H2201">
        <v>-16.4850021750681</v>
      </c>
      <c r="I2201">
        <v>66.427951454916297</v>
      </c>
      <c r="J2201">
        <v>2.6571167256915</v>
      </c>
      <c r="K2201">
        <v>267.23716383053198</v>
      </c>
      <c r="L2201">
        <v>208.90912170478501</v>
      </c>
      <c r="M2201">
        <v>44.307023992367299</v>
      </c>
      <c r="N2201">
        <v>0.42790400049445698</v>
      </c>
      <c r="O2201">
        <v>18.729387259156301</v>
      </c>
      <c r="P2201">
        <v>125.0390625</v>
      </c>
      <c r="Q2201">
        <v>0.17562946381941999</v>
      </c>
    </row>
    <row r="2202" spans="1:17" hidden="1" x14ac:dyDescent="0.3">
      <c r="A2202" t="s">
        <v>4598</v>
      </c>
      <c r="B2202" t="s">
        <v>4599</v>
      </c>
      <c r="C2202" t="s">
        <v>10405</v>
      </c>
      <c r="D2202" t="s">
        <v>400</v>
      </c>
      <c r="E2202">
        <v>293.19018849999998</v>
      </c>
      <c r="F2202">
        <v>6.67</v>
      </c>
      <c r="G2202">
        <v>139.28871267187</v>
      </c>
      <c r="H2202">
        <v>44.135524701740003</v>
      </c>
      <c r="I2202">
        <v>241.207511054452</v>
      </c>
      <c r="J2202">
        <v>5.8677638773631999</v>
      </c>
      <c r="K2202">
        <v>4.7968499461931602</v>
      </c>
      <c r="L2202">
        <v>3.5249108541546899</v>
      </c>
      <c r="M2202">
        <v>99.624877841464695</v>
      </c>
      <c r="N2202">
        <v>0.90234963051171302</v>
      </c>
      <c r="O2202">
        <v>0</v>
      </c>
      <c r="P2202">
        <v>287.79069767441803</v>
      </c>
      <c r="Q2202">
        <v>6.1264539240433E-2</v>
      </c>
    </row>
    <row r="2203" spans="1:17" hidden="1" x14ac:dyDescent="0.3">
      <c r="A2203" t="s">
        <v>4600</v>
      </c>
      <c r="B2203" t="s">
        <v>4601</v>
      </c>
      <c r="C2203" t="s">
        <v>10405</v>
      </c>
      <c r="E2203">
        <v>292.73332549999998</v>
      </c>
      <c r="F2203">
        <v>126.17</v>
      </c>
      <c r="G2203">
        <v>2280.5787995689102</v>
      </c>
      <c r="H2203">
        <v>46.9252842138646</v>
      </c>
      <c r="I2203">
        <v>1303.43869385015</v>
      </c>
      <c r="J2203">
        <v>6.1709438016548397</v>
      </c>
      <c r="K2203">
        <v>85.277455573387201</v>
      </c>
      <c r="M2203">
        <v>99.999999685434304</v>
      </c>
      <c r="N2203">
        <v>2.3510233523194199</v>
      </c>
      <c r="O2203">
        <v>0</v>
      </c>
      <c r="P2203">
        <v>2312.4282982791501</v>
      </c>
    </row>
    <row r="2204" spans="1:17" hidden="1" x14ac:dyDescent="0.3">
      <c r="A2204" t="s">
        <v>4602</v>
      </c>
      <c r="B2204" t="s">
        <v>4603</v>
      </c>
      <c r="C2204" t="s">
        <v>10405</v>
      </c>
      <c r="D2204" t="s">
        <v>1097</v>
      </c>
      <c r="E2204">
        <v>292.35859535999998</v>
      </c>
      <c r="F2204">
        <v>126.6</v>
      </c>
      <c r="G2204">
        <v>-39.541806402550698</v>
      </c>
      <c r="H2204">
        <v>3.1359875397082502</v>
      </c>
      <c r="I2204">
        <v>33.7695396212956</v>
      </c>
      <c r="J2204">
        <v>-0.97733099068935003</v>
      </c>
      <c r="K2204">
        <v>115.249016225112</v>
      </c>
      <c r="L2204">
        <v>110.492910194172</v>
      </c>
      <c r="M2204">
        <v>58.515584662435202</v>
      </c>
      <c r="N2204">
        <v>0.66872779897381895</v>
      </c>
      <c r="O2204">
        <v>16.113744075829299</v>
      </c>
      <c r="P2204">
        <v>72.127804214819804</v>
      </c>
    </row>
    <row r="2205" spans="1:17" hidden="1" x14ac:dyDescent="0.3">
      <c r="A2205" t="s">
        <v>4604</v>
      </c>
      <c r="B2205" t="s">
        <v>4605</v>
      </c>
      <c r="C2205" t="s">
        <v>10405</v>
      </c>
      <c r="D2205" t="s">
        <v>374</v>
      </c>
      <c r="E2205">
        <v>291.98246399999999</v>
      </c>
      <c r="F2205">
        <v>39.81</v>
      </c>
      <c r="G2205">
        <v>8.8633142499925697</v>
      </c>
      <c r="H2205">
        <v>-59.288770722992503</v>
      </c>
      <c r="I2205">
        <v>-20.297078507572099</v>
      </c>
      <c r="J2205">
        <v>-11.7473513459495</v>
      </c>
      <c r="K2205">
        <v>42.013205360901601</v>
      </c>
      <c r="L2205">
        <v>39.200879738834203</v>
      </c>
      <c r="M2205">
        <v>33.829584251521098</v>
      </c>
      <c r="N2205">
        <v>1.08834930184537</v>
      </c>
      <c r="O2205">
        <v>62.647575985933102</v>
      </c>
      <c r="P2205">
        <v>42.901585402333197</v>
      </c>
      <c r="Q2205">
        <v>3.6929085391102998E-2</v>
      </c>
    </row>
    <row r="2206" spans="1:17" hidden="1" x14ac:dyDescent="0.3">
      <c r="A2206" t="s">
        <v>4606</v>
      </c>
      <c r="B2206" t="s">
        <v>4607</v>
      </c>
      <c r="C2206" t="s">
        <v>10405</v>
      </c>
      <c r="D2206" t="s">
        <v>190</v>
      </c>
      <c r="E2206">
        <v>291.43586745699997</v>
      </c>
      <c r="F2206">
        <v>206.89</v>
      </c>
      <c r="G2206">
        <v>-46.866956093689303</v>
      </c>
      <c r="H2206">
        <v>-9.9341389255301298</v>
      </c>
      <c r="I2206">
        <v>-0.40849303138661902</v>
      </c>
      <c r="J2206">
        <v>-4.3133665477093803</v>
      </c>
      <c r="K2206">
        <v>209.20384768869999</v>
      </c>
      <c r="L2206">
        <v>211.11126826802601</v>
      </c>
      <c r="M2206">
        <v>44.7029780001237</v>
      </c>
      <c r="N2206">
        <v>0.67105265892481902</v>
      </c>
      <c r="O2206">
        <v>35.337619024602397</v>
      </c>
      <c r="P2206">
        <v>20.2848837209302</v>
      </c>
      <c r="Q2206">
        <v>-3.4671694716579E-2</v>
      </c>
    </row>
    <row r="2207" spans="1:17" hidden="1" x14ac:dyDescent="0.3">
      <c r="A2207" t="s">
        <v>4608</v>
      </c>
      <c r="B2207" t="s">
        <v>4609</v>
      </c>
      <c r="C2207" t="s">
        <v>10405</v>
      </c>
      <c r="D2207" t="s">
        <v>215</v>
      </c>
      <c r="E2207">
        <v>290.87227023499997</v>
      </c>
      <c r="F2207">
        <v>152.16999999999999</v>
      </c>
      <c r="G2207">
        <v>-14.0252633250321</v>
      </c>
      <c r="H2207">
        <v>-22.208560013971599</v>
      </c>
      <c r="I2207">
        <v>4.0014514621710804</v>
      </c>
      <c r="J2207">
        <v>-9.2759197681097891</v>
      </c>
      <c r="K2207">
        <v>161.01947325830201</v>
      </c>
      <c r="L2207">
        <v>141.18216126432301</v>
      </c>
      <c r="M2207">
        <v>29.670878207749901</v>
      </c>
      <c r="N2207">
        <v>0.107389445412106</v>
      </c>
      <c r="O2207">
        <v>28.803312085167899</v>
      </c>
      <c r="P2207">
        <v>43.488920320603398</v>
      </c>
      <c r="Q2207">
        <v>2.3116735857467E-2</v>
      </c>
    </row>
    <row r="2208" spans="1:17" hidden="1" x14ac:dyDescent="0.3">
      <c r="A2208" t="s">
        <v>4610</v>
      </c>
      <c r="B2208" t="s">
        <v>4611</v>
      </c>
      <c r="C2208" t="s">
        <v>10405</v>
      </c>
      <c r="D2208" t="s">
        <v>54</v>
      </c>
      <c r="E2208">
        <v>290.75854867999999</v>
      </c>
      <c r="F2208">
        <v>236.3</v>
      </c>
      <c r="G2208">
        <v>-10.8251709253519</v>
      </c>
      <c r="H2208">
        <v>-2.38219486682691</v>
      </c>
      <c r="I2208">
        <v>-6.9740787355183604</v>
      </c>
      <c r="J2208">
        <v>-3.5046740820328202</v>
      </c>
      <c r="K2208">
        <v>240.653970776927</v>
      </c>
      <c r="L2208">
        <v>230.01776271285601</v>
      </c>
      <c r="M2208">
        <v>41.778841200323797</v>
      </c>
      <c r="N2208">
        <v>1.5867428398162899</v>
      </c>
      <c r="O2208">
        <v>37.537029200169201</v>
      </c>
      <c r="P2208">
        <v>24.270312910859801</v>
      </c>
      <c r="Q2208">
        <v>-3.0913354887860001E-3</v>
      </c>
    </row>
    <row r="2209" spans="1:17" hidden="1" x14ac:dyDescent="0.3">
      <c r="A2209" t="s">
        <v>4612</v>
      </c>
      <c r="B2209" t="s">
        <v>4613</v>
      </c>
      <c r="C2209" t="s">
        <v>10405</v>
      </c>
      <c r="D2209" t="s">
        <v>182</v>
      </c>
      <c r="E2209">
        <v>290.48342148</v>
      </c>
      <c r="F2209">
        <v>3.78</v>
      </c>
      <c r="G2209">
        <v>-98.662492564501207</v>
      </c>
      <c r="H2209">
        <v>-13.236471118531499</v>
      </c>
      <c r="I2209">
        <v>-58.424280668829297</v>
      </c>
      <c r="J2209">
        <v>7.3133629827282798</v>
      </c>
      <c r="K2209">
        <v>4.2420424896264297</v>
      </c>
      <c r="L2209">
        <v>6.8403514083266099</v>
      </c>
      <c r="M2209">
        <v>47.864883632928802</v>
      </c>
      <c r="N2209">
        <v>1.1616585945575499</v>
      </c>
      <c r="O2209">
        <v>288.62433862433801</v>
      </c>
      <c r="P2209">
        <v>15.9509202453987</v>
      </c>
      <c r="Q2209">
        <v>7.6056764134400004E-2</v>
      </c>
    </row>
    <row r="2210" spans="1:17" hidden="1" x14ac:dyDescent="0.3">
      <c r="A2210" t="s">
        <v>4614</v>
      </c>
      <c r="B2210" t="s">
        <v>4615</v>
      </c>
      <c r="C2210" t="s">
        <v>10405</v>
      </c>
      <c r="D2210" t="s">
        <v>400</v>
      </c>
      <c r="E2210">
        <v>288.82744600000001</v>
      </c>
      <c r="F2210">
        <v>143.9</v>
      </c>
      <c r="G2210">
        <v>224.16237659900901</v>
      </c>
      <c r="H2210">
        <v>7.7487405117750097</v>
      </c>
      <c r="I2210">
        <v>176.15901208760499</v>
      </c>
      <c r="J2210">
        <v>-4.2189728869496896</v>
      </c>
      <c r="K2210">
        <v>123.917308129928</v>
      </c>
      <c r="L2210">
        <v>78.391167188128705</v>
      </c>
      <c r="M2210">
        <v>43.5727130733558</v>
      </c>
      <c r="N2210">
        <v>2.1105981131126201</v>
      </c>
      <c r="O2210">
        <v>12.543432939541299</v>
      </c>
      <c r="P2210">
        <v>375.70247933884298</v>
      </c>
      <c r="Q2210">
        <v>0.13680636904816099</v>
      </c>
    </row>
    <row r="2211" spans="1:17" hidden="1" x14ac:dyDescent="0.3">
      <c r="A2211" t="s">
        <v>4616</v>
      </c>
      <c r="B2211" t="s">
        <v>4617</v>
      </c>
      <c r="C2211" t="s">
        <v>10405</v>
      </c>
      <c r="D2211" t="s">
        <v>4115</v>
      </c>
      <c r="E2211">
        <v>288.81265855499998</v>
      </c>
      <c r="F2211">
        <v>211.65</v>
      </c>
      <c r="G2211">
        <v>-48.522727056699701</v>
      </c>
      <c r="H2211">
        <v>1.3221252845642699E-2</v>
      </c>
      <c r="I2211">
        <v>-28.4660680546104</v>
      </c>
      <c r="J2211">
        <v>-2.8258619254981201</v>
      </c>
      <c r="K2211">
        <v>210.15024897671299</v>
      </c>
      <c r="L2211">
        <v>228.93427325830999</v>
      </c>
      <c r="M2211">
        <v>47.327592988661102</v>
      </c>
      <c r="N2211">
        <v>3.4988642673262298</v>
      </c>
      <c r="O2211">
        <v>63.004961020552798</v>
      </c>
      <c r="P2211">
        <v>26.736526946107698</v>
      </c>
      <c r="Q2211">
        <v>9.9075003572679995E-2</v>
      </c>
    </row>
    <row r="2212" spans="1:17" hidden="1" x14ac:dyDescent="0.3">
      <c r="A2212" t="s">
        <v>4618</v>
      </c>
      <c r="B2212" t="s">
        <v>4619</v>
      </c>
      <c r="C2212" t="s">
        <v>10405</v>
      </c>
      <c r="D2212" t="s">
        <v>190</v>
      </c>
      <c r="E2212">
        <v>287.80551482499999</v>
      </c>
      <c r="F2212">
        <v>227.05</v>
      </c>
      <c r="G2212">
        <v>27.372100167737202</v>
      </c>
      <c r="H2212">
        <v>-1.0891805523370399</v>
      </c>
      <c r="I2212">
        <v>34.224726126166999</v>
      </c>
      <c r="J2212">
        <v>-2.1185303852508399</v>
      </c>
      <c r="K2212">
        <v>212.40377950302201</v>
      </c>
      <c r="L2212">
        <v>184.03753781875699</v>
      </c>
      <c r="M2212">
        <v>48.387134539683899</v>
      </c>
      <c r="N2212">
        <v>0.348178837963452</v>
      </c>
      <c r="O2212">
        <v>15.5692578727152</v>
      </c>
      <c r="P2212">
        <v>80.198412698412696</v>
      </c>
      <c r="Q2212">
        <v>4.8661563291735002E-2</v>
      </c>
    </row>
    <row r="2213" spans="1:17" hidden="1" x14ac:dyDescent="0.3">
      <c r="A2213" t="s">
        <v>4620</v>
      </c>
      <c r="B2213" t="s">
        <v>4621</v>
      </c>
      <c r="C2213" t="s">
        <v>10405</v>
      </c>
      <c r="D2213" t="s">
        <v>21</v>
      </c>
      <c r="E2213">
        <v>287.80389120000001</v>
      </c>
      <c r="F2213">
        <v>128</v>
      </c>
      <c r="G2213">
        <v>-42.619801951790599</v>
      </c>
      <c r="H2213">
        <v>-8.3878943068274001</v>
      </c>
      <c r="I2213">
        <v>3.5883472843039002</v>
      </c>
      <c r="J2213">
        <v>-0.54257119177499702</v>
      </c>
      <c r="K2213">
        <v>129.44911193492101</v>
      </c>
      <c r="L2213">
        <v>127.21202139222601</v>
      </c>
      <c r="M2213">
        <v>42.603385056729898</v>
      </c>
      <c r="N2213">
        <v>0.39260364483966698</v>
      </c>
      <c r="O2213">
        <v>36.5234375</v>
      </c>
      <c r="P2213">
        <v>36.170212765957402</v>
      </c>
      <c r="Q2213">
        <v>0.115995131682744</v>
      </c>
    </row>
    <row r="2214" spans="1:17" hidden="1" x14ac:dyDescent="0.3">
      <c r="A2214" t="s">
        <v>4622</v>
      </c>
      <c r="B2214" t="s">
        <v>4623</v>
      </c>
      <c r="C2214" t="s">
        <v>10405</v>
      </c>
      <c r="D2214" t="s">
        <v>190</v>
      </c>
      <c r="E2214">
        <v>287.5188</v>
      </c>
      <c r="F2214">
        <v>744</v>
      </c>
      <c r="G2214">
        <v>-40.561155151960797</v>
      </c>
      <c r="H2214">
        <v>-4.2826769493494501</v>
      </c>
      <c r="I2214">
        <v>-9.90348872106388</v>
      </c>
      <c r="J2214">
        <v>-6.4743545997640997</v>
      </c>
      <c r="K2214">
        <v>749.33774527207095</v>
      </c>
      <c r="L2214">
        <v>739.437496558058</v>
      </c>
      <c r="M2214">
        <v>45.330263609478699</v>
      </c>
      <c r="N2214">
        <v>0.47084648694417303</v>
      </c>
      <c r="O2214">
        <v>12.7419354838709</v>
      </c>
      <c r="P2214">
        <v>14.4615384615384</v>
      </c>
      <c r="Q2214">
        <v>3.7259782020592998E-2</v>
      </c>
    </row>
    <row r="2215" spans="1:17" hidden="1" x14ac:dyDescent="0.3">
      <c r="A2215" t="s">
        <v>4624</v>
      </c>
      <c r="B2215" t="s">
        <v>4625</v>
      </c>
      <c r="C2215" t="s">
        <v>10405</v>
      </c>
      <c r="D2215" t="s">
        <v>1863</v>
      </c>
      <c r="E2215">
        <v>287.47745600000002</v>
      </c>
      <c r="F2215">
        <v>453.95</v>
      </c>
      <c r="G2215">
        <v>28.273958079880298</v>
      </c>
      <c r="H2215">
        <v>-10.973867980266601</v>
      </c>
      <c r="I2215">
        <v>-37.845003103614701</v>
      </c>
      <c r="J2215">
        <v>6.3123564135398897</v>
      </c>
      <c r="K2215">
        <v>451.83388540384902</v>
      </c>
      <c r="L2215">
        <v>439.192802930178</v>
      </c>
      <c r="M2215">
        <v>65.157349916031905</v>
      </c>
      <c r="N2215">
        <v>0.83205384560451301</v>
      </c>
      <c r="O2215">
        <v>46.712192972794298</v>
      </c>
      <c r="P2215">
        <v>77.393513091051105</v>
      </c>
    </row>
    <row r="2216" spans="1:17" hidden="1" x14ac:dyDescent="0.3">
      <c r="A2216" t="s">
        <v>4626</v>
      </c>
      <c r="B2216" t="s">
        <v>4627</v>
      </c>
      <c r="C2216" t="s">
        <v>10405</v>
      </c>
      <c r="D2216" t="s">
        <v>51</v>
      </c>
      <c r="E2216">
        <v>287.40463905500002</v>
      </c>
      <c r="F2216">
        <v>43.21</v>
      </c>
      <c r="G2216">
        <v>3.1817512897569098</v>
      </c>
      <c r="H2216">
        <v>-12.2225190364478</v>
      </c>
      <c r="I2216">
        <v>-21.137121104923899</v>
      </c>
      <c r="J2216">
        <v>-0.77246941255485901</v>
      </c>
      <c r="K2216">
        <v>46.054810174060798</v>
      </c>
      <c r="L2216">
        <v>43.240261994411</v>
      </c>
      <c r="M2216">
        <v>41.439824423424497</v>
      </c>
      <c r="N2216">
        <v>1.2029199688227601</v>
      </c>
      <c r="O2216">
        <v>51.9092802591992</v>
      </c>
      <c r="P2216">
        <v>46.4745762711864</v>
      </c>
      <c r="Q2216">
        <v>0.13480525944439001</v>
      </c>
    </row>
    <row r="2217" spans="1:17" hidden="1" x14ac:dyDescent="0.3">
      <c r="A2217" t="s">
        <v>4628</v>
      </c>
      <c r="B2217" t="s">
        <v>4629</v>
      </c>
      <c r="C2217" t="s">
        <v>10405</v>
      </c>
      <c r="D2217" t="s">
        <v>242</v>
      </c>
      <c r="E2217">
        <v>286.91460000000001</v>
      </c>
      <c r="F2217">
        <v>245</v>
      </c>
      <c r="G2217">
        <v>-69.627276488020797</v>
      </c>
      <c r="H2217">
        <v>-22.278616712401298</v>
      </c>
      <c r="I2217">
        <v>-55.172417260959698</v>
      </c>
      <c r="J2217">
        <v>-12.758079055145799</v>
      </c>
      <c r="K2217">
        <v>323.12883728339801</v>
      </c>
      <c r="M2217">
        <v>13.8443238777456</v>
      </c>
      <c r="N2217">
        <v>0.29317430089205099</v>
      </c>
      <c r="O2217">
        <v>91.836734693877503</v>
      </c>
      <c r="P2217">
        <v>2.0833333333333202</v>
      </c>
    </row>
    <row r="2218" spans="1:17" hidden="1" x14ac:dyDescent="0.3">
      <c r="A2218" t="s">
        <v>4630</v>
      </c>
      <c r="B2218" t="s">
        <v>4631</v>
      </c>
      <c r="C2218" t="s">
        <v>10405</v>
      </c>
      <c r="D2218" t="s">
        <v>130</v>
      </c>
      <c r="E2218">
        <v>286.88631905</v>
      </c>
      <c r="F2218">
        <v>158.65</v>
      </c>
      <c r="G2218">
        <v>54.929404044642702</v>
      </c>
      <c r="H2218">
        <v>48.9284176601006</v>
      </c>
      <c r="I2218">
        <v>36.709294465336697</v>
      </c>
      <c r="J2218">
        <v>-10.3911370843662</v>
      </c>
      <c r="K2218">
        <v>133.131115166489</v>
      </c>
      <c r="L2218">
        <v>107.038867885249</v>
      </c>
      <c r="M2218">
        <v>53.314996838332803</v>
      </c>
      <c r="N2218">
        <v>0.69321999284283597</v>
      </c>
      <c r="O2218">
        <v>11.5033091711314</v>
      </c>
      <c r="P2218">
        <v>126.31954350927199</v>
      </c>
      <c r="Q2218">
        <v>5.0545075005414997E-2</v>
      </c>
    </row>
    <row r="2219" spans="1:17" hidden="1" x14ac:dyDescent="0.3">
      <c r="A2219" t="s">
        <v>4632</v>
      </c>
      <c r="B2219" t="s">
        <v>4633</v>
      </c>
      <c r="C2219" t="s">
        <v>10405</v>
      </c>
      <c r="D2219" t="s">
        <v>130</v>
      </c>
      <c r="E2219">
        <v>286.84633378500001</v>
      </c>
      <c r="F2219">
        <v>25.63</v>
      </c>
      <c r="G2219">
        <v>-16.761936967988898</v>
      </c>
      <c r="H2219">
        <v>-14.892784278025101</v>
      </c>
      <c r="I2219">
        <v>4.8858948679631</v>
      </c>
      <c r="J2219">
        <v>-6.72020494247211</v>
      </c>
      <c r="K2219">
        <v>25.612848138076998</v>
      </c>
      <c r="L2219">
        <v>24.227464158888399</v>
      </c>
      <c r="M2219">
        <v>52.208716156003902</v>
      </c>
      <c r="N2219">
        <v>0.448486884093523</v>
      </c>
      <c r="O2219">
        <v>44.908310573546601</v>
      </c>
      <c r="P2219">
        <v>34.894736842105203</v>
      </c>
      <c r="Q2219">
        <v>3.750064655707E-2</v>
      </c>
    </row>
    <row r="2220" spans="1:17" hidden="1" x14ac:dyDescent="0.3">
      <c r="A2220" t="s">
        <v>4634</v>
      </c>
      <c r="B2220" t="s">
        <v>4635</v>
      </c>
      <c r="C2220" t="s">
        <v>10405</v>
      </c>
      <c r="D2220" t="s">
        <v>753</v>
      </c>
      <c r="E2220">
        <v>286.83496256799998</v>
      </c>
      <c r="F2220">
        <v>276.36</v>
      </c>
      <c r="G2220">
        <v>1.30395828807056</v>
      </c>
      <c r="H2220">
        <v>-0.33574281702080899</v>
      </c>
      <c r="I2220">
        <v>1.4034519065786399</v>
      </c>
      <c r="J2220">
        <v>0.26471773469496501</v>
      </c>
      <c r="K2220">
        <v>264.57019133355999</v>
      </c>
      <c r="L2220">
        <v>244.59630656045201</v>
      </c>
      <c r="M2220">
        <v>58.2466499100683</v>
      </c>
      <c r="N2220">
        <v>0.92634017682599701</v>
      </c>
      <c r="O2220">
        <v>0.94080185265594796</v>
      </c>
      <c r="P2220">
        <v>38.916256157635402</v>
      </c>
      <c r="Q2220">
        <v>4.1697795445031001E-2</v>
      </c>
    </row>
    <row r="2221" spans="1:17" hidden="1" x14ac:dyDescent="0.3">
      <c r="A2221" t="s">
        <v>4636</v>
      </c>
      <c r="B2221" t="s">
        <v>4637</v>
      </c>
      <c r="C2221" t="s">
        <v>10405</v>
      </c>
      <c r="D2221" t="s">
        <v>324</v>
      </c>
      <c r="E2221">
        <v>286.28640000000001</v>
      </c>
      <c r="F2221">
        <v>169.2</v>
      </c>
      <c r="G2221">
        <v>181.04925302346001</v>
      </c>
      <c r="H2221">
        <v>3.0865736527890499</v>
      </c>
      <c r="I2221">
        <v>55.523091738075003</v>
      </c>
      <c r="J2221">
        <v>8.2337101494097507</v>
      </c>
      <c r="K2221">
        <v>140.19460396980099</v>
      </c>
      <c r="L2221">
        <v>125.694466571972</v>
      </c>
      <c r="M2221">
        <v>84.815402364319596</v>
      </c>
      <c r="N2221">
        <v>1.8412974585223301</v>
      </c>
      <c r="O2221">
        <v>11.1111111111111</v>
      </c>
      <c r="P2221">
        <v>238.230884557721</v>
      </c>
    </row>
    <row r="2222" spans="1:17" hidden="1" x14ac:dyDescent="0.3">
      <c r="A2222" t="s">
        <v>4638</v>
      </c>
      <c r="B2222" t="s">
        <v>4639</v>
      </c>
      <c r="C2222" t="s">
        <v>10405</v>
      </c>
      <c r="D2222" t="s">
        <v>261</v>
      </c>
      <c r="E2222">
        <v>285.88139999999999</v>
      </c>
      <c r="F2222">
        <v>280</v>
      </c>
      <c r="G2222">
        <v>92.150501289756903</v>
      </c>
      <c r="H2222">
        <v>-6.2552248995357997</v>
      </c>
      <c r="I2222">
        <v>37.301493113503099</v>
      </c>
      <c r="J2222">
        <v>-3.8074141667569998</v>
      </c>
      <c r="K2222">
        <v>274.31410784680298</v>
      </c>
      <c r="L2222">
        <v>211.08713437519199</v>
      </c>
      <c r="M2222">
        <v>28.868902840463601</v>
      </c>
      <c r="N2222">
        <v>0.22103386809269099</v>
      </c>
      <c r="O2222">
        <v>14.285714285714199</v>
      </c>
      <c r="P2222">
        <v>191.06029106029101</v>
      </c>
    </row>
    <row r="2223" spans="1:17" hidden="1" x14ac:dyDescent="0.3">
      <c r="A2223" t="s">
        <v>4640</v>
      </c>
      <c r="B2223" t="s">
        <v>4641</v>
      </c>
      <c r="C2223" t="s">
        <v>10405</v>
      </c>
      <c r="D2223" t="s">
        <v>116</v>
      </c>
      <c r="E2223">
        <v>285.45550356000001</v>
      </c>
      <c r="F2223">
        <v>60.1</v>
      </c>
      <c r="G2223">
        <v>-38.016555696972198</v>
      </c>
      <c r="H2223">
        <v>28.499161065376398</v>
      </c>
      <c r="I2223">
        <v>-23.561696469910999</v>
      </c>
      <c r="J2223">
        <v>-5.2083680076699599</v>
      </c>
      <c r="O2223">
        <v>7.5707154742096598</v>
      </c>
      <c r="P2223">
        <v>10.1741521539871</v>
      </c>
    </row>
    <row r="2224" spans="1:17" hidden="1" x14ac:dyDescent="0.3">
      <c r="A2224" t="s">
        <v>4642</v>
      </c>
      <c r="B2224" t="s">
        <v>4643</v>
      </c>
      <c r="C2224" t="s">
        <v>10405</v>
      </c>
      <c r="D2224" t="s">
        <v>1473</v>
      </c>
      <c r="E2224">
        <v>284.39388327</v>
      </c>
      <c r="F2224">
        <v>8.6999999999999993</v>
      </c>
      <c r="G2224">
        <v>49.564642703898301</v>
      </c>
      <c r="H2224">
        <v>-1.8192746888134601</v>
      </c>
      <c r="I2224">
        <v>16.451514362971899</v>
      </c>
      <c r="J2224">
        <v>-9.6912191566185903</v>
      </c>
      <c r="K2224">
        <v>8.8574096549503398</v>
      </c>
      <c r="L2224">
        <v>7.7217964407683803</v>
      </c>
      <c r="M2224">
        <v>42.989121821751397</v>
      </c>
      <c r="N2224">
        <v>1.2192794112533201</v>
      </c>
      <c r="O2224">
        <v>29.1954022988505</v>
      </c>
      <c r="P2224">
        <v>75.757575757575694</v>
      </c>
      <c r="Q2224">
        <v>-1.6912775450177001E-2</v>
      </c>
    </row>
    <row r="2225" spans="1:17" hidden="1" x14ac:dyDescent="0.3">
      <c r="A2225" t="s">
        <v>4644</v>
      </c>
      <c r="B2225" t="s">
        <v>4645</v>
      </c>
      <c r="C2225" t="s">
        <v>10405</v>
      </c>
      <c r="D2225" t="s">
        <v>592</v>
      </c>
      <c r="E2225">
        <v>284.36485699999997</v>
      </c>
      <c r="F2225">
        <v>204.4</v>
      </c>
      <c r="G2225">
        <v>366.68708665561002</v>
      </c>
      <c r="H2225">
        <v>-0.51404360704607899</v>
      </c>
      <c r="I2225">
        <v>95.7440466482049</v>
      </c>
      <c r="J2225">
        <v>-1.1412490002675899</v>
      </c>
      <c r="K2225">
        <v>179.94730927191199</v>
      </c>
      <c r="L2225">
        <v>125.06382596957501</v>
      </c>
      <c r="M2225">
        <v>61.803990597768099</v>
      </c>
      <c r="N2225">
        <v>1.54276757725033</v>
      </c>
      <c r="O2225">
        <v>5.3082191780821901</v>
      </c>
      <c r="P2225">
        <v>403.44827586206799</v>
      </c>
    </row>
    <row r="2226" spans="1:17" hidden="1" x14ac:dyDescent="0.3">
      <c r="A2226" t="s">
        <v>4646</v>
      </c>
      <c r="B2226" t="s">
        <v>4647</v>
      </c>
      <c r="C2226" t="s">
        <v>10405</v>
      </c>
      <c r="D2226" t="s">
        <v>4648</v>
      </c>
      <c r="E2226">
        <v>283.5105744</v>
      </c>
      <c r="F2226">
        <v>36.880000000000003</v>
      </c>
      <c r="G2226">
        <v>244.47703190200099</v>
      </c>
      <c r="H2226">
        <v>-18.6027806821963</v>
      </c>
      <c r="I2226">
        <v>114.701018163136</v>
      </c>
      <c r="J2226">
        <v>-10.865190015810199</v>
      </c>
      <c r="K2226">
        <v>35.778553596788299</v>
      </c>
      <c r="L2226">
        <v>22.464431860643099</v>
      </c>
      <c r="M2226">
        <v>48.636566456814599</v>
      </c>
      <c r="N2226">
        <v>0.98480050135126396</v>
      </c>
      <c r="O2226">
        <v>23.373101952277601</v>
      </c>
      <c r="P2226">
        <v>382.72251308900502</v>
      </c>
      <c r="Q2226">
        <v>0.12781950466829001</v>
      </c>
    </row>
    <row r="2227" spans="1:17" hidden="1" x14ac:dyDescent="0.3">
      <c r="A2227" t="s">
        <v>4649</v>
      </c>
      <c r="B2227" t="s">
        <v>4650</v>
      </c>
      <c r="C2227" t="s">
        <v>10405</v>
      </c>
      <c r="D2227" t="s">
        <v>792</v>
      </c>
      <c r="E2227">
        <v>283.06572499999999</v>
      </c>
      <c r="F2227">
        <v>12.58</v>
      </c>
      <c r="G2227">
        <v>209.10887076070199</v>
      </c>
      <c r="H2227">
        <v>2.9553014162536599</v>
      </c>
      <c r="I2227">
        <v>-31.171198770364899</v>
      </c>
      <c r="J2227">
        <v>13.8410115332546</v>
      </c>
      <c r="K2227">
        <v>11.913141527788699</v>
      </c>
      <c r="L2227">
        <v>11.2591551463114</v>
      </c>
      <c r="M2227">
        <v>69.751161046049006</v>
      </c>
      <c r="N2227">
        <v>3.8333333333333299</v>
      </c>
      <c r="O2227">
        <v>51.828298887122401</v>
      </c>
    </row>
    <row r="2228" spans="1:17" hidden="1" x14ac:dyDescent="0.3">
      <c r="A2228" t="s">
        <v>4651</v>
      </c>
      <c r="B2228" t="s">
        <v>4652</v>
      </c>
      <c r="C2228" t="s">
        <v>10405</v>
      </c>
      <c r="D2228" t="s">
        <v>284</v>
      </c>
      <c r="E2228">
        <v>282.83110799999997</v>
      </c>
      <c r="F2228">
        <v>141.4</v>
      </c>
      <c r="G2228">
        <v>18.7843566215988</v>
      </c>
      <c r="H2228">
        <v>-13.268310345042799</v>
      </c>
      <c r="I2228">
        <v>25.145683097463198</v>
      </c>
      <c r="J2228">
        <v>-4.0325503861450596</v>
      </c>
      <c r="K2228">
        <v>149.80123100996099</v>
      </c>
      <c r="L2228">
        <v>132.21706127981099</v>
      </c>
      <c r="M2228">
        <v>31.323379019476</v>
      </c>
      <c r="N2228">
        <v>0.78406278875738</v>
      </c>
      <c r="O2228">
        <v>20.933521923620901</v>
      </c>
      <c r="P2228">
        <v>66.843657817109104</v>
      </c>
      <c r="Q2228">
        <v>1.4560685902075E-2</v>
      </c>
    </row>
    <row r="2229" spans="1:17" hidden="1" x14ac:dyDescent="0.3">
      <c r="A2229" t="s">
        <v>4653</v>
      </c>
      <c r="B2229" t="s">
        <v>4654</v>
      </c>
      <c r="C2229" t="s">
        <v>10405</v>
      </c>
      <c r="D2229" t="s">
        <v>51</v>
      </c>
      <c r="E2229">
        <v>282.59276655000002</v>
      </c>
      <c r="F2229">
        <v>253.95</v>
      </c>
      <c r="G2229">
        <v>-67.922500598222896</v>
      </c>
      <c r="H2229">
        <v>7.2529172148246897</v>
      </c>
      <c r="I2229">
        <v>-5.8418171682247504</v>
      </c>
      <c r="J2229">
        <v>-4.6978158466323601</v>
      </c>
      <c r="K2229">
        <v>236.70379084022801</v>
      </c>
      <c r="L2229">
        <v>253.000412357697</v>
      </c>
      <c r="M2229">
        <v>53.201114981661497</v>
      </c>
      <c r="N2229">
        <v>1.0649914523741799</v>
      </c>
      <c r="O2229">
        <v>68.734002756448106</v>
      </c>
      <c r="P2229">
        <v>46.622401847574999</v>
      </c>
      <c r="Q2229">
        <v>-0.106148225483742</v>
      </c>
    </row>
    <row r="2230" spans="1:17" hidden="1" x14ac:dyDescent="0.3">
      <c r="A2230" t="s">
        <v>4655</v>
      </c>
      <c r="B2230" t="s">
        <v>4656</v>
      </c>
      <c r="C2230" t="s">
        <v>10405</v>
      </c>
      <c r="D2230" t="s">
        <v>273</v>
      </c>
      <c r="E2230">
        <v>282.13268561000001</v>
      </c>
      <c r="F2230">
        <v>112.9</v>
      </c>
      <c r="G2230">
        <v>-68.670987238502704</v>
      </c>
      <c r="H2230">
        <v>-43.070748557164698</v>
      </c>
      <c r="I2230">
        <v>-54.216128011441498</v>
      </c>
      <c r="J2230">
        <v>-4.9113720437951196</v>
      </c>
      <c r="M2230">
        <v>11.2317683352156</v>
      </c>
      <c r="O2230">
        <v>74.933569530558003</v>
      </c>
      <c r="P2230">
        <v>1.25560538116591</v>
      </c>
    </row>
    <row r="2231" spans="1:17" hidden="1" x14ac:dyDescent="0.3">
      <c r="A2231" t="s">
        <v>4657</v>
      </c>
      <c r="B2231" t="s">
        <v>4658</v>
      </c>
      <c r="C2231" t="s">
        <v>10405</v>
      </c>
      <c r="D2231" t="s">
        <v>998</v>
      </c>
      <c r="E2231">
        <v>282.06074034</v>
      </c>
      <c r="F2231">
        <v>352.15</v>
      </c>
      <c r="G2231">
        <v>73.523034014085098</v>
      </c>
      <c r="H2231">
        <v>-32.226958968435802</v>
      </c>
      <c r="I2231">
        <v>84.007039940211897</v>
      </c>
      <c r="J2231">
        <v>-14.360720509537</v>
      </c>
      <c r="K2231">
        <v>374.120965282827</v>
      </c>
      <c r="L2231">
        <v>277.46220771833703</v>
      </c>
      <c r="M2231">
        <v>36.814401371795903</v>
      </c>
      <c r="N2231">
        <v>1.3032558162293</v>
      </c>
      <c r="O2231">
        <v>37.555019167968197</v>
      </c>
      <c r="P2231">
        <v>139.64328665133201</v>
      </c>
    </row>
    <row r="2232" spans="1:17" hidden="1" x14ac:dyDescent="0.3">
      <c r="A2232" t="s">
        <v>4659</v>
      </c>
      <c r="B2232" t="s">
        <v>4660</v>
      </c>
      <c r="C2232" t="s">
        <v>10405</v>
      </c>
      <c r="D2232" t="s">
        <v>1614</v>
      </c>
      <c r="E2232">
        <v>281.87253107999999</v>
      </c>
      <c r="F2232">
        <v>98.91</v>
      </c>
      <c r="G2232">
        <v>132.61574193146799</v>
      </c>
      <c r="H2232">
        <v>29.839097344639502</v>
      </c>
      <c r="I2232">
        <v>63.692874248052</v>
      </c>
      <c r="J2232">
        <v>6.1715003105980797</v>
      </c>
      <c r="K2232">
        <v>73.023331908928299</v>
      </c>
      <c r="L2232">
        <v>54.720474074945102</v>
      </c>
      <c r="M2232">
        <v>89.011086441793196</v>
      </c>
      <c r="N2232">
        <v>1.5508679680423501</v>
      </c>
      <c r="O2232">
        <v>0</v>
      </c>
      <c r="P2232">
        <v>223.23529411764699</v>
      </c>
      <c r="Q2232">
        <v>9.0249691406779006E-2</v>
      </c>
    </row>
    <row r="2233" spans="1:17" hidden="1" x14ac:dyDescent="0.3">
      <c r="A2233" t="s">
        <v>4661</v>
      </c>
      <c r="B2233" t="s">
        <v>4662</v>
      </c>
      <c r="C2233" t="s">
        <v>10405</v>
      </c>
      <c r="D2233" t="s">
        <v>21</v>
      </c>
      <c r="E2233">
        <v>280.92666600000001</v>
      </c>
      <c r="F2233">
        <v>18.989999999999998</v>
      </c>
      <c r="G2233">
        <v>-48.376971237715601</v>
      </c>
      <c r="H2233">
        <v>-6.68468860450671</v>
      </c>
      <c r="I2233">
        <v>-29.477972816515202</v>
      </c>
      <c r="J2233">
        <v>4.0042405206222398</v>
      </c>
      <c r="K2233">
        <v>19.339181696560299</v>
      </c>
      <c r="L2233">
        <v>21.249129692709101</v>
      </c>
      <c r="M2233">
        <v>52.380784594408397</v>
      </c>
      <c r="N2233">
        <v>1.79757400284304</v>
      </c>
      <c r="O2233">
        <v>88.520273828330701</v>
      </c>
      <c r="P2233">
        <v>7.7141236528644299</v>
      </c>
      <c r="Q2233">
        <v>-9.1365892746510996E-2</v>
      </c>
    </row>
    <row r="2234" spans="1:17" hidden="1" x14ac:dyDescent="0.3">
      <c r="A2234" t="s">
        <v>4663</v>
      </c>
      <c r="B2234" t="s">
        <v>4664</v>
      </c>
      <c r="C2234" t="s">
        <v>10405</v>
      </c>
      <c r="D2234" t="s">
        <v>554</v>
      </c>
      <c r="E2234">
        <v>280.83016493999997</v>
      </c>
      <c r="F2234">
        <v>217.23</v>
      </c>
      <c r="G2234">
        <v>73.666111507353804</v>
      </c>
      <c r="H2234">
        <v>-9.3524810637288507</v>
      </c>
      <c r="I2234">
        <v>17.029865467313101</v>
      </c>
      <c r="J2234">
        <v>-0.58442916802830303</v>
      </c>
      <c r="K2234">
        <v>214.55843316355501</v>
      </c>
      <c r="L2234">
        <v>188.844506649626</v>
      </c>
      <c r="M2234">
        <v>69.424389701276894</v>
      </c>
      <c r="N2234">
        <v>0.46761771553953302</v>
      </c>
      <c r="O2234">
        <v>27.974957418404401</v>
      </c>
      <c r="P2234">
        <v>121.663265306122</v>
      </c>
      <c r="Q2234">
        <v>0.125150408179108</v>
      </c>
    </row>
    <row r="2235" spans="1:17" hidden="1" x14ac:dyDescent="0.3">
      <c r="A2235" t="s">
        <v>4665</v>
      </c>
      <c r="B2235" t="s">
        <v>4666</v>
      </c>
      <c r="C2235" t="s">
        <v>10405</v>
      </c>
      <c r="D2235" t="s">
        <v>2205</v>
      </c>
      <c r="E2235">
        <v>280.62144000000001</v>
      </c>
      <c r="F2235">
        <v>619.20000000000005</v>
      </c>
      <c r="G2235">
        <v>16.302194075975301</v>
      </c>
      <c r="H2235">
        <v>-16.650579483177999</v>
      </c>
      <c r="I2235">
        <v>-16.3007619321615</v>
      </c>
      <c r="J2235">
        <v>-1.9685758751831199</v>
      </c>
      <c r="K2235">
        <v>650.23728695974296</v>
      </c>
      <c r="M2235">
        <v>52.581895989363801</v>
      </c>
      <c r="N2235">
        <v>0.58278002151876696</v>
      </c>
      <c r="O2235">
        <v>46.883074935400501</v>
      </c>
      <c r="P2235">
        <v>55.558346941339003</v>
      </c>
    </row>
    <row r="2236" spans="1:17" hidden="1" x14ac:dyDescent="0.3">
      <c r="A2236" t="s">
        <v>4667</v>
      </c>
      <c r="B2236" t="s">
        <v>4668</v>
      </c>
      <c r="C2236" t="s">
        <v>10405</v>
      </c>
      <c r="D2236" t="s">
        <v>161</v>
      </c>
      <c r="E2236">
        <v>279.50172250000003</v>
      </c>
      <c r="F2236">
        <v>304.85000000000002</v>
      </c>
      <c r="G2236">
        <v>22.9474556044777</v>
      </c>
      <c r="H2236">
        <v>30.537640015127401</v>
      </c>
      <c r="I2236">
        <v>63.150222820638</v>
      </c>
      <c r="J2236">
        <v>-8.1150656762581992</v>
      </c>
      <c r="K2236">
        <v>253.57974314151801</v>
      </c>
      <c r="L2236">
        <v>210.61301040019799</v>
      </c>
      <c r="M2236">
        <v>64.768066253485699</v>
      </c>
      <c r="N2236">
        <v>1.0423388647513201</v>
      </c>
      <c r="O2236">
        <v>7.59389863867474</v>
      </c>
      <c r="P2236">
        <v>127.415143603133</v>
      </c>
      <c r="Q2236">
        <v>0.11642107335028</v>
      </c>
    </row>
    <row r="2237" spans="1:17" hidden="1" x14ac:dyDescent="0.3">
      <c r="A2237" t="s">
        <v>4669</v>
      </c>
      <c r="B2237" t="s">
        <v>4670</v>
      </c>
      <c r="C2237" t="s">
        <v>10405</v>
      </c>
      <c r="D2237" t="s">
        <v>125</v>
      </c>
      <c r="E2237">
        <v>279.35989330000001</v>
      </c>
      <c r="F2237">
        <v>115.75</v>
      </c>
      <c r="G2237">
        <v>44.330105551552897</v>
      </c>
      <c r="H2237">
        <v>44.002520869896898</v>
      </c>
      <c r="I2237">
        <v>23.0786614876918</v>
      </c>
      <c r="J2237">
        <v>-7.9012079074992503</v>
      </c>
      <c r="K2237">
        <v>95.811218773080498</v>
      </c>
      <c r="L2237">
        <v>81.151016159898006</v>
      </c>
      <c r="M2237">
        <v>50.315886629582103</v>
      </c>
      <c r="N2237">
        <v>1.9349589604919899</v>
      </c>
      <c r="O2237">
        <v>16.976241900647899</v>
      </c>
      <c r="P2237">
        <v>96.186440677966104</v>
      </c>
    </row>
    <row r="2238" spans="1:17" hidden="1" x14ac:dyDescent="0.3">
      <c r="A2238" t="s">
        <v>4671</v>
      </c>
      <c r="B2238" t="s">
        <v>4672</v>
      </c>
      <c r="C2238" t="s">
        <v>10405</v>
      </c>
      <c r="D2238" t="s">
        <v>54</v>
      </c>
      <c r="E2238">
        <v>278.88541533599999</v>
      </c>
      <c r="F2238">
        <v>63.69</v>
      </c>
      <c r="G2238">
        <v>21.835961230409701</v>
      </c>
      <c r="H2238">
        <v>-5.7426892916555099</v>
      </c>
      <c r="I2238">
        <v>-42.456411456355198</v>
      </c>
      <c r="J2238">
        <v>-0.34239670704056702</v>
      </c>
      <c r="K2238">
        <v>71.909932015142005</v>
      </c>
      <c r="L2238">
        <v>70.871900904193595</v>
      </c>
      <c r="M2238">
        <v>48.931938241729299</v>
      </c>
      <c r="N2238">
        <v>0.49088472813710698</v>
      </c>
      <c r="O2238">
        <v>103.956665096561</v>
      </c>
      <c r="P2238">
        <v>211.823745410036</v>
      </c>
      <c r="Q2238">
        <v>0.18554258204406099</v>
      </c>
    </row>
    <row r="2239" spans="1:17" hidden="1" x14ac:dyDescent="0.3">
      <c r="A2239" t="s">
        <v>4673</v>
      </c>
      <c r="B2239" t="s">
        <v>4674</v>
      </c>
      <c r="C2239" t="s">
        <v>10405</v>
      </c>
      <c r="D2239" t="s">
        <v>74</v>
      </c>
      <c r="E2239">
        <v>278.426063</v>
      </c>
      <c r="F2239">
        <v>880.9</v>
      </c>
      <c r="G2239">
        <v>142.36061802127401</v>
      </c>
      <c r="H2239">
        <v>-3.18943895763053</v>
      </c>
      <c r="I2239">
        <v>211.66774378166599</v>
      </c>
      <c r="J2239">
        <v>-4.4144472705808599</v>
      </c>
      <c r="K2239">
        <v>831.38924485765097</v>
      </c>
      <c r="L2239">
        <v>600.39071430585</v>
      </c>
      <c r="M2239">
        <v>43.571013425840903</v>
      </c>
      <c r="N2239">
        <v>0.46989637123953498</v>
      </c>
      <c r="O2239">
        <v>3.0536950845725799</v>
      </c>
      <c r="P2239">
        <v>311.05926271581802</v>
      </c>
      <c r="Q2239">
        <v>9.2513876592950003E-3</v>
      </c>
    </row>
    <row r="2240" spans="1:17" hidden="1" x14ac:dyDescent="0.3">
      <c r="A2240" t="s">
        <v>4675</v>
      </c>
      <c r="B2240" t="s">
        <v>4676</v>
      </c>
      <c r="C2240" t="s">
        <v>10405</v>
      </c>
      <c r="D2240" t="s">
        <v>512</v>
      </c>
      <c r="E2240">
        <v>278.22549993000001</v>
      </c>
      <c r="F2240">
        <v>193.85</v>
      </c>
      <c r="G2240">
        <v>4.9053513779403204</v>
      </c>
      <c r="H2240">
        <v>-11.0582159838038</v>
      </c>
      <c r="I2240">
        <v>-1.00316545135966</v>
      </c>
      <c r="J2240">
        <v>4.3258018817207198</v>
      </c>
      <c r="K2240">
        <v>198.57124840175999</v>
      </c>
      <c r="M2240">
        <v>64.858813414689806</v>
      </c>
      <c r="N2240">
        <v>0.56577773371666495</v>
      </c>
      <c r="O2240">
        <v>41.346401857106002</v>
      </c>
      <c r="P2240">
        <v>43.592592592592503</v>
      </c>
    </row>
    <row r="2241" spans="1:17" hidden="1" x14ac:dyDescent="0.3">
      <c r="A2241" t="s">
        <v>4677</v>
      </c>
      <c r="B2241" t="s">
        <v>4678</v>
      </c>
      <c r="C2241" t="s">
        <v>10405</v>
      </c>
      <c r="D2241" t="s">
        <v>1429</v>
      </c>
      <c r="E2241">
        <v>277.884712194999</v>
      </c>
      <c r="F2241">
        <v>31.03</v>
      </c>
      <c r="G2241">
        <v>74.329903283112401</v>
      </c>
      <c r="H2241">
        <v>63.138275057812898</v>
      </c>
      <c r="I2241">
        <v>63.012337261004099</v>
      </c>
      <c r="J2241">
        <v>25.119102945696199</v>
      </c>
      <c r="K2241">
        <v>22.318380649880599</v>
      </c>
      <c r="L2241">
        <v>18.6931907420351</v>
      </c>
      <c r="M2241">
        <v>92.322687985573694</v>
      </c>
      <c r="N2241">
        <v>0.91333897971901901</v>
      </c>
      <c r="O2241">
        <v>0</v>
      </c>
      <c r="P2241">
        <v>139.61389961389901</v>
      </c>
      <c r="Q2241">
        <v>1.5293354163797001E-2</v>
      </c>
    </row>
    <row r="2242" spans="1:17" hidden="1" x14ac:dyDescent="0.3">
      <c r="A2242" t="s">
        <v>4679</v>
      </c>
      <c r="B2242" t="s">
        <v>4680</v>
      </c>
      <c r="C2242" t="s">
        <v>10405</v>
      </c>
      <c r="D2242" t="s">
        <v>1429</v>
      </c>
      <c r="E2242">
        <v>276.213921671999</v>
      </c>
      <c r="F2242">
        <v>89.96</v>
      </c>
      <c r="G2242">
        <v>93.331978135814396</v>
      </c>
      <c r="H2242">
        <v>6.6564002973432697</v>
      </c>
      <c r="I2242">
        <v>94.525266288313901</v>
      </c>
      <c r="J2242">
        <v>-7.7956024592704596</v>
      </c>
      <c r="K2242">
        <v>71.995402017899394</v>
      </c>
      <c r="L2242">
        <v>51.829718851137898</v>
      </c>
      <c r="M2242">
        <v>68.061176896515207</v>
      </c>
      <c r="N2242">
        <v>1.1929850123399901</v>
      </c>
      <c r="O2242">
        <v>5.4913294797688001</v>
      </c>
      <c r="P2242">
        <v>220.028459622909</v>
      </c>
      <c r="Q2242">
        <v>0.13824912659261401</v>
      </c>
    </row>
    <row r="2243" spans="1:17" hidden="1" x14ac:dyDescent="0.3">
      <c r="A2243" t="s">
        <v>4681</v>
      </c>
      <c r="B2243" t="s">
        <v>4682</v>
      </c>
      <c r="C2243" t="s">
        <v>10405</v>
      </c>
      <c r="D2243" t="s">
        <v>2529</v>
      </c>
      <c r="E2243">
        <v>276.11113319999998</v>
      </c>
      <c r="F2243">
        <v>149.1</v>
      </c>
      <c r="G2243">
        <v>97.182759354273003</v>
      </c>
      <c r="H2243">
        <v>18.661554227769599</v>
      </c>
      <c r="I2243">
        <v>65.102300541297794</v>
      </c>
      <c r="J2243">
        <v>0.47276333141744697</v>
      </c>
      <c r="K2243">
        <v>131.464236384038</v>
      </c>
      <c r="M2243">
        <v>65.358587049636995</v>
      </c>
      <c r="N2243">
        <v>0.37620995908591898</v>
      </c>
      <c r="O2243">
        <v>28.705566733735701</v>
      </c>
      <c r="P2243">
        <v>140.48387096774101</v>
      </c>
    </row>
    <row r="2244" spans="1:17" hidden="1" x14ac:dyDescent="0.3">
      <c r="A2244" t="s">
        <v>4683</v>
      </c>
      <c r="B2244" t="s">
        <v>4684</v>
      </c>
      <c r="C2244" t="s">
        <v>10405</v>
      </c>
      <c r="D2244" t="s">
        <v>161</v>
      </c>
      <c r="E2244">
        <v>275.55091808999998</v>
      </c>
      <c r="F2244">
        <v>263.10000000000002</v>
      </c>
      <c r="G2244">
        <v>-24.898279198047899</v>
      </c>
      <c r="H2244">
        <v>-6.3897278235124197</v>
      </c>
      <c r="I2244">
        <v>-13.8730970869592</v>
      </c>
      <c r="J2244">
        <v>-4.5737273738778503</v>
      </c>
      <c r="K2244">
        <v>269.66728939162698</v>
      </c>
      <c r="L2244">
        <v>264.090113689296</v>
      </c>
      <c r="M2244">
        <v>37.658445524637798</v>
      </c>
      <c r="N2244">
        <v>0.64928487401201496</v>
      </c>
      <c r="O2244">
        <v>24.059293044469701</v>
      </c>
      <c r="P2244">
        <v>8.7190082644628095</v>
      </c>
      <c r="Q2244">
        <v>9.3740855080591004E-2</v>
      </c>
    </row>
    <row r="2245" spans="1:17" hidden="1" x14ac:dyDescent="0.3">
      <c r="A2245" t="s">
        <v>4685</v>
      </c>
      <c r="B2245" t="s">
        <v>4686</v>
      </c>
      <c r="C2245" t="s">
        <v>10405</v>
      </c>
      <c r="D2245" t="s">
        <v>21</v>
      </c>
      <c r="E2245">
        <v>275.06383575000001</v>
      </c>
      <c r="F2245">
        <v>120.45</v>
      </c>
      <c r="G2245">
        <v>-46.875953736698101</v>
      </c>
      <c r="H2245">
        <v>-12.134426720883001</v>
      </c>
      <c r="I2245">
        <v>-3.5477585758095098</v>
      </c>
      <c r="J2245">
        <v>-2.87270033299226</v>
      </c>
      <c r="K2245">
        <v>124.529956345369</v>
      </c>
      <c r="L2245">
        <v>136.30378969440901</v>
      </c>
      <c r="M2245">
        <v>50.577474207159902</v>
      </c>
      <c r="N2245">
        <v>0.82180658257213202</v>
      </c>
      <c r="O2245">
        <v>72.685761726857606</v>
      </c>
      <c r="P2245">
        <v>20.269595606590102</v>
      </c>
    </row>
    <row r="2246" spans="1:17" hidden="1" x14ac:dyDescent="0.3">
      <c r="A2246" t="s">
        <v>4687</v>
      </c>
      <c r="B2246" t="s">
        <v>4688</v>
      </c>
      <c r="C2246" t="s">
        <v>10405</v>
      </c>
      <c r="D2246" t="s">
        <v>512</v>
      </c>
      <c r="E2246">
        <v>274.68867388000001</v>
      </c>
      <c r="F2246">
        <v>283.45</v>
      </c>
      <c r="G2246">
        <v>24.4504737187616</v>
      </c>
      <c r="H2246">
        <v>-4.8853198853400599</v>
      </c>
      <c r="I2246">
        <v>46.212864124321598</v>
      </c>
      <c r="J2246">
        <v>-0.62954065736073805</v>
      </c>
      <c r="K2246">
        <v>279.28853806598801</v>
      </c>
      <c r="L2246">
        <v>243.61317358149901</v>
      </c>
      <c r="M2246">
        <v>49.270087063821499</v>
      </c>
      <c r="N2246">
        <v>0.145623817584387</v>
      </c>
      <c r="O2246">
        <v>19.5448932792379</v>
      </c>
      <c r="P2246">
        <v>85.261437908496703</v>
      </c>
    </row>
    <row r="2247" spans="1:17" hidden="1" x14ac:dyDescent="0.3">
      <c r="A2247" t="s">
        <v>4689</v>
      </c>
      <c r="B2247" t="s">
        <v>4690</v>
      </c>
      <c r="C2247" t="s">
        <v>10405</v>
      </c>
      <c r="E2247">
        <v>274.18812000000003</v>
      </c>
      <c r="F2247">
        <v>5.09</v>
      </c>
      <c r="G2247">
        <v>51.905013925135897</v>
      </c>
      <c r="H2247">
        <v>-21.808531242315802</v>
      </c>
      <c r="I2247">
        <v>3.2214742608939</v>
      </c>
      <c r="J2247">
        <v>-8.4051153161822807</v>
      </c>
      <c r="K2247">
        <v>5.4915822704489496</v>
      </c>
      <c r="L2247">
        <v>4.77773412669693</v>
      </c>
      <c r="M2247">
        <v>28.3089175009553</v>
      </c>
      <c r="N2247">
        <v>0.37603671692872698</v>
      </c>
      <c r="O2247">
        <v>47.151277013752399</v>
      </c>
      <c r="P2247">
        <v>101.185770750988</v>
      </c>
      <c r="Q2247">
        <v>-2.8684267780827999E-2</v>
      </c>
    </row>
    <row r="2248" spans="1:17" hidden="1" x14ac:dyDescent="0.3">
      <c r="A2248" t="s">
        <v>4691</v>
      </c>
      <c r="B2248" t="s">
        <v>4692</v>
      </c>
      <c r="C2248" t="s">
        <v>10405</v>
      </c>
      <c r="D2248" t="s">
        <v>792</v>
      </c>
      <c r="E2248">
        <v>273.91474275000002</v>
      </c>
      <c r="F2248">
        <v>120.45</v>
      </c>
      <c r="G2248">
        <v>-44.408482376304697</v>
      </c>
      <c r="H2248">
        <v>-16.8778881149513</v>
      </c>
      <c r="I2248">
        <v>16.0679643949344</v>
      </c>
      <c r="J2248">
        <v>4.3151310021353799</v>
      </c>
      <c r="K2248">
        <v>103.05768994875299</v>
      </c>
      <c r="M2248">
        <v>77.719371259606106</v>
      </c>
      <c r="N2248">
        <v>0.69532968056953304</v>
      </c>
      <c r="O2248">
        <v>20.381901203819002</v>
      </c>
      <c r="P2248">
        <v>83.752860411899306</v>
      </c>
    </row>
    <row r="2249" spans="1:17" hidden="1" x14ac:dyDescent="0.3">
      <c r="A2249" t="s">
        <v>4693</v>
      </c>
      <c r="B2249" t="s">
        <v>4694</v>
      </c>
      <c r="C2249" t="s">
        <v>10405</v>
      </c>
      <c r="D2249" t="s">
        <v>122</v>
      </c>
      <c r="E2249">
        <v>273.78140400000001</v>
      </c>
      <c r="F2249">
        <v>180</v>
      </c>
      <c r="G2249">
        <v>15.691484896314201</v>
      </c>
      <c r="H2249">
        <v>-7.2884858326830999</v>
      </c>
      <c r="I2249">
        <v>-26.347598512013398</v>
      </c>
      <c r="J2249">
        <v>-8.4477650439499801</v>
      </c>
      <c r="K2249">
        <v>177.40633784772399</v>
      </c>
      <c r="L2249">
        <v>170.66362298354301</v>
      </c>
      <c r="M2249">
        <v>55.119574915681703</v>
      </c>
      <c r="N2249">
        <v>1.2000494333965499</v>
      </c>
      <c r="O2249">
        <v>99.5555555555555</v>
      </c>
      <c r="P2249">
        <v>63.191296464188497</v>
      </c>
      <c r="Q2249">
        <v>7.7955219254610006E-2</v>
      </c>
    </row>
    <row r="2250" spans="1:17" hidden="1" x14ac:dyDescent="0.3">
      <c r="A2250" t="s">
        <v>4695</v>
      </c>
      <c r="B2250" t="s">
        <v>4696</v>
      </c>
      <c r="C2250" t="s">
        <v>10405</v>
      </c>
      <c r="D2250" t="s">
        <v>473</v>
      </c>
      <c r="E2250">
        <v>273.77306879999998</v>
      </c>
      <c r="F2250">
        <v>184.8</v>
      </c>
      <c r="G2250">
        <v>341.99665513590998</v>
      </c>
      <c r="H2250">
        <v>26.562990852610501</v>
      </c>
      <c r="I2250">
        <v>154.57004042851699</v>
      </c>
      <c r="J2250">
        <v>2.9469717981552801</v>
      </c>
      <c r="K2250">
        <v>129.646182338166</v>
      </c>
      <c r="M2250">
        <v>96.389188797622495</v>
      </c>
      <c r="N2250">
        <v>0.100478468899521</v>
      </c>
      <c r="O2250">
        <v>0</v>
      </c>
      <c r="P2250">
        <v>373.84615384615302</v>
      </c>
    </row>
    <row r="2251" spans="1:17" hidden="1" x14ac:dyDescent="0.3">
      <c r="A2251" t="s">
        <v>4697</v>
      </c>
      <c r="B2251" t="s">
        <v>4698</v>
      </c>
      <c r="C2251" t="s">
        <v>10405</v>
      </c>
      <c r="D2251" t="s">
        <v>46</v>
      </c>
      <c r="E2251">
        <v>273.6875</v>
      </c>
      <c r="F2251">
        <v>181.25</v>
      </c>
      <c r="G2251">
        <v>-49.6499522249823</v>
      </c>
      <c r="H2251">
        <v>-2.73847395452119</v>
      </c>
      <c r="I2251">
        <v>-6.1300599865582299</v>
      </c>
      <c r="J2251">
        <v>-2.0530282018447199</v>
      </c>
      <c r="K2251">
        <v>183.85618436067301</v>
      </c>
      <c r="M2251">
        <v>51.283715655970298</v>
      </c>
      <c r="N2251">
        <v>0.49874637963083002</v>
      </c>
      <c r="O2251">
        <v>78.096551724137896</v>
      </c>
      <c r="P2251">
        <v>24.956911409858598</v>
      </c>
    </row>
    <row r="2252" spans="1:17" hidden="1" x14ac:dyDescent="0.3">
      <c r="A2252" t="s">
        <v>4699</v>
      </c>
      <c r="B2252" t="s">
        <v>4700</v>
      </c>
      <c r="C2252" t="s">
        <v>10405</v>
      </c>
      <c r="D2252" t="s">
        <v>43</v>
      </c>
      <c r="E2252">
        <v>273.09956</v>
      </c>
      <c r="F2252">
        <v>228.65</v>
      </c>
      <c r="G2252">
        <v>127.773528427261</v>
      </c>
      <c r="H2252">
        <v>-15.044428678213199</v>
      </c>
      <c r="I2252">
        <v>96.097424008881504</v>
      </c>
      <c r="J2252">
        <v>4.9653767061307397</v>
      </c>
      <c r="K2252">
        <v>202.54764259449701</v>
      </c>
      <c r="L2252">
        <v>151.203993656096</v>
      </c>
      <c r="M2252">
        <v>72.882320603104503</v>
      </c>
      <c r="N2252">
        <v>0.24263808525385699</v>
      </c>
      <c r="O2252">
        <v>22.698447408703199</v>
      </c>
      <c r="P2252">
        <v>181.58866995073799</v>
      </c>
      <c r="Q2252">
        <v>2.7853208243172001E-2</v>
      </c>
    </row>
    <row r="2253" spans="1:17" hidden="1" x14ac:dyDescent="0.3">
      <c r="A2253" t="s">
        <v>4701</v>
      </c>
      <c r="B2253" t="s">
        <v>4702</v>
      </c>
      <c r="C2253" t="s">
        <v>10405</v>
      </c>
      <c r="D2253" t="s">
        <v>1473</v>
      </c>
      <c r="E2253">
        <v>272.269771908</v>
      </c>
      <c r="F2253">
        <v>34.409999999999997</v>
      </c>
      <c r="G2253">
        <v>27.088145631558199</v>
      </c>
      <c r="H2253">
        <v>0.53718387906468601</v>
      </c>
      <c r="I2253">
        <v>19.696993982953501</v>
      </c>
      <c r="J2253">
        <v>-12.0693148467958</v>
      </c>
      <c r="K2253">
        <v>32.542164172256399</v>
      </c>
      <c r="L2253">
        <v>29.813864848265499</v>
      </c>
      <c r="M2253">
        <v>49.618538058441203</v>
      </c>
      <c r="N2253">
        <v>2.33565495057154</v>
      </c>
      <c r="O2253">
        <v>26.7073525138041</v>
      </c>
      <c r="P2253">
        <v>75.561224489795904</v>
      </c>
      <c r="Q2253">
        <v>7.3487807070305E-2</v>
      </c>
    </row>
    <row r="2254" spans="1:17" hidden="1" x14ac:dyDescent="0.3">
      <c r="A2254" t="s">
        <v>4703</v>
      </c>
      <c r="B2254" t="s">
        <v>4704</v>
      </c>
      <c r="C2254" t="s">
        <v>10405</v>
      </c>
      <c r="D2254" t="s">
        <v>2368</v>
      </c>
      <c r="E2254">
        <v>271.71055999999999</v>
      </c>
      <c r="F2254">
        <v>263</v>
      </c>
      <c r="G2254">
        <v>78.550501289756895</v>
      </c>
      <c r="H2254">
        <v>48.056154287803999</v>
      </c>
      <c r="I2254">
        <v>44.951039529163701</v>
      </c>
      <c r="J2254">
        <v>2.4195456378177198</v>
      </c>
      <c r="K2254">
        <v>180.40822785656999</v>
      </c>
      <c r="L2254">
        <v>164.35450573678401</v>
      </c>
      <c r="M2254">
        <v>89.319199092197493</v>
      </c>
      <c r="N2254">
        <v>2.6200284090908998</v>
      </c>
      <c r="O2254">
        <v>10.2661596958175</v>
      </c>
      <c r="P2254">
        <v>149.762583095916</v>
      </c>
    </row>
    <row r="2255" spans="1:17" hidden="1" x14ac:dyDescent="0.3">
      <c r="A2255" t="s">
        <v>4705</v>
      </c>
      <c r="B2255" t="s">
        <v>4706</v>
      </c>
      <c r="C2255" t="s">
        <v>10405</v>
      </c>
      <c r="D2255" t="s">
        <v>86</v>
      </c>
      <c r="E2255">
        <v>271.09670399999999</v>
      </c>
      <c r="F2255">
        <v>67.72</v>
      </c>
      <c r="G2255">
        <v>96.934285073540593</v>
      </c>
      <c r="H2255">
        <v>-0.26245285281712499</v>
      </c>
      <c r="I2255">
        <v>54.048398491501601</v>
      </c>
      <c r="J2255">
        <v>5.9845701100677902</v>
      </c>
      <c r="K2255">
        <v>51.838568520394901</v>
      </c>
      <c r="L2255">
        <v>43.741163144736198</v>
      </c>
      <c r="M2255">
        <v>81.245006070551</v>
      </c>
      <c r="N2255">
        <v>2.3124056211838302</v>
      </c>
      <c r="O2255">
        <v>0.91553455404607098</v>
      </c>
      <c r="P2255">
        <v>133.115318416523</v>
      </c>
      <c r="Q2255">
        <v>0.133371992156921</v>
      </c>
    </row>
    <row r="2256" spans="1:17" hidden="1" x14ac:dyDescent="0.3">
      <c r="A2256" t="s">
        <v>4707</v>
      </c>
      <c r="B2256" t="s">
        <v>4708</v>
      </c>
      <c r="C2256" t="s">
        <v>10405</v>
      </c>
      <c r="D2256" t="s">
        <v>228</v>
      </c>
      <c r="E2256">
        <v>270.35609670999997</v>
      </c>
      <c r="F2256">
        <v>257.3</v>
      </c>
      <c r="G2256">
        <v>-14.7085927234459</v>
      </c>
      <c r="H2256">
        <v>-4.2659685048106404</v>
      </c>
      <c r="I2256">
        <v>15.1658963231035</v>
      </c>
      <c r="J2256">
        <v>-3.5684128172293299</v>
      </c>
      <c r="K2256">
        <v>244.44255902011</v>
      </c>
      <c r="L2256">
        <v>224.70818296911901</v>
      </c>
      <c r="M2256">
        <v>52.133017293820203</v>
      </c>
      <c r="N2256">
        <v>0.69576003193024405</v>
      </c>
      <c r="O2256">
        <v>13.0586863583365</v>
      </c>
      <c r="P2256">
        <v>47.112635791880997</v>
      </c>
      <c r="Q2256">
        <v>-3.2632739593992002E-2</v>
      </c>
    </row>
    <row r="2257" spans="1:17" hidden="1" x14ac:dyDescent="0.3">
      <c r="A2257" t="s">
        <v>4709</v>
      </c>
      <c r="B2257" t="s">
        <v>4710</v>
      </c>
      <c r="C2257" t="s">
        <v>10405</v>
      </c>
      <c r="D2257" t="s">
        <v>1647</v>
      </c>
      <c r="E2257">
        <v>269.83738284999998</v>
      </c>
      <c r="F2257">
        <v>245.75</v>
      </c>
      <c r="G2257">
        <v>-17.520585009382401</v>
      </c>
      <c r="H2257">
        <v>-11.413807892917101</v>
      </c>
      <c r="I2257">
        <v>-31.543111098902401</v>
      </c>
      <c r="J2257">
        <v>-1.84802615182422</v>
      </c>
      <c r="K2257">
        <v>256.62914364905299</v>
      </c>
      <c r="L2257">
        <v>257.83021928493201</v>
      </c>
      <c r="M2257">
        <v>43.209559783748198</v>
      </c>
      <c r="N2257">
        <v>0.326415768632</v>
      </c>
      <c r="O2257">
        <v>49.379450661241002</v>
      </c>
      <c r="P2257">
        <v>21.658415841584102</v>
      </c>
      <c r="Q2257">
        <v>8.6197643313806999E-2</v>
      </c>
    </row>
    <row r="2258" spans="1:17" hidden="1" x14ac:dyDescent="0.3">
      <c r="A2258" t="s">
        <v>4711</v>
      </c>
      <c r="B2258" t="s">
        <v>4712</v>
      </c>
      <c r="C2258" t="s">
        <v>10405</v>
      </c>
      <c r="D2258" t="s">
        <v>119</v>
      </c>
      <c r="E2258">
        <v>268.83746736000001</v>
      </c>
      <c r="F2258">
        <v>2.31</v>
      </c>
      <c r="G2258">
        <v>116.53759806395</v>
      </c>
      <c r="H2258">
        <v>-9.1226876741193195</v>
      </c>
      <c r="I2258">
        <v>-45.207139483181898</v>
      </c>
      <c r="J2258">
        <v>-2.92639064725957</v>
      </c>
      <c r="K2258">
        <v>2.3107744237578198</v>
      </c>
      <c r="L2258">
        <v>2.1210058131051799</v>
      </c>
      <c r="M2258">
        <v>60.077905864311603</v>
      </c>
      <c r="N2258">
        <v>0.76809905249537502</v>
      </c>
      <c r="O2258">
        <v>67.099567099566997</v>
      </c>
      <c r="P2258">
        <v>151.08695652173901</v>
      </c>
    </row>
    <row r="2259" spans="1:17" hidden="1" x14ac:dyDescent="0.3">
      <c r="A2259" t="s">
        <v>4713</v>
      </c>
      <c r="B2259" t="s">
        <v>4714</v>
      </c>
      <c r="C2259" t="s">
        <v>10405</v>
      </c>
      <c r="D2259" t="s">
        <v>80</v>
      </c>
      <c r="E2259">
        <v>267.65722720000002</v>
      </c>
      <c r="F2259">
        <v>48.4</v>
      </c>
      <c r="G2259">
        <v>-52.2442355523483</v>
      </c>
      <c r="H2259">
        <v>-13.8118258992417</v>
      </c>
      <c r="I2259">
        <v>-37.789376325287101</v>
      </c>
      <c r="J2259">
        <v>-0.700270657619946</v>
      </c>
      <c r="M2259">
        <v>39.837839672845</v>
      </c>
      <c r="O2259">
        <v>32.231404958677601</v>
      </c>
      <c r="P2259">
        <v>8.52017937219731</v>
      </c>
    </row>
    <row r="2260" spans="1:17" hidden="1" x14ac:dyDescent="0.3">
      <c r="A2260" t="s">
        <v>4715</v>
      </c>
      <c r="B2260" t="s">
        <v>4716</v>
      </c>
      <c r="C2260" t="s">
        <v>10405</v>
      </c>
      <c r="D2260" t="s">
        <v>2529</v>
      </c>
      <c r="E2260">
        <v>267.43060775999999</v>
      </c>
      <c r="F2260">
        <v>2278.1999999999998</v>
      </c>
      <c r="G2260">
        <v>356.88455638676601</v>
      </c>
      <c r="H2260">
        <v>-4.4731961712686203</v>
      </c>
      <c r="I2260">
        <v>165.61157169694201</v>
      </c>
      <c r="J2260">
        <v>1.85957828805668</v>
      </c>
      <c r="K2260">
        <v>2095.04209694057</v>
      </c>
      <c r="L2260">
        <v>1520.75612317486</v>
      </c>
      <c r="M2260">
        <v>68.480064115338394</v>
      </c>
      <c r="N2260">
        <v>0.37662851795868402</v>
      </c>
      <c r="O2260">
        <v>13.7323325432359</v>
      </c>
      <c r="P2260">
        <v>406.04175921812498</v>
      </c>
      <c r="Q2260">
        <v>0.17109352746350601</v>
      </c>
    </row>
    <row r="2261" spans="1:17" hidden="1" x14ac:dyDescent="0.3">
      <c r="A2261" t="s">
        <v>4717</v>
      </c>
      <c r="B2261" t="s">
        <v>4718</v>
      </c>
      <c r="C2261" t="s">
        <v>10405</v>
      </c>
      <c r="D2261" t="s">
        <v>190</v>
      </c>
      <c r="E2261">
        <v>267.13878037000001</v>
      </c>
      <c r="F2261">
        <v>124.9</v>
      </c>
      <c r="G2261">
        <v>86.316440154385702</v>
      </c>
      <c r="H2261">
        <v>-8.9294103631949504</v>
      </c>
      <c r="I2261">
        <v>9.21458504798888</v>
      </c>
      <c r="J2261">
        <v>-5.6333968584479299</v>
      </c>
      <c r="K2261">
        <v>135.44716838037399</v>
      </c>
      <c r="L2261">
        <v>119.60711252760299</v>
      </c>
      <c r="M2261">
        <v>40.175293188099197</v>
      </c>
      <c r="N2261">
        <v>1.1026272215988899</v>
      </c>
      <c r="O2261">
        <v>34.507606084867803</v>
      </c>
      <c r="P2261">
        <v>137.22697056030299</v>
      </c>
      <c r="Q2261">
        <v>9.4798241731781002E-2</v>
      </c>
    </row>
    <row r="2262" spans="1:17" hidden="1" x14ac:dyDescent="0.3">
      <c r="A2262" t="s">
        <v>4719</v>
      </c>
      <c r="B2262" t="s">
        <v>4720</v>
      </c>
      <c r="C2262" t="s">
        <v>10405</v>
      </c>
      <c r="D2262" t="s">
        <v>4721</v>
      </c>
      <c r="E2262">
        <v>266.90479199999999</v>
      </c>
      <c r="F2262">
        <v>130.19999999999999</v>
      </c>
      <c r="G2262">
        <v>-65.254439633980994</v>
      </c>
      <c r="H2262">
        <v>-15.904948523664601</v>
      </c>
      <c r="I2262">
        <v>-50.799580406919802</v>
      </c>
      <c r="J2262">
        <v>-5.5231774555760698</v>
      </c>
      <c r="K2262">
        <v>145.45054392823999</v>
      </c>
      <c r="M2262">
        <v>45.847189213663597</v>
      </c>
      <c r="N2262">
        <v>0.46478929819628001</v>
      </c>
      <c r="O2262">
        <v>102.764976958525</v>
      </c>
      <c r="P2262">
        <v>3.3333333333333202</v>
      </c>
    </row>
    <row r="2263" spans="1:17" hidden="1" x14ac:dyDescent="0.3">
      <c r="A2263" t="s">
        <v>4722</v>
      </c>
      <c r="B2263" t="s">
        <v>4723</v>
      </c>
      <c r="C2263" t="s">
        <v>10405</v>
      </c>
      <c r="D2263" t="s">
        <v>4724</v>
      </c>
      <c r="E2263">
        <v>266.76</v>
      </c>
      <c r="F2263">
        <v>114</v>
      </c>
      <c r="G2263">
        <v>55.035747191396197</v>
      </c>
      <c r="H2263">
        <v>5.19765352768803</v>
      </c>
      <c r="I2263">
        <v>35.625494745005902</v>
      </c>
      <c r="J2263">
        <v>-5.4173486976393201</v>
      </c>
      <c r="K2263">
        <v>109.415464136464</v>
      </c>
      <c r="L2263">
        <v>89.759666409826494</v>
      </c>
      <c r="M2263">
        <v>57.729488039955001</v>
      </c>
      <c r="N2263">
        <v>0.42294331949504299</v>
      </c>
      <c r="O2263">
        <v>11.008771929824499</v>
      </c>
      <c r="P2263">
        <v>148.31191461555201</v>
      </c>
      <c r="Q2263">
        <v>7.3818455314593995E-2</v>
      </c>
    </row>
    <row r="2264" spans="1:17" hidden="1" x14ac:dyDescent="0.3">
      <c r="A2264" t="s">
        <v>4725</v>
      </c>
      <c r="B2264" t="s">
        <v>4726</v>
      </c>
      <c r="C2264" t="s">
        <v>10405</v>
      </c>
      <c r="D2264" t="s">
        <v>465</v>
      </c>
      <c r="E2264">
        <v>266.739052294999</v>
      </c>
      <c r="F2264">
        <v>332.05</v>
      </c>
      <c r="G2264">
        <v>-20.9073002471625</v>
      </c>
      <c r="H2264">
        <v>-8.13331756710215</v>
      </c>
      <c r="I2264">
        <v>10.218734844258501</v>
      </c>
      <c r="J2264">
        <v>-2.0086626295288399</v>
      </c>
      <c r="K2264">
        <v>329.74055083571199</v>
      </c>
      <c r="L2264">
        <v>300.067475191607</v>
      </c>
      <c r="M2264">
        <v>40.795461919502401</v>
      </c>
      <c r="N2264">
        <v>0.43296806187613002</v>
      </c>
      <c r="O2264">
        <v>12.919741002861</v>
      </c>
      <c r="P2264">
        <v>38.181439866833102</v>
      </c>
      <c r="Q2264">
        <v>-3.2791132279979998E-2</v>
      </c>
    </row>
    <row r="2265" spans="1:17" hidden="1" x14ac:dyDescent="0.3">
      <c r="A2265" t="s">
        <v>4727</v>
      </c>
      <c r="B2265" t="s">
        <v>4728</v>
      </c>
      <c r="C2265" t="s">
        <v>10405</v>
      </c>
      <c r="D2265" t="s">
        <v>273</v>
      </c>
      <c r="E2265">
        <v>266.42224950000002</v>
      </c>
      <c r="F2265">
        <v>375.65</v>
      </c>
      <c r="G2265">
        <v>-41.358368023625502</v>
      </c>
      <c r="H2265">
        <v>-6.8637632166078602</v>
      </c>
      <c r="I2265">
        <v>-24.1812399794598</v>
      </c>
      <c r="J2265">
        <v>-3.0720859043328099</v>
      </c>
      <c r="K2265">
        <v>380.48500669562901</v>
      </c>
      <c r="L2265">
        <v>382.19182693777901</v>
      </c>
      <c r="M2265">
        <v>52.156848421807503</v>
      </c>
      <c r="N2265">
        <v>0.75493626190401597</v>
      </c>
      <c r="O2265">
        <v>36.81618527885</v>
      </c>
      <c r="P2265">
        <v>15.4070660522273</v>
      </c>
      <c r="Q2265">
        <v>9.0458190756887005E-2</v>
      </c>
    </row>
    <row r="2266" spans="1:17" hidden="1" x14ac:dyDescent="0.3">
      <c r="A2266" t="s">
        <v>4729</v>
      </c>
      <c r="B2266" t="s">
        <v>4730</v>
      </c>
      <c r="C2266" t="s">
        <v>10405</v>
      </c>
      <c r="D2266" t="s">
        <v>46</v>
      </c>
      <c r="E2266">
        <v>266.175620546</v>
      </c>
      <c r="F2266">
        <v>38.06</v>
      </c>
      <c r="G2266">
        <v>146.978340117595</v>
      </c>
      <c r="H2266">
        <v>-16.924464189205999</v>
      </c>
      <c r="I2266">
        <v>44.218948627221401</v>
      </c>
      <c r="J2266">
        <v>-4.5719198895021496</v>
      </c>
      <c r="K2266">
        <v>38.234707501585703</v>
      </c>
      <c r="L2266">
        <v>30.2275442759721</v>
      </c>
      <c r="M2266">
        <v>32.549516089232498</v>
      </c>
      <c r="N2266">
        <v>0.27145405117629701</v>
      </c>
      <c r="O2266">
        <v>21.3872832369942</v>
      </c>
      <c r="P2266">
        <v>192.76923076923001</v>
      </c>
      <c r="Q2266">
        <v>6.1871686349213001E-2</v>
      </c>
    </row>
    <row r="2267" spans="1:17" hidden="1" x14ac:dyDescent="0.3">
      <c r="A2267" t="s">
        <v>4731</v>
      </c>
      <c r="B2267" t="s">
        <v>4732</v>
      </c>
      <c r="C2267" t="s">
        <v>10405</v>
      </c>
      <c r="D2267" t="s">
        <v>916</v>
      </c>
      <c r="E2267">
        <v>265.82490264</v>
      </c>
      <c r="F2267">
        <v>236.85</v>
      </c>
      <c r="G2267">
        <v>328.50035551716201</v>
      </c>
      <c r="H2267">
        <v>-10.3568700630282</v>
      </c>
      <c r="I2267">
        <v>-1.6604591753392599</v>
      </c>
      <c r="J2267">
        <v>2.1235057055826099</v>
      </c>
      <c r="K2267">
        <v>257.10710202963998</v>
      </c>
      <c r="L2267">
        <v>211.48344824128901</v>
      </c>
      <c r="M2267">
        <v>41.846562680380501</v>
      </c>
      <c r="N2267">
        <v>1.5368411622392999</v>
      </c>
      <c r="O2267">
        <v>37.238758708043001</v>
      </c>
      <c r="P2267">
        <v>374.64929859719399</v>
      </c>
      <c r="Q2267">
        <v>0.20913292591444399</v>
      </c>
    </row>
    <row r="2268" spans="1:17" hidden="1" x14ac:dyDescent="0.3">
      <c r="A2268" t="s">
        <v>4733</v>
      </c>
      <c r="B2268" t="s">
        <v>4734</v>
      </c>
      <c r="C2268" t="s">
        <v>10405</v>
      </c>
      <c r="D2268" t="s">
        <v>549</v>
      </c>
      <c r="E2268">
        <v>265.57500399000003</v>
      </c>
      <c r="F2268">
        <v>211.3</v>
      </c>
      <c r="G2268">
        <v>80.725954006054593</v>
      </c>
      <c r="H2268">
        <v>-6.8247989625110401</v>
      </c>
      <c r="I2268">
        <v>14.998844226091199</v>
      </c>
      <c r="J2268">
        <v>-4.1266535513321303</v>
      </c>
      <c r="K2268">
        <v>203.647119657389</v>
      </c>
      <c r="L2268">
        <v>175.54258132074301</v>
      </c>
      <c r="M2268">
        <v>40.234481310312603</v>
      </c>
      <c r="N2268">
        <v>0.40606505399339798</v>
      </c>
      <c r="O2268">
        <v>27.307146237576902</v>
      </c>
      <c r="P2268">
        <v>138.94605902974101</v>
      </c>
      <c r="Q2268">
        <v>4.7085229416803001E-2</v>
      </c>
    </row>
    <row r="2269" spans="1:17" hidden="1" x14ac:dyDescent="0.3">
      <c r="A2269" t="s">
        <v>4735</v>
      </c>
      <c r="B2269" t="s">
        <v>4736</v>
      </c>
      <c r="C2269" t="s">
        <v>10405</v>
      </c>
      <c r="D2269" t="s">
        <v>46</v>
      </c>
      <c r="E2269">
        <v>265.52047499999998</v>
      </c>
      <c r="F2269">
        <v>151.1</v>
      </c>
      <c r="G2269">
        <v>31.678639817895402</v>
      </c>
      <c r="H2269">
        <v>-25.834519580624999</v>
      </c>
      <c r="I2269">
        <v>46.133499044956501</v>
      </c>
      <c r="J2269">
        <v>-1.4199059092755799</v>
      </c>
      <c r="K2269">
        <v>148.60028871601301</v>
      </c>
      <c r="M2269">
        <v>42.072990674722803</v>
      </c>
      <c r="O2269">
        <v>44.7716743878226</v>
      </c>
      <c r="P2269">
        <v>80.741626794258295</v>
      </c>
    </row>
    <row r="2270" spans="1:17" hidden="1" x14ac:dyDescent="0.3">
      <c r="A2270" t="s">
        <v>4737</v>
      </c>
      <c r="B2270" t="s">
        <v>4738</v>
      </c>
      <c r="C2270" t="s">
        <v>10405</v>
      </c>
      <c r="D2270" t="s">
        <v>74</v>
      </c>
      <c r="E2270">
        <v>265.22016300000001</v>
      </c>
      <c r="F2270">
        <v>142.30000000000001</v>
      </c>
      <c r="G2270">
        <v>316.96251385729602</v>
      </c>
      <c r="H2270">
        <v>21.380749781040901</v>
      </c>
      <c r="I2270">
        <v>132.25448332383499</v>
      </c>
      <c r="J2270">
        <v>14.886626970569001</v>
      </c>
      <c r="K2270">
        <v>101.504244485372</v>
      </c>
      <c r="L2270">
        <v>71.161817107806996</v>
      </c>
      <c r="M2270">
        <v>84.842373214112399</v>
      </c>
      <c r="N2270">
        <v>0.69498561215332399</v>
      </c>
      <c r="O2270">
        <v>7.0274068868592096E-2</v>
      </c>
      <c r="P2270">
        <v>381.59998692019599</v>
      </c>
      <c r="Q2270">
        <v>0.26672832359495202</v>
      </c>
    </row>
    <row r="2271" spans="1:17" hidden="1" x14ac:dyDescent="0.3">
      <c r="A2271" t="s">
        <v>4739</v>
      </c>
      <c r="B2271" t="s">
        <v>4740</v>
      </c>
      <c r="C2271" t="s">
        <v>10405</v>
      </c>
      <c r="D2271" t="s">
        <v>860</v>
      </c>
      <c r="E2271">
        <v>264.93848000000003</v>
      </c>
      <c r="F2271">
        <v>172</v>
      </c>
      <c r="G2271">
        <v>120.16515330440799</v>
      </c>
      <c r="H2271">
        <v>-16.812396723568199</v>
      </c>
      <c r="I2271">
        <v>19.059148696112</v>
      </c>
      <c r="J2271">
        <v>-1.4476664261168399</v>
      </c>
      <c r="K2271">
        <v>170.276026001003</v>
      </c>
      <c r="M2271">
        <v>48.716781575806998</v>
      </c>
      <c r="N2271">
        <v>0.78141745491822301</v>
      </c>
      <c r="O2271">
        <v>25</v>
      </c>
      <c r="P2271">
        <v>173.01587301587301</v>
      </c>
    </row>
    <row r="2272" spans="1:17" hidden="1" x14ac:dyDescent="0.3">
      <c r="A2272" t="s">
        <v>4741</v>
      </c>
      <c r="B2272" t="s">
        <v>4742</v>
      </c>
      <c r="C2272" t="s">
        <v>10405</v>
      </c>
      <c r="D2272" t="s">
        <v>2368</v>
      </c>
      <c r="E2272">
        <v>264.60784000000001</v>
      </c>
      <c r="F2272">
        <v>196</v>
      </c>
      <c r="G2272">
        <v>598.94841329572205</v>
      </c>
      <c r="H2272">
        <v>-7.2786167124013001</v>
      </c>
      <c r="I2272">
        <v>-6.5662538456359698</v>
      </c>
      <c r="J2272">
        <v>-9.6001980131654694</v>
      </c>
      <c r="K2272">
        <v>185.837464186609</v>
      </c>
      <c r="L2272">
        <v>141.226767955718</v>
      </c>
      <c r="M2272">
        <v>21.6866448220247</v>
      </c>
      <c r="N2272">
        <v>0.82641928223083605</v>
      </c>
      <c r="O2272">
        <v>29.566326530612201</v>
      </c>
      <c r="P2272">
        <v>630.79791200596503</v>
      </c>
    </row>
    <row r="2273" spans="1:17" hidden="1" x14ac:dyDescent="0.3">
      <c r="A2273" t="s">
        <v>4743</v>
      </c>
      <c r="B2273" t="s">
        <v>4744</v>
      </c>
      <c r="C2273" t="s">
        <v>10405</v>
      </c>
      <c r="D2273" t="s">
        <v>592</v>
      </c>
      <c r="E2273">
        <v>264.401750655</v>
      </c>
      <c r="F2273">
        <v>30.87</v>
      </c>
      <c r="G2273">
        <v>-21.9918474646914</v>
      </c>
      <c r="H2273">
        <v>-5.7468453243998798</v>
      </c>
      <c r="I2273">
        <v>-18.2935158876762</v>
      </c>
      <c r="J2273">
        <v>-4.1746241486464903</v>
      </c>
      <c r="K2273">
        <v>31.301134153392798</v>
      </c>
      <c r="L2273">
        <v>32.013114799198199</v>
      </c>
      <c r="M2273">
        <v>43.172873602878497</v>
      </c>
      <c r="N2273">
        <v>0.84011080063811805</v>
      </c>
      <c r="O2273">
        <v>46.420472951085202</v>
      </c>
      <c r="P2273">
        <v>26.516393442622899</v>
      </c>
      <c r="Q2273">
        <v>-1.441845046128E-3</v>
      </c>
    </row>
    <row r="2274" spans="1:17" hidden="1" x14ac:dyDescent="0.3">
      <c r="A2274" t="s">
        <v>4745</v>
      </c>
      <c r="B2274" t="s">
        <v>4746</v>
      </c>
      <c r="C2274" t="s">
        <v>10405</v>
      </c>
      <c r="D2274" t="s">
        <v>1966</v>
      </c>
      <c r="E2274">
        <v>263.97871132500001</v>
      </c>
      <c r="F2274">
        <v>414.75</v>
      </c>
      <c r="G2274">
        <v>11.8117413313225</v>
      </c>
      <c r="H2274">
        <v>-14.935621543319099</v>
      </c>
      <c r="I2274">
        <v>9.0920942771108493</v>
      </c>
      <c r="J2274">
        <v>-6.1051940146067096</v>
      </c>
      <c r="K2274">
        <v>431.85155736705099</v>
      </c>
      <c r="L2274">
        <v>385.27160159305498</v>
      </c>
      <c r="M2274">
        <v>38.677812264432603</v>
      </c>
      <c r="N2274">
        <v>0.11710267806558899</v>
      </c>
      <c r="O2274">
        <v>25.8107293550331</v>
      </c>
      <c r="P2274">
        <v>54.930892790436999</v>
      </c>
      <c r="Q2274">
        <v>-1.6682529380271E-2</v>
      </c>
    </row>
    <row r="2275" spans="1:17" hidden="1" x14ac:dyDescent="0.3">
      <c r="A2275" t="s">
        <v>4747</v>
      </c>
      <c r="B2275" t="s">
        <v>4748</v>
      </c>
      <c r="C2275" t="s">
        <v>10405</v>
      </c>
      <c r="D2275" t="s">
        <v>400</v>
      </c>
      <c r="E2275">
        <v>263.71388130000003</v>
      </c>
      <c r="F2275">
        <v>266.10000000000002</v>
      </c>
      <c r="G2275">
        <v>32.765410043236599</v>
      </c>
      <c r="H2275">
        <v>-6.8540051867758196</v>
      </c>
      <c r="I2275">
        <v>-11.987628193817599</v>
      </c>
      <c r="J2275">
        <v>-4.0123059582796099</v>
      </c>
      <c r="K2275">
        <v>265.00138538676703</v>
      </c>
      <c r="L2275">
        <v>256.80584920677802</v>
      </c>
      <c r="M2275">
        <v>55.7161437222112</v>
      </c>
      <c r="N2275">
        <v>1.5148475682692399</v>
      </c>
      <c r="O2275">
        <v>54.941751221345299</v>
      </c>
      <c r="P2275">
        <v>80.651731160896105</v>
      </c>
      <c r="Q2275">
        <v>3.7493896788084999E-2</v>
      </c>
    </row>
    <row r="2276" spans="1:17" hidden="1" x14ac:dyDescent="0.3">
      <c r="A2276" t="s">
        <v>4749</v>
      </c>
      <c r="B2276" t="s">
        <v>4750</v>
      </c>
      <c r="C2276" t="s">
        <v>10405</v>
      </c>
      <c r="D2276" t="s">
        <v>1429</v>
      </c>
      <c r="E2276">
        <v>263.12518920000002</v>
      </c>
      <c r="F2276">
        <v>65.86</v>
      </c>
      <c r="G2276">
        <v>-16.749883191193799</v>
      </c>
      <c r="H2276">
        <v>-6.7146943563102699</v>
      </c>
      <c r="I2276">
        <v>-19.4615539813231</v>
      </c>
      <c r="J2276">
        <v>-5.0122271257723696</v>
      </c>
      <c r="K2276">
        <v>68.364456974394301</v>
      </c>
      <c r="L2276">
        <v>71.489493004336396</v>
      </c>
      <c r="M2276">
        <v>46.246740545962403</v>
      </c>
      <c r="N2276">
        <v>0.71775545646497096</v>
      </c>
      <c r="O2276">
        <v>69.754023686607894</v>
      </c>
      <c r="P2276">
        <v>30.286844708209699</v>
      </c>
    </row>
    <row r="2277" spans="1:17" hidden="1" x14ac:dyDescent="0.3">
      <c r="A2277" t="s">
        <v>4751</v>
      </c>
      <c r="B2277" t="s">
        <v>4752</v>
      </c>
      <c r="C2277" t="s">
        <v>10405</v>
      </c>
      <c r="D2277" t="s">
        <v>218</v>
      </c>
      <c r="E2277">
        <v>262.18114480000003</v>
      </c>
      <c r="F2277">
        <v>163.12</v>
      </c>
      <c r="G2277">
        <v>248.827280753</v>
      </c>
      <c r="H2277">
        <v>-1.01143403676792</v>
      </c>
      <c r="I2277">
        <v>149.796187707645</v>
      </c>
      <c r="J2277">
        <v>-9.9364707137037698</v>
      </c>
      <c r="K2277">
        <v>146.530843106986</v>
      </c>
      <c r="L2277">
        <v>96.965060288728793</v>
      </c>
      <c r="M2277">
        <v>29.545094967748199</v>
      </c>
      <c r="N2277">
        <v>1.17912896928804</v>
      </c>
      <c r="O2277">
        <v>17.704757233938199</v>
      </c>
      <c r="P2277">
        <v>317.72087067861702</v>
      </c>
      <c r="Q2277">
        <v>9.4279685331797994E-2</v>
      </c>
    </row>
    <row r="2278" spans="1:17" hidden="1" x14ac:dyDescent="0.3">
      <c r="A2278" t="s">
        <v>4753</v>
      </c>
      <c r="B2278" t="s">
        <v>4754</v>
      </c>
      <c r="C2278" t="s">
        <v>10405</v>
      </c>
      <c r="D2278" t="s">
        <v>182</v>
      </c>
      <c r="E2278">
        <v>261.52011613000002</v>
      </c>
      <c r="F2278">
        <v>30.55</v>
      </c>
      <c r="G2278">
        <v>9.9138423570422898</v>
      </c>
      <c r="H2278">
        <v>9.4915565026388293</v>
      </c>
      <c r="I2278">
        <v>69.455513422016793</v>
      </c>
      <c r="J2278">
        <v>1.32628214298286</v>
      </c>
      <c r="K2278">
        <v>26.486082088126398</v>
      </c>
      <c r="L2278">
        <v>23.372497334852</v>
      </c>
      <c r="M2278">
        <v>57.632212665009497</v>
      </c>
      <c r="N2278">
        <v>0.68239661886901504</v>
      </c>
      <c r="O2278">
        <v>29.296235679214298</v>
      </c>
      <c r="P2278">
        <v>96.463022508038506</v>
      </c>
      <c r="Q2278">
        <v>2.4982367692180998E-2</v>
      </c>
    </row>
    <row r="2279" spans="1:17" hidden="1" x14ac:dyDescent="0.3">
      <c r="A2279" t="s">
        <v>4755</v>
      </c>
      <c r="B2279" t="s">
        <v>4756</v>
      </c>
      <c r="C2279" t="s">
        <v>10405</v>
      </c>
      <c r="D2279" t="s">
        <v>1429</v>
      </c>
      <c r="E2279">
        <v>260.37462499999998</v>
      </c>
      <c r="F2279">
        <v>220.75</v>
      </c>
      <c r="G2279">
        <v>-33.716580283926099</v>
      </c>
      <c r="H2279">
        <v>-2.6553160364690398</v>
      </c>
      <c r="I2279">
        <v>13.458946764595201</v>
      </c>
      <c r="J2279">
        <v>-4.4547749267355501</v>
      </c>
      <c r="K2279">
        <v>214.14676534653401</v>
      </c>
      <c r="L2279">
        <v>201.967582460485</v>
      </c>
      <c r="M2279">
        <v>44.261162212972103</v>
      </c>
      <c r="N2279">
        <v>0.99980607851490499</v>
      </c>
      <c r="O2279">
        <v>11.415628539071299</v>
      </c>
      <c r="P2279">
        <v>37.710542732376702</v>
      </c>
      <c r="Q2279">
        <v>-5.8484347898558997E-2</v>
      </c>
    </row>
    <row r="2280" spans="1:17" hidden="1" x14ac:dyDescent="0.3">
      <c r="A2280" t="s">
        <v>4757</v>
      </c>
      <c r="B2280" t="s">
        <v>4758</v>
      </c>
      <c r="C2280" t="s">
        <v>10405</v>
      </c>
      <c r="D2280" t="s">
        <v>228</v>
      </c>
      <c r="E2280">
        <v>260.09478015000002</v>
      </c>
      <c r="F2280">
        <v>24.9</v>
      </c>
      <c r="G2280">
        <v>-17.366740089553399</v>
      </c>
      <c r="H2280">
        <v>-15.6392788502946</v>
      </c>
      <c r="I2280">
        <v>-20.5074799501079</v>
      </c>
      <c r="J2280">
        <v>-4.4459266966343796</v>
      </c>
      <c r="K2280">
        <v>26.544787054584301</v>
      </c>
      <c r="L2280">
        <v>26.275873909446101</v>
      </c>
      <c r="M2280">
        <v>37.734515444282799</v>
      </c>
      <c r="N2280">
        <v>0.97555288247238203</v>
      </c>
      <c r="O2280">
        <v>52.008032128514003</v>
      </c>
      <c r="P2280">
        <v>43.515850144092198</v>
      </c>
      <c r="Q2280">
        <v>-2.0645274301587E-2</v>
      </c>
    </row>
    <row r="2281" spans="1:17" hidden="1" x14ac:dyDescent="0.3">
      <c r="A2281" t="s">
        <v>4759</v>
      </c>
      <c r="B2281" t="s">
        <v>4760</v>
      </c>
      <c r="C2281" t="s">
        <v>10405</v>
      </c>
      <c r="D2281" t="s">
        <v>86</v>
      </c>
      <c r="E2281">
        <v>259.98543948000003</v>
      </c>
      <c r="F2281">
        <v>7.8</v>
      </c>
      <c r="G2281">
        <v>-43.8162730168699</v>
      </c>
      <c r="H2281">
        <v>-16.670758567229701</v>
      </c>
      <c r="I2281">
        <v>-36.229186829695898</v>
      </c>
      <c r="J2281">
        <v>-3.0879570504863798</v>
      </c>
      <c r="K2281">
        <v>7.9264272417483399</v>
      </c>
      <c r="L2281">
        <v>9.1269940970552401</v>
      </c>
      <c r="M2281">
        <v>60.191883868194502</v>
      </c>
      <c r="N2281">
        <v>0.34874704842602999</v>
      </c>
      <c r="O2281">
        <v>108.596961244862</v>
      </c>
      <c r="P2281">
        <v>17.469879518072201</v>
      </c>
      <c r="Q2281">
        <v>8.0396581931890004E-2</v>
      </c>
    </row>
    <row r="2282" spans="1:17" hidden="1" x14ac:dyDescent="0.3">
      <c r="A2282" t="s">
        <v>4761</v>
      </c>
      <c r="B2282" t="s">
        <v>4762</v>
      </c>
      <c r="C2282" t="s">
        <v>10405</v>
      </c>
      <c r="D2282" t="s">
        <v>46</v>
      </c>
      <c r="E2282">
        <v>259.92525690000002</v>
      </c>
      <c r="F2282">
        <v>64.73</v>
      </c>
      <c r="G2282">
        <v>56.046002015446298</v>
      </c>
      <c r="H2282">
        <v>39.297946841612301</v>
      </c>
      <c r="I2282">
        <v>48.792780285752599</v>
      </c>
      <c r="J2282">
        <v>-5.9370861728592201</v>
      </c>
      <c r="K2282">
        <v>55.851728879893997</v>
      </c>
      <c r="L2282">
        <v>47.818412827216001</v>
      </c>
      <c r="M2282">
        <v>50.834386239181903</v>
      </c>
      <c r="N2282">
        <v>3.72994829379296</v>
      </c>
      <c r="O2282">
        <v>15.7114166537926</v>
      </c>
      <c r="P2282">
        <v>94.676691729323295</v>
      </c>
      <c r="Q2282">
        <v>4.9078958471847997E-2</v>
      </c>
    </row>
    <row r="2283" spans="1:17" hidden="1" x14ac:dyDescent="0.3">
      <c r="A2283" t="s">
        <v>4763</v>
      </c>
      <c r="B2283" t="s">
        <v>4764</v>
      </c>
      <c r="C2283" t="s">
        <v>10405</v>
      </c>
      <c r="D2283" t="s">
        <v>615</v>
      </c>
      <c r="E2283">
        <v>259.56671999999998</v>
      </c>
      <c r="F2283">
        <v>50</v>
      </c>
      <c r="G2283">
        <v>-31.043047097339802</v>
      </c>
      <c r="H2283">
        <v>-16.9561641669323</v>
      </c>
      <c r="I2283">
        <v>-24.457836509204199</v>
      </c>
      <c r="J2283">
        <v>-8.5071049633493896</v>
      </c>
      <c r="K2283">
        <v>61.230840444209299</v>
      </c>
      <c r="L2283">
        <v>71.379695806159802</v>
      </c>
      <c r="M2283">
        <v>46.377043661131502</v>
      </c>
      <c r="N2283">
        <v>0.51363739029876798</v>
      </c>
      <c r="O2283">
        <v>180.6</v>
      </c>
      <c r="P2283">
        <v>5.93220338983049</v>
      </c>
      <c r="Q2283">
        <v>3.4500838096149997E-2</v>
      </c>
    </row>
    <row r="2284" spans="1:17" hidden="1" x14ac:dyDescent="0.3">
      <c r="A2284" t="s">
        <v>4765</v>
      </c>
      <c r="B2284" t="s">
        <v>4766</v>
      </c>
      <c r="C2284" t="s">
        <v>10405</v>
      </c>
      <c r="D2284" t="s">
        <v>21</v>
      </c>
      <c r="E2284">
        <v>259.43349613499998</v>
      </c>
      <c r="F2284">
        <v>297.64999999999998</v>
      </c>
      <c r="G2284">
        <v>292.75820457078402</v>
      </c>
      <c r="H2284">
        <v>10.509303053206001</v>
      </c>
      <c r="I2284">
        <v>328.18919285214702</v>
      </c>
      <c r="J2284">
        <v>5.3333354345189097</v>
      </c>
      <c r="K2284">
        <v>240.49200558748899</v>
      </c>
      <c r="M2284">
        <v>73.021256944757198</v>
      </c>
      <c r="N2284">
        <v>0.57517321980131897</v>
      </c>
      <c r="O2284">
        <v>0.453552830505632</v>
      </c>
      <c r="P2284">
        <v>380.08064516129002</v>
      </c>
    </row>
    <row r="2285" spans="1:17" hidden="1" x14ac:dyDescent="0.3">
      <c r="A2285" t="s">
        <v>4767</v>
      </c>
      <c r="B2285" t="s">
        <v>4768</v>
      </c>
      <c r="C2285" t="s">
        <v>10405</v>
      </c>
      <c r="D2285" t="s">
        <v>549</v>
      </c>
      <c r="E2285">
        <v>259.06453488</v>
      </c>
      <c r="F2285">
        <v>288.3</v>
      </c>
      <c r="G2285">
        <v>56.705112146525998</v>
      </c>
      <c r="H2285">
        <v>-20.845868174389601</v>
      </c>
      <c r="I2285">
        <v>-51.285948815903701</v>
      </c>
      <c r="J2285">
        <v>-14.827418445747099</v>
      </c>
      <c r="K2285">
        <v>331.70600173989698</v>
      </c>
      <c r="L2285">
        <v>328.13185345561197</v>
      </c>
      <c r="M2285">
        <v>30.406275737094099</v>
      </c>
      <c r="N2285">
        <v>1.7718958304710499</v>
      </c>
      <c r="O2285">
        <v>82.899757197363797</v>
      </c>
      <c r="P2285">
        <v>113.318534961154</v>
      </c>
      <c r="Q2285">
        <v>0.25418895163753102</v>
      </c>
    </row>
    <row r="2286" spans="1:17" hidden="1" x14ac:dyDescent="0.3">
      <c r="A2286" t="s">
        <v>4769</v>
      </c>
      <c r="B2286" t="s">
        <v>4770</v>
      </c>
      <c r="C2286" t="s">
        <v>10405</v>
      </c>
      <c r="D2286" t="s">
        <v>4771</v>
      </c>
      <c r="E2286">
        <v>258.98051160599999</v>
      </c>
      <c r="F2286">
        <v>158.77000000000001</v>
      </c>
      <c r="G2286">
        <v>-24.135794504001499</v>
      </c>
      <c r="H2286">
        <v>12.031752599847501</v>
      </c>
      <c r="I2286">
        <v>15.134575875749601</v>
      </c>
      <c r="J2286">
        <v>-5.5699905423364804</v>
      </c>
      <c r="K2286">
        <v>148.683240941881</v>
      </c>
      <c r="L2286">
        <v>137.41705882312701</v>
      </c>
      <c r="M2286">
        <v>46.822789579378203</v>
      </c>
      <c r="N2286">
        <v>0.298135357117227</v>
      </c>
      <c r="O2286">
        <v>20.772186181268498</v>
      </c>
      <c r="P2286">
        <v>47.693023255813898</v>
      </c>
      <c r="Q2286">
        <v>2.0903508025048E-2</v>
      </c>
    </row>
    <row r="2287" spans="1:17" hidden="1" x14ac:dyDescent="0.3">
      <c r="A2287" t="s">
        <v>4772</v>
      </c>
      <c r="B2287" t="s">
        <v>4773</v>
      </c>
      <c r="C2287" t="s">
        <v>10405</v>
      </c>
      <c r="D2287" t="s">
        <v>276</v>
      </c>
      <c r="E2287">
        <v>258.97872000000001</v>
      </c>
      <c r="F2287">
        <v>382.2</v>
      </c>
      <c r="G2287">
        <v>115.609225796069</v>
      </c>
      <c r="H2287">
        <v>35.923913903164802</v>
      </c>
      <c r="I2287">
        <v>185.09843530906099</v>
      </c>
      <c r="J2287">
        <v>0.21363846482194199</v>
      </c>
      <c r="K2287">
        <v>265.96343605234199</v>
      </c>
      <c r="L2287">
        <v>185.31781765505599</v>
      </c>
      <c r="M2287">
        <v>77.678364309357093</v>
      </c>
      <c r="N2287">
        <v>0.91754756871035903</v>
      </c>
      <c r="O2287">
        <v>4.13396127681842</v>
      </c>
      <c r="P2287">
        <v>244.32432432432401</v>
      </c>
    </row>
    <row r="2288" spans="1:17" hidden="1" x14ac:dyDescent="0.3">
      <c r="A2288" t="s">
        <v>4774</v>
      </c>
      <c r="B2288" t="s">
        <v>4775</v>
      </c>
      <c r="C2288" t="s">
        <v>10405</v>
      </c>
      <c r="D2288" t="s">
        <v>615</v>
      </c>
      <c r="E2288">
        <v>258.75740624999997</v>
      </c>
      <c r="F2288">
        <v>147.5</v>
      </c>
      <c r="G2288">
        <v>-33.516165376909697</v>
      </c>
      <c r="H2288">
        <v>-7.6060173561580194E-2</v>
      </c>
      <c r="I2288">
        <v>-0.65542302097376703</v>
      </c>
      <c r="J2288">
        <v>-2.0530282018447199</v>
      </c>
      <c r="K2288">
        <v>141.4642489638</v>
      </c>
      <c r="L2288">
        <v>135.021680008581</v>
      </c>
      <c r="M2288">
        <v>62.418174208776101</v>
      </c>
      <c r="N2288">
        <v>0.103896103896103</v>
      </c>
      <c r="O2288">
        <v>11.796610169491499</v>
      </c>
      <c r="P2288">
        <v>22.9166666666666</v>
      </c>
    </row>
    <row r="2289" spans="1:17" hidden="1" x14ac:dyDescent="0.3">
      <c r="A2289" t="s">
        <v>4776</v>
      </c>
      <c r="B2289" t="s">
        <v>4777</v>
      </c>
      <c r="C2289" t="s">
        <v>10405</v>
      </c>
      <c r="D2289" t="s">
        <v>130</v>
      </c>
      <c r="E2289">
        <v>258.28109999999998</v>
      </c>
      <c r="F2289">
        <v>165</v>
      </c>
      <c r="G2289">
        <v>-23.759095827832301</v>
      </c>
      <c r="H2289">
        <v>-19.464904643042399</v>
      </c>
      <c r="I2289">
        <v>-49.479430592463601</v>
      </c>
      <c r="J2289">
        <v>-9.5111287605039401</v>
      </c>
      <c r="K2289">
        <v>182.40672364883801</v>
      </c>
      <c r="L2289">
        <v>186.64336307629699</v>
      </c>
      <c r="M2289">
        <v>23.046946932397599</v>
      </c>
      <c r="N2289">
        <v>0.56624780201790903</v>
      </c>
      <c r="O2289">
        <v>71.484848484848399</v>
      </c>
      <c r="P2289">
        <v>12.5511596180081</v>
      </c>
      <c r="Q2289">
        <v>0.23145759817324099</v>
      </c>
    </row>
    <row r="2290" spans="1:17" hidden="1" x14ac:dyDescent="0.3">
      <c r="A2290" t="s">
        <v>4778</v>
      </c>
      <c r="B2290" t="s">
        <v>4779</v>
      </c>
      <c r="C2290" t="s">
        <v>10405</v>
      </c>
      <c r="D2290" t="s">
        <v>273</v>
      </c>
      <c r="E2290">
        <v>258.09402681999899</v>
      </c>
      <c r="F2290">
        <v>258.35000000000002</v>
      </c>
      <c r="G2290">
        <v>-0.62366975895854804</v>
      </c>
      <c r="H2290">
        <v>-14.1393931514909</v>
      </c>
      <c r="I2290">
        <v>35.958978581615099</v>
      </c>
      <c r="J2290">
        <v>-6.9392646807705001</v>
      </c>
      <c r="K2290">
        <v>266.946903443569</v>
      </c>
      <c r="L2290">
        <v>228.881647419514</v>
      </c>
      <c r="M2290">
        <v>38.274010264183403</v>
      </c>
      <c r="N2290">
        <v>9.7730055477665695E-2</v>
      </c>
      <c r="O2290">
        <v>54.8287207276949</v>
      </c>
      <c r="P2290">
        <v>77.887602139291999</v>
      </c>
      <c r="Q2290">
        <v>-1.3561059576047E-2</v>
      </c>
    </row>
    <row r="2291" spans="1:17" hidden="1" x14ac:dyDescent="0.3">
      <c r="A2291" t="s">
        <v>4780</v>
      </c>
      <c r="B2291" t="s">
        <v>4781</v>
      </c>
      <c r="C2291" t="s">
        <v>10405</v>
      </c>
      <c r="D2291" t="s">
        <v>1429</v>
      </c>
      <c r="E2291">
        <v>257.98749764399997</v>
      </c>
      <c r="F2291">
        <v>120.18</v>
      </c>
      <c r="G2291">
        <v>-30.772963806962998</v>
      </c>
      <c r="H2291">
        <v>-8.8897278235124109</v>
      </c>
      <c r="I2291">
        <v>11.6923637391596</v>
      </c>
      <c r="J2291">
        <v>-7.4554624382012102</v>
      </c>
      <c r="K2291">
        <v>119.84942125530701</v>
      </c>
      <c r="L2291">
        <v>113.532366362541</v>
      </c>
      <c r="M2291">
        <v>32.385980671884802</v>
      </c>
      <c r="N2291">
        <v>0.36593954141956597</v>
      </c>
      <c r="O2291">
        <v>24.396738225994302</v>
      </c>
      <c r="P2291">
        <v>36.723549488054601</v>
      </c>
      <c r="Q2291">
        <v>-4.4012968235805999E-2</v>
      </c>
    </row>
    <row r="2292" spans="1:17" hidden="1" x14ac:dyDescent="0.3">
      <c r="A2292" t="s">
        <v>4782</v>
      </c>
      <c r="B2292" t="s">
        <v>4783</v>
      </c>
      <c r="C2292" t="s">
        <v>10405</v>
      </c>
      <c r="D2292" t="s">
        <v>473</v>
      </c>
      <c r="E2292">
        <v>257.86619006999899</v>
      </c>
      <c r="F2292">
        <v>58.22</v>
      </c>
      <c r="G2292">
        <v>-33.3385004022904</v>
      </c>
      <c r="H2292">
        <v>-14.392126639416</v>
      </c>
      <c r="I2292">
        <v>-38.772087153674804</v>
      </c>
      <c r="J2292">
        <v>-5.7512772609185197</v>
      </c>
      <c r="K2292">
        <v>62.849304077492597</v>
      </c>
      <c r="L2292">
        <v>66.324755209714496</v>
      </c>
      <c r="M2292">
        <v>39.818938192441998</v>
      </c>
      <c r="N2292">
        <v>0.75524664791648599</v>
      </c>
      <c r="O2292">
        <v>47.7155616626588</v>
      </c>
      <c r="P2292">
        <v>11.106870229007599</v>
      </c>
      <c r="Q2292">
        <v>3.1120648847562001E-2</v>
      </c>
    </row>
    <row r="2293" spans="1:17" hidden="1" x14ac:dyDescent="0.3">
      <c r="A2293" t="s">
        <v>4784</v>
      </c>
      <c r="B2293" t="s">
        <v>4785</v>
      </c>
      <c r="C2293" t="s">
        <v>10405</v>
      </c>
      <c r="D2293" t="s">
        <v>592</v>
      </c>
      <c r="E2293">
        <v>257.63263119999999</v>
      </c>
      <c r="F2293">
        <v>119.84</v>
      </c>
      <c r="G2293">
        <v>-1.09117901575318</v>
      </c>
      <c r="H2293">
        <v>-0.86836030214489401</v>
      </c>
      <c r="I2293">
        <v>-6.3802809838766796</v>
      </c>
      <c r="J2293">
        <v>-3.1299638304650901</v>
      </c>
      <c r="K2293">
        <v>119.342597330521</v>
      </c>
      <c r="L2293">
        <v>110.85312223698099</v>
      </c>
      <c r="M2293">
        <v>43.741385963710997</v>
      </c>
      <c r="N2293">
        <v>0.75222705564497006</v>
      </c>
      <c r="O2293">
        <v>12.374833110814301</v>
      </c>
      <c r="P2293">
        <v>33.824678950307003</v>
      </c>
      <c r="Q2293">
        <v>5.9686598935050003E-2</v>
      </c>
    </row>
    <row r="2294" spans="1:17" hidden="1" x14ac:dyDescent="0.3">
      <c r="A2294" t="s">
        <v>4786</v>
      </c>
      <c r="B2294" t="s">
        <v>4787</v>
      </c>
      <c r="C2294" t="s">
        <v>10405</v>
      </c>
      <c r="D2294" t="s">
        <v>215</v>
      </c>
      <c r="E2294">
        <v>257.27058</v>
      </c>
      <c r="F2294">
        <v>141.75</v>
      </c>
      <c r="G2294">
        <v>33.939974973967402</v>
      </c>
      <c r="H2294">
        <v>-4.6778300850659997</v>
      </c>
      <c r="I2294">
        <v>48.394834201028601</v>
      </c>
      <c r="J2294">
        <v>-9.4725948466247694</v>
      </c>
      <c r="K2294">
        <v>132.954115810384</v>
      </c>
      <c r="M2294">
        <v>58.384833497963498</v>
      </c>
      <c r="N2294">
        <v>0.358996242777401</v>
      </c>
      <c r="O2294">
        <v>28.747795414462001</v>
      </c>
      <c r="P2294">
        <v>84.090909090908994</v>
      </c>
    </row>
    <row r="2295" spans="1:17" hidden="1" x14ac:dyDescent="0.3">
      <c r="A2295" t="s">
        <v>4788</v>
      </c>
      <c r="B2295" t="s">
        <v>4789</v>
      </c>
      <c r="C2295" t="s">
        <v>10405</v>
      </c>
      <c r="D2295" t="s">
        <v>164</v>
      </c>
      <c r="E2295">
        <v>256.98059999999998</v>
      </c>
      <c r="F2295">
        <v>328.2</v>
      </c>
      <c r="G2295">
        <v>-2.2030440390994999</v>
      </c>
      <c r="H2295">
        <v>2.5063438267491698</v>
      </c>
      <c r="I2295">
        <v>2.2553787450353502</v>
      </c>
      <c r="J2295">
        <v>-5.4536045707207998</v>
      </c>
      <c r="K2295">
        <v>318.19229850051801</v>
      </c>
      <c r="L2295">
        <v>297.01236903735997</v>
      </c>
      <c r="M2295">
        <v>47.524877986503398</v>
      </c>
      <c r="N2295">
        <v>0.85784749045372199</v>
      </c>
      <c r="O2295">
        <v>10.0853138330286</v>
      </c>
      <c r="P2295">
        <v>37.322175732217502</v>
      </c>
      <c r="Q2295">
        <v>8.8253239041860998E-2</v>
      </c>
    </row>
    <row r="2296" spans="1:17" hidden="1" x14ac:dyDescent="0.3">
      <c r="A2296" t="s">
        <v>4790</v>
      </c>
      <c r="B2296" t="s">
        <v>4791</v>
      </c>
      <c r="C2296" t="s">
        <v>10405</v>
      </c>
      <c r="D2296" t="s">
        <v>215</v>
      </c>
      <c r="E2296">
        <v>256.75453440000001</v>
      </c>
      <c r="F2296">
        <v>202.8</v>
      </c>
      <c r="G2296">
        <v>114.028289844558</v>
      </c>
      <c r="H2296">
        <v>-9.2072695031230491</v>
      </c>
      <c r="I2296">
        <v>44.521528181488698</v>
      </c>
      <c r="J2296">
        <v>-3.2607576704437502</v>
      </c>
      <c r="K2296">
        <v>209.85321976377</v>
      </c>
      <c r="L2296">
        <v>174.27079287482201</v>
      </c>
      <c r="M2296">
        <v>35.402119113251999</v>
      </c>
      <c r="N2296">
        <v>0.83776441410593805</v>
      </c>
      <c r="O2296">
        <v>30.4240631163708</v>
      </c>
      <c r="P2296">
        <v>153.5</v>
      </c>
      <c r="Q2296">
        <v>0.160863889341859</v>
      </c>
    </row>
    <row r="2297" spans="1:17" hidden="1" x14ac:dyDescent="0.3">
      <c r="A2297" t="s">
        <v>4792</v>
      </c>
      <c r="B2297" t="s">
        <v>4793</v>
      </c>
      <c r="C2297" t="s">
        <v>10405</v>
      </c>
      <c r="D2297" t="s">
        <v>46</v>
      </c>
      <c r="E2297">
        <v>256.04868149999999</v>
      </c>
      <c r="F2297">
        <v>135</v>
      </c>
      <c r="G2297">
        <v>99.910157942117394</v>
      </c>
      <c r="H2297">
        <v>-21.070624945482599</v>
      </c>
      <c r="I2297">
        <v>-3.7104289568661302</v>
      </c>
      <c r="J2297">
        <v>-6.7798499977452202</v>
      </c>
      <c r="K2297">
        <v>130.07725462095701</v>
      </c>
      <c r="L2297">
        <v>108.015009721005</v>
      </c>
      <c r="M2297">
        <v>53.901930590039399</v>
      </c>
      <c r="N2297">
        <v>0.236042128989773</v>
      </c>
      <c r="O2297">
        <v>15.9629629629629</v>
      </c>
      <c r="P2297">
        <v>140</v>
      </c>
      <c r="Q2297">
        <v>4.9689556014980998E-2</v>
      </c>
    </row>
    <row r="2298" spans="1:17" hidden="1" x14ac:dyDescent="0.3">
      <c r="A2298" t="s">
        <v>4794</v>
      </c>
      <c r="B2298" t="s">
        <v>4795</v>
      </c>
      <c r="C2298" t="s">
        <v>10405</v>
      </c>
      <c r="D2298" t="s">
        <v>4796</v>
      </c>
      <c r="E2298">
        <v>255.52869999999999</v>
      </c>
      <c r="F2298">
        <v>137.9</v>
      </c>
      <c r="G2298">
        <v>-0.51616537690974995</v>
      </c>
      <c r="H2298">
        <v>-5.4354183738758497</v>
      </c>
      <c r="I2298">
        <v>39.220919858101396</v>
      </c>
      <c r="J2298">
        <v>0.62953513645633596</v>
      </c>
      <c r="K2298">
        <v>125.928364767144</v>
      </c>
      <c r="M2298">
        <v>53.047072747103897</v>
      </c>
      <c r="N2298">
        <v>0.34508388192822198</v>
      </c>
      <c r="O2298">
        <v>18.0565627266134</v>
      </c>
      <c r="P2298">
        <v>76.794871794871796</v>
      </c>
    </row>
    <row r="2299" spans="1:17" hidden="1" x14ac:dyDescent="0.3">
      <c r="A2299" t="s">
        <v>4797</v>
      </c>
      <c r="B2299" t="s">
        <v>4798</v>
      </c>
      <c r="C2299" t="s">
        <v>10405</v>
      </c>
      <c r="D2299" t="s">
        <v>273</v>
      </c>
      <c r="E2299">
        <v>255.39002812499999</v>
      </c>
      <c r="F2299">
        <v>49.89</v>
      </c>
      <c r="G2299">
        <v>71.368423896681506</v>
      </c>
      <c r="H2299">
        <v>-17.597109533062302</v>
      </c>
      <c r="I2299">
        <v>-11.8073378958803</v>
      </c>
      <c r="J2299">
        <v>-5.3535493367607598</v>
      </c>
      <c r="K2299">
        <v>52.123133887016799</v>
      </c>
      <c r="L2299">
        <v>48.348247570462902</v>
      </c>
      <c r="M2299">
        <v>27.838899108142598</v>
      </c>
      <c r="N2299">
        <v>0.89962415337458801</v>
      </c>
      <c r="O2299">
        <v>39.707356183603899</v>
      </c>
      <c r="P2299">
        <v>113.661670235546</v>
      </c>
      <c r="Q2299">
        <v>0.10288125013385201</v>
      </c>
    </row>
    <row r="2300" spans="1:17" hidden="1" x14ac:dyDescent="0.3">
      <c r="A2300" t="s">
        <v>4799</v>
      </c>
      <c r="B2300" t="s">
        <v>4800</v>
      </c>
      <c r="C2300" t="s">
        <v>10405</v>
      </c>
      <c r="D2300" t="s">
        <v>21</v>
      </c>
      <c r="E2300">
        <v>255.35591640000001</v>
      </c>
      <c r="F2300">
        <v>45.45</v>
      </c>
      <c r="G2300">
        <v>-21.801072560122002</v>
      </c>
      <c r="H2300">
        <v>-16.441137442086202</v>
      </c>
      <c r="I2300">
        <v>30.410238565598501</v>
      </c>
      <c r="J2300">
        <v>2.3096365629320801E-2</v>
      </c>
      <c r="K2300">
        <v>47.983800140477598</v>
      </c>
      <c r="L2300">
        <v>45.692994938232403</v>
      </c>
      <c r="M2300">
        <v>51.684457729190498</v>
      </c>
      <c r="N2300">
        <v>0.44933106880009499</v>
      </c>
      <c r="O2300">
        <v>51.155115511551102</v>
      </c>
      <c r="P2300">
        <v>68.3333333333333</v>
      </c>
    </row>
    <row r="2301" spans="1:17" hidden="1" x14ac:dyDescent="0.3">
      <c r="A2301" t="s">
        <v>4801</v>
      </c>
      <c r="B2301" t="s">
        <v>4802</v>
      </c>
      <c r="C2301" t="s">
        <v>10405</v>
      </c>
      <c r="D2301" t="s">
        <v>403</v>
      </c>
      <c r="E2301">
        <v>255.34100000000001</v>
      </c>
      <c r="F2301">
        <v>445</v>
      </c>
      <c r="G2301">
        <v>276.78227355789198</v>
      </c>
      <c r="H2301">
        <v>10.8775503814428</v>
      </c>
      <c r="I2301">
        <v>74.003209979183595</v>
      </c>
      <c r="J2301">
        <v>1.14109389667262E-2</v>
      </c>
      <c r="K2301">
        <v>388.09255507427099</v>
      </c>
      <c r="L2301">
        <v>255.55452911020001</v>
      </c>
      <c r="M2301">
        <v>66.468522442673503</v>
      </c>
      <c r="N2301">
        <v>0.87224669603524196</v>
      </c>
      <c r="O2301">
        <v>0</v>
      </c>
      <c r="P2301">
        <v>321.40151515151501</v>
      </c>
    </row>
    <row r="2302" spans="1:17" hidden="1" x14ac:dyDescent="0.3">
      <c r="A2302" t="s">
        <v>4803</v>
      </c>
      <c r="B2302" t="s">
        <v>4804</v>
      </c>
      <c r="C2302" t="s">
        <v>10405</v>
      </c>
      <c r="D2302" t="s">
        <v>393</v>
      </c>
      <c r="E2302">
        <v>255.227092255</v>
      </c>
      <c r="F2302">
        <v>113.45</v>
      </c>
      <c r="G2302">
        <v>16.1609383412898</v>
      </c>
      <c r="H2302">
        <v>-17.251998130914</v>
      </c>
      <c r="I2302">
        <v>30.615797568350999</v>
      </c>
      <c r="J2302">
        <v>-3.0179404825464702</v>
      </c>
      <c r="K2302">
        <v>118.767141425069</v>
      </c>
      <c r="M2302">
        <v>42.304969704634402</v>
      </c>
      <c r="N2302">
        <v>0.43001800180018002</v>
      </c>
      <c r="O2302">
        <v>29.572498898193</v>
      </c>
      <c r="P2302">
        <v>72.600030427506397</v>
      </c>
    </row>
    <row r="2303" spans="1:17" hidden="1" x14ac:dyDescent="0.3">
      <c r="A2303" t="s">
        <v>4805</v>
      </c>
      <c r="B2303" t="s">
        <v>4806</v>
      </c>
      <c r="C2303" t="s">
        <v>10405</v>
      </c>
      <c r="D2303" t="s">
        <v>182</v>
      </c>
      <c r="E2303">
        <v>255.12189000000001</v>
      </c>
      <c r="F2303">
        <v>170</v>
      </c>
      <c r="G2303">
        <v>15.272959100228499</v>
      </c>
      <c r="H2303">
        <v>5.4958941591366699</v>
      </c>
      <c r="I2303">
        <v>-3.4536207164258799</v>
      </c>
      <c r="J2303">
        <v>7.4429067575048604</v>
      </c>
      <c r="K2303">
        <v>149.617492656286</v>
      </c>
      <c r="L2303">
        <v>142.292298188149</v>
      </c>
      <c r="M2303">
        <v>84.505483761547794</v>
      </c>
      <c r="N2303">
        <v>1.0678502801158301</v>
      </c>
      <c r="O2303">
        <v>5.8823529411764701</v>
      </c>
      <c r="P2303">
        <v>61.904761904761898</v>
      </c>
      <c r="Q2303">
        <v>0.11497583036900599</v>
      </c>
    </row>
    <row r="2304" spans="1:17" hidden="1" x14ac:dyDescent="0.3">
      <c r="A2304" t="s">
        <v>4807</v>
      </c>
      <c r="B2304" t="s">
        <v>4808</v>
      </c>
      <c r="C2304" t="s">
        <v>10405</v>
      </c>
      <c r="D2304" t="s">
        <v>835</v>
      </c>
      <c r="E2304">
        <v>254.60970499999999</v>
      </c>
      <c r="F2304">
        <v>128.16999999999999</v>
      </c>
      <c r="G2304">
        <v>59.163914106448402</v>
      </c>
      <c r="H2304">
        <v>-6.55307774059367</v>
      </c>
      <c r="I2304">
        <v>40.062362973820498</v>
      </c>
      <c r="J2304">
        <v>-3.3688176755289301</v>
      </c>
      <c r="K2304">
        <v>126.766420221564</v>
      </c>
      <c r="L2304">
        <v>108.154957288635</v>
      </c>
      <c r="M2304">
        <v>37.674184213087898</v>
      </c>
      <c r="N2304">
        <v>0.22887462937749001</v>
      </c>
      <c r="O2304">
        <v>19.372708122025401</v>
      </c>
      <c r="P2304">
        <v>100.26562499999901</v>
      </c>
      <c r="Q2304">
        <v>0.1154238623074</v>
      </c>
    </row>
    <row r="2305" spans="1:17" hidden="1" x14ac:dyDescent="0.3">
      <c r="A2305" t="s">
        <v>4809</v>
      </c>
      <c r="B2305" t="s">
        <v>4810</v>
      </c>
      <c r="C2305" t="s">
        <v>10405</v>
      </c>
      <c r="D2305" t="s">
        <v>215</v>
      </c>
      <c r="E2305">
        <v>254.37701999999999</v>
      </c>
      <c r="F2305">
        <v>85.62</v>
      </c>
      <c r="G2305">
        <v>324.79050128975598</v>
      </c>
      <c r="H2305">
        <v>46.869518079440603</v>
      </c>
      <c r="I2305">
        <v>320.11174784436002</v>
      </c>
      <c r="J2305">
        <v>6.1857546759273196</v>
      </c>
      <c r="K2305">
        <v>58.836735567970997</v>
      </c>
      <c r="L2305">
        <v>38.334284167548503</v>
      </c>
      <c r="M2305">
        <v>99.995101526546804</v>
      </c>
      <c r="N2305">
        <v>1.2229473208486401</v>
      </c>
      <c r="O2305">
        <v>0</v>
      </c>
      <c r="P2305">
        <v>424.63235294117601</v>
      </c>
      <c r="Q2305">
        <v>7.1339850647142003E-2</v>
      </c>
    </row>
    <row r="2306" spans="1:17" hidden="1" x14ac:dyDescent="0.3">
      <c r="A2306" t="s">
        <v>4811</v>
      </c>
      <c r="B2306" t="s">
        <v>4812</v>
      </c>
      <c r="C2306" t="s">
        <v>10405</v>
      </c>
      <c r="D2306" t="s">
        <v>190</v>
      </c>
      <c r="E2306">
        <v>253.93368000000001</v>
      </c>
      <c r="F2306">
        <v>687.05</v>
      </c>
      <c r="G2306">
        <v>32.477217386384403</v>
      </c>
      <c r="H2306">
        <v>1.78656294615675</v>
      </c>
      <c r="I2306">
        <v>38.770833866062297</v>
      </c>
      <c r="J2306">
        <v>-0.38029011545709501</v>
      </c>
      <c r="K2306">
        <v>641.49810766345297</v>
      </c>
      <c r="L2306">
        <v>532.21092482367203</v>
      </c>
      <c r="M2306">
        <v>52.133124421345599</v>
      </c>
      <c r="N2306">
        <v>0.37108535220829503</v>
      </c>
      <c r="O2306">
        <v>7.9979623025980597</v>
      </c>
      <c r="P2306">
        <v>85.113835376532293</v>
      </c>
      <c r="Q2306">
        <v>0.109947893988109</v>
      </c>
    </row>
    <row r="2307" spans="1:17" hidden="1" x14ac:dyDescent="0.3">
      <c r="A2307" t="s">
        <v>4813</v>
      </c>
      <c r="B2307" t="s">
        <v>4814</v>
      </c>
      <c r="C2307" t="s">
        <v>10405</v>
      </c>
      <c r="D2307" t="s">
        <v>998</v>
      </c>
      <c r="E2307">
        <v>253.89400000000001</v>
      </c>
      <c r="F2307">
        <v>185</v>
      </c>
      <c r="G2307">
        <v>9.1028822421378592</v>
      </c>
      <c r="H2307">
        <v>-12.556394490179001</v>
      </c>
      <c r="I2307">
        <v>26.071820384984001</v>
      </c>
      <c r="J2307">
        <v>-8.9804310648304</v>
      </c>
      <c r="K2307">
        <v>188.61202176425999</v>
      </c>
      <c r="M2307">
        <v>40.009063085485103</v>
      </c>
      <c r="N2307">
        <v>0.493440947673569</v>
      </c>
      <c r="O2307">
        <v>35.081081081081003</v>
      </c>
      <c r="P2307">
        <v>60.729800173761902</v>
      </c>
    </row>
    <row r="2308" spans="1:17" hidden="1" x14ac:dyDescent="0.3">
      <c r="A2308" t="s">
        <v>4815</v>
      </c>
      <c r="B2308" t="s">
        <v>4816</v>
      </c>
      <c r="C2308" t="s">
        <v>10405</v>
      </c>
      <c r="D2308" t="s">
        <v>592</v>
      </c>
      <c r="E2308">
        <v>253.75445750999901</v>
      </c>
      <c r="F2308">
        <v>526.85</v>
      </c>
      <c r="G2308">
        <v>-49.567755777242901</v>
      </c>
      <c r="H2308">
        <v>-17.289590190063699</v>
      </c>
      <c r="I2308">
        <v>-21.280437166297801</v>
      </c>
      <c r="J2308">
        <v>-9.6689515993090396</v>
      </c>
      <c r="K2308">
        <v>573.44422311568599</v>
      </c>
      <c r="L2308">
        <v>600.26292301390299</v>
      </c>
      <c r="M2308">
        <v>28.431324014225702</v>
      </c>
      <c r="N2308">
        <v>0.39423409307701501</v>
      </c>
      <c r="O2308">
        <v>47.081712062256798</v>
      </c>
      <c r="P2308">
        <v>8.8083436596447804</v>
      </c>
      <c r="Q2308">
        <v>-0.15757512086932801</v>
      </c>
    </row>
    <row r="2309" spans="1:17" hidden="1" x14ac:dyDescent="0.3">
      <c r="A2309" t="s">
        <v>4817</v>
      </c>
      <c r="B2309" t="s">
        <v>4818</v>
      </c>
      <c r="C2309" t="s">
        <v>10405</v>
      </c>
      <c r="D2309" t="s">
        <v>393</v>
      </c>
      <c r="E2309">
        <v>253.614</v>
      </c>
      <c r="F2309">
        <v>196.6</v>
      </c>
      <c r="G2309">
        <v>40.606641640634102</v>
      </c>
      <c r="H2309">
        <v>-4.8767787842475796</v>
      </c>
      <c r="I2309">
        <v>72.099336420432493</v>
      </c>
      <c r="J2309">
        <v>9.7613177897164505</v>
      </c>
      <c r="K2309">
        <v>178.50985550107299</v>
      </c>
      <c r="L2309">
        <v>148.39629134279301</v>
      </c>
      <c r="M2309">
        <v>77.500191864013203</v>
      </c>
      <c r="N2309">
        <v>0.50570689732043295</v>
      </c>
      <c r="O2309">
        <v>6.6632756866734404</v>
      </c>
      <c r="P2309">
        <v>104.791666666666</v>
      </c>
    </row>
    <row r="2310" spans="1:17" hidden="1" x14ac:dyDescent="0.3">
      <c r="A2310" t="s">
        <v>4819</v>
      </c>
      <c r="B2310" t="s">
        <v>4820</v>
      </c>
      <c r="C2310" t="s">
        <v>10405</v>
      </c>
      <c r="D2310" t="s">
        <v>592</v>
      </c>
      <c r="E2310">
        <v>253.51034422999999</v>
      </c>
      <c r="F2310">
        <v>452.65</v>
      </c>
      <c r="G2310">
        <v>-40.052702928454401</v>
      </c>
      <c r="H2310">
        <v>-11.1188638035989</v>
      </c>
      <c r="I2310">
        <v>-22.9745310142624</v>
      </c>
      <c r="J2310">
        <v>-3.4955444708251902</v>
      </c>
      <c r="K2310">
        <v>486.24042722386702</v>
      </c>
      <c r="L2310">
        <v>504.63986614763201</v>
      </c>
      <c r="M2310">
        <v>34.790753533822901</v>
      </c>
      <c r="N2310">
        <v>0.31408093158301498</v>
      </c>
      <c r="O2310">
        <v>26.543687175521899</v>
      </c>
      <c r="P2310">
        <v>2.64172335600907</v>
      </c>
      <c r="Q2310">
        <v>-0.117694735640047</v>
      </c>
    </row>
    <row r="2311" spans="1:17" hidden="1" x14ac:dyDescent="0.3">
      <c r="A2311" t="s">
        <v>4821</v>
      </c>
      <c r="B2311" t="s">
        <v>4822</v>
      </c>
      <c r="C2311" t="s">
        <v>10405</v>
      </c>
      <c r="D2311" t="s">
        <v>433</v>
      </c>
      <c r="E2311">
        <v>251.55427499999999</v>
      </c>
      <c r="F2311">
        <v>189</v>
      </c>
      <c r="G2311">
        <v>-36.1048178591792</v>
      </c>
      <c r="H2311">
        <v>-17.3678114116877</v>
      </c>
      <c r="I2311">
        <v>-23.3413924067947</v>
      </c>
      <c r="J2311">
        <v>-4.9415762591044397</v>
      </c>
      <c r="K2311">
        <v>198.17720715152899</v>
      </c>
      <c r="L2311">
        <v>202.68164423660201</v>
      </c>
      <c r="M2311">
        <v>42.929145526431903</v>
      </c>
      <c r="N2311">
        <v>0.87226120962125597</v>
      </c>
      <c r="O2311">
        <v>55.767195767195702</v>
      </c>
      <c r="P2311">
        <v>26.973463218004699</v>
      </c>
    </row>
    <row r="2312" spans="1:17" hidden="1" x14ac:dyDescent="0.3">
      <c r="A2312" t="s">
        <v>4823</v>
      </c>
      <c r="B2312" t="s">
        <v>4824</v>
      </c>
      <c r="C2312" t="s">
        <v>10405</v>
      </c>
      <c r="E2312">
        <v>250.52601419999999</v>
      </c>
      <c r="F2312">
        <v>110.25</v>
      </c>
      <c r="G2312">
        <v>-31.849498710243001</v>
      </c>
      <c r="I2312">
        <v>-17.394639483181901</v>
      </c>
      <c r="O2312">
        <v>6.9387755102040698</v>
      </c>
      <c r="P2312">
        <v>4.53720508166943E-2</v>
      </c>
    </row>
    <row r="2313" spans="1:17" hidden="1" x14ac:dyDescent="0.3">
      <c r="A2313" t="s">
        <v>4825</v>
      </c>
      <c r="B2313" t="s">
        <v>4826</v>
      </c>
      <c r="C2313" t="s">
        <v>10405</v>
      </c>
      <c r="D2313" t="s">
        <v>601</v>
      </c>
      <c r="E2313">
        <v>250.42185000000001</v>
      </c>
      <c r="F2313">
        <v>227.14</v>
      </c>
      <c r="G2313">
        <v>-28.392427428074999</v>
      </c>
      <c r="H2313">
        <v>-2.0119500457346402</v>
      </c>
      <c r="I2313">
        <v>-3.9380960266384601</v>
      </c>
      <c r="J2313">
        <v>0.43586068704416098</v>
      </c>
      <c r="K2313">
        <v>222.87572809756301</v>
      </c>
      <c r="L2313">
        <v>222.54422876690299</v>
      </c>
      <c r="M2313">
        <v>56.877053006628401</v>
      </c>
      <c r="N2313">
        <v>0.72373693182027299</v>
      </c>
      <c r="O2313">
        <v>21.070705291890398</v>
      </c>
      <c r="P2313">
        <v>19.5473684210526</v>
      </c>
      <c r="Q2313">
        <v>2.1403150140548999E-2</v>
      </c>
    </row>
    <row r="2314" spans="1:17" hidden="1" x14ac:dyDescent="0.3">
      <c r="A2314" t="s">
        <v>4827</v>
      </c>
      <c r="B2314" t="s">
        <v>4828</v>
      </c>
      <c r="C2314" t="s">
        <v>10405</v>
      </c>
      <c r="D2314" t="s">
        <v>549</v>
      </c>
      <c r="E2314">
        <v>248.85</v>
      </c>
      <c r="F2314">
        <v>2.37</v>
      </c>
      <c r="G2314">
        <v>-24.776804065530602</v>
      </c>
      <c r="H2314">
        <v>-21.742218244968299</v>
      </c>
      <c r="I2314">
        <v>-10.321944838469401</v>
      </c>
      <c r="J2314">
        <v>-4.4920525920886201</v>
      </c>
      <c r="K2314">
        <v>2.6061757191022399</v>
      </c>
      <c r="L2314">
        <v>2.5435168789901299</v>
      </c>
      <c r="M2314">
        <v>35.693104940350402</v>
      </c>
      <c r="N2314">
        <v>0.342266886817991</v>
      </c>
      <c r="O2314">
        <v>58.364574604154697</v>
      </c>
      <c r="P2314">
        <v>26.290870606583798</v>
      </c>
      <c r="Q2314">
        <v>5.8269945683289996E-3</v>
      </c>
    </row>
    <row r="2315" spans="1:17" hidden="1" x14ac:dyDescent="0.3">
      <c r="A2315" t="s">
        <v>4829</v>
      </c>
      <c r="B2315" t="s">
        <v>4830</v>
      </c>
      <c r="C2315" t="s">
        <v>10405</v>
      </c>
      <c r="D2315" t="s">
        <v>1429</v>
      </c>
      <c r="E2315">
        <v>248.26496850000001</v>
      </c>
      <c r="F2315">
        <v>140.34</v>
      </c>
      <c r="G2315">
        <v>-14.163964119048099</v>
      </c>
      <c r="H2315">
        <v>6.2065254064617301</v>
      </c>
      <c r="I2315">
        <v>34.653031156037997</v>
      </c>
      <c r="J2315">
        <v>-11.017171628139501</v>
      </c>
      <c r="K2315">
        <v>124.390245636562</v>
      </c>
      <c r="L2315">
        <v>111.05265752318201</v>
      </c>
      <c r="M2315">
        <v>53.872367276545198</v>
      </c>
      <c r="N2315">
        <v>2.5721964246270401</v>
      </c>
      <c r="O2315">
        <v>11.871170015676199</v>
      </c>
      <c r="P2315">
        <v>60.2969731581953</v>
      </c>
      <c r="Q2315">
        <v>1.0463595680245E-2</v>
      </c>
    </row>
    <row r="2316" spans="1:17" hidden="1" x14ac:dyDescent="0.3">
      <c r="A2316" t="s">
        <v>4831</v>
      </c>
      <c r="B2316" t="s">
        <v>4832</v>
      </c>
      <c r="C2316" t="s">
        <v>10405</v>
      </c>
      <c r="D2316" t="s">
        <v>116</v>
      </c>
      <c r="E2316">
        <v>248.11308</v>
      </c>
      <c r="F2316">
        <v>289.5</v>
      </c>
      <c r="G2316">
        <v>133.00575910976301</v>
      </c>
      <c r="H2316">
        <v>-10.322756742842699</v>
      </c>
      <c r="I2316">
        <v>-2.5240702131827901</v>
      </c>
      <c r="J2316">
        <v>7.0739559251394004</v>
      </c>
      <c r="K2316">
        <v>271.16843673696798</v>
      </c>
      <c r="L2316">
        <v>236.13156400231901</v>
      </c>
      <c r="M2316">
        <v>61.501558049803002</v>
      </c>
      <c r="N2316">
        <v>0.44766954647617302</v>
      </c>
      <c r="O2316">
        <v>32.8868823046095</v>
      </c>
      <c r="P2316">
        <v>194.21479762512399</v>
      </c>
    </row>
    <row r="2317" spans="1:17" hidden="1" x14ac:dyDescent="0.3">
      <c r="A2317" t="s">
        <v>4833</v>
      </c>
      <c r="B2317" t="s">
        <v>4834</v>
      </c>
      <c r="C2317" t="s">
        <v>10405</v>
      </c>
      <c r="D2317" t="s">
        <v>756</v>
      </c>
      <c r="E2317">
        <v>247.45650000000001</v>
      </c>
      <c r="F2317">
        <v>248.7</v>
      </c>
      <c r="G2317">
        <v>59.458193597449203</v>
      </c>
      <c r="H2317">
        <v>52.386578283919498</v>
      </c>
      <c r="I2317">
        <v>57.438400938610599</v>
      </c>
      <c r="J2317">
        <v>19.247535034202301</v>
      </c>
      <c r="K2317">
        <v>170.66007284696499</v>
      </c>
      <c r="L2317">
        <v>148.62769710539999</v>
      </c>
      <c r="M2317">
        <v>99.992905656660696</v>
      </c>
      <c r="N2317">
        <v>1.37970823374268</v>
      </c>
      <c r="O2317">
        <v>0</v>
      </c>
      <c r="P2317">
        <v>95.749704840613902</v>
      </c>
    </row>
    <row r="2318" spans="1:17" hidden="1" x14ac:dyDescent="0.3">
      <c r="A2318" t="s">
        <v>4835</v>
      </c>
      <c r="B2318" t="s">
        <v>4836</v>
      </c>
      <c r="C2318" t="s">
        <v>10405</v>
      </c>
      <c r="D2318" t="s">
        <v>3412</v>
      </c>
      <c r="E2318">
        <v>247.24704</v>
      </c>
      <c r="F2318">
        <v>240.7</v>
      </c>
      <c r="G2318">
        <v>11.9378370125764</v>
      </c>
      <c r="H2318">
        <v>18.054716620931998</v>
      </c>
      <c r="I2318">
        <v>28.661185759536501</v>
      </c>
      <c r="J2318">
        <v>1.0310839476879801</v>
      </c>
      <c r="K2318">
        <v>202.022691408452</v>
      </c>
      <c r="L2318">
        <v>186.636577602692</v>
      </c>
      <c r="M2318">
        <v>70.965960694780193</v>
      </c>
      <c r="N2318">
        <v>0.92619726442672001</v>
      </c>
      <c r="O2318">
        <v>11.715828832571599</v>
      </c>
      <c r="P2318">
        <v>67.1527777777777</v>
      </c>
    </row>
    <row r="2319" spans="1:17" hidden="1" x14ac:dyDescent="0.3">
      <c r="A2319" t="s">
        <v>4837</v>
      </c>
      <c r="B2319" t="s">
        <v>4838</v>
      </c>
      <c r="C2319" t="s">
        <v>10405</v>
      </c>
      <c r="E2319">
        <v>247.187174</v>
      </c>
      <c r="F2319">
        <v>143.65</v>
      </c>
      <c r="G2319">
        <v>1.5302598784291399</v>
      </c>
      <c r="H2319">
        <v>-11.6317395037564</v>
      </c>
      <c r="I2319">
        <v>23.438693850151399</v>
      </c>
      <c r="J2319">
        <v>-17.454065103339001</v>
      </c>
      <c r="K2319">
        <v>146.85322960239401</v>
      </c>
      <c r="L2319">
        <v>124.31300762125301</v>
      </c>
      <c r="M2319">
        <v>39.833795027415697</v>
      </c>
      <c r="N2319">
        <v>1.4416860462099199</v>
      </c>
      <c r="O2319">
        <v>28.7156282631395</v>
      </c>
      <c r="P2319">
        <v>68.011695906432706</v>
      </c>
      <c r="Q2319">
        <v>0.23128171488225899</v>
      </c>
    </row>
    <row r="2320" spans="1:17" hidden="1" x14ac:dyDescent="0.3">
      <c r="A2320" t="s">
        <v>4839</v>
      </c>
      <c r="B2320" t="s">
        <v>4840</v>
      </c>
      <c r="C2320" t="s">
        <v>10405</v>
      </c>
      <c r="D2320" t="s">
        <v>135</v>
      </c>
      <c r="E2320">
        <v>247.06703924999999</v>
      </c>
      <c r="F2320">
        <v>358.45</v>
      </c>
      <c r="G2320">
        <v>133.46265496541201</v>
      </c>
      <c r="H2320">
        <v>49.796282309335197</v>
      </c>
      <c r="I2320">
        <v>83.1368290482866</v>
      </c>
      <c r="J2320">
        <v>7.9215112619863204</v>
      </c>
      <c r="K2320">
        <v>289.73250010782698</v>
      </c>
      <c r="L2320">
        <v>231.41328815541101</v>
      </c>
      <c r="M2320">
        <v>63.770247095638503</v>
      </c>
      <c r="N2320">
        <v>1.70933256726994</v>
      </c>
      <c r="O2320">
        <v>14.632445250383499</v>
      </c>
      <c r="P2320">
        <v>171.450208254449</v>
      </c>
      <c r="Q2320">
        <v>2.2229998914479E-2</v>
      </c>
    </row>
    <row r="2321" spans="1:17" hidden="1" x14ac:dyDescent="0.3">
      <c r="A2321" t="s">
        <v>4841</v>
      </c>
      <c r="B2321" t="s">
        <v>4842</v>
      </c>
      <c r="C2321" t="s">
        <v>10405</v>
      </c>
      <c r="E2321">
        <v>246.87761399999999</v>
      </c>
      <c r="F2321">
        <v>18.3</v>
      </c>
      <c r="G2321">
        <v>200.877774017029</v>
      </c>
      <c r="H2321">
        <v>-10.1760885405089</v>
      </c>
      <c r="I2321">
        <v>127.25776693393</v>
      </c>
      <c r="J2321">
        <v>0.22617407735754599</v>
      </c>
      <c r="K2321">
        <v>17.431704752703499</v>
      </c>
      <c r="L2321">
        <v>12.7466133905434</v>
      </c>
      <c r="M2321">
        <v>57.085141828850297</v>
      </c>
      <c r="N2321">
        <v>0.33829868700794402</v>
      </c>
      <c r="O2321">
        <v>18.251366120218499</v>
      </c>
      <c r="P2321">
        <v>262.37623762376199</v>
      </c>
      <c r="Q2321">
        <v>0.105099241363696</v>
      </c>
    </row>
    <row r="2322" spans="1:17" hidden="1" x14ac:dyDescent="0.3">
      <c r="A2322" t="s">
        <v>4843</v>
      </c>
      <c r="B2322" t="s">
        <v>4844</v>
      </c>
      <c r="C2322" t="s">
        <v>10405</v>
      </c>
      <c r="D2322" t="s">
        <v>138</v>
      </c>
      <c r="E2322">
        <v>246.86458200000001</v>
      </c>
      <c r="F2322">
        <v>240.82</v>
      </c>
      <c r="G2322">
        <v>89.900040884600301</v>
      </c>
      <c r="H2322">
        <v>13.970745104070501</v>
      </c>
      <c r="I2322">
        <v>21.087246658278598</v>
      </c>
      <c r="J2322">
        <v>9.5577392361492208E-3</v>
      </c>
      <c r="K2322">
        <v>242.99340794673799</v>
      </c>
      <c r="L2322">
        <v>207.27921502324</v>
      </c>
      <c r="M2322">
        <v>56.356465881625503</v>
      </c>
      <c r="N2322">
        <v>0.582719232587252</v>
      </c>
      <c r="O2322">
        <v>25.8201146084212</v>
      </c>
      <c r="P2322">
        <v>133.80582524271799</v>
      </c>
      <c r="Q2322">
        <v>0.146309878570452</v>
      </c>
    </row>
    <row r="2323" spans="1:17" hidden="1" x14ac:dyDescent="0.3">
      <c r="A2323" t="s">
        <v>4845</v>
      </c>
      <c r="B2323" t="s">
        <v>4846</v>
      </c>
      <c r="C2323" t="s">
        <v>10405</v>
      </c>
      <c r="D2323" t="s">
        <v>125</v>
      </c>
      <c r="E2323">
        <v>246.57336340000001</v>
      </c>
      <c r="F2323">
        <v>29.02</v>
      </c>
      <c r="G2323">
        <v>46.187311105707799</v>
      </c>
      <c r="H2323">
        <v>14.0645619092583</v>
      </c>
      <c r="I2323">
        <v>23.138048168149801</v>
      </c>
      <c r="J2323">
        <v>-0.42554176423169399</v>
      </c>
      <c r="K2323">
        <v>23.492931816927499</v>
      </c>
      <c r="L2323">
        <v>21.277096701516999</v>
      </c>
      <c r="M2323">
        <v>72.098690674033307</v>
      </c>
      <c r="N2323">
        <v>3.03114626896964</v>
      </c>
      <c r="O2323">
        <v>4.92763611302549</v>
      </c>
      <c r="P2323">
        <v>110.289855072463</v>
      </c>
      <c r="Q2323">
        <v>9.3545373285860003E-2</v>
      </c>
    </row>
    <row r="2324" spans="1:17" hidden="1" x14ac:dyDescent="0.3">
      <c r="A2324" t="s">
        <v>4847</v>
      </c>
      <c r="B2324" t="s">
        <v>4848</v>
      </c>
      <c r="C2324" t="s">
        <v>10405</v>
      </c>
      <c r="D2324" t="s">
        <v>1015</v>
      </c>
      <c r="E2324">
        <v>246.39636621599999</v>
      </c>
      <c r="F2324">
        <v>74.36</v>
      </c>
      <c r="G2324">
        <v>0.46366854954337799</v>
      </c>
      <c r="H2324">
        <v>-4.5008389346235198</v>
      </c>
      <c r="I2324">
        <v>18.422712114991501</v>
      </c>
      <c r="J2324">
        <v>-1.3902390769969</v>
      </c>
      <c r="K2324">
        <v>73.370168445698496</v>
      </c>
      <c r="L2324">
        <v>68.225993438980694</v>
      </c>
      <c r="M2324">
        <v>59.528087574760697</v>
      </c>
      <c r="N2324">
        <v>0.408212826533837</v>
      </c>
      <c r="O2324">
        <v>37.036040882194698</v>
      </c>
      <c r="P2324">
        <v>62.535519125683003</v>
      </c>
      <c r="Q2324">
        <v>8.9403730426263997E-2</v>
      </c>
    </row>
    <row r="2325" spans="1:17" hidden="1" x14ac:dyDescent="0.3">
      <c r="A2325" t="s">
        <v>4849</v>
      </c>
      <c r="B2325" t="s">
        <v>4850</v>
      </c>
      <c r="C2325" t="s">
        <v>10405</v>
      </c>
      <c r="D2325" t="s">
        <v>190</v>
      </c>
      <c r="E2325">
        <v>246.317926336</v>
      </c>
      <c r="F2325">
        <v>107.84</v>
      </c>
      <c r="G2325">
        <v>10.045238131862099</v>
      </c>
      <c r="H2325">
        <v>-4.2897135445005201</v>
      </c>
      <c r="I2325">
        <v>-8.46534655388899</v>
      </c>
      <c r="J2325">
        <v>-0.688125694880937</v>
      </c>
      <c r="K2325">
        <v>107.09972105012601</v>
      </c>
      <c r="L2325">
        <v>100.97513875824301</v>
      </c>
      <c r="M2325">
        <v>53.872317843027801</v>
      </c>
      <c r="N2325">
        <v>0.689068872811051</v>
      </c>
      <c r="O2325">
        <v>30.471068249258099</v>
      </c>
      <c r="P2325">
        <v>50.404463040446302</v>
      </c>
      <c r="Q2325">
        <v>4.8382504959821999E-2</v>
      </c>
    </row>
    <row r="2326" spans="1:17" hidden="1" x14ac:dyDescent="0.3">
      <c r="A2326" t="s">
        <v>4851</v>
      </c>
      <c r="B2326" t="s">
        <v>4852</v>
      </c>
      <c r="C2326" t="s">
        <v>10405</v>
      </c>
      <c r="E2326">
        <v>246.215542</v>
      </c>
      <c r="F2326">
        <v>102.53</v>
      </c>
      <c r="G2326">
        <v>333.772662960964</v>
      </c>
      <c r="H2326">
        <v>39.802609341238501</v>
      </c>
      <c r="I2326">
        <v>94.007422372488094</v>
      </c>
      <c r="J2326">
        <v>11.6767250322024</v>
      </c>
      <c r="K2326">
        <v>80.510602935215601</v>
      </c>
      <c r="L2326">
        <v>60.7186811619003</v>
      </c>
      <c r="M2326">
        <v>76.620655714603899</v>
      </c>
      <c r="N2326">
        <v>2.2158780216960601</v>
      </c>
      <c r="O2326">
        <v>5.6958938847166696</v>
      </c>
      <c r="P2326">
        <v>451.23655913978399</v>
      </c>
      <c r="Q2326">
        <v>0.26504983900719298</v>
      </c>
    </row>
    <row r="2327" spans="1:17" hidden="1" x14ac:dyDescent="0.3">
      <c r="A2327" t="s">
        <v>4853</v>
      </c>
      <c r="B2327" t="s">
        <v>4854</v>
      </c>
      <c r="C2327" t="s">
        <v>10405</v>
      </c>
      <c r="D2327" t="s">
        <v>54</v>
      </c>
      <c r="E2327">
        <v>246.02625320000001</v>
      </c>
      <c r="F2327">
        <v>52</v>
      </c>
      <c r="G2327">
        <v>2.3786892092199898</v>
      </c>
      <c r="H2327">
        <v>-2.60689954068412</v>
      </c>
      <c r="I2327">
        <v>-22.8663718954705</v>
      </c>
      <c r="J2327">
        <v>-6.9646561088214698</v>
      </c>
      <c r="K2327">
        <v>51.6371663047628</v>
      </c>
      <c r="L2327">
        <v>47.811164862803302</v>
      </c>
      <c r="M2327">
        <v>50.936824155708599</v>
      </c>
      <c r="N2327">
        <v>3.0609351702523702</v>
      </c>
      <c r="O2327">
        <v>12.307692307692299</v>
      </c>
      <c r="P2327">
        <v>56.626506024096301</v>
      </c>
      <c r="Q2327">
        <v>1.6190750917813999E-2</v>
      </c>
    </row>
    <row r="2328" spans="1:17" hidden="1" x14ac:dyDescent="0.3">
      <c r="A2328" t="s">
        <v>4855</v>
      </c>
      <c r="B2328" t="s">
        <v>4856</v>
      </c>
      <c r="C2328" t="s">
        <v>10405</v>
      </c>
      <c r="D2328" t="s">
        <v>74</v>
      </c>
      <c r="E2328">
        <v>245.40894399999999</v>
      </c>
      <c r="F2328">
        <v>18.04</v>
      </c>
      <c r="G2328">
        <v>-20.6287835437819</v>
      </c>
      <c r="H2328">
        <v>-7.8716254514774704</v>
      </c>
      <c r="I2328">
        <v>-25.5412789943835</v>
      </c>
      <c r="J2328">
        <v>-4.0074255959815401</v>
      </c>
      <c r="K2328">
        <v>18.489255999962602</v>
      </c>
      <c r="L2328">
        <v>19.111293607444399</v>
      </c>
      <c r="M2328">
        <v>38.052253922887203</v>
      </c>
      <c r="N2328">
        <v>0.64176976702725097</v>
      </c>
      <c r="O2328">
        <v>68.791574279379105</v>
      </c>
      <c r="P2328">
        <v>14.5396825396825</v>
      </c>
      <c r="Q2328">
        <v>5.2564277976237E-2</v>
      </c>
    </row>
    <row r="2329" spans="1:17" hidden="1" x14ac:dyDescent="0.3">
      <c r="A2329" t="s">
        <v>4857</v>
      </c>
      <c r="B2329" t="s">
        <v>4858</v>
      </c>
      <c r="C2329" t="s">
        <v>10405</v>
      </c>
      <c r="D2329" t="s">
        <v>54</v>
      </c>
      <c r="E2329">
        <v>245.213429217</v>
      </c>
      <c r="F2329">
        <v>201.09</v>
      </c>
      <c r="G2329">
        <v>34.6846627804401</v>
      </c>
      <c r="H2329">
        <v>8.7175518699741694</v>
      </c>
      <c r="I2329">
        <v>27.1184758599729</v>
      </c>
      <c r="J2329">
        <v>-1.5479519302259199</v>
      </c>
      <c r="K2329">
        <v>178.99727936689101</v>
      </c>
      <c r="L2329">
        <v>161.466799974401</v>
      </c>
      <c r="M2329">
        <v>63.703435482116603</v>
      </c>
      <c r="N2329">
        <v>1.24139347968071</v>
      </c>
      <c r="O2329">
        <v>5.4254313988761202</v>
      </c>
      <c r="P2329">
        <v>70.198899703766401</v>
      </c>
      <c r="Q2329">
        <v>0.15502591900686799</v>
      </c>
    </row>
    <row r="2330" spans="1:17" hidden="1" x14ac:dyDescent="0.3">
      <c r="A2330" t="s">
        <v>4859</v>
      </c>
      <c r="B2330" t="s">
        <v>4860</v>
      </c>
      <c r="C2330" t="s">
        <v>10405</v>
      </c>
      <c r="D2330" t="s">
        <v>400</v>
      </c>
      <c r="E2330">
        <v>244.0659684</v>
      </c>
      <c r="F2330">
        <v>4.57</v>
      </c>
      <c r="G2330">
        <v>124.892074323464</v>
      </c>
      <c r="H2330">
        <v>-10.0336258198694</v>
      </c>
      <c r="I2330">
        <v>70.671204138217206</v>
      </c>
      <c r="J2330">
        <v>-5.0003966228973402</v>
      </c>
      <c r="K2330">
        <v>4.5883268290383503</v>
      </c>
      <c r="L2330">
        <v>3.6870039400716399</v>
      </c>
      <c r="M2330">
        <v>42.841737951137802</v>
      </c>
      <c r="N2330">
        <v>0.81033373297557398</v>
      </c>
      <c r="O2330">
        <v>16.6301969365426</v>
      </c>
      <c r="P2330">
        <v>221.83098591549299</v>
      </c>
      <c r="Q2330">
        <v>8.9088695616880001E-2</v>
      </c>
    </row>
    <row r="2331" spans="1:17" hidden="1" x14ac:dyDescent="0.3">
      <c r="A2331" t="s">
        <v>4861</v>
      </c>
      <c r="B2331" t="s">
        <v>4862</v>
      </c>
      <c r="C2331" t="s">
        <v>10405</v>
      </c>
      <c r="D2331" t="s">
        <v>279</v>
      </c>
      <c r="E2331">
        <v>243.95124716799899</v>
      </c>
      <c r="F2331">
        <v>141.08000000000001</v>
      </c>
      <c r="G2331">
        <v>-28.5698501011654</v>
      </c>
      <c r="H2331">
        <v>0.85524415142988397</v>
      </c>
      <c r="I2331">
        <v>-14.6415440716742</v>
      </c>
      <c r="J2331">
        <v>1.30941721300244</v>
      </c>
      <c r="K2331">
        <v>136.27891900289299</v>
      </c>
      <c r="L2331">
        <v>140.06814546359499</v>
      </c>
      <c r="M2331">
        <v>64.819957783965094</v>
      </c>
      <c r="N2331">
        <v>0.92016120180035599</v>
      </c>
      <c r="O2331">
        <v>29.642755883186801</v>
      </c>
      <c r="P2331">
        <v>14.050121261115599</v>
      </c>
      <c r="Q2331">
        <v>2.3244180393929999E-2</v>
      </c>
    </row>
    <row r="2332" spans="1:17" hidden="1" x14ac:dyDescent="0.3">
      <c r="A2332" t="s">
        <v>4863</v>
      </c>
      <c r="B2332" t="s">
        <v>4864</v>
      </c>
      <c r="C2332" t="s">
        <v>10405</v>
      </c>
      <c r="D2332" t="s">
        <v>46</v>
      </c>
      <c r="E2332">
        <v>243.62056655999999</v>
      </c>
      <c r="F2332">
        <v>94.8</v>
      </c>
      <c r="G2332">
        <v>225.88635034635999</v>
      </c>
      <c r="H2332">
        <v>7.8214359468930397</v>
      </c>
      <c r="I2332">
        <v>24.840919406540401</v>
      </c>
      <c r="J2332">
        <v>8.3207056437717508</v>
      </c>
      <c r="K2332">
        <v>81.9584110792551</v>
      </c>
      <c r="L2332">
        <v>74.172198448884899</v>
      </c>
      <c r="M2332">
        <v>87.1692474678607</v>
      </c>
      <c r="N2332">
        <v>2.2857927161339999</v>
      </c>
      <c r="O2332">
        <v>23.438818565400801</v>
      </c>
      <c r="P2332">
        <v>388.65979381443299</v>
      </c>
      <c r="Q2332">
        <v>0.122909040929067</v>
      </c>
    </row>
    <row r="2333" spans="1:17" hidden="1" x14ac:dyDescent="0.3">
      <c r="A2333" t="s">
        <v>4865</v>
      </c>
      <c r="B2333" t="s">
        <v>4866</v>
      </c>
      <c r="C2333" t="s">
        <v>10405</v>
      </c>
      <c r="D2333" t="s">
        <v>549</v>
      </c>
      <c r="E2333">
        <v>243.463451792</v>
      </c>
      <c r="F2333">
        <v>57.64</v>
      </c>
      <c r="G2333">
        <v>56.334660980677697</v>
      </c>
      <c r="H2333">
        <v>16.024714551823799</v>
      </c>
      <c r="I2333">
        <v>109.71331953967</v>
      </c>
      <c r="J2333">
        <v>2.6943193975079098</v>
      </c>
      <c r="K2333">
        <v>50.974143191414797</v>
      </c>
      <c r="L2333">
        <v>40.817385084158701</v>
      </c>
      <c r="M2333">
        <v>70.281534264550004</v>
      </c>
      <c r="N2333">
        <v>0.97192326592381895</v>
      </c>
      <c r="O2333">
        <v>2.3594725884802101</v>
      </c>
      <c r="P2333">
        <v>134.30894308942999</v>
      </c>
      <c r="Q2333">
        <v>7.1689888387399996E-3</v>
      </c>
    </row>
    <row r="2334" spans="1:17" hidden="1" x14ac:dyDescent="0.3">
      <c r="A2334" t="s">
        <v>4867</v>
      </c>
      <c r="B2334" t="s">
        <v>4868</v>
      </c>
      <c r="C2334" t="s">
        <v>10405</v>
      </c>
      <c r="D2334" t="s">
        <v>1066</v>
      </c>
      <c r="E2334">
        <v>243.03539903999999</v>
      </c>
      <c r="F2334">
        <v>6.9</v>
      </c>
      <c r="G2334">
        <v>40.650501289756903</v>
      </c>
      <c r="H2334">
        <v>-22.000838934623498</v>
      </c>
      <c r="I2334">
        <v>-14.4095648563162</v>
      </c>
      <c r="J2334">
        <v>-6.4668213052930001</v>
      </c>
      <c r="K2334">
        <v>7.0460773529248799</v>
      </c>
      <c r="L2334">
        <v>6.3870964484044004</v>
      </c>
      <c r="M2334">
        <v>30.439107847849499</v>
      </c>
      <c r="N2334">
        <v>0.40849970703187499</v>
      </c>
      <c r="O2334">
        <v>34.057971014492701</v>
      </c>
      <c r="Q2334">
        <v>-5.9925796887082002E-2</v>
      </c>
    </row>
    <row r="2335" spans="1:17" hidden="1" x14ac:dyDescent="0.3">
      <c r="A2335" t="s">
        <v>4869</v>
      </c>
      <c r="B2335" t="s">
        <v>4870</v>
      </c>
      <c r="C2335" t="s">
        <v>10405</v>
      </c>
      <c r="D2335" t="s">
        <v>592</v>
      </c>
      <c r="E2335">
        <v>242.96012975900001</v>
      </c>
      <c r="F2335">
        <v>187.43</v>
      </c>
      <c r="G2335">
        <v>-3.9545822994617899</v>
      </c>
      <c r="H2335">
        <v>-2.2984124399246499</v>
      </c>
      <c r="I2335">
        <v>17.156688585733999</v>
      </c>
      <c r="J2335">
        <v>-8.1300710424855804</v>
      </c>
      <c r="K2335">
        <v>182.98437262672701</v>
      </c>
      <c r="L2335">
        <v>169.006194095696</v>
      </c>
      <c r="M2335">
        <v>51.5386674480728</v>
      </c>
      <c r="N2335">
        <v>3.1221519433513798</v>
      </c>
      <c r="O2335">
        <v>17.377154137544601</v>
      </c>
      <c r="P2335">
        <v>53.694136941369401</v>
      </c>
      <c r="Q2335">
        <v>-2.2444493518419999E-3</v>
      </c>
    </row>
    <row r="2336" spans="1:17" hidden="1" x14ac:dyDescent="0.3">
      <c r="A2336" t="s">
        <v>4871</v>
      </c>
      <c r="B2336" t="s">
        <v>4872</v>
      </c>
      <c r="C2336" t="s">
        <v>10405</v>
      </c>
      <c r="D2336" t="s">
        <v>753</v>
      </c>
      <c r="E2336">
        <v>242.86609717499999</v>
      </c>
      <c r="F2336">
        <v>549.28</v>
      </c>
      <c r="G2336">
        <v>-10.343503930789</v>
      </c>
      <c r="H2336">
        <v>1.16004686600397</v>
      </c>
      <c r="I2336">
        <v>-0.62593200018872597</v>
      </c>
      <c r="J2336">
        <v>1.6026989781847301</v>
      </c>
      <c r="K2336">
        <v>524.38915627706103</v>
      </c>
      <c r="L2336">
        <v>498.27153765009803</v>
      </c>
      <c r="M2336">
        <v>76.378610990004603</v>
      </c>
      <c r="N2336">
        <v>1.7939231944615099</v>
      </c>
      <c r="O2336">
        <v>0.91392368191085505</v>
      </c>
      <c r="P2336">
        <v>28.8029077265798</v>
      </c>
      <c r="Q2336">
        <v>-1.6014498322345E-2</v>
      </c>
    </row>
    <row r="2337" spans="1:17" hidden="1" x14ac:dyDescent="0.3">
      <c r="A2337" t="s">
        <v>4873</v>
      </c>
      <c r="B2337" t="s">
        <v>4874</v>
      </c>
      <c r="C2337" t="s">
        <v>10405</v>
      </c>
      <c r="D2337" t="s">
        <v>374</v>
      </c>
      <c r="E2337">
        <v>242.74037999999999</v>
      </c>
      <c r="F2337">
        <v>347</v>
      </c>
      <c r="G2337">
        <v>-9.45090964498735</v>
      </c>
      <c r="H2337">
        <v>36.651424439861998</v>
      </c>
      <c r="I2337">
        <v>22.5247153555277</v>
      </c>
      <c r="J2337">
        <v>3.48543333661681</v>
      </c>
      <c r="K2337">
        <v>285.883190472443</v>
      </c>
      <c r="M2337">
        <v>85.826966166021805</v>
      </c>
      <c r="N2337">
        <v>2.4343015214384498</v>
      </c>
      <c r="O2337">
        <v>0.89337175792507595</v>
      </c>
      <c r="P2337">
        <v>72.636815920398007</v>
      </c>
    </row>
    <row r="2338" spans="1:17" hidden="1" x14ac:dyDescent="0.3">
      <c r="A2338" t="s">
        <v>4875</v>
      </c>
      <c r="B2338" t="s">
        <v>4876</v>
      </c>
      <c r="C2338" t="s">
        <v>10405</v>
      </c>
      <c r="D2338" t="s">
        <v>51</v>
      </c>
      <c r="E2338">
        <v>242.20042000000001</v>
      </c>
      <c r="F2338">
        <v>1.4</v>
      </c>
      <c r="G2338">
        <v>-49.448086114598503</v>
      </c>
      <c r="H2338">
        <v>-9.9062443400289304</v>
      </c>
      <c r="I2338">
        <v>-38.298594285441801</v>
      </c>
      <c r="J2338">
        <v>-4.15093029974682</v>
      </c>
      <c r="K2338">
        <v>1.5267671309361499</v>
      </c>
      <c r="L2338">
        <v>1.75775651430721</v>
      </c>
      <c r="M2338">
        <v>25.375737840282898</v>
      </c>
      <c r="N2338">
        <v>0.77951474704198898</v>
      </c>
      <c r="O2338">
        <v>151.42857142857099</v>
      </c>
      <c r="P2338">
        <v>3.70370370370369</v>
      </c>
      <c r="Q2338">
        <v>0.23327311900704401</v>
      </c>
    </row>
    <row r="2339" spans="1:17" hidden="1" x14ac:dyDescent="0.3">
      <c r="A2339" t="s">
        <v>4877</v>
      </c>
      <c r="B2339" t="s">
        <v>3739</v>
      </c>
      <c r="C2339" t="s">
        <v>10405</v>
      </c>
      <c r="D2339" t="s">
        <v>1429</v>
      </c>
      <c r="E2339">
        <v>241.604589</v>
      </c>
      <c r="F2339">
        <v>153.38999999999999</v>
      </c>
      <c r="G2339">
        <v>17.9454231647568</v>
      </c>
      <c r="H2339">
        <v>11.348217669149999</v>
      </c>
      <c r="I2339">
        <v>28.344077856485502</v>
      </c>
      <c r="J2339">
        <v>4.54419402037749</v>
      </c>
      <c r="K2339">
        <v>139.567856176173</v>
      </c>
      <c r="L2339">
        <v>123.35779642279</v>
      </c>
      <c r="M2339">
        <v>55.832597141366399</v>
      </c>
      <c r="N2339">
        <v>1.1482073772555399</v>
      </c>
      <c r="O2339">
        <v>8.6707086511506706</v>
      </c>
      <c r="P2339">
        <v>55.174506828528003</v>
      </c>
      <c r="Q2339">
        <v>5.0573294736830997E-2</v>
      </c>
    </row>
    <row r="2340" spans="1:17" hidden="1" x14ac:dyDescent="0.3">
      <c r="A2340" t="s">
        <v>4878</v>
      </c>
      <c r="B2340" t="s">
        <v>4879</v>
      </c>
      <c r="C2340" t="s">
        <v>10405</v>
      </c>
      <c r="D2340" t="s">
        <v>4771</v>
      </c>
      <c r="E2340">
        <v>241.478163</v>
      </c>
      <c r="F2340">
        <v>427.5</v>
      </c>
      <c r="G2340">
        <v>78.327492440199293</v>
      </c>
      <c r="H2340">
        <v>-11.3809054488617</v>
      </c>
      <c r="I2340">
        <v>22.884277662018999</v>
      </c>
      <c r="J2340">
        <v>-0.21170062739598</v>
      </c>
      <c r="K2340">
        <v>451.98008512054997</v>
      </c>
      <c r="L2340">
        <v>348.30015544420797</v>
      </c>
      <c r="M2340">
        <v>41.137304329459703</v>
      </c>
      <c r="N2340">
        <v>0.30491637100861602</v>
      </c>
      <c r="O2340">
        <v>27.461988304093499</v>
      </c>
      <c r="P2340">
        <v>157.763038890563</v>
      </c>
    </row>
    <row r="2341" spans="1:17" hidden="1" x14ac:dyDescent="0.3">
      <c r="A2341" t="s">
        <v>4880</v>
      </c>
      <c r="B2341" t="s">
        <v>4881</v>
      </c>
      <c r="C2341" t="s">
        <v>10405</v>
      </c>
      <c r="D2341" t="s">
        <v>54</v>
      </c>
      <c r="E2341">
        <v>241.3777632</v>
      </c>
      <c r="F2341">
        <v>114.72</v>
      </c>
      <c r="G2341">
        <v>26.7130444825696</v>
      </c>
      <c r="H2341">
        <v>4.7514975139746003</v>
      </c>
      <c r="I2341">
        <v>16.7807991133093</v>
      </c>
      <c r="J2341">
        <v>-7.3971577565005902</v>
      </c>
      <c r="K2341">
        <v>106.038328773389</v>
      </c>
      <c r="L2341">
        <v>94.721179013643606</v>
      </c>
      <c r="M2341">
        <v>48.408006485024103</v>
      </c>
      <c r="N2341">
        <v>1.3410755714895399</v>
      </c>
      <c r="O2341">
        <v>11.968270571827</v>
      </c>
      <c r="P2341">
        <v>64.827586206896498</v>
      </c>
      <c r="Q2341">
        <v>7.2180390958035995E-2</v>
      </c>
    </row>
    <row r="2342" spans="1:17" hidden="1" x14ac:dyDescent="0.3">
      <c r="A2342" t="s">
        <v>4882</v>
      </c>
      <c r="B2342" t="s">
        <v>4883</v>
      </c>
      <c r="C2342" t="s">
        <v>10405</v>
      </c>
      <c r="D2342" t="s">
        <v>190</v>
      </c>
      <c r="E2342">
        <v>241.21890260000001</v>
      </c>
      <c r="F2342">
        <v>240.5</v>
      </c>
      <c r="G2342">
        <v>73.6966486225257</v>
      </c>
      <c r="H2342">
        <v>-2.66009436378588</v>
      </c>
      <c r="I2342">
        <v>52.630104242516197</v>
      </c>
      <c r="J2342">
        <v>0.95952409941050099</v>
      </c>
      <c r="K2342">
        <v>230.48931809982199</v>
      </c>
      <c r="L2342">
        <v>191.276405104513</v>
      </c>
      <c r="M2342">
        <v>53.036846795196197</v>
      </c>
      <c r="N2342">
        <v>0.456647920718945</v>
      </c>
      <c r="O2342">
        <v>20.582120582120499</v>
      </c>
      <c r="P2342">
        <v>110.68769163381501</v>
      </c>
      <c r="Q2342">
        <v>0.13608827957306799</v>
      </c>
    </row>
    <row r="2343" spans="1:17" hidden="1" x14ac:dyDescent="0.3">
      <c r="A2343" t="s">
        <v>4884</v>
      </c>
      <c r="B2343" t="s">
        <v>4885</v>
      </c>
      <c r="C2343" t="s">
        <v>10405</v>
      </c>
      <c r="D2343" t="s">
        <v>51</v>
      </c>
      <c r="E2343">
        <v>240.93070837900001</v>
      </c>
      <c r="F2343">
        <v>73.510000000000005</v>
      </c>
      <c r="G2343">
        <v>233.14553604645999</v>
      </c>
      <c r="H2343">
        <v>-13.7908104298295</v>
      </c>
      <c r="I2343">
        <v>99.769319157881597</v>
      </c>
      <c r="J2343">
        <v>7.8872984313211099</v>
      </c>
      <c r="K2343">
        <v>66.358186092977704</v>
      </c>
      <c r="L2343">
        <v>45.7671076998801</v>
      </c>
      <c r="M2343">
        <v>60.707343145499898</v>
      </c>
      <c r="N2343">
        <v>0.769043179988811</v>
      </c>
      <c r="O2343">
        <v>13.930077540470601</v>
      </c>
      <c r="P2343">
        <v>307.25761772853099</v>
      </c>
      <c r="Q2343">
        <v>0.11509170280749401</v>
      </c>
    </row>
    <row r="2344" spans="1:17" hidden="1" x14ac:dyDescent="0.3">
      <c r="A2344" t="s">
        <v>4886</v>
      </c>
      <c r="B2344" t="s">
        <v>4887</v>
      </c>
      <c r="C2344" t="s">
        <v>10405</v>
      </c>
      <c r="D2344" t="s">
        <v>74</v>
      </c>
      <c r="E2344">
        <v>240.52031249999999</v>
      </c>
      <c r="F2344">
        <v>195</v>
      </c>
      <c r="G2344">
        <v>76.662049621664494</v>
      </c>
      <c r="H2344">
        <v>14.5438451948063</v>
      </c>
      <c r="I2344">
        <v>23.6541851099464</v>
      </c>
      <c r="J2344">
        <v>-6.31572956491783</v>
      </c>
      <c r="K2344">
        <v>170.60787702949199</v>
      </c>
      <c r="L2344">
        <v>146.21452602070599</v>
      </c>
      <c r="M2344">
        <v>62.549048997829601</v>
      </c>
      <c r="N2344">
        <v>1.38875401170077</v>
      </c>
      <c r="O2344">
        <v>7.6666666666666599</v>
      </c>
      <c r="P2344">
        <v>128.84637953291801</v>
      </c>
      <c r="Q2344">
        <v>9.8918500340540005E-2</v>
      </c>
    </row>
    <row r="2345" spans="1:17" hidden="1" x14ac:dyDescent="0.3">
      <c r="A2345" t="s">
        <v>4888</v>
      </c>
      <c r="B2345" t="s">
        <v>4889</v>
      </c>
      <c r="C2345" t="s">
        <v>10405</v>
      </c>
      <c r="D2345" t="s">
        <v>242</v>
      </c>
      <c r="E2345">
        <v>240.128208</v>
      </c>
      <c r="F2345">
        <v>48.8</v>
      </c>
      <c r="G2345">
        <v>74.492996004344604</v>
      </c>
      <c r="H2345">
        <v>17.015500934657499</v>
      </c>
      <c r="I2345">
        <v>29.593312324046899</v>
      </c>
      <c r="J2345">
        <v>-1.8158058598132301</v>
      </c>
      <c r="K2345">
        <v>40.605337455787101</v>
      </c>
      <c r="L2345">
        <v>36.636968793419399</v>
      </c>
      <c r="M2345">
        <v>78.177073538511706</v>
      </c>
      <c r="N2345">
        <v>1.58264226527931</v>
      </c>
      <c r="O2345">
        <v>0</v>
      </c>
      <c r="P2345">
        <v>129.64705882352899</v>
      </c>
      <c r="Q2345">
        <v>0.10641624814751501</v>
      </c>
    </row>
    <row r="2346" spans="1:17" hidden="1" x14ac:dyDescent="0.3">
      <c r="A2346" t="s">
        <v>4890</v>
      </c>
      <c r="B2346" t="s">
        <v>4891</v>
      </c>
      <c r="C2346" t="s">
        <v>10405</v>
      </c>
      <c r="D2346" t="s">
        <v>46</v>
      </c>
      <c r="E2346">
        <v>240.08294064699999</v>
      </c>
      <c r="F2346">
        <v>42.13</v>
      </c>
      <c r="G2346">
        <v>-37.068846291795303</v>
      </c>
      <c r="H2346">
        <v>-23.338136027866199</v>
      </c>
      <c r="I2346">
        <v>-10.3298364336266</v>
      </c>
      <c r="J2346">
        <v>-12.469694868511301</v>
      </c>
      <c r="K2346">
        <v>48.446601910173797</v>
      </c>
      <c r="L2346">
        <v>47.573395079457498</v>
      </c>
      <c r="M2346">
        <v>15.8492768666171</v>
      </c>
      <c r="N2346">
        <v>0.41797202853186599</v>
      </c>
      <c r="O2346">
        <v>68.454782815096095</v>
      </c>
      <c r="P2346">
        <v>21.939218523878399</v>
      </c>
      <c r="Q2346">
        <v>7.1969953900840001E-3</v>
      </c>
    </row>
    <row r="2347" spans="1:17" hidden="1" x14ac:dyDescent="0.3">
      <c r="A2347" t="s">
        <v>4892</v>
      </c>
      <c r="B2347" t="s">
        <v>4893</v>
      </c>
      <c r="C2347" t="s">
        <v>10405</v>
      </c>
      <c r="D2347" t="s">
        <v>1647</v>
      </c>
      <c r="E2347">
        <v>239.55993000000001</v>
      </c>
      <c r="F2347">
        <v>26.19</v>
      </c>
      <c r="G2347">
        <v>-87.239136751407003</v>
      </c>
      <c r="H2347">
        <v>-35.623287914215297</v>
      </c>
      <c r="I2347">
        <v>-38.509097314507201</v>
      </c>
      <c r="J2347">
        <v>-9.7453358941524098</v>
      </c>
      <c r="K2347">
        <v>28.902158080318099</v>
      </c>
      <c r="L2347">
        <v>34.011596947764801</v>
      </c>
      <c r="M2347">
        <v>32.920692719433298</v>
      </c>
      <c r="N2347">
        <v>0.23496655803345801</v>
      </c>
      <c r="O2347">
        <v>132.27695049000801</v>
      </c>
      <c r="P2347">
        <v>12.6451612903225</v>
      </c>
      <c r="Q2347">
        <v>0.108887994816317</v>
      </c>
    </row>
    <row r="2348" spans="1:17" hidden="1" x14ac:dyDescent="0.3">
      <c r="A2348" t="s">
        <v>4894</v>
      </c>
      <c r="B2348" t="s">
        <v>4895</v>
      </c>
      <c r="C2348" t="s">
        <v>10405</v>
      </c>
      <c r="D2348" t="s">
        <v>4342</v>
      </c>
      <c r="E2348">
        <v>239.28501600000001</v>
      </c>
      <c r="F2348">
        <v>16.2</v>
      </c>
      <c r="G2348">
        <v>-64.573751201937398</v>
      </c>
      <c r="H2348">
        <v>-7.6371477404136296</v>
      </c>
      <c r="I2348">
        <v>-16.2078812071044</v>
      </c>
      <c r="J2348">
        <v>-3.9467362042882299</v>
      </c>
      <c r="K2348">
        <v>16.9046658117386</v>
      </c>
      <c r="L2348">
        <v>18.376409176456001</v>
      </c>
      <c r="M2348">
        <v>45.769651932235398</v>
      </c>
      <c r="N2348">
        <v>0.84427883987367802</v>
      </c>
      <c r="O2348">
        <v>51.234567901234499</v>
      </c>
      <c r="P2348">
        <v>14.8936170212765</v>
      </c>
      <c r="Q2348">
        <v>0.19975675607693699</v>
      </c>
    </row>
    <row r="2349" spans="1:17" hidden="1" x14ac:dyDescent="0.3">
      <c r="A2349" t="s">
        <v>4896</v>
      </c>
      <c r="B2349" t="s">
        <v>4897</v>
      </c>
      <c r="C2349" t="s">
        <v>10405</v>
      </c>
      <c r="D2349" t="s">
        <v>130</v>
      </c>
      <c r="E2349">
        <v>238.58499</v>
      </c>
      <c r="F2349">
        <v>136.75</v>
      </c>
      <c r="G2349">
        <v>20.3486092474642</v>
      </c>
      <c r="H2349">
        <v>1.1443223556990501</v>
      </c>
      <c r="I2349">
        <v>46.1819155407415</v>
      </c>
      <c r="J2349">
        <v>0.21082816037229801</v>
      </c>
      <c r="K2349">
        <v>124.00501010233</v>
      </c>
      <c r="L2349">
        <v>106.791742138529</v>
      </c>
      <c r="M2349">
        <v>65.698274434820306</v>
      </c>
      <c r="N2349">
        <v>0.22972235222441001</v>
      </c>
      <c r="O2349">
        <v>13.257769652650801</v>
      </c>
      <c r="P2349">
        <v>94.800569800569704</v>
      </c>
      <c r="Q2349">
        <v>6.9855331650862995E-2</v>
      </c>
    </row>
    <row r="2350" spans="1:17" hidden="1" x14ac:dyDescent="0.3">
      <c r="A2350" t="s">
        <v>4898</v>
      </c>
      <c r="B2350" t="s">
        <v>4899</v>
      </c>
      <c r="C2350" t="s">
        <v>10405</v>
      </c>
      <c r="D2350" t="s">
        <v>46</v>
      </c>
      <c r="E2350">
        <v>238.20273339699901</v>
      </c>
      <c r="F2350">
        <v>12.01</v>
      </c>
      <c r="G2350">
        <v>-14.1044006710273</v>
      </c>
      <c r="H2350">
        <v>-3.6605028001697399</v>
      </c>
      <c r="I2350">
        <v>-4.0927526907290899</v>
      </c>
      <c r="J2350">
        <v>-11.0750145551426</v>
      </c>
      <c r="K2350">
        <v>12.412054286614801</v>
      </c>
      <c r="L2350">
        <v>12.0351509367984</v>
      </c>
      <c r="M2350">
        <v>28.6192573488464</v>
      </c>
      <c r="N2350">
        <v>0.354071972033493</v>
      </c>
      <c r="O2350">
        <v>26.561199000832602</v>
      </c>
      <c r="P2350">
        <v>29.8378378378378</v>
      </c>
    </row>
    <row r="2351" spans="1:17" hidden="1" x14ac:dyDescent="0.3">
      <c r="A2351" t="s">
        <v>4900</v>
      </c>
      <c r="B2351" t="s">
        <v>4901</v>
      </c>
      <c r="C2351" t="s">
        <v>10405</v>
      </c>
      <c r="D2351" t="s">
        <v>215</v>
      </c>
      <c r="E2351">
        <v>237.61063462499999</v>
      </c>
      <c r="F2351">
        <v>74.790000000000006</v>
      </c>
      <c r="G2351">
        <v>4.1735385737824</v>
      </c>
      <c r="H2351">
        <v>-10.397127431596401</v>
      </c>
      <c r="I2351">
        <v>24.5667651356096</v>
      </c>
      <c r="J2351">
        <v>-15.595954441264301</v>
      </c>
      <c r="K2351">
        <v>74.237559258299001</v>
      </c>
      <c r="L2351">
        <v>63.949091618451497</v>
      </c>
      <c r="M2351">
        <v>44.683460018526702</v>
      </c>
      <c r="N2351">
        <v>1.4573739612069401</v>
      </c>
      <c r="O2351">
        <v>16.771404376699099</v>
      </c>
      <c r="P2351">
        <v>76.3222003929273</v>
      </c>
    </row>
    <row r="2352" spans="1:17" hidden="1" x14ac:dyDescent="0.3">
      <c r="A2352" t="s">
        <v>4902</v>
      </c>
      <c r="B2352" t="s">
        <v>4903</v>
      </c>
      <c r="C2352" t="s">
        <v>10405</v>
      </c>
      <c r="D2352" t="s">
        <v>1403</v>
      </c>
      <c r="E2352">
        <v>237.376</v>
      </c>
      <c r="F2352">
        <v>370.9</v>
      </c>
      <c r="G2352">
        <v>1241.8542049934599</v>
      </c>
      <c r="H2352">
        <v>9.6749852412006394</v>
      </c>
      <c r="I2352">
        <v>273.437815732834</v>
      </c>
      <c r="J2352">
        <v>-11.5928291968696</v>
      </c>
      <c r="K2352">
        <v>333.69062842294102</v>
      </c>
      <c r="L2352">
        <v>213.43461270161001</v>
      </c>
      <c r="M2352">
        <v>53.637578474199898</v>
      </c>
      <c r="N2352">
        <v>0.64087885343067397</v>
      </c>
      <c r="O2352">
        <v>8.4254516042059802</v>
      </c>
      <c r="P2352">
        <v>1775.1263902932201</v>
      </c>
      <c r="Q2352">
        <v>0.24395052480948301</v>
      </c>
    </row>
    <row r="2353" spans="1:17" hidden="1" x14ac:dyDescent="0.3">
      <c r="A2353" t="s">
        <v>4904</v>
      </c>
      <c r="B2353" t="s">
        <v>4905</v>
      </c>
      <c r="C2353" t="s">
        <v>10405</v>
      </c>
      <c r="D2353" t="s">
        <v>46</v>
      </c>
      <c r="E2353">
        <v>237.28125</v>
      </c>
      <c r="F2353">
        <v>25.31</v>
      </c>
      <c r="G2353">
        <v>5.5554958608752596</v>
      </c>
      <c r="H2353">
        <v>-40.633289265749298</v>
      </c>
      <c r="I2353">
        <v>1.2830723017508501</v>
      </c>
      <c r="J2353">
        <v>-12.5246212207827</v>
      </c>
      <c r="K2353">
        <v>30.301381368845</v>
      </c>
      <c r="L2353">
        <v>25.9570763926456</v>
      </c>
      <c r="M2353">
        <v>24.645214444689</v>
      </c>
      <c r="N2353">
        <v>0.62239526876715801</v>
      </c>
      <c r="O2353">
        <v>58.237850651916197</v>
      </c>
      <c r="P2353">
        <v>51.8599999999999</v>
      </c>
      <c r="Q2353">
        <v>0.131933426827397</v>
      </c>
    </row>
    <row r="2354" spans="1:17" hidden="1" x14ac:dyDescent="0.3">
      <c r="A2354" t="s">
        <v>4906</v>
      </c>
      <c r="B2354" t="s">
        <v>4907</v>
      </c>
      <c r="C2354" t="s">
        <v>10405</v>
      </c>
      <c r="D2354" t="s">
        <v>46</v>
      </c>
      <c r="E2354">
        <v>235.4290536</v>
      </c>
      <c r="F2354">
        <v>207.16</v>
      </c>
      <c r="G2354">
        <v>88.533480013161096</v>
      </c>
      <c r="H2354">
        <v>-9.4716946119375791</v>
      </c>
      <c r="I2354">
        <v>27.726201147290901</v>
      </c>
      <c r="J2354">
        <v>-6.9440535437031299</v>
      </c>
      <c r="K2354">
        <v>196.25326309716499</v>
      </c>
      <c r="L2354">
        <v>167.97181480406201</v>
      </c>
      <c r="M2354">
        <v>56.4900654300707</v>
      </c>
      <c r="N2354">
        <v>0.51200816351190803</v>
      </c>
      <c r="O2354">
        <v>15.630430585055</v>
      </c>
      <c r="P2354">
        <v>124.92942453854501</v>
      </c>
      <c r="Q2354">
        <v>0.12886296236549</v>
      </c>
    </row>
    <row r="2355" spans="1:17" hidden="1" x14ac:dyDescent="0.3">
      <c r="A2355" t="s">
        <v>4908</v>
      </c>
      <c r="B2355" t="s">
        <v>4909</v>
      </c>
      <c r="C2355" t="s">
        <v>10405</v>
      </c>
      <c r="D2355" t="s">
        <v>393</v>
      </c>
      <c r="E2355">
        <v>235.35639</v>
      </c>
      <c r="F2355">
        <v>49.7</v>
      </c>
      <c r="G2355">
        <v>-9.3382966942432901</v>
      </c>
      <c r="H2355">
        <v>6.6177594481257804</v>
      </c>
      <c r="I2355">
        <v>25.594333188917702</v>
      </c>
      <c r="J2355">
        <v>1.07392614462181</v>
      </c>
      <c r="K2355">
        <v>46.448699393753103</v>
      </c>
      <c r="L2355">
        <v>43.745189967176202</v>
      </c>
      <c r="M2355">
        <v>67.985389287033499</v>
      </c>
      <c r="N2355">
        <v>0.55924179929979401</v>
      </c>
      <c r="O2355">
        <v>30.631516370952902</v>
      </c>
      <c r="P2355">
        <v>52.555615843733001</v>
      </c>
      <c r="Q2355">
        <v>4.0941820846600002E-2</v>
      </c>
    </row>
    <row r="2356" spans="1:17" hidden="1" x14ac:dyDescent="0.3">
      <c r="A2356" t="s">
        <v>4910</v>
      </c>
      <c r="B2356" t="s">
        <v>4911</v>
      </c>
      <c r="C2356" t="s">
        <v>10405</v>
      </c>
      <c r="D2356" t="s">
        <v>465</v>
      </c>
      <c r="E2356">
        <v>235.29868636500001</v>
      </c>
      <c r="F2356">
        <v>388.95</v>
      </c>
      <c r="G2356">
        <v>-43.782024465931897</v>
      </c>
      <c r="H2356">
        <v>-4.2409299027846696</v>
      </c>
      <c r="I2356">
        <v>-5.8837449877690799</v>
      </c>
      <c r="J2356">
        <v>-5.6396315510074304</v>
      </c>
      <c r="K2356">
        <v>390.774521530399</v>
      </c>
      <c r="L2356">
        <v>391.94352617274001</v>
      </c>
      <c r="M2356">
        <v>47.938171078518899</v>
      </c>
      <c r="N2356">
        <v>1.7288607603069499</v>
      </c>
      <c r="O2356">
        <v>22.123666281012898</v>
      </c>
      <c r="P2356">
        <v>21.546874999999901</v>
      </c>
      <c r="Q2356">
        <v>7.5746711087191998E-2</v>
      </c>
    </row>
    <row r="2357" spans="1:17" hidden="1" x14ac:dyDescent="0.3">
      <c r="A2357" t="s">
        <v>4912</v>
      </c>
      <c r="B2357" t="s">
        <v>4913</v>
      </c>
      <c r="C2357" t="s">
        <v>10405</v>
      </c>
      <c r="D2357" t="s">
        <v>753</v>
      </c>
      <c r="E2357">
        <v>235.24006722999999</v>
      </c>
      <c r="F2357">
        <v>23.46</v>
      </c>
      <c r="G2357">
        <v>11.865277080004301</v>
      </c>
      <c r="H2357">
        <v>1.52434092149158</v>
      </c>
      <c r="I2357">
        <v>2.7897867463262802</v>
      </c>
      <c r="J2357">
        <v>-0.23955669925405801</v>
      </c>
      <c r="K2357">
        <v>22.274284603802499</v>
      </c>
      <c r="L2357">
        <v>20.212330440689701</v>
      </c>
      <c r="M2357">
        <v>52.769297021364501</v>
      </c>
      <c r="N2357">
        <v>1.3192142014741799</v>
      </c>
      <c r="O2357">
        <v>3.5805626598465401</v>
      </c>
      <c r="P2357">
        <v>50.780898515328701</v>
      </c>
      <c r="Q2357">
        <v>2.7288076423579999E-3</v>
      </c>
    </row>
    <row r="2358" spans="1:17" hidden="1" x14ac:dyDescent="0.3">
      <c r="A2358" t="s">
        <v>4914</v>
      </c>
      <c r="B2358" t="s">
        <v>4915</v>
      </c>
      <c r="C2358" t="s">
        <v>10405</v>
      </c>
      <c r="D2358" t="s">
        <v>4196</v>
      </c>
      <c r="E2358">
        <v>235.13130000000001</v>
      </c>
      <c r="F2358">
        <v>138.15</v>
      </c>
      <c r="G2358">
        <v>-44.135212995957303</v>
      </c>
      <c r="H2358">
        <v>-9.8341722679568502</v>
      </c>
      <c r="I2358">
        <v>-29.6803537688962</v>
      </c>
      <c r="J2358">
        <v>6.5511782991112897</v>
      </c>
      <c r="M2358">
        <v>40.505999196423502</v>
      </c>
      <c r="O2358">
        <v>25.660513934129501</v>
      </c>
      <c r="P2358">
        <v>10.5199999999999</v>
      </c>
    </row>
    <row r="2359" spans="1:17" hidden="1" x14ac:dyDescent="0.3">
      <c r="A2359" t="s">
        <v>4916</v>
      </c>
      <c r="B2359" t="s">
        <v>4917</v>
      </c>
      <c r="C2359" t="s">
        <v>10405</v>
      </c>
      <c r="D2359" t="s">
        <v>51</v>
      </c>
      <c r="E2359">
        <v>234.84144684</v>
      </c>
      <c r="F2359">
        <v>166.65</v>
      </c>
      <c r="G2359">
        <v>-21.667680528424899</v>
      </c>
      <c r="H2359">
        <v>-19.221651117364601</v>
      </c>
      <c r="I2359">
        <v>6.0498049612625202</v>
      </c>
      <c r="J2359">
        <v>-4.9432016122493403</v>
      </c>
      <c r="K2359">
        <v>171.02278795455501</v>
      </c>
      <c r="L2359">
        <v>154.801735359133</v>
      </c>
      <c r="M2359">
        <v>37.739279057481298</v>
      </c>
      <c r="N2359">
        <v>0.13380202898312199</v>
      </c>
      <c r="O2359">
        <v>31.023102310231</v>
      </c>
      <c r="P2359">
        <v>58.111954459202998</v>
      </c>
      <c r="Q2359">
        <v>5.8966418952189001E-2</v>
      </c>
    </row>
    <row r="2360" spans="1:17" hidden="1" x14ac:dyDescent="0.3">
      <c r="A2360" t="s">
        <v>4918</v>
      </c>
      <c r="B2360" t="s">
        <v>4919</v>
      </c>
      <c r="C2360" t="s">
        <v>10405</v>
      </c>
      <c r="D2360" t="s">
        <v>1211</v>
      </c>
      <c r="E2360">
        <v>234.40849334999999</v>
      </c>
      <c r="F2360">
        <v>542.25</v>
      </c>
      <c r="G2360">
        <v>-30.237955563986102</v>
      </c>
      <c r="H2360">
        <v>-4.7858964058878799</v>
      </c>
      <c r="I2360">
        <v>-38.739287002764101</v>
      </c>
      <c r="J2360">
        <v>-2.7399042893985199</v>
      </c>
      <c r="K2360">
        <v>542.71907837261097</v>
      </c>
      <c r="L2360">
        <v>583.155847175448</v>
      </c>
      <c r="M2360">
        <v>56.085084166248798</v>
      </c>
      <c r="N2360">
        <v>0.41021458743764</v>
      </c>
      <c r="O2360">
        <v>83.476256339326795</v>
      </c>
      <c r="P2360">
        <v>20.232815964523201</v>
      </c>
    </row>
    <row r="2361" spans="1:17" hidden="1" x14ac:dyDescent="0.3">
      <c r="A2361" t="s">
        <v>4920</v>
      </c>
      <c r="B2361" t="s">
        <v>4921</v>
      </c>
      <c r="C2361" t="s">
        <v>10405</v>
      </c>
      <c r="D2361" t="s">
        <v>592</v>
      </c>
      <c r="E2361">
        <v>234.38876490000001</v>
      </c>
      <c r="F2361">
        <v>86.49</v>
      </c>
      <c r="G2361">
        <v>264.16698480624001</v>
      </c>
      <c r="H2361">
        <v>26.322980874077501</v>
      </c>
      <c r="I2361">
        <v>152.971099810347</v>
      </c>
      <c r="J2361">
        <v>-0.95622324237881795</v>
      </c>
      <c r="K2361">
        <v>64.224850093057697</v>
      </c>
      <c r="L2361">
        <v>42.519214811531498</v>
      </c>
      <c r="M2361">
        <v>77.723004801047395</v>
      </c>
      <c r="N2361">
        <v>0.131739977795443</v>
      </c>
      <c r="O2361">
        <v>0.89027633252400895</v>
      </c>
      <c r="P2361">
        <v>311.85714285714198</v>
      </c>
      <c r="Q2361">
        <v>0.105788260945771</v>
      </c>
    </row>
    <row r="2362" spans="1:17" hidden="1" x14ac:dyDescent="0.3">
      <c r="A2362" t="s">
        <v>4922</v>
      </c>
      <c r="B2362" t="s">
        <v>4923</v>
      </c>
      <c r="C2362" t="s">
        <v>10405</v>
      </c>
      <c r="D2362" t="s">
        <v>57</v>
      </c>
      <c r="E2362">
        <v>234.0131552</v>
      </c>
      <c r="F2362">
        <v>23.65</v>
      </c>
      <c r="G2362">
        <v>11.4838346230902</v>
      </c>
      <c r="H2362">
        <v>25.269726258437402</v>
      </c>
      <c r="I2362">
        <v>37.687327729932797</v>
      </c>
      <c r="J2362">
        <v>13.377534267045201</v>
      </c>
      <c r="K2362">
        <v>21.953521431279999</v>
      </c>
      <c r="L2362">
        <v>20.843240866017201</v>
      </c>
      <c r="M2362">
        <v>83.492098120396193</v>
      </c>
      <c r="N2362">
        <v>0.29725883395097902</v>
      </c>
      <c r="O2362">
        <v>81.860465116279002</v>
      </c>
      <c r="P2362">
        <v>70.758122743682193</v>
      </c>
      <c r="Q2362">
        <v>-1.6206394618192E-2</v>
      </c>
    </row>
    <row r="2363" spans="1:17" hidden="1" x14ac:dyDescent="0.3">
      <c r="A2363" t="s">
        <v>4924</v>
      </c>
      <c r="B2363" t="s">
        <v>4925</v>
      </c>
      <c r="C2363" t="s">
        <v>10405</v>
      </c>
      <c r="D2363" t="s">
        <v>119</v>
      </c>
      <c r="E2363">
        <v>233.656289367</v>
      </c>
      <c r="F2363">
        <v>40.270000000000003</v>
      </c>
      <c r="G2363">
        <v>71.022037813686296</v>
      </c>
      <c r="H2363">
        <v>-4.9093148090172001</v>
      </c>
      <c r="I2363">
        <v>89.118181029638606</v>
      </c>
      <c r="J2363">
        <v>-1.9760656569499</v>
      </c>
      <c r="K2363">
        <v>36.144796230740099</v>
      </c>
      <c r="L2363">
        <v>28.1886169017878</v>
      </c>
      <c r="M2363">
        <v>65.944557024030701</v>
      </c>
      <c r="N2363">
        <v>0.38882464412423601</v>
      </c>
      <c r="O2363">
        <v>3.0792152967469502</v>
      </c>
      <c r="P2363">
        <v>123.10249307479199</v>
      </c>
      <c r="Q2363">
        <v>0.119761619467252</v>
      </c>
    </row>
    <row r="2364" spans="1:17" hidden="1" x14ac:dyDescent="0.3">
      <c r="A2364" t="s">
        <v>4926</v>
      </c>
      <c r="B2364" t="s">
        <v>4927</v>
      </c>
      <c r="C2364" t="s">
        <v>10405</v>
      </c>
      <c r="D2364" t="s">
        <v>400</v>
      </c>
      <c r="E2364">
        <v>233.553957</v>
      </c>
      <c r="F2364">
        <v>195</v>
      </c>
      <c r="G2364">
        <v>193.15050128975599</v>
      </c>
      <c r="H2364">
        <v>7.8423765727881003</v>
      </c>
      <c r="I2364">
        <v>43.762385310206497</v>
      </c>
      <c r="J2364">
        <v>-4.9840626846033302</v>
      </c>
      <c r="K2364">
        <v>179.09110279975499</v>
      </c>
      <c r="L2364">
        <v>128.850006790382</v>
      </c>
      <c r="M2364">
        <v>38.715227692458299</v>
      </c>
      <c r="N2364">
        <v>3.4163288940359</v>
      </c>
      <c r="O2364">
        <v>4.1025641025641102</v>
      </c>
      <c r="P2364">
        <v>225</v>
      </c>
    </row>
    <row r="2365" spans="1:17" hidden="1" x14ac:dyDescent="0.3">
      <c r="A2365" t="s">
        <v>4928</v>
      </c>
      <c r="B2365" t="s">
        <v>4929</v>
      </c>
      <c r="C2365" t="s">
        <v>10405</v>
      </c>
      <c r="D2365" t="s">
        <v>592</v>
      </c>
      <c r="E2365">
        <v>233.47783107999999</v>
      </c>
      <c r="F2365">
        <v>226.85</v>
      </c>
      <c r="G2365">
        <v>5.5937003203536797</v>
      </c>
      <c r="H2365">
        <v>-7.7717241261165997</v>
      </c>
      <c r="I2365">
        <v>14.5716199699885</v>
      </c>
      <c r="J2365">
        <v>-2.00786108350687</v>
      </c>
      <c r="K2365">
        <v>214.97436704126801</v>
      </c>
      <c r="L2365">
        <v>198.510364361315</v>
      </c>
      <c r="M2365">
        <v>61.244674659438303</v>
      </c>
      <c r="N2365">
        <v>0.36562876623936602</v>
      </c>
      <c r="O2365">
        <v>13.630152082874099</v>
      </c>
      <c r="P2365">
        <v>42.672955974842701</v>
      </c>
      <c r="Q2365">
        <v>0.11244608936405801</v>
      </c>
    </row>
    <row r="2366" spans="1:17" hidden="1" x14ac:dyDescent="0.3">
      <c r="A2366" t="s">
        <v>4930</v>
      </c>
      <c r="B2366" t="s">
        <v>4931</v>
      </c>
      <c r="C2366" t="s">
        <v>10405</v>
      </c>
      <c r="D2366" t="s">
        <v>567</v>
      </c>
      <c r="E2366">
        <v>233.31329145799899</v>
      </c>
      <c r="F2366">
        <v>4.8099999999999996</v>
      </c>
      <c r="G2366">
        <v>128.15050128975599</v>
      </c>
      <c r="H2366">
        <v>4.26693357722481</v>
      </c>
      <c r="I2366">
        <v>40.310278549604902</v>
      </c>
      <c r="J2366">
        <v>14.1495034437248</v>
      </c>
      <c r="K2366">
        <v>3.89653133596393</v>
      </c>
      <c r="L2366">
        <v>3.6383127007992102</v>
      </c>
      <c r="M2366">
        <v>82.7965685137641</v>
      </c>
      <c r="N2366">
        <v>1.4495099621722101</v>
      </c>
      <c r="O2366">
        <v>20.582120582120499</v>
      </c>
      <c r="P2366">
        <v>167.222222222222</v>
      </c>
      <c r="Q2366">
        <v>3.6390959576426997E-2</v>
      </c>
    </row>
    <row r="2367" spans="1:17" hidden="1" x14ac:dyDescent="0.3">
      <c r="A2367" t="s">
        <v>4932</v>
      </c>
      <c r="B2367" t="s">
        <v>4933</v>
      </c>
      <c r="C2367" t="s">
        <v>10405</v>
      </c>
      <c r="D2367" t="s">
        <v>276</v>
      </c>
      <c r="E2367">
        <v>233.12100000000001</v>
      </c>
      <c r="F2367">
        <v>130.6</v>
      </c>
      <c r="G2367">
        <v>-34.386812143078899</v>
      </c>
      <c r="H2367">
        <v>-6.3526907864753701</v>
      </c>
      <c r="I2367">
        <v>-7.6006083776754103</v>
      </c>
      <c r="J2367">
        <v>1.1803181168151899</v>
      </c>
      <c r="K2367">
        <v>123.805233157313</v>
      </c>
      <c r="L2367">
        <v>126.338638275197</v>
      </c>
      <c r="M2367">
        <v>53.694286529573802</v>
      </c>
      <c r="N2367">
        <v>0.71435806533299495</v>
      </c>
      <c r="O2367">
        <v>44.716692189892797</v>
      </c>
      <c r="P2367">
        <v>44.709141274238199</v>
      </c>
    </row>
    <row r="2368" spans="1:17" hidden="1" x14ac:dyDescent="0.3">
      <c r="A2368" t="s">
        <v>4934</v>
      </c>
      <c r="B2368" t="s">
        <v>4935</v>
      </c>
      <c r="C2368" t="s">
        <v>10405</v>
      </c>
      <c r="D2368" t="s">
        <v>161</v>
      </c>
      <c r="E2368">
        <v>232.98053100000001</v>
      </c>
      <c r="F2368">
        <v>776.55</v>
      </c>
      <c r="G2368">
        <v>90.021929861185399</v>
      </c>
      <c r="H2368">
        <v>-8.4491875812587303</v>
      </c>
      <c r="I2368">
        <v>6.2302908678488702</v>
      </c>
      <c r="J2368">
        <v>-3.6181128182081199</v>
      </c>
      <c r="K2368">
        <v>816.48531078252904</v>
      </c>
      <c r="L2368">
        <v>774.882251842389</v>
      </c>
      <c r="M2368">
        <v>46.505937181548099</v>
      </c>
      <c r="N2368">
        <v>0.59195925085652901</v>
      </c>
      <c r="O2368">
        <v>77.065224389929796</v>
      </c>
      <c r="P2368">
        <v>138.71810636335599</v>
      </c>
      <c r="Q2368">
        <v>0.170451031822169</v>
      </c>
    </row>
    <row r="2369" spans="1:17" hidden="1" x14ac:dyDescent="0.3">
      <c r="A2369" t="s">
        <v>4936</v>
      </c>
      <c r="B2369" t="s">
        <v>4937</v>
      </c>
      <c r="C2369" t="s">
        <v>10405</v>
      </c>
      <c r="D2369" t="s">
        <v>51</v>
      </c>
      <c r="E2369">
        <v>232.86708250000001</v>
      </c>
      <c r="F2369">
        <v>143.59</v>
      </c>
      <c r="G2369">
        <v>9.4097241131705793</v>
      </c>
      <c r="H2369">
        <v>-24.472103302439599</v>
      </c>
      <c r="I2369">
        <v>27.426338832501301</v>
      </c>
      <c r="J2369">
        <v>-6.0185454432240304</v>
      </c>
      <c r="K2369">
        <v>145.19636679851601</v>
      </c>
      <c r="L2369">
        <v>124.887857582073</v>
      </c>
      <c r="M2369">
        <v>41.966643659340001</v>
      </c>
      <c r="N2369">
        <v>0.15912643811198901</v>
      </c>
      <c r="O2369">
        <v>28.8390556445435</v>
      </c>
      <c r="P2369">
        <v>64.951177484204393</v>
      </c>
      <c r="Q2369">
        <v>3.8358073620367E-2</v>
      </c>
    </row>
    <row r="2370" spans="1:17" hidden="1" x14ac:dyDescent="0.3">
      <c r="A2370" t="s">
        <v>4938</v>
      </c>
      <c r="B2370" t="s">
        <v>4939</v>
      </c>
      <c r="C2370" t="s">
        <v>10405</v>
      </c>
      <c r="D2370" t="s">
        <v>116</v>
      </c>
      <c r="E2370">
        <v>232.79385600000001</v>
      </c>
      <c r="F2370">
        <v>105.8</v>
      </c>
      <c r="G2370">
        <v>24.5437015853962</v>
      </c>
      <c r="H2370">
        <v>-10.643431690418</v>
      </c>
      <c r="I2370">
        <v>21.907532998714</v>
      </c>
      <c r="J2370">
        <v>-13.0062054593698</v>
      </c>
      <c r="K2370">
        <v>111.184598629668</v>
      </c>
      <c r="L2370">
        <v>97.699787696306302</v>
      </c>
      <c r="M2370">
        <v>37.967287448795702</v>
      </c>
      <c r="N2370">
        <v>8.6265932411314694E-2</v>
      </c>
      <c r="O2370">
        <v>56.3327032136105</v>
      </c>
      <c r="P2370">
        <v>64.285714285714207</v>
      </c>
      <c r="Q2370">
        <v>2.7840885771584001E-2</v>
      </c>
    </row>
    <row r="2371" spans="1:17" hidden="1" x14ac:dyDescent="0.3">
      <c r="A2371" t="s">
        <v>4940</v>
      </c>
      <c r="B2371" t="s">
        <v>4941</v>
      </c>
      <c r="C2371" t="s">
        <v>10405</v>
      </c>
      <c r="D2371" t="s">
        <v>215</v>
      </c>
      <c r="E2371">
        <v>232.56200000000001</v>
      </c>
      <c r="F2371">
        <v>375.1</v>
      </c>
      <c r="G2371">
        <v>273.66401480326999</v>
      </c>
      <c r="H2371">
        <v>-4.28510289401438</v>
      </c>
      <c r="I2371">
        <v>36.146089129179899</v>
      </c>
      <c r="J2371">
        <v>-8.1863932321549395</v>
      </c>
      <c r="K2371">
        <v>382.05461921965798</v>
      </c>
      <c r="L2371">
        <v>281.01345416655198</v>
      </c>
      <c r="M2371">
        <v>16.617185568926001</v>
      </c>
      <c r="N2371">
        <v>0.58469403334982795</v>
      </c>
      <c r="O2371">
        <v>19.341508930951701</v>
      </c>
      <c r="Q2371">
        <v>0.29733361998201602</v>
      </c>
    </row>
    <row r="2372" spans="1:17" hidden="1" x14ac:dyDescent="0.3">
      <c r="A2372" t="s">
        <v>4942</v>
      </c>
      <c r="B2372" t="s">
        <v>4943</v>
      </c>
      <c r="C2372" t="s">
        <v>10405</v>
      </c>
      <c r="D2372" t="s">
        <v>4944</v>
      </c>
      <c r="E2372">
        <v>232.27354192499999</v>
      </c>
      <c r="F2372">
        <v>22.53</v>
      </c>
      <c r="G2372">
        <v>-47.309160999173599</v>
      </c>
      <c r="H2372">
        <v>-13.851076652531599</v>
      </c>
      <c r="I2372">
        <v>-41.6635470462071</v>
      </c>
      <c r="J2372">
        <v>-2.5747673322795102</v>
      </c>
      <c r="K2372">
        <v>23.769264169702002</v>
      </c>
      <c r="L2372">
        <v>27.2479130792387</v>
      </c>
      <c r="M2372">
        <v>41.714790815320903</v>
      </c>
      <c r="N2372">
        <v>0.55867635021441797</v>
      </c>
      <c r="O2372">
        <v>61.118508655126398</v>
      </c>
      <c r="P2372">
        <v>10.387065164135199</v>
      </c>
      <c r="Q2372">
        <v>-6.1805499797442001E-2</v>
      </c>
    </row>
    <row r="2373" spans="1:17" hidden="1" x14ac:dyDescent="0.3">
      <c r="A2373" t="s">
        <v>4945</v>
      </c>
      <c r="B2373" t="s">
        <v>4946</v>
      </c>
      <c r="C2373" t="s">
        <v>10405</v>
      </c>
      <c r="D2373" t="s">
        <v>261</v>
      </c>
      <c r="E2373">
        <v>231.08948795000001</v>
      </c>
      <c r="F2373">
        <v>175.3</v>
      </c>
      <c r="G2373">
        <v>142.48539956831701</v>
      </c>
      <c r="H2373">
        <v>21.2134467796621</v>
      </c>
      <c r="I2373">
        <v>166.26231844562</v>
      </c>
      <c r="J2373">
        <v>1.4155197111476301</v>
      </c>
      <c r="K2373">
        <v>135.16570486327001</v>
      </c>
      <c r="L2373">
        <v>89.317340262606294</v>
      </c>
      <c r="M2373">
        <v>68.3418312894173</v>
      </c>
      <c r="N2373">
        <v>0.57047974856193995</v>
      </c>
      <c r="O2373">
        <v>2.5955504848830402</v>
      </c>
      <c r="P2373">
        <v>276.989247311827</v>
      </c>
    </row>
    <row r="2374" spans="1:17" hidden="1" x14ac:dyDescent="0.3">
      <c r="A2374" t="s">
        <v>4947</v>
      </c>
      <c r="B2374" t="s">
        <v>4948</v>
      </c>
      <c r="C2374" t="s">
        <v>10405</v>
      </c>
      <c r="D2374" t="s">
        <v>276</v>
      </c>
      <c r="E2374">
        <v>230.99928</v>
      </c>
      <c r="F2374">
        <v>150</v>
      </c>
      <c r="G2374">
        <v>-15.705480127200101</v>
      </c>
      <c r="H2374">
        <v>-1.4499914769964</v>
      </c>
      <c r="I2374">
        <v>-2.3747464402575202E-2</v>
      </c>
      <c r="J2374">
        <v>-0.71969486851139097</v>
      </c>
      <c r="K2374">
        <v>141.03306033784</v>
      </c>
      <c r="L2374">
        <v>135.67490409576499</v>
      </c>
      <c r="M2374">
        <v>47.183890536155701</v>
      </c>
      <c r="N2374">
        <v>0.80562995640985202</v>
      </c>
      <c r="O2374">
        <v>17.266666666666602</v>
      </c>
      <c r="P2374">
        <v>37.614678899082499</v>
      </c>
    </row>
    <row r="2375" spans="1:17" hidden="1" x14ac:dyDescent="0.3">
      <c r="A2375" t="s">
        <v>4949</v>
      </c>
      <c r="B2375" t="s">
        <v>4950</v>
      </c>
      <c r="C2375" t="s">
        <v>10405</v>
      </c>
      <c r="E2375">
        <v>230.81818664699901</v>
      </c>
      <c r="F2375">
        <v>9.69</v>
      </c>
      <c r="G2375">
        <v>-29.309816170560499</v>
      </c>
      <c r="H2375">
        <v>-18.915253349037901</v>
      </c>
      <c r="I2375">
        <v>-16.457139483181901</v>
      </c>
      <c r="J2375">
        <v>-6.57564126717135</v>
      </c>
      <c r="K2375">
        <v>10.574878659098299</v>
      </c>
      <c r="L2375">
        <v>10.741713804103201</v>
      </c>
      <c r="M2375">
        <v>38.676036819651102</v>
      </c>
      <c r="N2375">
        <v>0.34003831704184201</v>
      </c>
      <c r="O2375">
        <v>53.044375644994801</v>
      </c>
      <c r="P2375">
        <v>12.6744186046511</v>
      </c>
      <c r="Q2375">
        <v>4.4188693561110999E-2</v>
      </c>
    </row>
    <row r="2376" spans="1:17" hidden="1" x14ac:dyDescent="0.3">
      <c r="A2376" t="s">
        <v>4951</v>
      </c>
      <c r="B2376" t="s">
        <v>4952</v>
      </c>
      <c r="C2376" t="s">
        <v>10405</v>
      </c>
      <c r="D2376" t="s">
        <v>1614</v>
      </c>
      <c r="E2376">
        <v>230.526848</v>
      </c>
      <c r="F2376">
        <v>24.32</v>
      </c>
      <c r="G2376">
        <v>907.46674060599605</v>
      </c>
      <c r="H2376">
        <v>-19.6764519233577</v>
      </c>
      <c r="I2376">
        <v>630.91305282451003</v>
      </c>
      <c r="J2376">
        <v>-13.3181928465587</v>
      </c>
      <c r="K2376">
        <v>25.1771595408111</v>
      </c>
      <c r="L2376">
        <v>14.465600373681999</v>
      </c>
      <c r="M2376">
        <v>25.983289617090399</v>
      </c>
      <c r="N2376">
        <v>1.0911625456688001</v>
      </c>
      <c r="O2376">
        <v>34.251644736842103</v>
      </c>
      <c r="P2376">
        <v>939.31623931623903</v>
      </c>
      <c r="Q2376">
        <v>0.38770067089941801</v>
      </c>
    </row>
    <row r="2377" spans="1:17" hidden="1" x14ac:dyDescent="0.3">
      <c r="A2377" t="s">
        <v>4953</v>
      </c>
      <c r="B2377" t="s">
        <v>4954</v>
      </c>
      <c r="C2377" t="s">
        <v>10405</v>
      </c>
      <c r="D2377" t="s">
        <v>190</v>
      </c>
      <c r="E2377">
        <v>230.24973</v>
      </c>
      <c r="F2377">
        <v>127</v>
      </c>
      <c r="G2377">
        <v>-32.708202847635697</v>
      </c>
      <c r="H2377">
        <v>10.593500688017899</v>
      </c>
      <c r="I2377">
        <v>10.888188799646301</v>
      </c>
      <c r="J2377">
        <v>0.46798020151662001</v>
      </c>
      <c r="K2377">
        <v>114.19062238166001</v>
      </c>
      <c r="L2377">
        <v>111.06765605479001</v>
      </c>
      <c r="M2377">
        <v>61.555717333391598</v>
      </c>
      <c r="N2377">
        <v>1.575</v>
      </c>
      <c r="O2377">
        <v>31.338582677165299</v>
      </c>
      <c r="P2377">
        <v>41.5830546265328</v>
      </c>
      <c r="Q2377">
        <v>6.3225898697610999E-2</v>
      </c>
    </row>
    <row r="2378" spans="1:17" hidden="1" x14ac:dyDescent="0.3">
      <c r="A2378" t="s">
        <v>4955</v>
      </c>
      <c r="B2378" t="s">
        <v>4956</v>
      </c>
      <c r="C2378" t="s">
        <v>10405</v>
      </c>
      <c r="D2378" t="s">
        <v>279</v>
      </c>
      <c r="E2378">
        <v>230.17100775</v>
      </c>
      <c r="F2378">
        <v>755.5</v>
      </c>
      <c r="G2378">
        <v>694.28500101638303</v>
      </c>
      <c r="H2378">
        <v>-4.5008389346235198</v>
      </c>
      <c r="I2378">
        <v>100.579971018837</v>
      </c>
      <c r="J2378">
        <v>-7.5745005944827604</v>
      </c>
      <c r="K2378">
        <v>802.56691478428502</v>
      </c>
      <c r="M2378">
        <v>29.557887179722002</v>
      </c>
      <c r="N2378">
        <v>0.57982772286111595</v>
      </c>
      <c r="O2378">
        <v>29.715420251489</v>
      </c>
      <c r="P2378">
        <v>767.39380022962098</v>
      </c>
    </row>
    <row r="2379" spans="1:17" hidden="1" x14ac:dyDescent="0.3">
      <c r="A2379" t="s">
        <v>4957</v>
      </c>
      <c r="B2379" t="s">
        <v>4958</v>
      </c>
      <c r="C2379" t="s">
        <v>10405</v>
      </c>
      <c r="D2379" t="s">
        <v>46</v>
      </c>
      <c r="E2379">
        <v>230.16932499999999</v>
      </c>
      <c r="F2379">
        <v>410.65</v>
      </c>
      <c r="G2379">
        <v>12.2382205880025</v>
      </c>
      <c r="H2379">
        <v>-20.125838934623498</v>
      </c>
      <c r="I2379">
        <v>-14.345705982554501</v>
      </c>
      <c r="J2379">
        <v>-6.30834735078089</v>
      </c>
      <c r="K2379">
        <v>454.13235099185601</v>
      </c>
      <c r="L2379">
        <v>400.80959507400598</v>
      </c>
      <c r="M2379">
        <v>31.398200891158499</v>
      </c>
      <c r="N2379">
        <v>0.32582918027152402</v>
      </c>
      <c r="O2379">
        <v>47.814440521125</v>
      </c>
      <c r="P2379">
        <v>97.427884615384599</v>
      </c>
    </row>
    <row r="2380" spans="1:17" hidden="1" x14ac:dyDescent="0.3">
      <c r="A2380" t="s">
        <v>4959</v>
      </c>
      <c r="B2380" t="s">
        <v>4960</v>
      </c>
      <c r="C2380" t="s">
        <v>10405</v>
      </c>
      <c r="D2380" t="s">
        <v>2703</v>
      </c>
      <c r="E2380">
        <v>230.14024929899901</v>
      </c>
      <c r="F2380">
        <v>17.489999999999998</v>
      </c>
      <c r="G2380">
        <v>7.2611471678535899</v>
      </c>
      <c r="H2380">
        <v>-5.3234006267504297</v>
      </c>
      <c r="I2380">
        <v>-12.664100561026199</v>
      </c>
      <c r="J2380">
        <v>-5.0415339489711499</v>
      </c>
      <c r="K2380">
        <v>16.4641689383064</v>
      </c>
      <c r="L2380">
        <v>15.696534792460101</v>
      </c>
      <c r="M2380">
        <v>60.608699879486302</v>
      </c>
      <c r="N2380">
        <v>0.78159985921792696</v>
      </c>
      <c r="O2380">
        <v>12.0640365923385</v>
      </c>
      <c r="P2380">
        <v>48.209524603662601</v>
      </c>
      <c r="Q2380">
        <v>7.7281847001147999E-2</v>
      </c>
    </row>
    <row r="2381" spans="1:17" hidden="1" x14ac:dyDescent="0.3">
      <c r="A2381" t="s">
        <v>4961</v>
      </c>
      <c r="B2381" t="s">
        <v>4962</v>
      </c>
      <c r="C2381" t="s">
        <v>10405</v>
      </c>
      <c r="D2381" t="s">
        <v>130</v>
      </c>
      <c r="E2381">
        <v>229.9009125</v>
      </c>
      <c r="F2381">
        <v>14.55</v>
      </c>
      <c r="G2381">
        <v>-115.059745652315</v>
      </c>
      <c r="H2381">
        <v>-4.5008389346235198</v>
      </c>
      <c r="I2381">
        <v>3.9564864550999799</v>
      </c>
      <c r="J2381">
        <v>-0.63358178594692904</v>
      </c>
      <c r="K2381">
        <v>14.727071275866299</v>
      </c>
      <c r="L2381">
        <v>25.659393994066999</v>
      </c>
      <c r="M2381">
        <v>57.388362144522901</v>
      </c>
      <c r="N2381">
        <v>0.73224128282647605</v>
      </c>
      <c r="O2381">
        <v>507.97250859106498</v>
      </c>
      <c r="P2381">
        <v>41.399416909621003</v>
      </c>
      <c r="Q2381">
        <v>-2.0575264045268001E-2</v>
      </c>
    </row>
    <row r="2382" spans="1:17" hidden="1" x14ac:dyDescent="0.3">
      <c r="A2382" t="s">
        <v>4963</v>
      </c>
      <c r="B2382" t="s">
        <v>4964</v>
      </c>
      <c r="C2382" t="s">
        <v>10405</v>
      </c>
      <c r="D2382" t="s">
        <v>273</v>
      </c>
      <c r="E2382">
        <v>229.62077600000001</v>
      </c>
      <c r="F2382">
        <v>170.6</v>
      </c>
      <c r="G2382">
        <v>-41.0323573740706</v>
      </c>
      <c r="H2382">
        <v>-8.2501394382609003</v>
      </c>
      <c r="I2382">
        <v>-19.151046048111301</v>
      </c>
      <c r="J2382">
        <v>-3.7953875277516098</v>
      </c>
      <c r="K2382">
        <v>180.47345315570001</v>
      </c>
      <c r="L2382">
        <v>176.52286048463</v>
      </c>
      <c r="M2382">
        <v>30.0499810095803</v>
      </c>
      <c r="N2382">
        <v>0.65688861065152204</v>
      </c>
      <c r="O2382">
        <v>26.3188745603751</v>
      </c>
      <c r="P2382">
        <v>23.623188405796999</v>
      </c>
      <c r="Q2382">
        <v>0.16895400900066801</v>
      </c>
    </row>
    <row r="2383" spans="1:17" hidden="1" x14ac:dyDescent="0.3">
      <c r="A2383" t="s">
        <v>4965</v>
      </c>
      <c r="B2383" t="s">
        <v>4966</v>
      </c>
      <c r="C2383" t="s">
        <v>10405</v>
      </c>
      <c r="D2383" t="s">
        <v>51</v>
      </c>
      <c r="E2383">
        <v>229.58337570999899</v>
      </c>
      <c r="F2383">
        <v>139.11000000000001</v>
      </c>
      <c r="G2383">
        <v>12.305941704264701</v>
      </c>
      <c r="H2383">
        <v>-10.466977069533399</v>
      </c>
      <c r="I2383">
        <v>8.5537534547990699</v>
      </c>
      <c r="J2383">
        <v>-2.5223782231788099</v>
      </c>
      <c r="K2383">
        <v>134.10234108072501</v>
      </c>
      <c r="L2383">
        <v>118.527893198117</v>
      </c>
      <c r="M2383">
        <v>31.989566380449201</v>
      </c>
      <c r="N2383">
        <v>0.857887671249428</v>
      </c>
      <c r="O2383">
        <v>21.486593343397299</v>
      </c>
      <c r="P2383">
        <v>52.868131868131798</v>
      </c>
    </row>
    <row r="2384" spans="1:17" hidden="1" x14ac:dyDescent="0.3">
      <c r="A2384" t="s">
        <v>4967</v>
      </c>
      <c r="B2384" t="s">
        <v>4968</v>
      </c>
      <c r="C2384" t="s">
        <v>10405</v>
      </c>
      <c r="D2384" t="s">
        <v>215</v>
      </c>
      <c r="E2384">
        <v>229.56341775000001</v>
      </c>
      <c r="F2384">
        <v>167.69</v>
      </c>
      <c r="G2384">
        <v>-65.568866299175895</v>
      </c>
      <c r="H2384">
        <v>-14.7141481531989</v>
      </c>
      <c r="I2384">
        <v>-38.239576938928899</v>
      </c>
      <c r="J2384">
        <v>-4.1924066805089097</v>
      </c>
      <c r="K2384">
        <v>180.75460153847601</v>
      </c>
      <c r="L2384">
        <v>208.61329793514599</v>
      </c>
      <c r="M2384">
        <v>32.481224641406399</v>
      </c>
      <c r="N2384">
        <v>0.67917529231944596</v>
      </c>
      <c r="O2384">
        <v>167.15963981155701</v>
      </c>
      <c r="P2384">
        <v>2.2499999999999898</v>
      </c>
      <c r="Q2384">
        <v>3.0633169701742E-2</v>
      </c>
    </row>
    <row r="2385" spans="1:17" hidden="1" x14ac:dyDescent="0.3">
      <c r="A2385" t="s">
        <v>4969</v>
      </c>
      <c r="B2385" t="s">
        <v>4970</v>
      </c>
      <c r="C2385" t="s">
        <v>10405</v>
      </c>
      <c r="D2385" t="s">
        <v>916</v>
      </c>
      <c r="E2385">
        <v>229.5</v>
      </c>
      <c r="F2385">
        <v>900</v>
      </c>
      <c r="G2385">
        <v>107.73522110873699</v>
      </c>
      <c r="H2385">
        <v>38.995945631292798</v>
      </c>
      <c r="I2385">
        <v>69.598919627559795</v>
      </c>
      <c r="J2385">
        <v>6.7282027548889696</v>
      </c>
      <c r="K2385">
        <v>713.72182007420201</v>
      </c>
      <c r="L2385">
        <v>586.75290513359198</v>
      </c>
      <c r="M2385">
        <v>80.870664641123099</v>
      </c>
      <c r="N2385">
        <v>2.1206530149803502</v>
      </c>
      <c r="O2385">
        <v>4.1888888888888802</v>
      </c>
      <c r="P2385">
        <v>175.52426144191</v>
      </c>
      <c r="Q2385">
        <v>0.15041021042439101</v>
      </c>
    </row>
    <row r="2386" spans="1:17" hidden="1" x14ac:dyDescent="0.3">
      <c r="A2386" t="s">
        <v>4971</v>
      </c>
      <c r="B2386" t="s">
        <v>4972</v>
      </c>
      <c r="C2386" t="s">
        <v>10405</v>
      </c>
      <c r="D2386" t="s">
        <v>374</v>
      </c>
      <c r="E2386">
        <v>228.90990780000001</v>
      </c>
      <c r="F2386">
        <v>376.6</v>
      </c>
      <c r="G2386">
        <v>29.016375653084499</v>
      </c>
      <c r="H2386">
        <v>-11.5607025365432</v>
      </c>
      <c r="I2386">
        <v>-30.8497698979814</v>
      </c>
      <c r="J2386">
        <v>-5.0198003537434497</v>
      </c>
      <c r="K2386">
        <v>391.89209289510399</v>
      </c>
      <c r="L2386">
        <v>373.628091869851</v>
      </c>
      <c r="M2386">
        <v>47.704674831336497</v>
      </c>
      <c r="N2386">
        <v>0.51144315434833199</v>
      </c>
      <c r="O2386">
        <v>40.281465746149699</v>
      </c>
      <c r="P2386">
        <v>70.099367660343205</v>
      </c>
      <c r="Q2386">
        <v>0.13054682042535701</v>
      </c>
    </row>
    <row r="2387" spans="1:17" hidden="1" x14ac:dyDescent="0.3">
      <c r="A2387" t="s">
        <v>4973</v>
      </c>
      <c r="B2387" t="s">
        <v>4974</v>
      </c>
      <c r="C2387" t="s">
        <v>10405</v>
      </c>
      <c r="D2387" t="s">
        <v>228</v>
      </c>
      <c r="E2387">
        <v>228.88038119999999</v>
      </c>
      <c r="F2387">
        <v>292.75</v>
      </c>
      <c r="G2387">
        <v>-17.426985518919999</v>
      </c>
      <c r="H2387">
        <v>-8.3969428307274203</v>
      </c>
      <c r="I2387">
        <v>-5.4015254816516904</v>
      </c>
      <c r="J2387">
        <v>-5.93352828302673</v>
      </c>
      <c r="K2387">
        <v>292.03295400635801</v>
      </c>
      <c r="L2387">
        <v>275.29534619638599</v>
      </c>
      <c r="M2387">
        <v>45.155032391362198</v>
      </c>
      <c r="N2387">
        <v>0.66602749975168696</v>
      </c>
      <c r="O2387">
        <v>22.630230572160499</v>
      </c>
      <c r="P2387">
        <v>30.867232901206901</v>
      </c>
      <c r="Q2387">
        <v>4.3146951199827997E-2</v>
      </c>
    </row>
    <row r="2388" spans="1:17" hidden="1" x14ac:dyDescent="0.3">
      <c r="A2388" t="s">
        <v>4975</v>
      </c>
      <c r="B2388" t="s">
        <v>4976</v>
      </c>
      <c r="C2388" t="s">
        <v>10405</v>
      </c>
      <c r="D2388" t="s">
        <v>1429</v>
      </c>
      <c r="E2388">
        <v>228.74102758499899</v>
      </c>
      <c r="F2388">
        <v>219.95</v>
      </c>
      <c r="G2388">
        <v>49.328425507219798</v>
      </c>
      <c r="H2388">
        <v>7.1010769780959899</v>
      </c>
      <c r="I2388">
        <v>16.966997657929799</v>
      </c>
      <c r="J2388">
        <v>-5.4170835013838996</v>
      </c>
      <c r="K2388">
        <v>204.08285885562799</v>
      </c>
      <c r="L2388">
        <v>181.41755741057401</v>
      </c>
      <c r="M2388">
        <v>58.602577443016997</v>
      </c>
      <c r="N2388">
        <v>0.39642258155784699</v>
      </c>
      <c r="O2388">
        <v>13.1393498522391</v>
      </c>
      <c r="P2388">
        <v>98.869801084990897</v>
      </c>
      <c r="Q2388">
        <v>5.3401676569237999E-2</v>
      </c>
    </row>
    <row r="2389" spans="1:17" hidden="1" x14ac:dyDescent="0.3">
      <c r="A2389" t="s">
        <v>4977</v>
      </c>
      <c r="B2389" t="s">
        <v>4978</v>
      </c>
      <c r="C2389" t="s">
        <v>10405</v>
      </c>
      <c r="D2389" t="s">
        <v>592</v>
      </c>
      <c r="E2389">
        <v>228.60504</v>
      </c>
      <c r="F2389">
        <v>66.319999999999993</v>
      </c>
      <c r="G2389">
        <v>973.48383462309005</v>
      </c>
      <c r="H2389">
        <v>-27.436821274579302</v>
      </c>
      <c r="I2389">
        <v>214.20536051681799</v>
      </c>
      <c r="J2389">
        <v>-12.6662659434911</v>
      </c>
      <c r="K2389">
        <v>68.559350533770399</v>
      </c>
      <c r="L2389">
        <v>41.318768459448698</v>
      </c>
      <c r="M2389">
        <v>3.88550549623658</v>
      </c>
      <c r="N2389">
        <v>0.19033029556916001</v>
      </c>
      <c r="O2389">
        <v>36.610373944511402</v>
      </c>
      <c r="P2389">
        <v>1557.99999999999</v>
      </c>
      <c r="Q2389">
        <v>0.17148543546141901</v>
      </c>
    </row>
    <row r="2390" spans="1:17" hidden="1" x14ac:dyDescent="0.3">
      <c r="A2390" t="s">
        <v>4979</v>
      </c>
      <c r="B2390" t="s">
        <v>4980</v>
      </c>
      <c r="C2390" t="s">
        <v>10405</v>
      </c>
      <c r="D2390" t="s">
        <v>273</v>
      </c>
      <c r="E2390">
        <v>228.52676400000001</v>
      </c>
      <c r="F2390">
        <v>88.59</v>
      </c>
      <c r="G2390">
        <v>-38.987863490117299</v>
      </c>
      <c r="H2390">
        <v>5.6751650316630204</v>
      </c>
      <c r="I2390">
        <v>-19.342619560658299</v>
      </c>
      <c r="J2390">
        <v>1.7055804126060701</v>
      </c>
      <c r="K2390">
        <v>84.092476149199101</v>
      </c>
      <c r="L2390">
        <v>92.054032390494001</v>
      </c>
      <c r="M2390">
        <v>61.9831118674403</v>
      </c>
      <c r="N2390">
        <v>0.70749302865848895</v>
      </c>
      <c r="O2390">
        <v>51.597245738796701</v>
      </c>
      <c r="P2390">
        <v>23.815513626834299</v>
      </c>
    </row>
    <row r="2391" spans="1:17" hidden="1" x14ac:dyDescent="0.3">
      <c r="A2391" t="s">
        <v>4981</v>
      </c>
      <c r="B2391" t="s">
        <v>4982</v>
      </c>
      <c r="C2391" t="s">
        <v>10405</v>
      </c>
      <c r="D2391" t="s">
        <v>46</v>
      </c>
      <c r="E2391">
        <v>228.010628</v>
      </c>
      <c r="F2391">
        <v>103.9</v>
      </c>
      <c r="G2391">
        <v>-25.6122798963371</v>
      </c>
      <c r="H2391">
        <v>-19.947993406168202</v>
      </c>
      <c r="I2391">
        <v>-11.157420669275901</v>
      </c>
      <c r="J2391">
        <v>-3.4748291497120198</v>
      </c>
      <c r="M2391">
        <v>45.338470999888997</v>
      </c>
      <c r="O2391">
        <v>34.744947064484997</v>
      </c>
      <c r="P2391">
        <v>13.551912568305999</v>
      </c>
    </row>
    <row r="2392" spans="1:17" hidden="1" x14ac:dyDescent="0.3">
      <c r="A2392" t="s">
        <v>4983</v>
      </c>
      <c r="B2392" t="s">
        <v>4984</v>
      </c>
      <c r="C2392" t="s">
        <v>10405</v>
      </c>
      <c r="D2392" t="s">
        <v>1966</v>
      </c>
      <c r="E2392">
        <v>227.47102608</v>
      </c>
      <c r="F2392">
        <v>51.36</v>
      </c>
      <c r="G2392">
        <v>143.539241236137</v>
      </c>
      <c r="H2392">
        <v>-10.4046850884696</v>
      </c>
      <c r="I2392">
        <v>23.898345386144001</v>
      </c>
      <c r="J2392">
        <v>-3.20454335335987</v>
      </c>
      <c r="K2392">
        <v>47.957979473015797</v>
      </c>
      <c r="L2392">
        <v>40.147543042003399</v>
      </c>
      <c r="M2392">
        <v>60.202603445904401</v>
      </c>
      <c r="N2392">
        <v>0.67520088507742804</v>
      </c>
      <c r="O2392">
        <v>14.096573208722701</v>
      </c>
      <c r="P2392">
        <v>178.373983739837</v>
      </c>
      <c r="Q2392">
        <v>0.13478034559900101</v>
      </c>
    </row>
    <row r="2393" spans="1:17" hidden="1" x14ac:dyDescent="0.3">
      <c r="A2393" t="s">
        <v>4985</v>
      </c>
      <c r="B2393" t="s">
        <v>4986</v>
      </c>
      <c r="C2393" t="s">
        <v>10405</v>
      </c>
      <c r="D2393" t="s">
        <v>54</v>
      </c>
      <c r="E2393">
        <v>226.85289599999999</v>
      </c>
      <c r="F2393">
        <v>91.6</v>
      </c>
      <c r="G2393">
        <v>-33.036122226963698</v>
      </c>
      <c r="H2393">
        <v>-14.2581204880215</v>
      </c>
      <c r="I2393">
        <v>-18.581262999902499</v>
      </c>
      <c r="J2393">
        <v>-4.2623916947431901</v>
      </c>
      <c r="K2393">
        <v>96.039501904231699</v>
      </c>
      <c r="M2393">
        <v>33.813878912164498</v>
      </c>
      <c r="N2393">
        <v>0.54654831517395097</v>
      </c>
      <c r="O2393">
        <v>33.024017467248903</v>
      </c>
      <c r="P2393">
        <v>11.7754728492983</v>
      </c>
    </row>
    <row r="2394" spans="1:17" hidden="1" x14ac:dyDescent="0.3">
      <c r="A2394" t="s">
        <v>4987</v>
      </c>
      <c r="B2394" t="s">
        <v>4988</v>
      </c>
      <c r="C2394" t="s">
        <v>10405</v>
      </c>
      <c r="D2394" t="s">
        <v>422</v>
      </c>
      <c r="E2394">
        <v>226.48033792499999</v>
      </c>
      <c r="F2394">
        <v>95.75</v>
      </c>
      <c r="G2394">
        <v>-25.989907776025198</v>
      </c>
      <c r="H2394">
        <v>-16.415535272129301</v>
      </c>
      <c r="I2394">
        <v>12.9661501696431</v>
      </c>
      <c r="J2394">
        <v>-7.0530282018447199</v>
      </c>
      <c r="K2394">
        <v>103.59235040652401</v>
      </c>
      <c r="L2394">
        <v>98.938962028102395</v>
      </c>
      <c r="M2394">
        <v>36.653103920888697</v>
      </c>
      <c r="N2394">
        <v>0.81656905186316897</v>
      </c>
      <c r="O2394">
        <v>60.9399477806788</v>
      </c>
      <c r="P2394">
        <v>41.746854182087297</v>
      </c>
    </row>
    <row r="2395" spans="1:17" hidden="1" x14ac:dyDescent="0.3">
      <c r="A2395" t="s">
        <v>4989</v>
      </c>
      <c r="B2395" t="s">
        <v>4990</v>
      </c>
      <c r="C2395" t="s">
        <v>10405</v>
      </c>
      <c r="D2395" t="s">
        <v>1001</v>
      </c>
      <c r="E2395">
        <v>226.00771584</v>
      </c>
      <c r="F2395">
        <v>163.19999999999999</v>
      </c>
      <c r="G2395">
        <v>183.33010731524899</v>
      </c>
      <c r="H2395">
        <v>5.1552457214611396</v>
      </c>
      <c r="I2395">
        <v>8.9211499905022897</v>
      </c>
      <c r="J2395">
        <v>-7.2830939349113004</v>
      </c>
      <c r="K2395">
        <v>154.66728371605799</v>
      </c>
      <c r="L2395">
        <v>128.61801539276101</v>
      </c>
      <c r="M2395">
        <v>54.105256107174398</v>
      </c>
      <c r="N2395">
        <v>0.77164110798127405</v>
      </c>
      <c r="O2395">
        <v>16.2990196078431</v>
      </c>
      <c r="P2395">
        <v>268.14798105120599</v>
      </c>
      <c r="Q2395">
        <v>0.15079801648744001</v>
      </c>
    </row>
    <row r="2396" spans="1:17" hidden="1" x14ac:dyDescent="0.3">
      <c r="A2396" t="s">
        <v>4991</v>
      </c>
      <c r="B2396" t="s">
        <v>4992</v>
      </c>
      <c r="C2396" t="s">
        <v>10405</v>
      </c>
      <c r="D2396" t="s">
        <v>400</v>
      </c>
      <c r="E2396">
        <v>225.99206162999999</v>
      </c>
      <c r="F2396">
        <v>125.1</v>
      </c>
      <c r="G2396">
        <v>0.53145367070928895</v>
      </c>
      <c r="H2396">
        <v>-4.3392880460936301</v>
      </c>
      <c r="I2396">
        <v>14.9863128977704</v>
      </c>
      <c r="J2396">
        <v>11.969960303902401</v>
      </c>
      <c r="K2396">
        <v>114.36884916067</v>
      </c>
      <c r="M2396">
        <v>65.129667369990202</v>
      </c>
      <c r="N2396">
        <v>0.61928876337017702</v>
      </c>
      <c r="O2396">
        <v>20.703437250199801</v>
      </c>
      <c r="P2396">
        <v>48.663101604277998</v>
      </c>
    </row>
    <row r="2397" spans="1:17" hidden="1" x14ac:dyDescent="0.3">
      <c r="A2397" t="s">
        <v>4993</v>
      </c>
      <c r="B2397" t="s">
        <v>4994</v>
      </c>
      <c r="C2397" t="s">
        <v>10405</v>
      </c>
      <c r="D2397" t="s">
        <v>261</v>
      </c>
      <c r="E2397">
        <v>224.68178831500001</v>
      </c>
      <c r="F2397">
        <v>481.85</v>
      </c>
      <c r="G2397">
        <v>15.6405533252635</v>
      </c>
      <c r="H2397">
        <v>1.90825197446738</v>
      </c>
      <c r="I2397">
        <v>-4.58883356020403</v>
      </c>
      <c r="J2397">
        <v>7.9951560736282996</v>
      </c>
      <c r="K2397">
        <v>413.02975795134699</v>
      </c>
      <c r="L2397">
        <v>396.29601225847398</v>
      </c>
      <c r="M2397">
        <v>85.091039202613302</v>
      </c>
      <c r="N2397">
        <v>1.13691620676872</v>
      </c>
      <c r="O2397">
        <v>26.470893431565798</v>
      </c>
      <c r="P2397">
        <v>72.027847197429395</v>
      </c>
      <c r="Q2397">
        <v>0.160382171632481</v>
      </c>
    </row>
    <row r="2398" spans="1:17" hidden="1" x14ac:dyDescent="0.3">
      <c r="A2398" t="s">
        <v>4995</v>
      </c>
      <c r="B2398" t="s">
        <v>4996</v>
      </c>
      <c r="C2398" t="s">
        <v>10405</v>
      </c>
      <c r="D2398" t="s">
        <v>46</v>
      </c>
      <c r="E2398">
        <v>223.4706984</v>
      </c>
      <c r="F2398">
        <v>77.010000000000005</v>
      </c>
      <c r="G2398">
        <v>44.173358432614002</v>
      </c>
      <c r="H2398">
        <v>-17.646744035190199</v>
      </c>
      <c r="I2398">
        <v>-7.3646351968552803</v>
      </c>
      <c r="J2398">
        <v>-6.5145854686825198</v>
      </c>
      <c r="K2398">
        <v>86.158798912008606</v>
      </c>
      <c r="L2398">
        <v>78.194238224242397</v>
      </c>
      <c r="M2398">
        <v>17.876660690386402</v>
      </c>
      <c r="N2398">
        <v>0.38120324820482199</v>
      </c>
      <c r="O2398">
        <v>48.552136086222497</v>
      </c>
      <c r="P2398">
        <v>86.690909090909102</v>
      </c>
      <c r="Q2398">
        <v>0.118277936952567</v>
      </c>
    </row>
    <row r="2399" spans="1:17" hidden="1" x14ac:dyDescent="0.3">
      <c r="A2399" t="s">
        <v>4997</v>
      </c>
      <c r="B2399" t="s">
        <v>4998</v>
      </c>
      <c r="C2399" t="s">
        <v>10405</v>
      </c>
      <c r="D2399" t="s">
        <v>4392</v>
      </c>
      <c r="E2399">
        <v>223.33171050000001</v>
      </c>
      <c r="F2399">
        <v>302.95</v>
      </c>
      <c r="G2399">
        <v>20.005137881235498</v>
      </c>
      <c r="H2399">
        <v>-17.866954267658802</v>
      </c>
      <c r="I2399">
        <v>81.456689693057001</v>
      </c>
      <c r="J2399">
        <v>-10.1466102442095</v>
      </c>
      <c r="K2399">
        <v>284.03742071008099</v>
      </c>
      <c r="M2399">
        <v>46.1270148072743</v>
      </c>
      <c r="N2399">
        <v>0.18946984878848599</v>
      </c>
      <c r="O2399">
        <v>22.099356329427302</v>
      </c>
      <c r="P2399">
        <v>116.392857142857</v>
      </c>
    </row>
    <row r="2400" spans="1:17" hidden="1" x14ac:dyDescent="0.3">
      <c r="A2400" t="s">
        <v>4999</v>
      </c>
      <c r="B2400" t="s">
        <v>5000</v>
      </c>
      <c r="C2400" t="s">
        <v>10405</v>
      </c>
      <c r="D2400" t="s">
        <v>835</v>
      </c>
      <c r="E2400">
        <v>223.32876551999999</v>
      </c>
      <c r="F2400">
        <v>34.909999999999997</v>
      </c>
      <c r="G2400">
        <v>-34.878117771093301</v>
      </c>
      <c r="H2400">
        <v>-12.280112151312601</v>
      </c>
      <c r="I2400">
        <v>4.9677860338177098</v>
      </c>
      <c r="J2400">
        <v>-8.1900145032145897</v>
      </c>
      <c r="K2400">
        <v>35.253701172648803</v>
      </c>
      <c r="L2400">
        <v>32.862307883952802</v>
      </c>
      <c r="M2400">
        <v>37.156458879023198</v>
      </c>
      <c r="N2400">
        <v>0.385204434613793</v>
      </c>
      <c r="O2400">
        <v>16.556860498424498</v>
      </c>
      <c r="P2400">
        <v>31.537302185380501</v>
      </c>
      <c r="Q2400">
        <v>-1.2349389556185E-2</v>
      </c>
    </row>
    <row r="2401" spans="1:17" hidden="1" x14ac:dyDescent="0.3">
      <c r="A2401" t="s">
        <v>5001</v>
      </c>
      <c r="B2401" t="s">
        <v>5002</v>
      </c>
      <c r="C2401" t="s">
        <v>10405</v>
      </c>
      <c r="D2401" t="s">
        <v>54</v>
      </c>
      <c r="E2401">
        <v>223.20620478000001</v>
      </c>
      <c r="F2401">
        <v>160.85</v>
      </c>
      <c r="G2401">
        <v>16.058547266768301</v>
      </c>
      <c r="H2401">
        <v>-12.983239396250699</v>
      </c>
      <c r="I2401">
        <v>-10.9419591390389</v>
      </c>
      <c r="J2401">
        <v>-8.7589105547858992</v>
      </c>
      <c r="K2401">
        <v>170.57001540356501</v>
      </c>
      <c r="L2401">
        <v>158.68703321902899</v>
      </c>
      <c r="M2401">
        <v>38.703024396021497</v>
      </c>
      <c r="N2401">
        <v>0.74916860868609003</v>
      </c>
      <c r="O2401">
        <v>44.793285669878699</v>
      </c>
      <c r="P2401">
        <v>73.985938345051295</v>
      </c>
      <c r="Q2401">
        <v>7.9840010522349E-2</v>
      </c>
    </row>
    <row r="2402" spans="1:17" hidden="1" x14ac:dyDescent="0.3">
      <c r="A2402" t="s">
        <v>5003</v>
      </c>
      <c r="B2402" t="s">
        <v>5004</v>
      </c>
      <c r="C2402" t="s">
        <v>10405</v>
      </c>
      <c r="D2402" t="s">
        <v>130</v>
      </c>
      <c r="E2402">
        <v>222.71009534999999</v>
      </c>
      <c r="F2402">
        <v>55.26</v>
      </c>
      <c r="G2402">
        <v>9.1198890448589296</v>
      </c>
      <c r="H2402">
        <v>-15.5041284083077</v>
      </c>
      <c r="I2402">
        <v>18.546319926412099</v>
      </c>
      <c r="J2402">
        <v>-11.8546618074456</v>
      </c>
      <c r="K2402">
        <v>57.551426066077397</v>
      </c>
      <c r="L2402">
        <v>51.450920847721498</v>
      </c>
      <c r="M2402">
        <v>30.418602336965801</v>
      </c>
      <c r="N2402">
        <v>0.225249956336598</v>
      </c>
      <c r="O2402">
        <v>40.879478827361503</v>
      </c>
      <c r="P2402">
        <v>49.756097560975597</v>
      </c>
      <c r="Q2402">
        <v>1.4458780879565E-2</v>
      </c>
    </row>
    <row r="2403" spans="1:17" hidden="1" x14ac:dyDescent="0.3">
      <c r="A2403" t="s">
        <v>5005</v>
      </c>
      <c r="B2403" t="s">
        <v>5006</v>
      </c>
      <c r="C2403" t="s">
        <v>10405</v>
      </c>
      <c r="D2403" t="s">
        <v>130</v>
      </c>
      <c r="E2403">
        <v>222.57049466399999</v>
      </c>
      <c r="F2403">
        <v>14.14</v>
      </c>
      <c r="G2403">
        <v>-20.0708425837608</v>
      </c>
      <c r="H2403">
        <v>39.0991610653764</v>
      </c>
      <c r="I2403">
        <v>37.989975901433397</v>
      </c>
      <c r="J2403">
        <v>10.1344717981552</v>
      </c>
      <c r="K2403">
        <v>10.909435368053201</v>
      </c>
      <c r="L2403">
        <v>10.8656766723833</v>
      </c>
      <c r="M2403">
        <v>76.628601849459102</v>
      </c>
      <c r="N2403">
        <v>1.76068865412882</v>
      </c>
      <c r="O2403">
        <v>10.1838755304101</v>
      </c>
      <c r="P2403">
        <v>74.567901234567898</v>
      </c>
      <c r="Q2403">
        <v>5.7980259442736E-2</v>
      </c>
    </row>
    <row r="2404" spans="1:17" hidden="1" x14ac:dyDescent="0.3">
      <c r="A2404" t="s">
        <v>5007</v>
      </c>
      <c r="B2404" t="s">
        <v>5008</v>
      </c>
      <c r="C2404" t="s">
        <v>10405</v>
      </c>
      <c r="D2404" t="s">
        <v>374</v>
      </c>
      <c r="E2404">
        <v>222.13160199999999</v>
      </c>
      <c r="F2404">
        <v>75.459999999999994</v>
      </c>
      <c r="G2404">
        <v>4.3598875713453502</v>
      </c>
      <c r="H2404">
        <v>8.8475173750265306</v>
      </c>
      <c r="I2404">
        <v>0.97398796779845698</v>
      </c>
      <c r="J2404">
        <v>15.0839580995251</v>
      </c>
      <c r="K2404">
        <v>75.863279046396201</v>
      </c>
      <c r="L2404">
        <v>73.679550413545002</v>
      </c>
      <c r="M2404">
        <v>53.258195251219</v>
      </c>
      <c r="N2404">
        <v>2.72090425328288</v>
      </c>
      <c r="O2404">
        <v>29.008746355685101</v>
      </c>
      <c r="P2404">
        <v>53.062880324543599</v>
      </c>
      <c r="Q2404">
        <v>4.5918315719995002E-2</v>
      </c>
    </row>
    <row r="2405" spans="1:17" hidden="1" x14ac:dyDescent="0.3">
      <c r="A2405" t="s">
        <v>5009</v>
      </c>
      <c r="B2405" t="s">
        <v>5010</v>
      </c>
      <c r="C2405" t="s">
        <v>10405</v>
      </c>
      <c r="D2405" t="s">
        <v>21</v>
      </c>
      <c r="E2405">
        <v>222.1018</v>
      </c>
      <c r="F2405">
        <v>243.8</v>
      </c>
      <c r="G2405">
        <v>-56.706949781286298</v>
      </c>
      <c r="H2405">
        <v>-10.7023893222204</v>
      </c>
      <c r="I2405">
        <v>-7.6242657776438598</v>
      </c>
      <c r="J2405">
        <v>-6.6083427354672803</v>
      </c>
      <c r="K2405">
        <v>255.37852941127301</v>
      </c>
      <c r="M2405">
        <v>32.801401073134997</v>
      </c>
      <c r="N2405">
        <v>0.69268115062507496</v>
      </c>
      <c r="O2405">
        <v>37.817883511074598</v>
      </c>
      <c r="P2405">
        <v>32.464004346644899</v>
      </c>
    </row>
    <row r="2406" spans="1:17" hidden="1" x14ac:dyDescent="0.3">
      <c r="A2406" t="s">
        <v>5011</v>
      </c>
      <c r="B2406" t="s">
        <v>5012</v>
      </c>
      <c r="C2406" t="s">
        <v>10405</v>
      </c>
      <c r="D2406" t="s">
        <v>74</v>
      </c>
      <c r="E2406">
        <v>222.02788799999999</v>
      </c>
      <c r="F2406">
        <v>80</v>
      </c>
      <c r="G2406">
        <v>80.352092801693203</v>
      </c>
      <c r="H2406">
        <v>1.5698748745826001</v>
      </c>
      <c r="I2406">
        <v>64.8377067582759</v>
      </c>
      <c r="J2406">
        <v>-11.5372591024481</v>
      </c>
      <c r="K2406">
        <v>75.727646689699</v>
      </c>
      <c r="L2406">
        <v>59.429917480447401</v>
      </c>
      <c r="M2406">
        <v>33.471758283746397</v>
      </c>
      <c r="N2406">
        <v>0.203394770888708</v>
      </c>
      <c r="O2406">
        <v>19.8874999999999</v>
      </c>
      <c r="P2406">
        <v>134.60410557184699</v>
      </c>
      <c r="Q2406">
        <v>0.12702257470737099</v>
      </c>
    </row>
    <row r="2407" spans="1:17" hidden="1" x14ac:dyDescent="0.3">
      <c r="A2407" t="s">
        <v>5013</v>
      </c>
      <c r="B2407" t="s">
        <v>5014</v>
      </c>
      <c r="C2407" t="s">
        <v>10405</v>
      </c>
      <c r="D2407" t="s">
        <v>21</v>
      </c>
      <c r="E2407">
        <v>221.97377700000001</v>
      </c>
      <c r="F2407">
        <v>170</v>
      </c>
      <c r="G2407">
        <v>12.585505537845201</v>
      </c>
      <c r="H2407">
        <v>-22.035401146605</v>
      </c>
      <c r="I2407">
        <v>27.0403647649064</v>
      </c>
      <c r="J2407">
        <v>0.204114655298126</v>
      </c>
      <c r="M2407">
        <v>40.257181782087301</v>
      </c>
      <c r="O2407">
        <v>47.058823529411697</v>
      </c>
      <c r="P2407">
        <v>66.585007349338497</v>
      </c>
    </row>
    <row r="2408" spans="1:17" hidden="1" x14ac:dyDescent="0.3">
      <c r="A2408" t="s">
        <v>5015</v>
      </c>
      <c r="B2408" t="s">
        <v>5016</v>
      </c>
      <c r="C2408" t="s">
        <v>10405</v>
      </c>
      <c r="D2408" t="s">
        <v>400</v>
      </c>
      <c r="E2408">
        <v>221.95700938799999</v>
      </c>
      <c r="F2408">
        <v>4.9800000000000004</v>
      </c>
      <c r="G2408">
        <v>29.2570183646719</v>
      </c>
      <c r="H2408">
        <v>32.685911679216197</v>
      </c>
      <c r="I2408">
        <v>18.019468677347</v>
      </c>
      <c r="J2408">
        <v>-17.985231591675198</v>
      </c>
      <c r="K2408">
        <v>4.1331939676564202</v>
      </c>
      <c r="L2408">
        <v>3.7888551178346801</v>
      </c>
      <c r="M2408">
        <v>58.051801496409198</v>
      </c>
      <c r="N2408">
        <v>2.5477262292782399</v>
      </c>
      <c r="O2408">
        <v>31.346109827912599</v>
      </c>
      <c r="P2408">
        <v>82.723340884966902</v>
      </c>
      <c r="Q2408">
        <v>3.0770193275209998E-2</v>
      </c>
    </row>
    <row r="2409" spans="1:17" hidden="1" x14ac:dyDescent="0.3">
      <c r="A2409" t="s">
        <v>5017</v>
      </c>
      <c r="B2409" t="s">
        <v>5018</v>
      </c>
      <c r="C2409" t="s">
        <v>10405</v>
      </c>
      <c r="D2409" t="s">
        <v>5019</v>
      </c>
      <c r="E2409">
        <v>221.29740000000001</v>
      </c>
      <c r="F2409">
        <v>172.35</v>
      </c>
      <c r="G2409">
        <v>-19.239240624650101</v>
      </c>
      <c r="H2409">
        <v>-19.030753464538002</v>
      </c>
      <c r="I2409">
        <v>-4.7843813975889899</v>
      </c>
      <c r="J2409">
        <v>-7.0544252401235603</v>
      </c>
      <c r="K2409">
        <v>177.07922321158901</v>
      </c>
      <c r="M2409">
        <v>39.612141134454497</v>
      </c>
      <c r="N2409">
        <v>0.43152851282372401</v>
      </c>
      <c r="O2409">
        <v>27.9373368146214</v>
      </c>
      <c r="P2409">
        <v>63.364928909952603</v>
      </c>
    </row>
    <row r="2410" spans="1:17" hidden="1" x14ac:dyDescent="0.3">
      <c r="A2410" t="s">
        <v>5020</v>
      </c>
      <c r="B2410" t="s">
        <v>5021</v>
      </c>
      <c r="C2410" t="s">
        <v>10405</v>
      </c>
      <c r="D2410" t="s">
        <v>473</v>
      </c>
      <c r="E2410">
        <v>221.28960000000001</v>
      </c>
      <c r="F2410">
        <v>149.52000000000001</v>
      </c>
      <c r="G2410">
        <v>-12.994172796093601</v>
      </c>
      <c r="H2410">
        <v>-20.523247898208901</v>
      </c>
      <c r="I2410">
        <v>15.630271548846499</v>
      </c>
      <c r="J2410">
        <v>-7.9124767982147404</v>
      </c>
      <c r="K2410">
        <v>154.863483064842</v>
      </c>
      <c r="L2410">
        <v>142.205245433443</v>
      </c>
      <c r="M2410">
        <v>29.099132888738499</v>
      </c>
      <c r="N2410">
        <v>9.0970170134557493E-2</v>
      </c>
      <c r="O2410">
        <v>29.481005885500199</v>
      </c>
      <c r="P2410">
        <v>38.765661252900202</v>
      </c>
      <c r="Q2410">
        <v>1.5821626204425999E-2</v>
      </c>
    </row>
    <row r="2411" spans="1:17" hidden="1" x14ac:dyDescent="0.3">
      <c r="A2411" t="s">
        <v>5022</v>
      </c>
      <c r="B2411" t="s">
        <v>5023</v>
      </c>
      <c r="C2411" t="s">
        <v>10405</v>
      </c>
      <c r="D2411" t="s">
        <v>592</v>
      </c>
      <c r="E2411">
        <v>220.89375000000001</v>
      </c>
      <c r="F2411">
        <v>112.5</v>
      </c>
      <c r="G2411">
        <v>118.15050128975599</v>
      </c>
      <c r="H2411">
        <v>-19.8825036833768</v>
      </c>
      <c r="I2411">
        <v>70.984462995049796</v>
      </c>
      <c r="J2411">
        <v>-4.4424087328181701</v>
      </c>
      <c r="K2411">
        <v>109.60019600229001</v>
      </c>
      <c r="L2411">
        <v>80.603667138095503</v>
      </c>
      <c r="M2411">
        <v>44.419179196969601</v>
      </c>
      <c r="N2411">
        <v>0.32629307107030298</v>
      </c>
      <c r="O2411">
        <v>21.1111111111111</v>
      </c>
      <c r="P2411">
        <v>188.461538461538</v>
      </c>
      <c r="Q2411">
        <v>0.101034939093206</v>
      </c>
    </row>
    <row r="2412" spans="1:17" hidden="1" x14ac:dyDescent="0.3">
      <c r="A2412" t="s">
        <v>5024</v>
      </c>
      <c r="B2412" t="s">
        <v>5025</v>
      </c>
      <c r="C2412" t="s">
        <v>10405</v>
      </c>
      <c r="D2412" t="s">
        <v>374</v>
      </c>
      <c r="E2412">
        <v>220.83098000000001</v>
      </c>
      <c r="F2412">
        <v>75.64</v>
      </c>
      <c r="G2412">
        <v>-20.286076881334498</v>
      </c>
      <c r="H2412">
        <v>-10.800838934623499</v>
      </c>
      <c r="I2412">
        <v>-21.7083649733779</v>
      </c>
      <c r="J2412">
        <v>-7.6925045361851101</v>
      </c>
      <c r="K2412">
        <v>75.553206270723607</v>
      </c>
      <c r="L2412">
        <v>76.576954970756304</v>
      </c>
      <c r="M2412">
        <v>47.771223632104302</v>
      </c>
      <c r="N2412">
        <v>2.3858545728112199</v>
      </c>
      <c r="O2412">
        <v>42.649391856160698</v>
      </c>
      <c r="P2412">
        <v>13.2335329341317</v>
      </c>
      <c r="Q2412">
        <v>3.3209508006975003E-2</v>
      </c>
    </row>
    <row r="2413" spans="1:17" hidden="1" x14ac:dyDescent="0.3">
      <c r="A2413" t="s">
        <v>5026</v>
      </c>
      <c r="B2413" t="s">
        <v>5027</v>
      </c>
      <c r="C2413" t="s">
        <v>10405</v>
      </c>
      <c r="D2413" t="s">
        <v>2205</v>
      </c>
      <c r="E2413">
        <v>220.48320000000001</v>
      </c>
      <c r="F2413">
        <v>270.2</v>
      </c>
      <c r="G2413">
        <v>3.5890977809849698</v>
      </c>
      <c r="H2413">
        <v>10.2895933673295</v>
      </c>
      <c r="I2413">
        <v>48.780022263435498</v>
      </c>
      <c r="J2413">
        <v>-3.35491499429755</v>
      </c>
      <c r="K2413">
        <v>258.89145273823402</v>
      </c>
      <c r="M2413">
        <v>52.050983997020403</v>
      </c>
      <c r="N2413">
        <v>0.63877508686407702</v>
      </c>
      <c r="O2413">
        <v>27.3131014063656</v>
      </c>
      <c r="P2413">
        <v>106.259541984732</v>
      </c>
    </row>
    <row r="2414" spans="1:17" hidden="1" x14ac:dyDescent="0.3">
      <c r="A2414" t="s">
        <v>5028</v>
      </c>
      <c r="B2414" t="s">
        <v>5029</v>
      </c>
      <c r="C2414" t="s">
        <v>10405</v>
      </c>
      <c r="D2414" t="s">
        <v>190</v>
      </c>
      <c r="E2414">
        <v>219.86577439999999</v>
      </c>
      <c r="F2414">
        <v>1.88</v>
      </c>
      <c r="G2414">
        <v>33.062781991511301</v>
      </c>
      <c r="H2414">
        <v>-12.305716983404</v>
      </c>
      <c r="I2414">
        <v>-19.985313058311402</v>
      </c>
      <c r="J2414">
        <v>-6.1139419074284804</v>
      </c>
      <c r="K2414">
        <v>2.0192913116896101</v>
      </c>
      <c r="L2414">
        <v>2.0036129684303501</v>
      </c>
      <c r="M2414">
        <v>28.7135163412891</v>
      </c>
      <c r="N2414">
        <v>0.51579971931267499</v>
      </c>
      <c r="O2414">
        <v>57.978723404255298</v>
      </c>
      <c r="P2414">
        <v>64.912280701754298</v>
      </c>
      <c r="Q2414">
        <v>-3.4343596126251E-2</v>
      </c>
    </row>
    <row r="2415" spans="1:17" hidden="1" x14ac:dyDescent="0.3">
      <c r="A2415" t="s">
        <v>5030</v>
      </c>
      <c r="B2415" t="s">
        <v>5031</v>
      </c>
      <c r="C2415" t="s">
        <v>10405</v>
      </c>
      <c r="D2415" t="s">
        <v>161</v>
      </c>
      <c r="E2415">
        <v>218.94120606799899</v>
      </c>
      <c r="F2415">
        <v>94.81</v>
      </c>
      <c r="G2415">
        <v>29.942310163477</v>
      </c>
      <c r="H2415">
        <v>-8.9809046970567294</v>
      </c>
      <c r="I2415">
        <v>61.661073453550799</v>
      </c>
      <c r="J2415">
        <v>-1.8590208726789601</v>
      </c>
      <c r="K2415">
        <v>87.270091807545896</v>
      </c>
      <c r="L2415">
        <v>71.153980302341907</v>
      </c>
      <c r="M2415">
        <v>65.266230214764406</v>
      </c>
      <c r="N2415">
        <v>0.57739952148738904</v>
      </c>
      <c r="O2415">
        <v>4.3982702246598304</v>
      </c>
      <c r="P2415">
        <v>115.47727272727199</v>
      </c>
      <c r="Q2415">
        <v>0.16353626957218301</v>
      </c>
    </row>
    <row r="2416" spans="1:17" hidden="1" x14ac:dyDescent="0.3">
      <c r="A2416" t="s">
        <v>5032</v>
      </c>
      <c r="B2416" t="s">
        <v>5033</v>
      </c>
      <c r="C2416" t="s">
        <v>10405</v>
      </c>
      <c r="D2416" t="s">
        <v>727</v>
      </c>
      <c r="E2416">
        <v>218.72479939199999</v>
      </c>
      <c r="F2416">
        <v>82.72</v>
      </c>
      <c r="G2416">
        <v>157.38127052052599</v>
      </c>
      <c r="H2416">
        <v>61.403693756912702</v>
      </c>
      <c r="I2416">
        <v>120.648525984443</v>
      </c>
      <c r="J2416">
        <v>8.3138830723380508</v>
      </c>
      <c r="K2416">
        <v>60.2932647758361</v>
      </c>
      <c r="L2416">
        <v>45.761947611655202</v>
      </c>
      <c r="M2416">
        <v>96.329499097840994</v>
      </c>
      <c r="N2416">
        <v>1.14000451596737</v>
      </c>
      <c r="O2416">
        <v>0</v>
      </c>
      <c r="Q2416">
        <v>0.260373957821883</v>
      </c>
    </row>
    <row r="2417" spans="1:17" hidden="1" x14ac:dyDescent="0.3">
      <c r="A2417" t="s">
        <v>5034</v>
      </c>
      <c r="B2417" t="s">
        <v>5035</v>
      </c>
      <c r="C2417" t="s">
        <v>10405</v>
      </c>
      <c r="D2417" t="s">
        <v>1001</v>
      </c>
      <c r="E2417">
        <v>218.42299738</v>
      </c>
      <c r="F2417">
        <v>116.9</v>
      </c>
      <c r="G2417">
        <v>59.476196870771602</v>
      </c>
      <c r="H2417">
        <v>12.7336300032522</v>
      </c>
      <c r="I2417">
        <v>43.624644263374499</v>
      </c>
      <c r="J2417">
        <v>-2.7321453495527002</v>
      </c>
      <c r="K2417">
        <v>102.269625903372</v>
      </c>
      <c r="L2417">
        <v>83.818576781417406</v>
      </c>
      <c r="M2417">
        <v>51.590710065634298</v>
      </c>
      <c r="N2417">
        <v>2.16143708863207</v>
      </c>
      <c r="O2417">
        <v>8.4687767322497702</v>
      </c>
      <c r="P2417">
        <v>111.96736174070701</v>
      </c>
      <c r="Q2417">
        <v>5.6988789671015998E-2</v>
      </c>
    </row>
    <row r="2418" spans="1:17" hidden="1" x14ac:dyDescent="0.3">
      <c r="A2418" t="s">
        <v>5036</v>
      </c>
      <c r="B2418" t="s">
        <v>5037</v>
      </c>
      <c r="C2418" t="s">
        <v>10405</v>
      </c>
      <c r="D2418" t="s">
        <v>465</v>
      </c>
      <c r="E2418">
        <v>217.87290587999999</v>
      </c>
      <c r="F2418">
        <v>23.16</v>
      </c>
      <c r="G2418">
        <v>76.611347374365295</v>
      </c>
      <c r="H2418">
        <v>93.524295715286598</v>
      </c>
      <c r="I2418">
        <v>136.55272893787</v>
      </c>
      <c r="J2418">
        <v>27.255295362047399</v>
      </c>
      <c r="K2418">
        <v>15.9679142624026</v>
      </c>
      <c r="L2418">
        <v>12.8314786969433</v>
      </c>
      <c r="M2418">
        <v>82.162037171783993</v>
      </c>
      <c r="N2418">
        <v>2.2071707071115299</v>
      </c>
      <c r="O2418">
        <v>0</v>
      </c>
      <c r="P2418">
        <v>171.1943793911</v>
      </c>
      <c r="Q2418">
        <v>-2.0906308926761E-2</v>
      </c>
    </row>
    <row r="2419" spans="1:17" hidden="1" x14ac:dyDescent="0.3">
      <c r="A2419" t="s">
        <v>5038</v>
      </c>
      <c r="B2419" t="s">
        <v>5039</v>
      </c>
      <c r="C2419" t="s">
        <v>10405</v>
      </c>
      <c r="D2419" t="s">
        <v>242</v>
      </c>
      <c r="E2419">
        <v>217.55052956</v>
      </c>
      <c r="F2419">
        <v>236.6</v>
      </c>
      <c r="G2419">
        <v>-28.710876216781799</v>
      </c>
      <c r="H2419">
        <v>-26.1491363519619</v>
      </c>
      <c r="I2419">
        <v>-14.256016989720701</v>
      </c>
      <c r="J2419">
        <v>-0.32299830009333103</v>
      </c>
      <c r="M2419">
        <v>40.336325125283203</v>
      </c>
      <c r="O2419">
        <v>39.8774302620456</v>
      </c>
      <c r="P2419">
        <v>8.2837528604118909</v>
      </c>
    </row>
    <row r="2420" spans="1:17" hidden="1" x14ac:dyDescent="0.3">
      <c r="A2420" t="s">
        <v>5040</v>
      </c>
      <c r="B2420" t="s">
        <v>5041</v>
      </c>
      <c r="C2420" t="s">
        <v>10405</v>
      </c>
      <c r="D2420" t="s">
        <v>3308</v>
      </c>
      <c r="E2420">
        <v>217.487075</v>
      </c>
      <c r="F2420">
        <v>115.7</v>
      </c>
      <c r="G2420">
        <v>68.4968216360772</v>
      </c>
      <c r="H2420">
        <v>12.388710347199099</v>
      </c>
      <c r="I2420">
        <v>50.651838367217501</v>
      </c>
      <c r="J2420">
        <v>0.73442824414830898</v>
      </c>
      <c r="K2420">
        <v>101.25190318534599</v>
      </c>
      <c r="M2420">
        <v>58.271140840293803</v>
      </c>
      <c r="N2420">
        <v>0.79253845593059702</v>
      </c>
      <c r="O2420">
        <v>24.243733794295501</v>
      </c>
      <c r="P2420">
        <v>110.363636363636</v>
      </c>
    </row>
    <row r="2421" spans="1:17" hidden="1" x14ac:dyDescent="0.3">
      <c r="A2421" t="s">
        <v>5042</v>
      </c>
      <c r="B2421" t="s">
        <v>5043</v>
      </c>
      <c r="C2421" t="s">
        <v>10405</v>
      </c>
      <c r="D2421" t="s">
        <v>46</v>
      </c>
      <c r="E2421">
        <v>217.39619999999999</v>
      </c>
      <c r="F2421">
        <v>210</v>
      </c>
      <c r="G2421">
        <v>168.15050128975599</v>
      </c>
      <c r="H2421">
        <v>26.993708852419399</v>
      </c>
      <c r="I2421">
        <v>148.76505633430801</v>
      </c>
      <c r="J2421">
        <v>5.1365142818154004</v>
      </c>
      <c r="K2421">
        <v>160.29002280102699</v>
      </c>
      <c r="L2421">
        <v>115.213498205601</v>
      </c>
      <c r="M2421">
        <v>90.079664181292301</v>
      </c>
      <c r="N2421">
        <v>2.09309967141292</v>
      </c>
      <c r="O2421">
        <v>4.0238095238095104</v>
      </c>
      <c r="P2421">
        <v>281.12522686025397</v>
      </c>
      <c r="Q2421">
        <v>0.142707093261082</v>
      </c>
    </row>
    <row r="2422" spans="1:17" hidden="1" x14ac:dyDescent="0.3">
      <c r="A2422" t="s">
        <v>5044</v>
      </c>
      <c r="B2422" t="s">
        <v>5045</v>
      </c>
      <c r="C2422" t="s">
        <v>10405</v>
      </c>
      <c r="D2422" t="s">
        <v>465</v>
      </c>
      <c r="E2422">
        <v>217.16058000000001</v>
      </c>
      <c r="F2422">
        <v>89.81</v>
      </c>
      <c r="G2422">
        <v>-32.721463390154703</v>
      </c>
      <c r="H2422">
        <v>-0.73427301972000503</v>
      </c>
      <c r="I2422">
        <v>-21.186819451044698</v>
      </c>
      <c r="J2422">
        <v>-0.390158042391412</v>
      </c>
      <c r="K2422">
        <v>86.024490350252506</v>
      </c>
      <c r="L2422">
        <v>89.438890189837295</v>
      </c>
      <c r="M2422">
        <v>62.461111607712503</v>
      </c>
      <c r="N2422">
        <v>0.76633817622609202</v>
      </c>
      <c r="O2422">
        <v>33.058679434361402</v>
      </c>
      <c r="P2422">
        <v>32.073529411764703</v>
      </c>
      <c r="Q2422">
        <v>-1.8529169218623E-2</v>
      </c>
    </row>
    <row r="2423" spans="1:17" hidden="1" x14ac:dyDescent="0.3">
      <c r="A2423" t="s">
        <v>5046</v>
      </c>
      <c r="B2423" t="s">
        <v>5047</v>
      </c>
      <c r="C2423" t="s">
        <v>10405</v>
      </c>
      <c r="D2423" t="s">
        <v>125</v>
      </c>
      <c r="E2423">
        <v>216.95618934000001</v>
      </c>
      <c r="F2423">
        <v>301.39999999999998</v>
      </c>
      <c r="G2423">
        <v>429.41679551694398</v>
      </c>
      <c r="H2423">
        <v>9.5413989312527292</v>
      </c>
      <c r="I2423">
        <v>91.910916072373595</v>
      </c>
      <c r="J2423">
        <v>0.71825727394826699</v>
      </c>
      <c r="K2423">
        <v>262.89462498968999</v>
      </c>
      <c r="L2423">
        <v>183.52622334045401</v>
      </c>
      <c r="M2423">
        <v>60.0501781701075</v>
      </c>
      <c r="N2423">
        <v>0.49106306734810101</v>
      </c>
      <c r="O2423">
        <v>5.4910418049104202</v>
      </c>
      <c r="P2423">
        <v>548.17204301075196</v>
      </c>
      <c r="Q2423">
        <v>0.16028704096091601</v>
      </c>
    </row>
    <row r="2424" spans="1:17" hidden="1" x14ac:dyDescent="0.3">
      <c r="A2424" t="s">
        <v>5048</v>
      </c>
      <c r="B2424" t="s">
        <v>5049</v>
      </c>
      <c r="C2424" t="s">
        <v>10405</v>
      </c>
      <c r="D2424" t="s">
        <v>125</v>
      </c>
      <c r="E2424">
        <v>216.23558</v>
      </c>
      <c r="F2424">
        <v>46.24</v>
      </c>
      <c r="G2424">
        <v>32.122132495430598</v>
      </c>
      <c r="H2424">
        <v>-14.009223080964899</v>
      </c>
      <c r="I2424">
        <v>-3.78284587138831</v>
      </c>
      <c r="J2424">
        <v>0.71693500958137601</v>
      </c>
      <c r="K2424">
        <v>47.074960823048698</v>
      </c>
      <c r="L2424">
        <v>42.328868404879898</v>
      </c>
      <c r="M2424">
        <v>41.721255697591502</v>
      </c>
      <c r="N2424">
        <v>0.19990639467714499</v>
      </c>
      <c r="O2424">
        <v>37.586505190311399</v>
      </c>
      <c r="Q2424">
        <v>5.0542474946905003E-2</v>
      </c>
    </row>
    <row r="2425" spans="1:17" hidden="1" x14ac:dyDescent="0.3">
      <c r="A2425" t="s">
        <v>5050</v>
      </c>
      <c r="B2425" t="s">
        <v>5051</v>
      </c>
      <c r="C2425" t="s">
        <v>10405</v>
      </c>
      <c r="D2425" t="s">
        <v>54</v>
      </c>
      <c r="E2425">
        <v>216.16062400000001</v>
      </c>
      <c r="F2425">
        <v>126.05</v>
      </c>
      <c r="G2425">
        <v>-11.9731316156163</v>
      </c>
      <c r="H2425">
        <v>15.992988225870199</v>
      </c>
      <c r="I2425">
        <v>68.932041965450694</v>
      </c>
      <c r="J2425">
        <v>-16.107272654116599</v>
      </c>
      <c r="K2425">
        <v>103.15081718467199</v>
      </c>
      <c r="M2425">
        <v>53.356860175140497</v>
      </c>
      <c r="N2425">
        <v>1.5905814197336601</v>
      </c>
      <c r="O2425">
        <v>17.017056723522401</v>
      </c>
      <c r="P2425">
        <v>138.73106060606</v>
      </c>
    </row>
    <row r="2426" spans="1:17" hidden="1" x14ac:dyDescent="0.3">
      <c r="A2426" t="s">
        <v>5052</v>
      </c>
      <c r="B2426" t="s">
        <v>5053</v>
      </c>
      <c r="C2426" t="s">
        <v>10405</v>
      </c>
      <c r="D2426" t="s">
        <v>273</v>
      </c>
      <c r="E2426">
        <v>216.15966337899999</v>
      </c>
      <c r="F2426">
        <v>209.33</v>
      </c>
      <c r="G2426">
        <v>-2.8722959992141299</v>
      </c>
      <c r="H2426">
        <v>0.51926156788903999</v>
      </c>
      <c r="I2426">
        <v>15.1766081418972</v>
      </c>
      <c r="J2426">
        <v>-7.0575736563901703</v>
      </c>
      <c r="K2426">
        <v>202.773565409589</v>
      </c>
      <c r="L2426">
        <v>191.87109200108699</v>
      </c>
      <c r="M2426">
        <v>48.8464384895317</v>
      </c>
      <c r="N2426">
        <v>0.275930622169688</v>
      </c>
      <c r="O2426">
        <v>38.537237854105904</v>
      </c>
      <c r="P2426">
        <v>43.573388203017799</v>
      </c>
      <c r="Q2426">
        <v>4.8641744853890001E-2</v>
      </c>
    </row>
    <row r="2427" spans="1:17" hidden="1" x14ac:dyDescent="0.3">
      <c r="A2427" t="s">
        <v>5054</v>
      </c>
      <c r="B2427" t="s">
        <v>5055</v>
      </c>
      <c r="C2427" t="s">
        <v>10405</v>
      </c>
      <c r="D2427" t="s">
        <v>512</v>
      </c>
      <c r="E2427">
        <v>215.97720275099999</v>
      </c>
      <c r="F2427">
        <v>212.91</v>
      </c>
      <c r="G2427">
        <v>103.99652732132699</v>
      </c>
      <c r="H2427">
        <v>-1.06074403545389</v>
      </c>
      <c r="I2427">
        <v>57.767845091067301</v>
      </c>
      <c r="J2427">
        <v>-2.0530282018447199</v>
      </c>
      <c r="K2427">
        <v>206.82417525839099</v>
      </c>
      <c r="L2427">
        <v>166.25907379670099</v>
      </c>
      <c r="M2427">
        <v>46.647678295946498</v>
      </c>
      <c r="N2427">
        <v>0.71429320909930305</v>
      </c>
      <c r="O2427">
        <v>11.6622046874266</v>
      </c>
      <c r="P2427">
        <v>157.60435571687799</v>
      </c>
      <c r="Q2427">
        <v>0.13062133295841299</v>
      </c>
    </row>
    <row r="2428" spans="1:17" hidden="1" x14ac:dyDescent="0.3">
      <c r="A2428" t="s">
        <v>5056</v>
      </c>
      <c r="B2428" t="s">
        <v>5057</v>
      </c>
      <c r="C2428" t="s">
        <v>10405</v>
      </c>
      <c r="D2428" t="s">
        <v>642</v>
      </c>
      <c r="E2428">
        <v>215.80655250000001</v>
      </c>
      <c r="F2428">
        <v>435.05</v>
      </c>
      <c r="G2428">
        <v>103.122145902233</v>
      </c>
      <c r="H2428">
        <v>0.406914592447502</v>
      </c>
      <c r="I2428">
        <v>83.089231484560003</v>
      </c>
      <c r="J2428">
        <v>-9.4998367124830203</v>
      </c>
      <c r="K2428">
        <v>398.09907363840898</v>
      </c>
      <c r="L2428">
        <v>295.38505710425198</v>
      </c>
      <c r="M2428">
        <v>36.729329094961898</v>
      </c>
      <c r="N2428">
        <v>0.31273566749743498</v>
      </c>
      <c r="O2428">
        <v>22.606596942880099</v>
      </c>
      <c r="P2428">
        <v>138.972809667673</v>
      </c>
      <c r="Q2428">
        <v>5.9526112430383998E-2</v>
      </c>
    </row>
    <row r="2429" spans="1:17" hidden="1" x14ac:dyDescent="0.3">
      <c r="A2429" t="s">
        <v>5058</v>
      </c>
      <c r="B2429" t="s">
        <v>5059</v>
      </c>
      <c r="C2429" t="s">
        <v>10405</v>
      </c>
      <c r="E2429">
        <v>215.60928570999999</v>
      </c>
      <c r="F2429">
        <v>41.86</v>
      </c>
      <c r="G2429">
        <v>-27.538509425418699</v>
      </c>
      <c r="H2429">
        <v>-15.989412127952701</v>
      </c>
      <c r="I2429">
        <v>8.8417899498699501</v>
      </c>
      <c r="J2429">
        <v>1.04049697801138</v>
      </c>
      <c r="K2429">
        <v>42.568899940751699</v>
      </c>
      <c r="L2429">
        <v>39.357659969047198</v>
      </c>
      <c r="M2429">
        <v>48.240545940801397</v>
      </c>
      <c r="N2429">
        <v>0.78560233706140103</v>
      </c>
      <c r="O2429">
        <v>31.820353559484001</v>
      </c>
      <c r="P2429">
        <v>170.588235294117</v>
      </c>
      <c r="Q2429">
        <v>9.1434184737638993E-2</v>
      </c>
    </row>
    <row r="2430" spans="1:17" hidden="1" x14ac:dyDescent="0.3">
      <c r="A2430" t="s">
        <v>5060</v>
      </c>
      <c r="B2430" t="s">
        <v>5061</v>
      </c>
      <c r="C2430" t="s">
        <v>10405</v>
      </c>
      <c r="E2430">
        <v>215.47499999999999</v>
      </c>
      <c r="F2430">
        <v>33.15</v>
      </c>
      <c r="G2430">
        <v>177.96358540190599</v>
      </c>
      <c r="H2430">
        <v>16.003425062410201</v>
      </c>
      <c r="I2430">
        <v>129.99342021831001</v>
      </c>
      <c r="J2430">
        <v>4.5392971507298903</v>
      </c>
      <c r="K2430">
        <v>26.012671524677</v>
      </c>
      <c r="L2430">
        <v>21.0791956566583</v>
      </c>
      <c r="M2430">
        <v>74.777908365627894</v>
      </c>
      <c r="N2430">
        <v>0.61185985311887303</v>
      </c>
      <c r="O2430">
        <v>1.9909502262443499</v>
      </c>
      <c r="P2430">
        <v>225.95870206489599</v>
      </c>
      <c r="Q2430">
        <v>9.7855610845223998E-2</v>
      </c>
    </row>
    <row r="2431" spans="1:17" hidden="1" x14ac:dyDescent="0.3">
      <c r="A2431" t="s">
        <v>5062</v>
      </c>
      <c r="B2431" t="s">
        <v>5063</v>
      </c>
      <c r="C2431" t="s">
        <v>10405</v>
      </c>
      <c r="D2431" t="s">
        <v>549</v>
      </c>
      <c r="E2431">
        <v>215.1011354</v>
      </c>
      <c r="F2431">
        <v>48.47</v>
      </c>
      <c r="G2431">
        <v>-1.5537997855119201</v>
      </c>
      <c r="H2431">
        <v>-5.2685157023002898</v>
      </c>
      <c r="I2431">
        <v>-4.27912022997306</v>
      </c>
      <c r="J2431">
        <v>-4.7471644934453501</v>
      </c>
      <c r="K2431">
        <v>49.294703482640003</v>
      </c>
      <c r="L2431">
        <v>46.085552908499999</v>
      </c>
      <c r="M2431">
        <v>46.812747261942903</v>
      </c>
      <c r="N2431">
        <v>0.40317655285690401</v>
      </c>
      <c r="O2431">
        <v>25.128945739632702</v>
      </c>
      <c r="P2431">
        <v>64.584040747028794</v>
      </c>
      <c r="Q2431">
        <v>6.7845987818799997E-2</v>
      </c>
    </row>
    <row r="2432" spans="1:17" hidden="1" x14ac:dyDescent="0.3">
      <c r="A2432" t="s">
        <v>5064</v>
      </c>
      <c r="B2432" t="s">
        <v>5065</v>
      </c>
      <c r="C2432" t="s">
        <v>10405</v>
      </c>
      <c r="D2432" t="s">
        <v>374</v>
      </c>
      <c r="E2432">
        <v>214.4324627</v>
      </c>
      <c r="F2432">
        <v>229</v>
      </c>
      <c r="G2432">
        <v>39.301472889158902</v>
      </c>
      <c r="H2432">
        <v>7.9424860024041699</v>
      </c>
      <c r="I2432">
        <v>64.930201281149294</v>
      </c>
      <c r="J2432">
        <v>-2.4101710589875802</v>
      </c>
      <c r="K2432">
        <v>209.29559172624599</v>
      </c>
      <c r="L2432">
        <v>173.83705456196299</v>
      </c>
      <c r="M2432">
        <v>63.695608529801397</v>
      </c>
      <c r="N2432">
        <v>0.74156309931787201</v>
      </c>
      <c r="O2432">
        <v>4.4366812227074099</v>
      </c>
      <c r="P2432">
        <v>95.810175288584801</v>
      </c>
      <c r="Q2432">
        <v>9.3530261845862994E-2</v>
      </c>
    </row>
    <row r="2433" spans="1:17" hidden="1" x14ac:dyDescent="0.3">
      <c r="A2433" t="s">
        <v>5066</v>
      </c>
      <c r="B2433" t="s">
        <v>5067</v>
      </c>
      <c r="C2433" t="s">
        <v>10405</v>
      </c>
      <c r="D2433" t="s">
        <v>592</v>
      </c>
      <c r="E2433">
        <v>214.32588000000001</v>
      </c>
      <c r="F2433">
        <v>24</v>
      </c>
      <c r="G2433">
        <v>50.938010809939598</v>
      </c>
      <c r="H2433">
        <v>7.99339804094123</v>
      </c>
      <c r="I2433">
        <v>-35.622918869894001</v>
      </c>
      <c r="J2433">
        <v>-1.64150556809987</v>
      </c>
      <c r="K2433">
        <v>23.088375936341201</v>
      </c>
      <c r="L2433">
        <v>21.839698095533102</v>
      </c>
      <c r="M2433">
        <v>51.143327264685198</v>
      </c>
      <c r="N2433">
        <v>2.7355514367486999</v>
      </c>
      <c r="O2433">
        <v>28.2916666666666</v>
      </c>
      <c r="P2433">
        <v>94.963444354183494</v>
      </c>
      <c r="Q2433">
        <v>2.6725415437873001E-2</v>
      </c>
    </row>
    <row r="2434" spans="1:17" hidden="1" x14ac:dyDescent="0.3">
      <c r="A2434" t="s">
        <v>5068</v>
      </c>
      <c r="B2434" t="s">
        <v>5069</v>
      </c>
      <c r="C2434" t="s">
        <v>10405</v>
      </c>
      <c r="D2434" t="s">
        <v>5019</v>
      </c>
      <c r="E2434">
        <v>214.12603799999999</v>
      </c>
      <c r="F2434">
        <v>210.15</v>
      </c>
      <c r="G2434">
        <v>81.284375529107805</v>
      </c>
      <c r="H2434">
        <v>-32.633693512720399</v>
      </c>
      <c r="I2434">
        <v>-5.3146394831819199</v>
      </c>
      <c r="J2434">
        <v>-7.3298857503539496</v>
      </c>
      <c r="K2434">
        <v>248.505900306374</v>
      </c>
      <c r="L2434">
        <v>224.66535772142601</v>
      </c>
      <c r="M2434">
        <v>39.049363528508898</v>
      </c>
      <c r="N2434">
        <v>0.74320524835988699</v>
      </c>
      <c r="O2434">
        <v>64.168451106352606</v>
      </c>
      <c r="P2434">
        <v>134.08521303258101</v>
      </c>
    </row>
    <row r="2435" spans="1:17" hidden="1" x14ac:dyDescent="0.3">
      <c r="A2435" t="s">
        <v>5070</v>
      </c>
      <c r="B2435" t="s">
        <v>5071</v>
      </c>
      <c r="C2435" t="s">
        <v>10405</v>
      </c>
      <c r="D2435" t="s">
        <v>86</v>
      </c>
      <c r="E2435">
        <v>213.98472899999999</v>
      </c>
      <c r="F2435">
        <v>210</v>
      </c>
      <c r="G2435">
        <v>-6.8494987102430898</v>
      </c>
      <c r="H2435">
        <v>-29.1172963962692</v>
      </c>
      <c r="I2435">
        <v>-6.7518576075233403</v>
      </c>
      <c r="J2435">
        <v>-3.9809030033870201</v>
      </c>
      <c r="K2435">
        <v>208.366437760982</v>
      </c>
      <c r="L2435">
        <v>192.82237990061799</v>
      </c>
      <c r="M2435">
        <v>38.762676112225599</v>
      </c>
      <c r="N2435">
        <v>0.128899936161253</v>
      </c>
      <c r="O2435">
        <v>49.499999999999901</v>
      </c>
      <c r="P2435">
        <v>45.8333333333333</v>
      </c>
      <c r="Q2435">
        <v>7.5847689337207994E-2</v>
      </c>
    </row>
    <row r="2436" spans="1:17" hidden="1" x14ac:dyDescent="0.3">
      <c r="A2436" t="s">
        <v>5072</v>
      </c>
      <c r="B2436" t="s">
        <v>5073</v>
      </c>
      <c r="C2436" t="s">
        <v>10405</v>
      </c>
      <c r="D2436" t="s">
        <v>130</v>
      </c>
      <c r="E2436">
        <v>213.9255</v>
      </c>
      <c r="F2436">
        <v>156.15</v>
      </c>
      <c r="G2436">
        <v>-9.8573112102430809</v>
      </c>
      <c r="H2436">
        <v>5.1721855885372197</v>
      </c>
      <c r="I2436">
        <v>1.84934677111362</v>
      </c>
      <c r="J2436">
        <v>-2.0530282018447199</v>
      </c>
      <c r="K2436">
        <v>152.48504116860099</v>
      </c>
      <c r="L2436">
        <v>138.51103644945701</v>
      </c>
      <c r="M2436">
        <v>29.272316203650899</v>
      </c>
      <c r="N2436">
        <v>3.3589427590004398E-2</v>
      </c>
      <c r="O2436">
        <v>15.273775216138301</v>
      </c>
      <c r="P2436">
        <v>68.993506493506402</v>
      </c>
      <c r="Q2436">
        <v>9.4634790704334004E-2</v>
      </c>
    </row>
    <row r="2437" spans="1:17" hidden="1" x14ac:dyDescent="0.3">
      <c r="A2437" t="s">
        <v>5074</v>
      </c>
      <c r="B2437" t="s">
        <v>5075</v>
      </c>
      <c r="C2437" t="s">
        <v>10405</v>
      </c>
      <c r="D2437" t="s">
        <v>125</v>
      </c>
      <c r="E2437">
        <v>213.88499999999999</v>
      </c>
      <c r="F2437">
        <v>237.65</v>
      </c>
      <c r="G2437">
        <v>-21.647782967140799</v>
      </c>
      <c r="H2437">
        <v>-11.5233108447358</v>
      </c>
      <c r="I2437">
        <v>-31.398619942743998</v>
      </c>
      <c r="J2437">
        <v>-7.4043353913872103</v>
      </c>
      <c r="K2437">
        <v>251.58011727311299</v>
      </c>
      <c r="L2437">
        <v>261.79014816398899</v>
      </c>
      <c r="M2437">
        <v>46.721999637267601</v>
      </c>
      <c r="N2437">
        <v>0.511787370426113</v>
      </c>
      <c r="O2437">
        <v>48.537765621712502</v>
      </c>
      <c r="P2437">
        <v>14.309764309764301</v>
      </c>
      <c r="Q2437">
        <v>1.1352724190503E-2</v>
      </c>
    </row>
    <row r="2438" spans="1:17" hidden="1" x14ac:dyDescent="0.3">
      <c r="A2438" t="s">
        <v>5076</v>
      </c>
      <c r="B2438" t="s">
        <v>5077</v>
      </c>
      <c r="C2438" t="s">
        <v>10405</v>
      </c>
      <c r="D2438" t="s">
        <v>21</v>
      </c>
      <c r="E2438">
        <v>213.74885699999999</v>
      </c>
      <c r="F2438">
        <v>88.41</v>
      </c>
      <c r="G2438">
        <v>-36.271120331864701</v>
      </c>
      <c r="H2438">
        <v>-9.2988187326033191</v>
      </c>
      <c r="I2438">
        <v>-41.441031235759198</v>
      </c>
      <c r="J2438">
        <v>-3.3834535017356702</v>
      </c>
      <c r="K2438">
        <v>96.470661901915406</v>
      </c>
      <c r="L2438">
        <v>100.396009854681</v>
      </c>
      <c r="M2438">
        <v>36.894810926250301</v>
      </c>
      <c r="N2438">
        <v>0.45120071070763501</v>
      </c>
      <c r="O2438">
        <v>48.003619500056502</v>
      </c>
      <c r="P2438">
        <v>17.5664893617021</v>
      </c>
      <c r="Q2438">
        <v>9.0046230549077996E-2</v>
      </c>
    </row>
    <row r="2439" spans="1:17" hidden="1" x14ac:dyDescent="0.3">
      <c r="A2439" t="s">
        <v>5078</v>
      </c>
      <c r="B2439" t="s">
        <v>5079</v>
      </c>
      <c r="C2439" t="s">
        <v>10405</v>
      </c>
      <c r="D2439" t="s">
        <v>512</v>
      </c>
      <c r="E2439">
        <v>212.96068980000001</v>
      </c>
      <c r="F2439">
        <v>102</v>
      </c>
      <c r="G2439">
        <v>64.115919157191996</v>
      </c>
      <c r="H2439">
        <v>22.999161065376398</v>
      </c>
      <c r="I2439">
        <v>43.742801275111901</v>
      </c>
      <c r="J2439">
        <v>2.4551685194667501</v>
      </c>
      <c r="K2439">
        <v>88.527828379866307</v>
      </c>
      <c r="L2439">
        <v>73.198697159242798</v>
      </c>
      <c r="M2439">
        <v>66.259010065160496</v>
      </c>
      <c r="N2439">
        <v>0.968480424684804</v>
      </c>
      <c r="O2439">
        <v>8.8235294117646905</v>
      </c>
      <c r="P2439">
        <v>146.376811594202</v>
      </c>
      <c r="Q2439">
        <v>0.11671170261616499</v>
      </c>
    </row>
    <row r="2440" spans="1:17" hidden="1" x14ac:dyDescent="0.3">
      <c r="A2440" t="s">
        <v>5080</v>
      </c>
      <c r="B2440" t="s">
        <v>5081</v>
      </c>
      <c r="C2440" t="s">
        <v>10405</v>
      </c>
      <c r="D2440" t="s">
        <v>592</v>
      </c>
      <c r="E2440">
        <v>212.92911899999999</v>
      </c>
      <c r="F2440">
        <v>120.51</v>
      </c>
      <c r="G2440">
        <v>51.157335002740901</v>
      </c>
      <c r="H2440">
        <v>-9.6477834222615293</v>
      </c>
      <c r="I2440">
        <v>-8.7291751008554996</v>
      </c>
      <c r="J2440">
        <v>-6.2615709154125598</v>
      </c>
      <c r="K2440">
        <v>132.45973976701899</v>
      </c>
      <c r="L2440">
        <v>123.208166162534</v>
      </c>
      <c r="M2440">
        <v>34.734193986694798</v>
      </c>
      <c r="N2440">
        <v>0.58662254303889905</v>
      </c>
      <c r="O2440">
        <v>45.846817691477803</v>
      </c>
      <c r="P2440">
        <v>92.0478087649402</v>
      </c>
      <c r="Q2440">
        <v>8.4324996434543997E-2</v>
      </c>
    </row>
    <row r="2441" spans="1:17" hidden="1" x14ac:dyDescent="0.3">
      <c r="A2441" t="s">
        <v>5082</v>
      </c>
      <c r="B2441" t="s">
        <v>5083</v>
      </c>
      <c r="C2441" t="s">
        <v>10405</v>
      </c>
      <c r="D2441" t="s">
        <v>1966</v>
      </c>
      <c r="E2441">
        <v>211.49704247400001</v>
      </c>
      <c r="F2441">
        <v>82.98</v>
      </c>
      <c r="G2441">
        <v>86.749026052665201</v>
      </c>
      <c r="H2441">
        <v>-14.293502411497499</v>
      </c>
      <c r="I2441">
        <v>59.723823697180897</v>
      </c>
      <c r="J2441">
        <v>-1.6268918382083599</v>
      </c>
      <c r="K2441">
        <v>81.017967919045503</v>
      </c>
      <c r="L2441">
        <v>62.576465823823</v>
      </c>
      <c r="M2441">
        <v>45.126035675922402</v>
      </c>
      <c r="N2441">
        <v>0.55419871007197796</v>
      </c>
      <c r="O2441">
        <v>23.162207760906199</v>
      </c>
      <c r="P2441">
        <v>151.45454545454501</v>
      </c>
      <c r="Q2441">
        <v>8.1165409873857994E-2</v>
      </c>
    </row>
    <row r="2442" spans="1:17" hidden="1" x14ac:dyDescent="0.3">
      <c r="A2442" t="s">
        <v>5084</v>
      </c>
      <c r="B2442" t="s">
        <v>5085</v>
      </c>
      <c r="C2442" t="s">
        <v>10405</v>
      </c>
      <c r="D2442" t="s">
        <v>144</v>
      </c>
      <c r="E2442">
        <v>211.20017999999999</v>
      </c>
      <c r="F2442">
        <v>23.7</v>
      </c>
      <c r="G2442">
        <v>88.929722068977696</v>
      </c>
      <c r="H2442">
        <v>-11.8638526332536</v>
      </c>
      <c r="I2442">
        <v>-34.090597303919999</v>
      </c>
      <c r="J2442">
        <v>-0.12179880947543401</v>
      </c>
      <c r="K2442">
        <v>23.195551556555198</v>
      </c>
      <c r="L2442">
        <v>22.514012104510002</v>
      </c>
      <c r="M2442">
        <v>74.716107021883104</v>
      </c>
      <c r="N2442">
        <v>1.4114027944695899</v>
      </c>
      <c r="O2442">
        <v>68.607594936708793</v>
      </c>
      <c r="P2442">
        <v>145.59585492227899</v>
      </c>
      <c r="Q2442">
        <v>0.10686023862126701</v>
      </c>
    </row>
    <row r="2443" spans="1:17" hidden="1" x14ac:dyDescent="0.3">
      <c r="A2443" t="s">
        <v>5086</v>
      </c>
      <c r="B2443" t="s">
        <v>5087</v>
      </c>
      <c r="C2443" t="s">
        <v>10405</v>
      </c>
      <c r="D2443" t="s">
        <v>74</v>
      </c>
      <c r="E2443">
        <v>210.990362</v>
      </c>
      <c r="F2443">
        <v>151.25</v>
      </c>
      <c r="G2443">
        <v>-46.397521309113102</v>
      </c>
      <c r="H2443">
        <v>1.3975586105520601</v>
      </c>
      <c r="I2443">
        <v>9.7062008529525308</v>
      </c>
      <c r="J2443">
        <v>7.3131689812538703</v>
      </c>
      <c r="K2443">
        <v>139.77813807093901</v>
      </c>
      <c r="L2443">
        <v>138.87898917074801</v>
      </c>
      <c r="M2443">
        <v>62.323934288902898</v>
      </c>
      <c r="N2443">
        <v>0.92306595756005005</v>
      </c>
      <c r="O2443">
        <v>31.5702479338843</v>
      </c>
      <c r="P2443">
        <v>35.7719928186714</v>
      </c>
      <c r="Q2443">
        <v>3.5535556329106002E-2</v>
      </c>
    </row>
    <row r="2444" spans="1:17" hidden="1" x14ac:dyDescent="0.3">
      <c r="A2444" t="s">
        <v>5088</v>
      </c>
      <c r="B2444" t="s">
        <v>5089</v>
      </c>
      <c r="C2444" t="s">
        <v>10405</v>
      </c>
      <c r="D2444" t="s">
        <v>1473</v>
      </c>
      <c r="E2444">
        <v>210.524480565</v>
      </c>
      <c r="F2444">
        <v>131.38999999999999</v>
      </c>
      <c r="G2444">
        <v>59.110939424880897</v>
      </c>
      <c r="H2444">
        <v>-12.849050032245399</v>
      </c>
      <c r="I2444">
        <v>15.6209029705396</v>
      </c>
      <c r="J2444">
        <v>-3.4134155663824299</v>
      </c>
      <c r="K2444">
        <v>131.26338526474899</v>
      </c>
      <c r="L2444">
        <v>115.27346847625201</v>
      </c>
      <c r="M2444">
        <v>59.907915155658401</v>
      </c>
      <c r="N2444">
        <v>0.25936171734946201</v>
      </c>
      <c r="O2444">
        <v>22.7719004490448</v>
      </c>
      <c r="P2444">
        <v>108.985431611626</v>
      </c>
      <c r="Q2444">
        <v>9.3749003767219993E-2</v>
      </c>
    </row>
    <row r="2445" spans="1:17" hidden="1" x14ac:dyDescent="0.3">
      <c r="A2445" t="s">
        <v>5090</v>
      </c>
      <c r="B2445" t="s">
        <v>5091</v>
      </c>
      <c r="C2445" t="s">
        <v>10405</v>
      </c>
      <c r="D2445" t="s">
        <v>2777</v>
      </c>
      <c r="E2445">
        <v>209.68199999999999</v>
      </c>
      <c r="F2445">
        <v>84.72</v>
      </c>
      <c r="G2445">
        <v>84.383273112115205</v>
      </c>
      <c r="H2445">
        <v>-9.2291537147403595</v>
      </c>
      <c r="I2445">
        <v>26.004141830291299</v>
      </c>
      <c r="J2445">
        <v>-6.3912309464219703</v>
      </c>
      <c r="K2445">
        <v>85.496475908270199</v>
      </c>
      <c r="L2445">
        <v>69.339027003586295</v>
      </c>
      <c r="M2445">
        <v>33.673126933545397</v>
      </c>
      <c r="N2445">
        <v>0.25007557797881702</v>
      </c>
      <c r="O2445">
        <v>30.370632672332398</v>
      </c>
      <c r="P2445">
        <v>135.333333333333</v>
      </c>
      <c r="Q2445">
        <v>0.146270109534094</v>
      </c>
    </row>
    <row r="2446" spans="1:17" hidden="1" x14ac:dyDescent="0.3">
      <c r="A2446" t="s">
        <v>5092</v>
      </c>
      <c r="B2446" t="s">
        <v>5093</v>
      </c>
      <c r="C2446" t="s">
        <v>10405</v>
      </c>
      <c r="D2446" t="s">
        <v>3193</v>
      </c>
      <c r="E2446">
        <v>209.14320000000001</v>
      </c>
      <c r="F2446">
        <v>16.52</v>
      </c>
      <c r="G2446">
        <v>17.878597966493999</v>
      </c>
      <c r="H2446">
        <v>-29.879964715176602</v>
      </c>
      <c r="I2446">
        <v>-33.394639483181898</v>
      </c>
      <c r="J2446">
        <v>-8.7457220111029397</v>
      </c>
      <c r="K2446">
        <v>19.643299804433301</v>
      </c>
      <c r="L2446">
        <v>17.937760517045099</v>
      </c>
      <c r="M2446">
        <v>26.7884983945684</v>
      </c>
      <c r="N2446">
        <v>0.91528539038767798</v>
      </c>
      <c r="O2446">
        <v>50.4035512510088</v>
      </c>
      <c r="P2446">
        <v>73.833742546474895</v>
      </c>
      <c r="Q2446">
        <v>0.12969543645670101</v>
      </c>
    </row>
    <row r="2447" spans="1:17" hidden="1" x14ac:dyDescent="0.3">
      <c r="A2447" t="s">
        <v>5094</v>
      </c>
      <c r="B2447" t="s">
        <v>5095</v>
      </c>
      <c r="C2447" t="s">
        <v>10405</v>
      </c>
      <c r="D2447" t="s">
        <v>130</v>
      </c>
      <c r="E2447">
        <v>209.13605040899901</v>
      </c>
      <c r="F2447">
        <v>107.47</v>
      </c>
      <c r="G2447">
        <v>140.157588103221</v>
      </c>
      <c r="H2447">
        <v>16.877747489449199</v>
      </c>
      <c r="I2447">
        <v>49.8998810647632</v>
      </c>
      <c r="J2447">
        <v>-1.9857205095370301</v>
      </c>
      <c r="K2447">
        <v>92.521476415142303</v>
      </c>
      <c r="L2447">
        <v>72.737965609768906</v>
      </c>
      <c r="M2447">
        <v>64.054393521023002</v>
      </c>
      <c r="N2447">
        <v>0.57386782754509402</v>
      </c>
      <c r="O2447">
        <v>16.404578021773499</v>
      </c>
      <c r="P2447">
        <v>188.82020962106901</v>
      </c>
      <c r="Q2447">
        <v>0.18297149573676899</v>
      </c>
    </row>
    <row r="2448" spans="1:17" hidden="1" x14ac:dyDescent="0.3">
      <c r="A2448" t="s">
        <v>5096</v>
      </c>
      <c r="B2448" t="s">
        <v>5097</v>
      </c>
      <c r="C2448" t="s">
        <v>10405</v>
      </c>
      <c r="D2448" t="s">
        <v>21</v>
      </c>
      <c r="E2448">
        <v>209.11428155999999</v>
      </c>
      <c r="F2448">
        <v>12.84</v>
      </c>
      <c r="G2448">
        <v>-37.089351108766998</v>
      </c>
      <c r="H2448">
        <v>-7.0800577997672196</v>
      </c>
      <c r="I2448">
        <v>-1.7189638075062399</v>
      </c>
      <c r="J2448">
        <v>-5.0610986347133897</v>
      </c>
      <c r="K2448">
        <v>12.995091485651701</v>
      </c>
      <c r="L2448">
        <v>13.329327298082401</v>
      </c>
      <c r="M2448">
        <v>47.160025198828301</v>
      </c>
      <c r="N2448">
        <v>1.2798727388078099</v>
      </c>
      <c r="O2448">
        <v>29.672897196261601</v>
      </c>
      <c r="P2448">
        <v>30.355329949238499</v>
      </c>
      <c r="Q2448">
        <v>0.106155454726355</v>
      </c>
    </row>
    <row r="2449" spans="1:17" hidden="1" x14ac:dyDescent="0.3">
      <c r="A2449" t="s">
        <v>5098</v>
      </c>
      <c r="B2449" t="s">
        <v>5099</v>
      </c>
      <c r="C2449" t="s">
        <v>10405</v>
      </c>
      <c r="D2449" t="s">
        <v>756</v>
      </c>
      <c r="E2449">
        <v>208.98662400000001</v>
      </c>
      <c r="F2449">
        <v>141.36000000000001</v>
      </c>
      <c r="G2449">
        <v>-19.2120485110398</v>
      </c>
      <c r="H2449">
        <v>-13.059397493182001</v>
      </c>
      <c r="I2449">
        <v>-2.1398494301855799</v>
      </c>
      <c r="J2449">
        <v>-3.3587651097485902</v>
      </c>
      <c r="K2449">
        <v>143.03536621953501</v>
      </c>
      <c r="L2449">
        <v>139.955797308212</v>
      </c>
      <c r="M2449">
        <v>36.641701666601001</v>
      </c>
      <c r="N2449">
        <v>0.50482772838798595</v>
      </c>
      <c r="O2449">
        <v>30.340973401245002</v>
      </c>
      <c r="P2449">
        <v>25.152722443559099</v>
      </c>
      <c r="Q2449">
        <v>7.4374945443073007E-2</v>
      </c>
    </row>
    <row r="2450" spans="1:17" hidden="1" x14ac:dyDescent="0.3">
      <c r="A2450" t="s">
        <v>5100</v>
      </c>
      <c r="B2450" t="s">
        <v>5101</v>
      </c>
      <c r="C2450" t="s">
        <v>10405</v>
      </c>
      <c r="D2450" t="s">
        <v>1015</v>
      </c>
      <c r="E2450">
        <v>208.89750000000001</v>
      </c>
      <c r="F2450">
        <v>397.9</v>
      </c>
      <c r="G2450">
        <v>119.985944327731</v>
      </c>
      <c r="H2450">
        <v>3.1883502545656599</v>
      </c>
      <c r="I2450">
        <v>6.2920251111606298</v>
      </c>
      <c r="J2450">
        <v>-1.9399628752115601</v>
      </c>
      <c r="K2450">
        <v>373.44710486517602</v>
      </c>
      <c r="L2450">
        <v>300.100091359305</v>
      </c>
      <c r="M2450">
        <v>52.104628280520899</v>
      </c>
      <c r="N2450">
        <v>0.30447245766571301</v>
      </c>
      <c r="O2450">
        <v>8.3186730334254797</v>
      </c>
      <c r="P2450">
        <v>245.699391833188</v>
      </c>
      <c r="Q2450">
        <v>8.0310692024873995E-2</v>
      </c>
    </row>
    <row r="2451" spans="1:17" hidden="1" x14ac:dyDescent="0.3">
      <c r="A2451" t="s">
        <v>5102</v>
      </c>
      <c r="B2451" t="s">
        <v>5103</v>
      </c>
      <c r="C2451" t="s">
        <v>10405</v>
      </c>
      <c r="D2451" t="s">
        <v>125</v>
      </c>
      <c r="E2451">
        <v>208.37448093</v>
      </c>
      <c r="F2451">
        <v>23.1</v>
      </c>
      <c r="G2451">
        <v>76.197517564621194</v>
      </c>
      <c r="H2451">
        <v>-5.2125827068655202</v>
      </c>
      <c r="I2451">
        <v>39.748217659675198</v>
      </c>
      <c r="J2451">
        <v>-9.8216232431670303</v>
      </c>
      <c r="K2451">
        <v>21.666246971914699</v>
      </c>
      <c r="L2451">
        <v>16.937607794000101</v>
      </c>
      <c r="M2451">
        <v>42.449319313100503</v>
      </c>
      <c r="N2451">
        <v>0.64406672593752501</v>
      </c>
      <c r="O2451">
        <v>15.8874458874458</v>
      </c>
      <c r="P2451">
        <v>160.42841037203999</v>
      </c>
      <c r="Q2451">
        <v>6.8922364494160004E-2</v>
      </c>
    </row>
    <row r="2452" spans="1:17" hidden="1" x14ac:dyDescent="0.3">
      <c r="A2452" t="s">
        <v>5104</v>
      </c>
      <c r="B2452" t="s">
        <v>5105</v>
      </c>
      <c r="C2452" t="s">
        <v>10405</v>
      </c>
      <c r="D2452" t="s">
        <v>1647</v>
      </c>
      <c r="E2452">
        <v>208.361932405</v>
      </c>
      <c r="F2452">
        <v>449.35</v>
      </c>
      <c r="G2452">
        <v>-31.3350148717462</v>
      </c>
      <c r="H2452">
        <v>-24.486588845560401</v>
      </c>
      <c r="I2452">
        <v>0.54499306274983805</v>
      </c>
      <c r="J2452">
        <v>-8.6642548130713308</v>
      </c>
      <c r="K2452">
        <v>504.09729442790899</v>
      </c>
      <c r="L2452">
        <v>457.45778098430299</v>
      </c>
      <c r="M2452">
        <v>10.6108180718127</v>
      </c>
      <c r="N2452">
        <v>0.31334539741064199</v>
      </c>
      <c r="O2452">
        <v>44.430844553243503</v>
      </c>
      <c r="P2452">
        <v>24.8194444444444</v>
      </c>
      <c r="Q2452">
        <v>-9.3955652953634006E-2</v>
      </c>
    </row>
    <row r="2453" spans="1:17" hidden="1" x14ac:dyDescent="0.3">
      <c r="A2453" t="s">
        <v>5106</v>
      </c>
      <c r="B2453" t="s">
        <v>5107</v>
      </c>
      <c r="C2453" t="s">
        <v>10405</v>
      </c>
      <c r="D2453" t="s">
        <v>190</v>
      </c>
      <c r="E2453">
        <v>207.90823872000001</v>
      </c>
      <c r="F2453">
        <v>239.2</v>
      </c>
      <c r="G2453">
        <v>84.034977824052902</v>
      </c>
      <c r="H2453">
        <v>1.65401100013071</v>
      </c>
      <c r="I2453">
        <v>70.655674982226799</v>
      </c>
      <c r="J2453">
        <v>-9.7671518547091498</v>
      </c>
      <c r="K2453">
        <v>221.99060550513499</v>
      </c>
      <c r="L2453">
        <v>176.24405215193201</v>
      </c>
      <c r="M2453">
        <v>40.052289627822397</v>
      </c>
      <c r="N2453">
        <v>0.29909016213242001</v>
      </c>
      <c r="O2453">
        <v>10.5560200668896</v>
      </c>
      <c r="P2453">
        <v>134.50980392156799</v>
      </c>
      <c r="Q2453">
        <v>6.7566718741639997E-2</v>
      </c>
    </row>
    <row r="2454" spans="1:17" hidden="1" x14ac:dyDescent="0.3">
      <c r="A2454" t="s">
        <v>5108</v>
      </c>
      <c r="B2454" t="s">
        <v>5109</v>
      </c>
      <c r="C2454" t="s">
        <v>10405</v>
      </c>
      <c r="D2454" t="s">
        <v>279</v>
      </c>
      <c r="E2454">
        <v>207.5472</v>
      </c>
      <c r="F2454">
        <v>174</v>
      </c>
      <c r="G2454">
        <v>80.138805383324097</v>
      </c>
      <c r="H2454">
        <v>6.5501164793892004</v>
      </c>
      <c r="I2454">
        <v>30.879753358743901</v>
      </c>
      <c r="J2454">
        <v>0.50579532756703705</v>
      </c>
      <c r="K2454">
        <v>158.65314149874001</v>
      </c>
      <c r="L2454">
        <v>134.66792167424001</v>
      </c>
      <c r="M2454">
        <v>62.385622409143899</v>
      </c>
      <c r="N2454">
        <v>0.482162617888722</v>
      </c>
      <c r="O2454">
        <v>3.8505747126436698</v>
      </c>
      <c r="P2454">
        <v>124.169028600876</v>
      </c>
      <c r="Q2454">
        <v>0.13159463796527399</v>
      </c>
    </row>
    <row r="2455" spans="1:17" hidden="1" x14ac:dyDescent="0.3">
      <c r="A2455" t="s">
        <v>5110</v>
      </c>
      <c r="B2455" t="s">
        <v>5111</v>
      </c>
      <c r="C2455" t="s">
        <v>10405</v>
      </c>
      <c r="D2455" t="s">
        <v>228</v>
      </c>
      <c r="E2455">
        <v>207.38247182999999</v>
      </c>
      <c r="F2455">
        <v>415.05</v>
      </c>
      <c r="G2455">
        <v>-1.1456725411358599</v>
      </c>
      <c r="H2455">
        <v>-5.2488520248526003</v>
      </c>
      <c r="I2455">
        <v>15.7836053427446</v>
      </c>
      <c r="J2455">
        <v>-7.2762424875590002</v>
      </c>
      <c r="K2455">
        <v>416.97245506263698</v>
      </c>
      <c r="L2455">
        <v>373.197402515389</v>
      </c>
      <c r="M2455">
        <v>40.585555146902301</v>
      </c>
      <c r="N2455">
        <v>1.0484016680042501</v>
      </c>
      <c r="O2455">
        <v>11.9624141669678</v>
      </c>
      <c r="P2455">
        <v>41.897435897435898</v>
      </c>
      <c r="Q2455">
        <v>-3.1878181845045997E-2</v>
      </c>
    </row>
    <row r="2456" spans="1:17" hidden="1" x14ac:dyDescent="0.3">
      <c r="A2456" t="s">
        <v>5112</v>
      </c>
      <c r="B2456" t="s">
        <v>5113</v>
      </c>
      <c r="C2456" t="s">
        <v>10405</v>
      </c>
      <c r="D2456" t="s">
        <v>1614</v>
      </c>
      <c r="E2456">
        <v>207.35676000000001</v>
      </c>
      <c r="F2456">
        <v>328.2</v>
      </c>
      <c r="G2456">
        <v>188.25193501647101</v>
      </c>
      <c r="H2456">
        <v>2.3597009111348299</v>
      </c>
      <c r="I2456">
        <v>41.655518016212298</v>
      </c>
      <c r="J2456">
        <v>0.3015424352744</v>
      </c>
      <c r="K2456">
        <v>314.24394199103602</v>
      </c>
      <c r="L2456">
        <v>255.565515877568</v>
      </c>
      <c r="M2456">
        <v>56.1982573622941</v>
      </c>
      <c r="N2456">
        <v>0.85338732952348795</v>
      </c>
      <c r="O2456">
        <v>3.6106032906764098</v>
      </c>
      <c r="P2456">
        <v>245.47368421052599</v>
      </c>
      <c r="Q2456">
        <v>8.9474554564719005E-2</v>
      </c>
    </row>
    <row r="2457" spans="1:17" hidden="1" x14ac:dyDescent="0.3">
      <c r="A2457" t="s">
        <v>5114</v>
      </c>
      <c r="B2457" t="s">
        <v>5115</v>
      </c>
      <c r="C2457" t="s">
        <v>10405</v>
      </c>
      <c r="D2457" t="s">
        <v>1211</v>
      </c>
      <c r="E2457">
        <v>207.22024023</v>
      </c>
      <c r="F2457">
        <v>10.47</v>
      </c>
      <c r="G2457">
        <v>55.114787004042597</v>
      </c>
      <c r="H2457">
        <v>10.8582770874759</v>
      </c>
      <c r="I2457">
        <v>7.9945820737043096</v>
      </c>
      <c r="J2457">
        <v>-10.953551762054101</v>
      </c>
      <c r="K2457">
        <v>9.7588850100185809</v>
      </c>
      <c r="L2457">
        <v>8.9402420192745193</v>
      </c>
      <c r="M2457">
        <v>50.982486512262099</v>
      </c>
      <c r="N2457">
        <v>2.0045625154306901</v>
      </c>
      <c r="O2457">
        <v>47.086914995224397</v>
      </c>
      <c r="P2457">
        <v>103.300970873786</v>
      </c>
      <c r="Q2457">
        <v>9.4607901748037002E-2</v>
      </c>
    </row>
    <row r="2458" spans="1:17" hidden="1" x14ac:dyDescent="0.3">
      <c r="A2458" t="s">
        <v>5116</v>
      </c>
      <c r="B2458" t="s">
        <v>5117</v>
      </c>
      <c r="C2458" t="s">
        <v>10405</v>
      </c>
      <c r="E2458">
        <v>206.7714</v>
      </c>
      <c r="F2458">
        <v>63.72</v>
      </c>
      <c r="G2458">
        <v>2282.7014675648602</v>
      </c>
      <c r="H2458">
        <v>46.234987362119497</v>
      </c>
      <c r="I2458">
        <v>259.64678063516101</v>
      </c>
      <c r="J2458">
        <v>6.1187169505098398</v>
      </c>
      <c r="K2458">
        <v>44.508170331517199</v>
      </c>
      <c r="L2458">
        <v>26.810002736289398</v>
      </c>
      <c r="M2458">
        <v>99.948274909752897</v>
      </c>
      <c r="N2458">
        <v>0.94473630048012802</v>
      </c>
      <c r="O2458">
        <v>0</v>
      </c>
      <c r="P2458">
        <v>2355.4913294797602</v>
      </c>
      <c r="Q2458">
        <v>0.25794586984192303</v>
      </c>
    </row>
    <row r="2459" spans="1:17" hidden="1" x14ac:dyDescent="0.3">
      <c r="A2459" t="s">
        <v>5118</v>
      </c>
      <c r="B2459" t="s">
        <v>5119</v>
      </c>
      <c r="C2459" t="s">
        <v>10405</v>
      </c>
      <c r="D2459" t="s">
        <v>792</v>
      </c>
      <c r="E2459">
        <v>205.95226242000001</v>
      </c>
      <c r="F2459">
        <v>107.48</v>
      </c>
      <c r="G2459">
        <v>1504.07135364896</v>
      </c>
      <c r="H2459">
        <v>52.170589636804998</v>
      </c>
      <c r="I2459">
        <v>103.93979214779</v>
      </c>
      <c r="J2459">
        <v>-6.0365687376528099</v>
      </c>
      <c r="K2459">
        <v>85.408751680561593</v>
      </c>
      <c r="L2459">
        <v>59.391717441526801</v>
      </c>
      <c r="M2459">
        <v>66.091091401287201</v>
      </c>
      <c r="N2459">
        <v>2.2955554644106799</v>
      </c>
      <c r="O2459">
        <v>6.2709341272794799</v>
      </c>
      <c r="P2459">
        <v>1819.2857142857099</v>
      </c>
      <c r="Q2459">
        <v>0.37011830557388198</v>
      </c>
    </row>
    <row r="2460" spans="1:17" hidden="1" x14ac:dyDescent="0.3">
      <c r="A2460" t="s">
        <v>5120</v>
      </c>
      <c r="B2460" t="s">
        <v>5121</v>
      </c>
      <c r="C2460" t="s">
        <v>10405</v>
      </c>
      <c r="D2460" t="s">
        <v>46</v>
      </c>
      <c r="E2460">
        <v>205.85042021999999</v>
      </c>
      <c r="F2460">
        <v>86.44</v>
      </c>
      <c r="G2460">
        <v>-20.529472953642902</v>
      </c>
      <c r="H2460">
        <v>-2.52868116200171</v>
      </c>
      <c r="I2460">
        <v>-25.142771820428401</v>
      </c>
      <c r="J2460">
        <v>-2.5736257572996699</v>
      </c>
      <c r="K2460">
        <v>87.011950528416307</v>
      </c>
      <c r="L2460">
        <v>86.7457445417527</v>
      </c>
      <c r="M2460">
        <v>46.725744817329101</v>
      </c>
      <c r="N2460">
        <v>0.57058023472541997</v>
      </c>
      <c r="O2460">
        <v>78.042572882924503</v>
      </c>
      <c r="P2460">
        <v>22.176678445229602</v>
      </c>
      <c r="Q2460">
        <v>3.7386549266832998E-2</v>
      </c>
    </row>
    <row r="2461" spans="1:17" hidden="1" x14ac:dyDescent="0.3">
      <c r="A2461" t="s">
        <v>5122</v>
      </c>
      <c r="B2461" t="s">
        <v>5123</v>
      </c>
      <c r="C2461" t="s">
        <v>10405</v>
      </c>
      <c r="D2461" t="s">
        <v>89</v>
      </c>
      <c r="E2461">
        <v>205.03783762</v>
      </c>
      <c r="F2461">
        <v>154.55000000000001</v>
      </c>
      <c r="G2461">
        <v>66.698805503528703</v>
      </c>
      <c r="H2461">
        <v>-13.774094748576999</v>
      </c>
      <c r="I2461">
        <v>11.719813315481399</v>
      </c>
      <c r="J2461">
        <v>-4.5217782018447101</v>
      </c>
      <c r="K2461">
        <v>165.410033368705</v>
      </c>
      <c r="L2461">
        <v>153.09300768799</v>
      </c>
      <c r="M2461">
        <v>41.622532725281097</v>
      </c>
      <c r="N2461">
        <v>0.63980473751600497</v>
      </c>
      <c r="O2461">
        <v>69.395017793594207</v>
      </c>
      <c r="P2461">
        <v>122.21423436376701</v>
      </c>
      <c r="Q2461">
        <v>0.121098307026013</v>
      </c>
    </row>
    <row r="2462" spans="1:17" hidden="1" x14ac:dyDescent="0.3">
      <c r="A2462" t="s">
        <v>5124</v>
      </c>
      <c r="B2462" t="s">
        <v>5125</v>
      </c>
      <c r="C2462" t="s">
        <v>10405</v>
      </c>
      <c r="D2462" t="s">
        <v>465</v>
      </c>
      <c r="E2462">
        <v>204.42099999999999</v>
      </c>
      <c r="F2462">
        <v>185.5</v>
      </c>
      <c r="G2462">
        <v>26.697509836765398</v>
      </c>
      <c r="H2462">
        <v>-2.8524872862718702</v>
      </c>
      <c r="I2462">
        <v>13.285177353732401</v>
      </c>
      <c r="J2462">
        <v>-0.11903734835417901</v>
      </c>
      <c r="K2462">
        <v>183.30104626393199</v>
      </c>
      <c r="L2462">
        <v>173.12303551535601</v>
      </c>
      <c r="M2462">
        <v>59.081540269005401</v>
      </c>
      <c r="N2462">
        <v>0.47570185610975901</v>
      </c>
      <c r="O2462">
        <v>69.811320754716903</v>
      </c>
      <c r="P2462">
        <v>76.247030878859803</v>
      </c>
      <c r="Q2462">
        <v>6.6771558988346996E-2</v>
      </c>
    </row>
    <row r="2463" spans="1:17" hidden="1" x14ac:dyDescent="0.3">
      <c r="A2463" t="s">
        <v>5126</v>
      </c>
      <c r="B2463" t="s">
        <v>5127</v>
      </c>
      <c r="C2463" t="s">
        <v>10405</v>
      </c>
      <c r="D2463" t="s">
        <v>264</v>
      </c>
      <c r="E2463">
        <v>204.328518519</v>
      </c>
      <c r="F2463">
        <v>12.99</v>
      </c>
      <c r="G2463">
        <v>10.8977540370096</v>
      </c>
      <c r="H2463">
        <v>-20.9110953448799</v>
      </c>
      <c r="I2463">
        <v>9.9583016932886697</v>
      </c>
      <c r="J2463">
        <v>-9.8975511700426093</v>
      </c>
      <c r="K2463">
        <v>13.691139520459499</v>
      </c>
      <c r="L2463">
        <v>12.2488350933668</v>
      </c>
      <c r="M2463">
        <v>34.739233318574698</v>
      </c>
      <c r="N2463">
        <v>1.5938885249072701</v>
      </c>
      <c r="O2463">
        <v>49.730561970746699</v>
      </c>
      <c r="P2463">
        <v>89.635036496350295</v>
      </c>
      <c r="Q2463">
        <v>1.8262507078134999E-2</v>
      </c>
    </row>
    <row r="2464" spans="1:17" hidden="1" x14ac:dyDescent="0.3">
      <c r="A2464" t="s">
        <v>5128</v>
      </c>
      <c r="B2464" t="s">
        <v>5129</v>
      </c>
      <c r="C2464" t="s">
        <v>10405</v>
      </c>
      <c r="D2464" t="s">
        <v>592</v>
      </c>
      <c r="E2464">
        <v>204.07722035999899</v>
      </c>
      <c r="F2464">
        <v>9.19</v>
      </c>
      <c r="G2464">
        <v>-29.851718466069901</v>
      </c>
      <c r="H2464">
        <v>-4.3914297442515302</v>
      </c>
      <c r="I2464">
        <v>-22.652371441944801</v>
      </c>
      <c r="J2464">
        <v>-6.3417311307150097</v>
      </c>
      <c r="K2464">
        <v>9.2419681852199798</v>
      </c>
      <c r="L2464">
        <v>9.5141452500424499</v>
      </c>
      <c r="M2464">
        <v>43.687103131525703</v>
      </c>
      <c r="N2464">
        <v>1.11406762197591</v>
      </c>
      <c r="O2464">
        <v>51.251360174102302</v>
      </c>
      <c r="P2464">
        <v>14.874999999999901</v>
      </c>
      <c r="Q2464">
        <v>9.3570960784260006E-3</v>
      </c>
    </row>
    <row r="2465" spans="1:17" hidden="1" x14ac:dyDescent="0.3">
      <c r="A2465" t="s">
        <v>5130</v>
      </c>
      <c r="B2465" t="s">
        <v>5131</v>
      </c>
      <c r="C2465" t="s">
        <v>10405</v>
      </c>
      <c r="D2465" t="s">
        <v>46</v>
      </c>
      <c r="E2465">
        <v>204.069283875</v>
      </c>
      <c r="F2465">
        <v>265.05</v>
      </c>
      <c r="G2465">
        <v>-14.4408608364889</v>
      </c>
      <c r="H2465">
        <v>-14.0329013263046</v>
      </c>
      <c r="I2465">
        <v>9.66672197415269</v>
      </c>
      <c r="J2465">
        <v>-8.9551148792122994</v>
      </c>
      <c r="K2465">
        <v>275.16707091410399</v>
      </c>
      <c r="L2465">
        <v>258.046536100038</v>
      </c>
      <c r="M2465">
        <v>43.796449826382002</v>
      </c>
      <c r="N2465">
        <v>0.37423747401128599</v>
      </c>
      <c r="O2465">
        <v>27.900396151669401</v>
      </c>
      <c r="P2465">
        <v>27.061361457334598</v>
      </c>
    </row>
    <row r="2466" spans="1:17" hidden="1" x14ac:dyDescent="0.3">
      <c r="A2466" t="s">
        <v>5132</v>
      </c>
      <c r="B2466" t="s">
        <v>5133</v>
      </c>
      <c r="C2466" t="s">
        <v>10405</v>
      </c>
      <c r="D2466" t="s">
        <v>1015</v>
      </c>
      <c r="E2466">
        <v>204.00246974000001</v>
      </c>
      <c r="F2466">
        <v>117.4</v>
      </c>
      <c r="G2466">
        <v>-3.85124314984186</v>
      </c>
      <c r="H2466">
        <v>7.2527155677461401</v>
      </c>
      <c r="I2466">
        <v>19.228193054930401</v>
      </c>
      <c r="J2466">
        <v>-1.2837974326139501</v>
      </c>
      <c r="K2466">
        <v>109.77992018200899</v>
      </c>
      <c r="L2466">
        <v>98.432184450332599</v>
      </c>
      <c r="M2466">
        <v>63.863079903404397</v>
      </c>
      <c r="N2466">
        <v>2.0675719791348999</v>
      </c>
      <c r="O2466">
        <v>8.1771720613287702</v>
      </c>
      <c r="P2466">
        <v>55.9096945551129</v>
      </c>
      <c r="Q2466">
        <v>7.6682543887696006E-2</v>
      </c>
    </row>
    <row r="2467" spans="1:17" hidden="1" x14ac:dyDescent="0.3">
      <c r="A2467" t="s">
        <v>5134</v>
      </c>
      <c r="B2467" t="s">
        <v>5135</v>
      </c>
      <c r="C2467" t="s">
        <v>10405</v>
      </c>
      <c r="D2467" t="s">
        <v>187</v>
      </c>
      <c r="E2467">
        <v>203.92920000000001</v>
      </c>
      <c r="F2467">
        <v>15.31</v>
      </c>
      <c r="G2467">
        <v>0.70461384386945902</v>
      </c>
      <c r="H2467">
        <v>-25.234409999320398</v>
      </c>
      <c r="I2467">
        <v>56.385156203537697</v>
      </c>
      <c r="J2467">
        <v>-8.6556692582672898</v>
      </c>
      <c r="K2467">
        <v>14.903965163385999</v>
      </c>
      <c r="L2467">
        <v>11.7283416096317</v>
      </c>
      <c r="M2467">
        <v>26.8618829466836</v>
      </c>
      <c r="N2467">
        <v>0.33053568239465098</v>
      </c>
      <c r="O2467">
        <v>28.216851730894799</v>
      </c>
      <c r="P2467">
        <v>100.392670157068</v>
      </c>
      <c r="Q2467">
        <v>0.15713692440136301</v>
      </c>
    </row>
    <row r="2468" spans="1:17" hidden="1" x14ac:dyDescent="0.3">
      <c r="A2468" t="s">
        <v>5136</v>
      </c>
      <c r="B2468" t="s">
        <v>5137</v>
      </c>
      <c r="C2468" t="s">
        <v>10405</v>
      </c>
      <c r="D2468" t="s">
        <v>130</v>
      </c>
      <c r="E2468">
        <v>203.893</v>
      </c>
      <c r="F2468">
        <v>49.73</v>
      </c>
      <c r="G2468">
        <v>25.0274728985897</v>
      </c>
      <c r="H2468">
        <v>-12.3689060066707</v>
      </c>
      <c r="I2468">
        <v>31.2750167201065</v>
      </c>
      <c r="J2468">
        <v>-5.8991820479985702</v>
      </c>
      <c r="K2468">
        <v>51.823686139869999</v>
      </c>
      <c r="L2468">
        <v>44.226208541126397</v>
      </c>
      <c r="M2468">
        <v>22.2439491408654</v>
      </c>
      <c r="N2468">
        <v>8.2621735781804401E-2</v>
      </c>
      <c r="O2468">
        <v>31.329177558817602</v>
      </c>
      <c r="P2468">
        <v>69.726962457337805</v>
      </c>
      <c r="Q2468">
        <v>1.9372339684794002E-2</v>
      </c>
    </row>
    <row r="2469" spans="1:17" hidden="1" x14ac:dyDescent="0.3">
      <c r="A2469" t="s">
        <v>5138</v>
      </c>
      <c r="B2469" t="s">
        <v>5139</v>
      </c>
      <c r="C2469" t="s">
        <v>10405</v>
      </c>
      <c r="D2469" t="s">
        <v>37</v>
      </c>
      <c r="E2469">
        <v>203.88510024999999</v>
      </c>
      <c r="F2469">
        <v>92.15</v>
      </c>
      <c r="G2469">
        <v>-53.490655172828099</v>
      </c>
      <c r="H2469">
        <v>-12.115052132593</v>
      </c>
      <c r="I2469">
        <v>-39.0357959457669</v>
      </c>
      <c r="J2469">
        <v>-4.2035658362533201</v>
      </c>
      <c r="K2469">
        <v>93.611205964190404</v>
      </c>
      <c r="M2469">
        <v>50.240444873481898</v>
      </c>
      <c r="N2469">
        <v>0.65688577633970102</v>
      </c>
      <c r="O2469">
        <v>33.966359196961399</v>
      </c>
      <c r="P2469">
        <v>15.043695380774</v>
      </c>
    </row>
    <row r="2470" spans="1:17" hidden="1" x14ac:dyDescent="0.3">
      <c r="A2470" t="s">
        <v>5140</v>
      </c>
      <c r="B2470" t="s">
        <v>5141</v>
      </c>
      <c r="C2470" t="s">
        <v>10405</v>
      </c>
      <c r="D2470" t="s">
        <v>138</v>
      </c>
      <c r="E2470">
        <v>203.63220000000001</v>
      </c>
      <c r="F2470">
        <v>186.75</v>
      </c>
      <c r="G2470">
        <v>75.650501289756903</v>
      </c>
      <c r="H2470">
        <v>51.696105038211698</v>
      </c>
      <c r="I2470">
        <v>30.760854368464202</v>
      </c>
      <c r="J2470">
        <v>-9.8224517607419592</v>
      </c>
      <c r="K2470">
        <v>147.583836363469</v>
      </c>
      <c r="L2470">
        <v>124.914878998947</v>
      </c>
      <c r="M2470">
        <v>62.584234549666498</v>
      </c>
      <c r="N2470">
        <v>2.3095072866065198</v>
      </c>
      <c r="O2470">
        <v>12.5301204819277</v>
      </c>
      <c r="P2470">
        <v>155.297334244702</v>
      </c>
      <c r="Q2470">
        <v>0.28601154384912703</v>
      </c>
    </row>
    <row r="2471" spans="1:17" hidden="1" x14ac:dyDescent="0.3">
      <c r="A2471" t="s">
        <v>5142</v>
      </c>
      <c r="B2471" t="s">
        <v>5143</v>
      </c>
      <c r="C2471" t="s">
        <v>10405</v>
      </c>
      <c r="D2471" t="s">
        <v>1564</v>
      </c>
      <c r="E2471">
        <v>203.34368795</v>
      </c>
      <c r="F2471">
        <v>184.85</v>
      </c>
      <c r="G2471">
        <v>-2.44802863673941</v>
      </c>
      <c r="H2471">
        <v>-7.6827737562812004</v>
      </c>
      <c r="I2471">
        <v>-12.396059534303699</v>
      </c>
      <c r="J2471">
        <v>-6.63067109511735</v>
      </c>
      <c r="K2471">
        <v>188.67525485217101</v>
      </c>
      <c r="L2471">
        <v>181.211136142284</v>
      </c>
      <c r="M2471">
        <v>31.4092543261503</v>
      </c>
      <c r="N2471">
        <v>0.68998696185040997</v>
      </c>
      <c r="O2471">
        <v>37.408709764674001</v>
      </c>
      <c r="P2471">
        <v>34.927007299270002</v>
      </c>
      <c r="Q2471">
        <v>2.2878221952994E-2</v>
      </c>
    </row>
    <row r="2472" spans="1:17" hidden="1" x14ac:dyDescent="0.3">
      <c r="A2472" t="s">
        <v>5144</v>
      </c>
      <c r="B2472" t="s">
        <v>5145</v>
      </c>
      <c r="C2472" t="s">
        <v>10405</v>
      </c>
      <c r="D2472" t="s">
        <v>37</v>
      </c>
      <c r="E2472">
        <v>203.29815625000001</v>
      </c>
      <c r="F2472">
        <v>768.25</v>
      </c>
      <c r="G2472">
        <v>85.078356718247605</v>
      </c>
      <c r="H2472">
        <v>28.742671350115501</v>
      </c>
      <c r="I2472">
        <v>79.264774314335</v>
      </c>
      <c r="J2472">
        <v>12.636936232978201</v>
      </c>
      <c r="K2472">
        <v>568.41401782449702</v>
      </c>
      <c r="L2472">
        <v>451.06749794686999</v>
      </c>
      <c r="M2472">
        <v>80.527468558257098</v>
      </c>
      <c r="N2472">
        <v>1.3658153334185099</v>
      </c>
      <c r="O2472">
        <v>2.5707777416205499</v>
      </c>
      <c r="P2472">
        <v>154.26112857851999</v>
      </c>
      <c r="Q2472">
        <v>0.13189551854741999</v>
      </c>
    </row>
    <row r="2473" spans="1:17" hidden="1" x14ac:dyDescent="0.3">
      <c r="A2473" t="s">
        <v>5146</v>
      </c>
      <c r="B2473" t="s">
        <v>5147</v>
      </c>
      <c r="C2473" t="s">
        <v>10405</v>
      </c>
      <c r="D2473" t="s">
        <v>3308</v>
      </c>
      <c r="E2473">
        <v>203.02507499999999</v>
      </c>
      <c r="F2473">
        <v>275</v>
      </c>
      <c r="G2473">
        <v>169.19045750212601</v>
      </c>
      <c r="H2473">
        <v>-11.533545255586001</v>
      </c>
      <c r="I2473">
        <v>39.0331193336553</v>
      </c>
      <c r="J2473">
        <v>-3.3839634536432799</v>
      </c>
      <c r="K2473">
        <v>285.63289557920302</v>
      </c>
      <c r="L2473">
        <v>260.14723072115299</v>
      </c>
      <c r="M2473">
        <v>44.409225640071099</v>
      </c>
      <c r="N2473">
        <v>0.30154340262289198</v>
      </c>
      <c r="O2473">
        <v>30.909090909090899</v>
      </c>
      <c r="P2473">
        <v>219.39605110336799</v>
      </c>
    </row>
    <row r="2474" spans="1:17" hidden="1" x14ac:dyDescent="0.3">
      <c r="A2474" t="s">
        <v>5148</v>
      </c>
      <c r="B2474" t="s">
        <v>5149</v>
      </c>
      <c r="C2474" t="s">
        <v>10405</v>
      </c>
      <c r="D2474" t="s">
        <v>2938</v>
      </c>
      <c r="E2474">
        <v>202.72436880000001</v>
      </c>
      <c r="F2474">
        <v>291.10000000000002</v>
      </c>
      <c r="G2474">
        <v>145.78521755108201</v>
      </c>
      <c r="H2474">
        <v>33.008160345434</v>
      </c>
      <c r="I2474">
        <v>59.673487037499299</v>
      </c>
      <c r="J2474">
        <v>2.5471908562056602</v>
      </c>
      <c r="K2474">
        <v>229.52098339862201</v>
      </c>
      <c r="L2474">
        <v>185.37931890418201</v>
      </c>
      <c r="M2474">
        <v>75.6904629440197</v>
      </c>
      <c r="N2474">
        <v>1.6548213314164799</v>
      </c>
      <c r="O2474">
        <v>4.3971143936791304</v>
      </c>
      <c r="P2474">
        <v>197.04081632653001</v>
      </c>
      <c r="Q2474">
        <v>0.108346404732603</v>
      </c>
    </row>
    <row r="2475" spans="1:17" hidden="1" x14ac:dyDescent="0.3">
      <c r="A2475" t="s">
        <v>5150</v>
      </c>
      <c r="B2475" t="s">
        <v>5151</v>
      </c>
      <c r="C2475" t="s">
        <v>10405</v>
      </c>
      <c r="D2475" t="s">
        <v>400</v>
      </c>
      <c r="E2475">
        <v>202.58102612499999</v>
      </c>
      <c r="F2475">
        <v>137.44999999999999</v>
      </c>
      <c r="G2475">
        <v>16.440500210891798</v>
      </c>
      <c r="H2475">
        <v>33.640033130541703</v>
      </c>
      <c r="I2475">
        <v>28.425432657704899</v>
      </c>
      <c r="J2475">
        <v>-27.748904490504501</v>
      </c>
      <c r="K2475">
        <v>123.898745213361</v>
      </c>
      <c r="L2475">
        <v>106.22031011629799</v>
      </c>
      <c r="M2475">
        <v>43.638581593965299</v>
      </c>
      <c r="N2475">
        <v>3.9602868379088698</v>
      </c>
      <c r="O2475">
        <v>44.270643870498397</v>
      </c>
      <c r="P2475">
        <v>71.149296476154802</v>
      </c>
      <c r="Q2475">
        <v>0.10475212429772</v>
      </c>
    </row>
    <row r="2476" spans="1:17" hidden="1" x14ac:dyDescent="0.3">
      <c r="A2476" t="s">
        <v>5152</v>
      </c>
      <c r="B2476" t="s">
        <v>5153</v>
      </c>
      <c r="C2476" t="s">
        <v>10405</v>
      </c>
      <c r="E2476">
        <v>202.52099999999999</v>
      </c>
      <c r="F2476">
        <v>64.599999999999994</v>
      </c>
      <c r="G2476">
        <v>15.403749523173801</v>
      </c>
      <c r="H2476">
        <v>-0.22956407319542499</v>
      </c>
      <c r="I2476">
        <v>-9.0417377723466306</v>
      </c>
      <c r="J2476">
        <v>-7.9803704580588599</v>
      </c>
      <c r="K2476">
        <v>64.618973126206896</v>
      </c>
      <c r="L2476">
        <v>64.905287052643899</v>
      </c>
      <c r="M2476">
        <v>66.510075865617296</v>
      </c>
      <c r="N2476">
        <v>0.39236795688182202</v>
      </c>
      <c r="O2476">
        <v>51.393188854489097</v>
      </c>
      <c r="P2476">
        <v>69.464847848898202</v>
      </c>
      <c r="Q2476">
        <v>0.15291210234208799</v>
      </c>
    </row>
    <row r="2477" spans="1:17" hidden="1" x14ac:dyDescent="0.3">
      <c r="A2477" t="s">
        <v>5154</v>
      </c>
      <c r="B2477" t="s">
        <v>5155</v>
      </c>
      <c r="C2477" t="s">
        <v>10405</v>
      </c>
      <c r="D2477" t="s">
        <v>512</v>
      </c>
      <c r="E2477">
        <v>202.31064000000001</v>
      </c>
      <c r="F2477">
        <v>191.8</v>
      </c>
      <c r="G2477">
        <v>29.666290763441101</v>
      </c>
      <c r="H2477">
        <v>-20.199763665806302</v>
      </c>
      <c r="I2477">
        <v>44.121149990502197</v>
      </c>
      <c r="J2477">
        <v>-5.0233252315476902</v>
      </c>
      <c r="K2477">
        <v>178.57369045191899</v>
      </c>
      <c r="M2477">
        <v>43.614339281741799</v>
      </c>
      <c r="N2477">
        <v>0.25031646133822999</v>
      </c>
      <c r="O2477">
        <v>33.9937434827945</v>
      </c>
      <c r="P2477">
        <v>139.75</v>
      </c>
    </row>
    <row r="2478" spans="1:17" hidden="1" x14ac:dyDescent="0.3">
      <c r="A2478" t="s">
        <v>5156</v>
      </c>
      <c r="B2478" t="s">
        <v>5157</v>
      </c>
      <c r="C2478" t="s">
        <v>10405</v>
      </c>
      <c r="D2478" t="s">
        <v>279</v>
      </c>
      <c r="E2478">
        <v>202.29302225000001</v>
      </c>
      <c r="F2478">
        <v>113.65</v>
      </c>
      <c r="G2478">
        <v>-31.849498710243001</v>
      </c>
      <c r="I2478">
        <v>-17.394639483181901</v>
      </c>
      <c r="M2478">
        <v>0</v>
      </c>
      <c r="O2478">
        <v>0</v>
      </c>
      <c r="P2478">
        <v>0</v>
      </c>
    </row>
    <row r="2479" spans="1:17" hidden="1" x14ac:dyDescent="0.3">
      <c r="A2479" t="s">
        <v>5158</v>
      </c>
      <c r="B2479" t="s">
        <v>5159</v>
      </c>
      <c r="C2479" t="s">
        <v>10405</v>
      </c>
      <c r="D2479" t="s">
        <v>592</v>
      </c>
      <c r="E2479">
        <v>201.647452015</v>
      </c>
      <c r="F2479">
        <v>127.15</v>
      </c>
      <c r="G2479">
        <v>-13.5704289428012</v>
      </c>
      <c r="H2479">
        <v>-14.9064826736006</v>
      </c>
      <c r="I2479">
        <v>8.3719282715163992</v>
      </c>
      <c r="J2479">
        <v>-3.37392952274603</v>
      </c>
      <c r="K2479">
        <v>126.789891388383</v>
      </c>
      <c r="L2479">
        <v>119.310560622897</v>
      </c>
      <c r="M2479">
        <v>49.034128498588103</v>
      </c>
      <c r="N2479">
        <v>0.13763159586202001</v>
      </c>
      <c r="O2479">
        <v>27.400707825403</v>
      </c>
      <c r="P2479">
        <v>48.713450292397603</v>
      </c>
      <c r="Q2479">
        <v>8.5452710896848999E-2</v>
      </c>
    </row>
    <row r="2480" spans="1:17" hidden="1" x14ac:dyDescent="0.3">
      <c r="A2480" t="s">
        <v>5160</v>
      </c>
      <c r="B2480" t="s">
        <v>5161</v>
      </c>
      <c r="C2480" t="s">
        <v>10405</v>
      </c>
      <c r="D2480" t="s">
        <v>54</v>
      </c>
      <c r="E2480">
        <v>201.53428650000001</v>
      </c>
      <c r="F2480">
        <v>350.05</v>
      </c>
      <c r="G2480">
        <v>70.843031689293696</v>
      </c>
      <c r="H2480">
        <v>-4.62884348589645</v>
      </c>
      <c r="I2480">
        <v>-0.32106088786419501</v>
      </c>
      <c r="J2480">
        <v>-2.5348876122755599</v>
      </c>
      <c r="K2480">
        <v>351.26638297917998</v>
      </c>
      <c r="L2480">
        <v>310.31580775281401</v>
      </c>
      <c r="M2480">
        <v>46.241016423192498</v>
      </c>
      <c r="N2480">
        <v>0.30540955275468501</v>
      </c>
      <c r="O2480">
        <v>16.4547921725467</v>
      </c>
      <c r="P2480">
        <v>116.08024691358</v>
      </c>
      <c r="Q2480">
        <v>0.10216526448242901</v>
      </c>
    </row>
    <row r="2481" spans="1:17" hidden="1" x14ac:dyDescent="0.3">
      <c r="A2481" t="s">
        <v>5162</v>
      </c>
      <c r="B2481" t="s">
        <v>5163</v>
      </c>
      <c r="C2481" t="s">
        <v>10405</v>
      </c>
      <c r="D2481" t="s">
        <v>279</v>
      </c>
      <c r="E2481">
        <v>201.27584184599999</v>
      </c>
      <c r="F2481">
        <v>44.79</v>
      </c>
      <c r="G2481">
        <v>191.54400309481099</v>
      </c>
      <c r="H2481">
        <v>11.8435319263036</v>
      </c>
      <c r="I2481">
        <v>207.170577908122</v>
      </c>
      <c r="J2481">
        <v>6.1509629289756704</v>
      </c>
      <c r="K2481">
        <v>38.007146323092798</v>
      </c>
      <c r="L2481">
        <v>28.657977768710399</v>
      </c>
      <c r="M2481">
        <v>85.592566607635007</v>
      </c>
      <c r="N2481">
        <v>1.5887027055782399</v>
      </c>
      <c r="O2481">
        <v>14.5344943067649</v>
      </c>
      <c r="P2481">
        <v>270.16528925619798</v>
      </c>
      <c r="Q2481">
        <v>8.7379214608759997E-2</v>
      </c>
    </row>
    <row r="2482" spans="1:17" hidden="1" x14ac:dyDescent="0.3">
      <c r="A2482" t="s">
        <v>5164</v>
      </c>
      <c r="B2482" t="s">
        <v>5165</v>
      </c>
      <c r="C2482" t="s">
        <v>10405</v>
      </c>
      <c r="D2482" t="s">
        <v>54</v>
      </c>
      <c r="E2482">
        <v>200.78132588</v>
      </c>
      <c r="F2482">
        <v>126.85</v>
      </c>
      <c r="G2482">
        <v>-8.6941589044178507</v>
      </c>
      <c r="H2482">
        <v>-8.9873942488321905</v>
      </c>
      <c r="I2482">
        <v>13.3111822581885</v>
      </c>
      <c r="J2482">
        <v>-10.2459727662795</v>
      </c>
      <c r="K2482">
        <v>123.67198598286301</v>
      </c>
      <c r="L2482">
        <v>112.575836987458</v>
      </c>
      <c r="M2482">
        <v>39.560201104391702</v>
      </c>
      <c r="N2482">
        <v>0.72726268209605704</v>
      </c>
      <c r="O2482">
        <v>14.300354749704301</v>
      </c>
      <c r="P2482">
        <v>39.702643171806102</v>
      </c>
      <c r="Q2482">
        <v>-4.8019936385022E-2</v>
      </c>
    </row>
    <row r="2483" spans="1:17" hidden="1" x14ac:dyDescent="0.3">
      <c r="A2483" t="s">
        <v>5166</v>
      </c>
      <c r="B2483" t="s">
        <v>5167</v>
      </c>
      <c r="C2483" t="s">
        <v>10405</v>
      </c>
      <c r="D2483" t="s">
        <v>21</v>
      </c>
      <c r="E2483">
        <v>199.97700914800001</v>
      </c>
      <c r="F2483">
        <v>103.88</v>
      </c>
      <c r="G2483">
        <v>52.334898452877397</v>
      </c>
      <c r="H2483">
        <v>0.87987172527494795</v>
      </c>
      <c r="I2483">
        <v>1.7338008837905401</v>
      </c>
      <c r="J2483">
        <v>8.3725037130488893</v>
      </c>
      <c r="K2483">
        <v>103.69656493637601</v>
      </c>
      <c r="L2483">
        <v>95.527744392456498</v>
      </c>
      <c r="M2483">
        <v>67.279063498675299</v>
      </c>
      <c r="N2483">
        <v>0.108807357732081</v>
      </c>
      <c r="O2483">
        <v>42.087023488640703</v>
      </c>
      <c r="P2483">
        <v>85.5</v>
      </c>
      <c r="Q2483">
        <v>5.5288482799657999E-2</v>
      </c>
    </row>
    <row r="2484" spans="1:17" hidden="1" x14ac:dyDescent="0.3">
      <c r="A2484" t="s">
        <v>5168</v>
      </c>
      <c r="B2484" t="s">
        <v>5169</v>
      </c>
      <c r="C2484" t="s">
        <v>10405</v>
      </c>
      <c r="D2484" t="s">
        <v>324</v>
      </c>
      <c r="E2484">
        <v>199.6723872</v>
      </c>
      <c r="F2484">
        <v>85.8</v>
      </c>
      <c r="G2484">
        <v>-57.852086032364603</v>
      </c>
      <c r="H2484">
        <v>-0.43833893462352602</v>
      </c>
      <c r="I2484">
        <v>-3.6769456462037899</v>
      </c>
      <c r="J2484">
        <v>2.6639529302307401</v>
      </c>
      <c r="K2484">
        <v>78.734580768952199</v>
      </c>
      <c r="L2484">
        <v>86.817322397340206</v>
      </c>
      <c r="M2484">
        <v>71.409834520440796</v>
      </c>
      <c r="N2484">
        <v>0.94625676699110794</v>
      </c>
      <c r="O2484">
        <v>43.356643356643303</v>
      </c>
      <c r="P2484">
        <v>36.190476190476197</v>
      </c>
    </row>
    <row r="2485" spans="1:17" hidden="1" x14ac:dyDescent="0.3">
      <c r="A2485" t="s">
        <v>5170</v>
      </c>
      <c r="B2485" t="s">
        <v>5171</v>
      </c>
      <c r="C2485" t="s">
        <v>10405</v>
      </c>
      <c r="D2485" t="s">
        <v>54</v>
      </c>
      <c r="E2485">
        <v>199.561805244</v>
      </c>
      <c r="F2485">
        <v>126.27</v>
      </c>
      <c r="G2485">
        <v>0.439657916262923</v>
      </c>
      <c r="H2485">
        <v>-13.942207126955401</v>
      </c>
      <c r="I2485">
        <v>10.3443589993673</v>
      </c>
      <c r="J2485">
        <v>-6.5403498548350498</v>
      </c>
      <c r="K2485">
        <v>128.28972780575</v>
      </c>
      <c r="L2485">
        <v>114.681793423879</v>
      </c>
      <c r="M2485">
        <v>35.017842315958099</v>
      </c>
      <c r="N2485">
        <v>0.15276418064059299</v>
      </c>
      <c r="O2485">
        <v>25.112853409360799</v>
      </c>
      <c r="P2485">
        <v>55.504926108374299</v>
      </c>
      <c r="Q2485">
        <v>1.7738430250069999E-3</v>
      </c>
    </row>
    <row r="2486" spans="1:17" hidden="1" x14ac:dyDescent="0.3">
      <c r="A2486" t="s">
        <v>5172</v>
      </c>
      <c r="B2486" t="s">
        <v>5173</v>
      </c>
      <c r="C2486" t="s">
        <v>10405</v>
      </c>
      <c r="D2486" t="s">
        <v>1066</v>
      </c>
      <c r="E2486">
        <v>199.349776362</v>
      </c>
      <c r="F2486">
        <v>6.06</v>
      </c>
      <c r="G2486">
        <v>57.525501289756797</v>
      </c>
      <c r="H2486">
        <v>-18.647856965136601</v>
      </c>
      <c r="I2486">
        <v>23.5355930749576</v>
      </c>
      <c r="J2486">
        <v>-6.96854279477866</v>
      </c>
      <c r="K2486">
        <v>6.4386446319017603</v>
      </c>
      <c r="L2486">
        <v>5.5854842981748902</v>
      </c>
      <c r="M2486">
        <v>30.1135718572686</v>
      </c>
      <c r="N2486">
        <v>0.41248071393464097</v>
      </c>
      <c r="O2486">
        <v>42.244224422442201</v>
      </c>
      <c r="Q2486">
        <v>4.4285268442836E-2</v>
      </c>
    </row>
    <row r="2487" spans="1:17" hidden="1" x14ac:dyDescent="0.3">
      <c r="A2487" t="s">
        <v>5174</v>
      </c>
      <c r="B2487" t="s">
        <v>5175</v>
      </c>
      <c r="C2487" t="s">
        <v>10405</v>
      </c>
      <c r="D2487" t="s">
        <v>125</v>
      </c>
      <c r="E2487">
        <v>199.08671200000001</v>
      </c>
      <c r="F2487">
        <v>392.15</v>
      </c>
      <c r="G2487">
        <v>132.22457536383001</v>
      </c>
      <c r="H2487">
        <v>-26.4647629242058</v>
      </c>
      <c r="I2487">
        <v>8.4760072829872097</v>
      </c>
      <c r="J2487">
        <v>-3.86150010377456</v>
      </c>
      <c r="K2487">
        <v>463.41120125880599</v>
      </c>
      <c r="L2487">
        <v>381.111280027193</v>
      </c>
      <c r="M2487">
        <v>31.731986626203199</v>
      </c>
      <c r="N2487">
        <v>1.0775338521750799</v>
      </c>
      <c r="O2487">
        <v>91.814356751243096</v>
      </c>
      <c r="P2487">
        <v>212.719298245614</v>
      </c>
      <c r="Q2487">
        <v>0.12809970765940201</v>
      </c>
    </row>
    <row r="2488" spans="1:17" hidden="1" x14ac:dyDescent="0.3">
      <c r="A2488" t="s">
        <v>5176</v>
      </c>
      <c r="B2488" t="s">
        <v>5177</v>
      </c>
      <c r="C2488" t="s">
        <v>10405</v>
      </c>
      <c r="D2488" t="s">
        <v>592</v>
      </c>
      <c r="E2488">
        <v>198.84436488</v>
      </c>
      <c r="F2488">
        <v>57.18</v>
      </c>
      <c r="G2488">
        <v>140.43621557547101</v>
      </c>
      <c r="H2488">
        <v>0.37593086086677002</v>
      </c>
      <c r="I2488">
        <v>-19.567436745799501</v>
      </c>
      <c r="J2488">
        <v>-9.0153479413392095</v>
      </c>
      <c r="K2488">
        <v>60.5635810026629</v>
      </c>
      <c r="M2488">
        <v>36.822464084471299</v>
      </c>
      <c r="N2488">
        <v>1.2506751878450699</v>
      </c>
      <c r="O2488">
        <v>32.039174536551201</v>
      </c>
      <c r="P2488">
        <v>172.28571428571399</v>
      </c>
    </row>
    <row r="2489" spans="1:17" hidden="1" x14ac:dyDescent="0.3">
      <c r="A2489" t="s">
        <v>5178</v>
      </c>
      <c r="B2489" t="s">
        <v>5179</v>
      </c>
      <c r="C2489" t="s">
        <v>10405</v>
      </c>
      <c r="D2489" t="s">
        <v>1551</v>
      </c>
      <c r="E2489">
        <v>198.65648400000001</v>
      </c>
      <c r="F2489">
        <v>132.41999999999999</v>
      </c>
      <c r="G2489">
        <v>-9.8034157609343406</v>
      </c>
      <c r="H2489">
        <v>-8.7217835529191206</v>
      </c>
      <c r="I2489">
        <v>-30.533373494333102</v>
      </c>
      <c r="J2489">
        <v>-6.9934399028197802</v>
      </c>
      <c r="K2489">
        <v>134.24253319201</v>
      </c>
      <c r="L2489">
        <v>136.71600748777399</v>
      </c>
      <c r="M2489">
        <v>44.228103019279203</v>
      </c>
      <c r="N2489">
        <v>0.89061354616954103</v>
      </c>
      <c r="O2489">
        <v>48.6180335296783</v>
      </c>
      <c r="P2489">
        <v>31.695673794132201</v>
      </c>
      <c r="Q2489">
        <v>5.8541177971238999E-2</v>
      </c>
    </row>
    <row r="2490" spans="1:17" hidden="1" x14ac:dyDescent="0.3">
      <c r="A2490" t="s">
        <v>5180</v>
      </c>
      <c r="B2490" t="s">
        <v>5181</v>
      </c>
      <c r="C2490" t="s">
        <v>10405</v>
      </c>
      <c r="D2490" t="s">
        <v>592</v>
      </c>
      <c r="E2490">
        <v>198.3982</v>
      </c>
      <c r="F2490">
        <v>100.1</v>
      </c>
      <c r="G2490">
        <v>26.6117962082308</v>
      </c>
      <c r="H2490">
        <v>-16.678927105727801</v>
      </c>
      <c r="I2490">
        <v>10.6104756063321</v>
      </c>
      <c r="J2490">
        <v>-6.6071078982394198</v>
      </c>
      <c r="K2490">
        <v>97.331598316932201</v>
      </c>
      <c r="L2490">
        <v>84.547838862760102</v>
      </c>
      <c r="M2490">
        <v>39.770930719505202</v>
      </c>
      <c r="N2490">
        <v>0.38850112461958702</v>
      </c>
      <c r="O2490">
        <v>27.872127872127798</v>
      </c>
      <c r="P2490">
        <v>68.6036718881589</v>
      </c>
      <c r="Q2490">
        <v>6.1014352766524997E-2</v>
      </c>
    </row>
    <row r="2491" spans="1:17" hidden="1" x14ac:dyDescent="0.3">
      <c r="A2491" t="s">
        <v>5182</v>
      </c>
      <c r="B2491" t="s">
        <v>5183</v>
      </c>
      <c r="C2491" t="s">
        <v>10405</v>
      </c>
      <c r="D2491" t="s">
        <v>130</v>
      </c>
      <c r="E2491">
        <v>198.13367199999999</v>
      </c>
      <c r="F2491">
        <v>4.18</v>
      </c>
      <c r="G2491">
        <v>28.919732058987599</v>
      </c>
      <c r="H2491">
        <v>-19.0202663374865</v>
      </c>
      <c r="I2491">
        <v>-22.394639483181901</v>
      </c>
      <c r="J2491">
        <v>-2.0530282018447199</v>
      </c>
      <c r="K2491">
        <v>4.3314400420296399</v>
      </c>
      <c r="L2491">
        <v>4.2734241996759001</v>
      </c>
      <c r="M2491">
        <v>10.626703297444401</v>
      </c>
      <c r="N2491">
        <v>0.31889456990645998</v>
      </c>
      <c r="O2491">
        <v>38.755980861243998</v>
      </c>
      <c r="P2491">
        <v>70.612244897959101</v>
      </c>
      <c r="Q2491">
        <v>2.1462258131062999E-2</v>
      </c>
    </row>
    <row r="2492" spans="1:17" hidden="1" x14ac:dyDescent="0.3">
      <c r="A2492" t="s">
        <v>5184</v>
      </c>
      <c r="B2492" t="s">
        <v>5185</v>
      </c>
      <c r="C2492" t="s">
        <v>10405</v>
      </c>
      <c r="D2492" t="s">
        <v>261</v>
      </c>
      <c r="E2492">
        <v>197.51687999999999</v>
      </c>
      <c r="F2492">
        <v>229.5</v>
      </c>
      <c r="G2492">
        <v>-32.606255466999798</v>
      </c>
      <c r="H2492">
        <v>-3.9477972051112098</v>
      </c>
      <c r="I2492">
        <v>-15.7109886192031</v>
      </c>
      <c r="J2492">
        <v>2.6590136829720299</v>
      </c>
      <c r="K2492">
        <v>194.75530128485599</v>
      </c>
      <c r="L2492">
        <v>207.99566628347699</v>
      </c>
      <c r="M2492">
        <v>83.821882858096401</v>
      </c>
      <c r="N2492">
        <v>3.20544852498494</v>
      </c>
      <c r="O2492">
        <v>13.7690631808278</v>
      </c>
      <c r="P2492">
        <v>31.1428571428571</v>
      </c>
    </row>
    <row r="2493" spans="1:17" hidden="1" x14ac:dyDescent="0.3">
      <c r="A2493" t="s">
        <v>5186</v>
      </c>
      <c r="B2493" t="s">
        <v>5187</v>
      </c>
      <c r="C2493" t="s">
        <v>10405</v>
      </c>
      <c r="D2493" t="s">
        <v>1012</v>
      </c>
      <c r="E2493">
        <v>197.376</v>
      </c>
      <c r="F2493">
        <v>164.48</v>
      </c>
      <c r="G2493">
        <v>84.429265260828501</v>
      </c>
      <c r="H2493">
        <v>-1.70083893462353</v>
      </c>
      <c r="I2493">
        <v>98.600107726272995</v>
      </c>
      <c r="J2493">
        <v>0.67634535383573002</v>
      </c>
      <c r="K2493">
        <v>146.92802280890601</v>
      </c>
      <c r="L2493">
        <v>111.300397338235</v>
      </c>
      <c r="M2493">
        <v>67.685778014205795</v>
      </c>
      <c r="N2493">
        <v>0.56375798291344303</v>
      </c>
      <c r="O2493">
        <v>10.5119163424124</v>
      </c>
      <c r="Q2493">
        <v>9.2276282375255994E-2</v>
      </c>
    </row>
    <row r="2494" spans="1:17" hidden="1" x14ac:dyDescent="0.3">
      <c r="A2494" t="s">
        <v>5188</v>
      </c>
      <c r="B2494" t="s">
        <v>5189</v>
      </c>
      <c r="C2494" t="s">
        <v>10405</v>
      </c>
      <c r="D2494" t="s">
        <v>54</v>
      </c>
      <c r="E2494">
        <v>196.69749999999999</v>
      </c>
      <c r="F2494">
        <v>191.9</v>
      </c>
      <c r="G2494">
        <v>-16.697983558727898</v>
      </c>
      <c r="H2494">
        <v>1.3401561978805101</v>
      </c>
      <c r="I2494">
        <v>-11.7809906114152</v>
      </c>
      <c r="J2494">
        <v>2.5434442727677702</v>
      </c>
      <c r="K2494">
        <v>182.341906701901</v>
      </c>
      <c r="L2494">
        <v>181.34328105035601</v>
      </c>
      <c r="M2494">
        <v>62.7254045035098</v>
      </c>
      <c r="N2494">
        <v>1.7471349245669501</v>
      </c>
      <c r="O2494">
        <v>19.854090672225102</v>
      </c>
      <c r="P2494">
        <v>29.1386271870794</v>
      </c>
      <c r="Q2494">
        <v>-3.3015102257806003E-2</v>
      </c>
    </row>
    <row r="2495" spans="1:17" hidden="1" x14ac:dyDescent="0.3">
      <c r="A2495" t="s">
        <v>5190</v>
      </c>
      <c r="B2495" t="s">
        <v>5191</v>
      </c>
      <c r="C2495" t="s">
        <v>10405</v>
      </c>
      <c r="D2495" t="s">
        <v>169</v>
      </c>
      <c r="E2495">
        <v>196.66768404999999</v>
      </c>
      <c r="F2495">
        <v>30.01</v>
      </c>
      <c r="G2495">
        <v>-12.7621971229414</v>
      </c>
      <c r="H2495">
        <v>-7.3172946308260602</v>
      </c>
      <c r="I2495">
        <v>0.75496681603068705</v>
      </c>
      <c r="J2495">
        <v>0.21137406255753799</v>
      </c>
      <c r="K2495">
        <v>30.239309767338298</v>
      </c>
      <c r="L2495">
        <v>28.763925159052398</v>
      </c>
      <c r="M2495">
        <v>44.820034458927999</v>
      </c>
      <c r="N2495">
        <v>0.31326526749571598</v>
      </c>
      <c r="O2495">
        <v>53.282239253582098</v>
      </c>
      <c r="P2495">
        <v>32.4944812362031</v>
      </c>
      <c r="Q2495">
        <v>3.1266333761083002E-2</v>
      </c>
    </row>
    <row r="2496" spans="1:17" hidden="1" x14ac:dyDescent="0.3">
      <c r="A2496" t="s">
        <v>5192</v>
      </c>
      <c r="B2496" t="s">
        <v>5193</v>
      </c>
      <c r="C2496" t="s">
        <v>10405</v>
      </c>
      <c r="D2496" t="s">
        <v>273</v>
      </c>
      <c r="E2496">
        <v>196.661675</v>
      </c>
      <c r="F2496">
        <v>21.7</v>
      </c>
      <c r="G2496">
        <v>-32.490524351268697</v>
      </c>
      <c r="H2496">
        <v>0.83706508104738298</v>
      </c>
      <c r="I2496">
        <v>-2.8827661322584301</v>
      </c>
      <c r="J2496">
        <v>0.767239484579748</v>
      </c>
      <c r="K2496">
        <v>20.517625414171398</v>
      </c>
      <c r="L2496">
        <v>20.954854689314001</v>
      </c>
      <c r="M2496">
        <v>72.631075595701603</v>
      </c>
      <c r="N2496">
        <v>1.64742037661411</v>
      </c>
      <c r="O2496">
        <v>33.1797235023041</v>
      </c>
      <c r="P2496">
        <v>22.876557191392902</v>
      </c>
      <c r="Q2496">
        <v>5.1221758814422001E-2</v>
      </c>
    </row>
    <row r="2497" spans="1:17" hidden="1" x14ac:dyDescent="0.3">
      <c r="A2497" t="s">
        <v>5194</v>
      </c>
      <c r="B2497" t="s">
        <v>5195</v>
      </c>
      <c r="C2497" t="s">
        <v>10405</v>
      </c>
      <c r="D2497" t="s">
        <v>54</v>
      </c>
      <c r="E2497">
        <v>196.53683118000001</v>
      </c>
      <c r="F2497">
        <v>83.08</v>
      </c>
      <c r="G2497">
        <v>-32.412036112995899</v>
      </c>
      <c r="H2497">
        <v>-4.4770237405296998</v>
      </c>
      <c r="I2497">
        <v>-11.086258165203599</v>
      </c>
      <c r="J2497">
        <v>1.0144564607319599</v>
      </c>
      <c r="K2497">
        <v>82.585153350813997</v>
      </c>
      <c r="L2497">
        <v>88.087244196593304</v>
      </c>
      <c r="M2497">
        <v>62.001314626763303</v>
      </c>
      <c r="N2497">
        <v>2.0150303963267802</v>
      </c>
      <c r="O2497">
        <v>36.013480982185797</v>
      </c>
      <c r="P2497">
        <v>13.419795221843</v>
      </c>
      <c r="Q2497">
        <v>-5.0877533351425003E-2</v>
      </c>
    </row>
    <row r="2498" spans="1:17" hidden="1" x14ac:dyDescent="0.3">
      <c r="A2498" t="s">
        <v>5196</v>
      </c>
      <c r="B2498" t="s">
        <v>5197</v>
      </c>
      <c r="C2498" t="s">
        <v>10405</v>
      </c>
      <c r="D2498" t="s">
        <v>125</v>
      </c>
      <c r="E2498">
        <v>196.41139433999999</v>
      </c>
      <c r="F2498">
        <v>99.21</v>
      </c>
      <c r="G2498">
        <v>44.995421075853102</v>
      </c>
      <c r="H2498">
        <v>-5.6480433785312698</v>
      </c>
      <c r="I2498">
        <v>56.505448159236998</v>
      </c>
      <c r="J2498">
        <v>-2.2237599091617901</v>
      </c>
      <c r="K2498">
        <v>74.3499286423489</v>
      </c>
      <c r="L2498">
        <v>66.165364772691504</v>
      </c>
      <c r="M2498">
        <v>80.406035782658705</v>
      </c>
      <c r="N2498">
        <v>2.2142011096648302</v>
      </c>
      <c r="O2498">
        <v>0</v>
      </c>
      <c r="P2498">
        <v>98.42</v>
      </c>
      <c r="Q2498">
        <v>0.104762307203375</v>
      </c>
    </row>
    <row r="2499" spans="1:17" hidden="1" x14ac:dyDescent="0.3">
      <c r="A2499" t="s">
        <v>5198</v>
      </c>
      <c r="B2499" t="s">
        <v>5199</v>
      </c>
      <c r="C2499" t="s">
        <v>10405</v>
      </c>
      <c r="D2499" t="s">
        <v>1966</v>
      </c>
      <c r="E2499">
        <v>196.05959999999999</v>
      </c>
      <c r="F2499">
        <v>132</v>
      </c>
      <c r="G2499">
        <v>1651.93428507354</v>
      </c>
      <c r="H2499">
        <v>34.962638764148203</v>
      </c>
      <c r="I2499">
        <v>88.212837152332099</v>
      </c>
      <c r="J2499">
        <v>6.0471805664224796</v>
      </c>
      <c r="K2499">
        <v>96.304012458903202</v>
      </c>
      <c r="L2499">
        <v>62.917226645017799</v>
      </c>
      <c r="M2499">
        <v>87.391144418831701</v>
      </c>
      <c r="N2499">
        <v>2.5551771642385299</v>
      </c>
      <c r="O2499">
        <v>0</v>
      </c>
      <c r="P2499">
        <v>1752.3715969688401</v>
      </c>
      <c r="Q2499">
        <v>0.225500767948492</v>
      </c>
    </row>
    <row r="2500" spans="1:17" hidden="1" x14ac:dyDescent="0.3">
      <c r="A2500" t="s">
        <v>5200</v>
      </c>
      <c r="B2500" t="s">
        <v>5201</v>
      </c>
      <c r="C2500" t="s">
        <v>10405</v>
      </c>
      <c r="D2500" t="s">
        <v>5202</v>
      </c>
      <c r="E2500">
        <v>195.99040124999999</v>
      </c>
      <c r="F2500">
        <v>79.25</v>
      </c>
      <c r="G2500">
        <v>2.9294128543827598</v>
      </c>
      <c r="H2500">
        <v>49.647243134957201</v>
      </c>
      <c r="I2500">
        <v>44.340054394369098</v>
      </c>
      <c r="J2500">
        <v>21.375543226726698</v>
      </c>
      <c r="K2500">
        <v>62.937061905992401</v>
      </c>
      <c r="M2500">
        <v>65.073410819065103</v>
      </c>
      <c r="N2500">
        <v>2.0864843121480199</v>
      </c>
      <c r="O2500">
        <v>15.709779179810701</v>
      </c>
      <c r="P2500">
        <v>75.138121546961301</v>
      </c>
    </row>
    <row r="2501" spans="1:17" hidden="1" x14ac:dyDescent="0.3">
      <c r="A2501" t="s">
        <v>5203</v>
      </c>
      <c r="B2501" t="s">
        <v>5204</v>
      </c>
      <c r="C2501" t="s">
        <v>10405</v>
      </c>
      <c r="D2501" t="s">
        <v>279</v>
      </c>
      <c r="E2501">
        <v>195.81093188</v>
      </c>
      <c r="F2501">
        <v>35.72</v>
      </c>
      <c r="G2501">
        <v>26.694664627528699</v>
      </c>
      <c r="H2501">
        <v>-12.150535584583899</v>
      </c>
      <c r="I2501">
        <v>-9.9014104732511292</v>
      </c>
      <c r="J2501">
        <v>-5.0724187835621803</v>
      </c>
      <c r="K2501">
        <v>36.861092867848598</v>
      </c>
      <c r="L2501">
        <v>35.046875639670297</v>
      </c>
      <c r="M2501">
        <v>38.697737815961403</v>
      </c>
      <c r="N2501">
        <v>0.52266994791330601</v>
      </c>
      <c r="O2501">
        <v>33.678611422172402</v>
      </c>
      <c r="P2501">
        <v>59.464285714285701</v>
      </c>
      <c r="Q2501">
        <v>0.100022709633829</v>
      </c>
    </row>
    <row r="2502" spans="1:17" hidden="1" x14ac:dyDescent="0.3">
      <c r="A2502" t="s">
        <v>5205</v>
      </c>
      <c r="B2502" t="s">
        <v>5206</v>
      </c>
      <c r="C2502" t="s">
        <v>10405</v>
      </c>
      <c r="D2502" t="s">
        <v>465</v>
      </c>
      <c r="E2502">
        <v>195.63240603</v>
      </c>
      <c r="F2502">
        <v>80.58</v>
      </c>
      <c r="G2502">
        <v>138.734786044625</v>
      </c>
      <c r="H2502">
        <v>85.998317081773806</v>
      </c>
      <c r="I2502">
        <v>202.494205296492</v>
      </c>
      <c r="J2502">
        <v>-9.7956417718552302</v>
      </c>
      <c r="K2502">
        <v>55.750469501160502</v>
      </c>
      <c r="L2502">
        <v>35.971783693716802</v>
      </c>
      <c r="M2502">
        <v>61.311225529368301</v>
      </c>
      <c r="N2502">
        <v>1.76811876392193</v>
      </c>
      <c r="O2502">
        <v>8.4264085380987908</v>
      </c>
      <c r="P2502">
        <v>313.230769230769</v>
      </c>
      <c r="Q2502">
        <v>0.10972449848403799</v>
      </c>
    </row>
    <row r="2503" spans="1:17" hidden="1" x14ac:dyDescent="0.3">
      <c r="A2503" t="s">
        <v>5207</v>
      </c>
      <c r="B2503" t="s">
        <v>5208</v>
      </c>
      <c r="C2503" t="s">
        <v>10405</v>
      </c>
      <c r="D2503" t="s">
        <v>5209</v>
      </c>
      <c r="E2503">
        <v>195.56301384</v>
      </c>
      <c r="F2503">
        <v>183.2</v>
      </c>
      <c r="G2503">
        <v>-48.576771437515802</v>
      </c>
      <c r="H2503">
        <v>7.3662005186228301</v>
      </c>
      <c r="I2503">
        <v>-19.400523409365299</v>
      </c>
      <c r="J2503">
        <v>-4.1997673322795004</v>
      </c>
      <c r="K2503">
        <v>175.193082114345</v>
      </c>
      <c r="L2503">
        <v>189.594131195459</v>
      </c>
      <c r="M2503">
        <v>57.499710565090297</v>
      </c>
      <c r="N2503">
        <v>0.50683866026480195</v>
      </c>
      <c r="O2503">
        <v>60.480349344978102</v>
      </c>
      <c r="P2503">
        <v>24.456521739130402</v>
      </c>
      <c r="Q2503">
        <v>-7.7575427371122996E-2</v>
      </c>
    </row>
    <row r="2504" spans="1:17" hidden="1" x14ac:dyDescent="0.3">
      <c r="A2504" t="s">
        <v>5210</v>
      </c>
      <c r="B2504" t="s">
        <v>5211</v>
      </c>
      <c r="C2504" t="s">
        <v>10405</v>
      </c>
      <c r="D2504" t="s">
        <v>400</v>
      </c>
      <c r="E2504">
        <v>195.53633829099999</v>
      </c>
      <c r="F2504">
        <v>36.43</v>
      </c>
      <c r="G2504">
        <v>221.83982167810601</v>
      </c>
      <c r="H2504">
        <v>9.7374717742754093</v>
      </c>
      <c r="I2504">
        <v>196.65708465474901</v>
      </c>
      <c r="J2504">
        <v>1.27575760988787</v>
      </c>
      <c r="K2504">
        <v>31.7629683736881</v>
      </c>
      <c r="L2504">
        <v>21.786331813276401</v>
      </c>
      <c r="M2504">
        <v>55.162659611413503</v>
      </c>
      <c r="N2504">
        <v>0.80387872323762199</v>
      </c>
      <c r="O2504">
        <v>11.446609936865199</v>
      </c>
      <c r="P2504">
        <v>341.575757575757</v>
      </c>
      <c r="Q2504">
        <v>0.15328395378415999</v>
      </c>
    </row>
    <row r="2505" spans="1:17" hidden="1" x14ac:dyDescent="0.3">
      <c r="A2505" t="s">
        <v>5212</v>
      </c>
      <c r="B2505" t="s">
        <v>5213</v>
      </c>
      <c r="C2505" t="s">
        <v>10405</v>
      </c>
      <c r="D2505" t="s">
        <v>393</v>
      </c>
      <c r="E2505">
        <v>195.37022200000001</v>
      </c>
      <c r="F2505">
        <v>485</v>
      </c>
      <c r="G2505">
        <v>-23.783545056054098</v>
      </c>
      <c r="H2505">
        <v>-6.3648740223428204</v>
      </c>
      <c r="I2505">
        <v>-20.394639483181901</v>
      </c>
      <c r="J2505">
        <v>2.2372260354434101</v>
      </c>
      <c r="K2505">
        <v>495.90192409194702</v>
      </c>
      <c r="L2505">
        <v>497.116070506585</v>
      </c>
      <c r="M2505">
        <v>46.375603778572703</v>
      </c>
      <c r="N2505">
        <v>1.0461170539378799</v>
      </c>
      <c r="O2505">
        <v>42.886597938144298</v>
      </c>
      <c r="P2505">
        <v>12.803814397022901</v>
      </c>
    </row>
    <row r="2506" spans="1:17" hidden="1" x14ac:dyDescent="0.3">
      <c r="A2506" t="s">
        <v>5214</v>
      </c>
      <c r="B2506" t="s">
        <v>5215</v>
      </c>
      <c r="C2506" t="s">
        <v>10405</v>
      </c>
      <c r="D2506" t="s">
        <v>51</v>
      </c>
      <c r="E2506">
        <v>195.16927706999999</v>
      </c>
      <c r="F2506">
        <v>374.7</v>
      </c>
      <c r="G2506">
        <v>320.30447739691198</v>
      </c>
      <c r="H2506">
        <v>53.711502263198597</v>
      </c>
      <c r="I2506">
        <v>121.26778089898301</v>
      </c>
      <c r="J2506">
        <v>23.831448332451298</v>
      </c>
      <c r="K2506">
        <v>247.319973961719</v>
      </c>
      <c r="L2506">
        <v>190.393931421491</v>
      </c>
      <c r="M2506">
        <v>92.651121657701296</v>
      </c>
      <c r="N2506">
        <v>2.7552158418718702</v>
      </c>
      <c r="O2506">
        <v>1.28102481985588</v>
      </c>
      <c r="P2506">
        <v>356.89550054871302</v>
      </c>
      <c r="Q2506">
        <v>0.18723426855181599</v>
      </c>
    </row>
    <row r="2507" spans="1:17" hidden="1" x14ac:dyDescent="0.3">
      <c r="A2507" t="s">
        <v>5216</v>
      </c>
      <c r="B2507" t="s">
        <v>5217</v>
      </c>
      <c r="C2507" t="s">
        <v>10405</v>
      </c>
      <c r="D2507" t="s">
        <v>74</v>
      </c>
      <c r="E2507">
        <v>194.911416</v>
      </c>
      <c r="F2507">
        <v>84.84</v>
      </c>
      <c r="G2507">
        <v>112.64617852318599</v>
      </c>
      <c r="H2507">
        <v>0.49916106537648097</v>
      </c>
      <c r="I2507">
        <v>-12.3946394831819</v>
      </c>
      <c r="J2507">
        <v>-2.0530282018447199</v>
      </c>
      <c r="K2507">
        <v>83.128897351603996</v>
      </c>
      <c r="L2507">
        <v>75.494748112442693</v>
      </c>
      <c r="M2507">
        <v>100</v>
      </c>
      <c r="N2507">
        <v>0</v>
      </c>
      <c r="O2507">
        <v>0</v>
      </c>
      <c r="P2507">
        <v>144.49567723342901</v>
      </c>
    </row>
    <row r="2508" spans="1:17" hidden="1" x14ac:dyDescent="0.3">
      <c r="A2508" t="s">
        <v>5218</v>
      </c>
      <c r="B2508" t="s">
        <v>5219</v>
      </c>
      <c r="C2508" t="s">
        <v>10405</v>
      </c>
      <c r="D2508" t="s">
        <v>835</v>
      </c>
      <c r="E2508">
        <v>194.71704149999999</v>
      </c>
      <c r="F2508">
        <v>100.5</v>
      </c>
      <c r="G2508">
        <v>13.1721463114019</v>
      </c>
      <c r="H2508">
        <v>-13.0076262649402</v>
      </c>
      <c r="I2508">
        <v>27.627005538463099</v>
      </c>
      <c r="J2508">
        <v>10.4052587836947</v>
      </c>
      <c r="K2508">
        <v>101.691719779</v>
      </c>
      <c r="M2508">
        <v>58.929627035850601</v>
      </c>
      <c r="O2508">
        <v>38.308457711442699</v>
      </c>
      <c r="P2508">
        <v>60.287081339712898</v>
      </c>
    </row>
    <row r="2509" spans="1:17" hidden="1" x14ac:dyDescent="0.3">
      <c r="A2509" t="s">
        <v>5220</v>
      </c>
      <c r="B2509" t="s">
        <v>5221</v>
      </c>
      <c r="C2509" t="s">
        <v>10405</v>
      </c>
      <c r="D2509" t="s">
        <v>1429</v>
      </c>
      <c r="E2509">
        <v>194.7007965</v>
      </c>
      <c r="F2509">
        <v>380.55</v>
      </c>
      <c r="G2509">
        <v>13.5095540017508</v>
      </c>
      <c r="H2509">
        <v>-7.8619678634240397</v>
      </c>
      <c r="I2509">
        <v>-18.125042509137302</v>
      </c>
      <c r="J2509">
        <v>-3.2595855788939101</v>
      </c>
      <c r="K2509">
        <v>392.909162009032</v>
      </c>
      <c r="L2509">
        <v>372.77742019681602</v>
      </c>
      <c r="M2509">
        <v>44.027315284886001</v>
      </c>
      <c r="N2509">
        <v>0.28237050954933002</v>
      </c>
      <c r="O2509">
        <v>41.584548679542699</v>
      </c>
      <c r="P2509">
        <v>56.027060270602703</v>
      </c>
      <c r="Q2509">
        <v>3.6389577376121002E-2</v>
      </c>
    </row>
    <row r="2510" spans="1:17" hidden="1" x14ac:dyDescent="0.3">
      <c r="A2510" t="s">
        <v>5222</v>
      </c>
      <c r="B2510" t="s">
        <v>5223</v>
      </c>
      <c r="C2510" t="s">
        <v>10405</v>
      </c>
      <c r="D2510" t="s">
        <v>261</v>
      </c>
      <c r="E2510">
        <v>194.588137464</v>
      </c>
      <c r="F2510">
        <v>165.19</v>
      </c>
      <c r="G2510">
        <v>149.08587543941599</v>
      </c>
      <c r="H2510">
        <v>-19.851222566337</v>
      </c>
      <c r="I2510">
        <v>11.7104797040005</v>
      </c>
      <c r="J2510">
        <v>-5.3035397481761999</v>
      </c>
      <c r="K2510">
        <v>176.14733706528901</v>
      </c>
      <c r="L2510">
        <v>144.90637208347499</v>
      </c>
      <c r="M2510">
        <v>38.809770145118499</v>
      </c>
      <c r="N2510">
        <v>0.28636938477568002</v>
      </c>
      <c r="O2510">
        <v>42.611538228706301</v>
      </c>
      <c r="P2510">
        <v>193.671111111111</v>
      </c>
      <c r="Q2510">
        <v>0.105717229972416</v>
      </c>
    </row>
    <row r="2511" spans="1:17" hidden="1" x14ac:dyDescent="0.3">
      <c r="A2511" t="s">
        <v>5224</v>
      </c>
      <c r="B2511" t="s">
        <v>5225</v>
      </c>
      <c r="C2511" t="s">
        <v>10405</v>
      </c>
      <c r="D2511" t="s">
        <v>46</v>
      </c>
      <c r="E2511">
        <v>194.57238150000001</v>
      </c>
      <c r="F2511">
        <v>18.899999999999999</v>
      </c>
      <c r="G2511">
        <v>-59.849498710243097</v>
      </c>
      <c r="H2511">
        <v>-8.2441544426449092</v>
      </c>
      <c r="I2511">
        <v>-9.3946394831819298</v>
      </c>
      <c r="J2511">
        <v>2.90324001972962</v>
      </c>
      <c r="K2511">
        <v>19.222387710346698</v>
      </c>
      <c r="L2511">
        <v>21.938448252424099</v>
      </c>
      <c r="M2511">
        <v>63.051128452254297</v>
      </c>
      <c r="N2511">
        <v>2.3937377690802299</v>
      </c>
      <c r="O2511">
        <v>94.4444444444444</v>
      </c>
      <c r="P2511">
        <v>23.934426229508102</v>
      </c>
      <c r="Q2511">
        <v>0.24082787272067799</v>
      </c>
    </row>
    <row r="2512" spans="1:17" hidden="1" x14ac:dyDescent="0.3">
      <c r="A2512" t="s">
        <v>5226</v>
      </c>
      <c r="B2512" t="s">
        <v>5227</v>
      </c>
      <c r="C2512" t="s">
        <v>10405</v>
      </c>
      <c r="D2512" t="s">
        <v>473</v>
      </c>
      <c r="E2512">
        <v>194.23958975599999</v>
      </c>
      <c r="F2512">
        <v>21.94</v>
      </c>
      <c r="G2512">
        <v>60.606641640634102</v>
      </c>
      <c r="H2512">
        <v>-7.6119500457346296</v>
      </c>
      <c r="I2512">
        <v>-13.6594148968934</v>
      </c>
      <c r="J2512">
        <v>9.2282377501716102</v>
      </c>
      <c r="K2512">
        <v>21.7976338681671</v>
      </c>
      <c r="L2512">
        <v>22.325078212686702</v>
      </c>
      <c r="M2512">
        <v>70.943246668511804</v>
      </c>
      <c r="N2512">
        <v>1.3838809910168099</v>
      </c>
      <c r="O2512">
        <v>48.131267092069201</v>
      </c>
      <c r="P2512">
        <v>106.981132075471</v>
      </c>
    </row>
    <row r="2513" spans="1:17" hidden="1" x14ac:dyDescent="0.3">
      <c r="A2513" t="s">
        <v>5228</v>
      </c>
      <c r="B2513" t="s">
        <v>5229</v>
      </c>
      <c r="C2513" t="s">
        <v>10405</v>
      </c>
      <c r="E2513">
        <v>194.16571200000001</v>
      </c>
      <c r="F2513">
        <v>54.72</v>
      </c>
      <c r="G2513">
        <v>29.0916777603451</v>
      </c>
      <c r="H2513">
        <v>25.5390812250571</v>
      </c>
      <c r="I2513">
        <v>71.555636759912005</v>
      </c>
      <c r="J2513">
        <v>-13.518970107738999</v>
      </c>
      <c r="K2513">
        <v>41.9454858446869</v>
      </c>
      <c r="L2513">
        <v>36.462171723903403</v>
      </c>
      <c r="M2513">
        <v>69.881403183364398</v>
      </c>
      <c r="N2513">
        <v>2.7598625143453801</v>
      </c>
      <c r="O2513">
        <v>9.2836257309941494</v>
      </c>
      <c r="P2513">
        <v>118.705035971223</v>
      </c>
      <c r="Q2513">
        <v>4.9782258787199003E-2</v>
      </c>
    </row>
    <row r="2514" spans="1:17" hidden="1" x14ac:dyDescent="0.3">
      <c r="A2514" t="s">
        <v>5230</v>
      </c>
      <c r="B2514" t="s">
        <v>5231</v>
      </c>
      <c r="C2514" t="s">
        <v>10405</v>
      </c>
      <c r="D2514" t="s">
        <v>169</v>
      </c>
      <c r="E2514">
        <v>193.92</v>
      </c>
      <c r="F2514">
        <v>24.24</v>
      </c>
      <c r="G2514">
        <v>15.506124390060799</v>
      </c>
      <c r="H2514">
        <v>-23.0703486727027</v>
      </c>
      <c r="I2514">
        <v>4.4144057429487296</v>
      </c>
      <c r="J2514">
        <v>-9.1767355936486297</v>
      </c>
      <c r="K2514">
        <v>25.574695857147301</v>
      </c>
      <c r="L2514">
        <v>22.275651286492302</v>
      </c>
      <c r="M2514">
        <v>25.2186024325026</v>
      </c>
      <c r="N2514">
        <v>0.25568105721912099</v>
      </c>
      <c r="O2514">
        <v>29.1254125412541</v>
      </c>
      <c r="P2514">
        <v>67.172413793103402</v>
      </c>
      <c r="Q2514">
        <v>8.2397974132032994E-2</v>
      </c>
    </row>
    <row r="2515" spans="1:17" hidden="1" x14ac:dyDescent="0.3">
      <c r="A2515" t="s">
        <v>5232</v>
      </c>
      <c r="B2515" t="s">
        <v>5233</v>
      </c>
      <c r="C2515" t="s">
        <v>10405</v>
      </c>
      <c r="D2515" t="s">
        <v>284</v>
      </c>
      <c r="E2515">
        <v>193.70616355799999</v>
      </c>
      <c r="F2515">
        <v>75.06</v>
      </c>
      <c r="G2515">
        <v>-94.865019774544606</v>
      </c>
      <c r="H2515">
        <v>-12.4638018975864</v>
      </c>
      <c r="I2515">
        <v>-58.245703312969098</v>
      </c>
      <c r="J2515">
        <v>-8.5147596949438498</v>
      </c>
      <c r="K2515">
        <v>84.502196467158896</v>
      </c>
      <c r="L2515">
        <v>120.14179867369501</v>
      </c>
      <c r="M2515">
        <v>30.4169339078449</v>
      </c>
      <c r="N2515">
        <v>1.5585805092248901</v>
      </c>
      <c r="O2515">
        <v>202.35811350919201</v>
      </c>
      <c r="P2515">
        <v>2.82191780821918</v>
      </c>
      <c r="Q2515">
        <v>7.7644528244199997E-4</v>
      </c>
    </row>
    <row r="2516" spans="1:17" hidden="1" x14ac:dyDescent="0.3">
      <c r="A2516" t="s">
        <v>5234</v>
      </c>
      <c r="B2516" t="s">
        <v>5235</v>
      </c>
      <c r="C2516" t="s">
        <v>10405</v>
      </c>
      <c r="D2516" t="s">
        <v>433</v>
      </c>
      <c r="E2516">
        <v>193.25652688099899</v>
      </c>
      <c r="F2516">
        <v>66.11</v>
      </c>
      <c r="G2516">
        <v>-40.914147953709303</v>
      </c>
      <c r="H2516">
        <v>-12.5551748292448</v>
      </c>
      <c r="I2516">
        <v>-10.851529088338999</v>
      </c>
      <c r="J2516">
        <v>-2.61691008342952</v>
      </c>
      <c r="K2516">
        <v>68.705537555134597</v>
      </c>
      <c r="L2516">
        <v>70.475517011423307</v>
      </c>
      <c r="M2516">
        <v>41.454996293261502</v>
      </c>
      <c r="N2516">
        <v>0.62838825194735104</v>
      </c>
      <c r="O2516">
        <v>54.968991075480197</v>
      </c>
      <c r="P2516">
        <v>11.7666948436179</v>
      </c>
      <c r="Q2516">
        <v>-5.7441225437292999E-2</v>
      </c>
    </row>
    <row r="2517" spans="1:17" hidden="1" x14ac:dyDescent="0.3">
      <c r="A2517" t="s">
        <v>5236</v>
      </c>
      <c r="B2517" t="s">
        <v>5237</v>
      </c>
      <c r="C2517" t="s">
        <v>10405</v>
      </c>
      <c r="D2517" t="s">
        <v>642</v>
      </c>
      <c r="E2517">
        <v>192.69404843499899</v>
      </c>
      <c r="F2517">
        <v>216.2</v>
      </c>
      <c r="G2517">
        <v>-20.797333733735901</v>
      </c>
      <c r="H2517">
        <v>-14.779078137281299</v>
      </c>
      <c r="I2517">
        <v>0.61846095349930097</v>
      </c>
      <c r="J2517">
        <v>-7.2942562720201503</v>
      </c>
      <c r="K2517">
        <v>226.54762531387701</v>
      </c>
      <c r="L2517">
        <v>218.353364856605</v>
      </c>
      <c r="M2517">
        <v>32.768580542489602</v>
      </c>
      <c r="N2517">
        <v>2.06554369957871</v>
      </c>
      <c r="O2517">
        <v>37.488260092789403</v>
      </c>
      <c r="P2517">
        <v>24.181504882251499</v>
      </c>
      <c r="Q2517">
        <v>-4.2510235705692997E-2</v>
      </c>
    </row>
    <row r="2518" spans="1:17" hidden="1" x14ac:dyDescent="0.3">
      <c r="A2518" t="s">
        <v>5238</v>
      </c>
      <c r="B2518" t="s">
        <v>5239</v>
      </c>
      <c r="C2518" t="s">
        <v>10405</v>
      </c>
      <c r="D2518" t="s">
        <v>592</v>
      </c>
      <c r="E2518">
        <v>192.61201109999999</v>
      </c>
      <c r="F2518">
        <v>58.13</v>
      </c>
      <c r="G2518">
        <v>-83.225492018482299</v>
      </c>
      <c r="H2518">
        <v>-19.574368346388201</v>
      </c>
      <c r="I2518">
        <v>-36.0370467609985</v>
      </c>
      <c r="J2518">
        <v>-5.0105143386284503</v>
      </c>
      <c r="K2518">
        <v>61.812015495939598</v>
      </c>
      <c r="L2518">
        <v>83.840122341427204</v>
      </c>
      <c r="M2518">
        <v>37.3391987888375</v>
      </c>
      <c r="N2518">
        <v>0.20429026644667</v>
      </c>
      <c r="O2518">
        <v>109.44434887321501</v>
      </c>
      <c r="P2518">
        <v>26.1228032111086</v>
      </c>
      <c r="Q2518">
        <v>0.16685957432874099</v>
      </c>
    </row>
    <row r="2519" spans="1:17" hidden="1" x14ac:dyDescent="0.3">
      <c r="A2519" t="s">
        <v>5240</v>
      </c>
      <c r="B2519" t="s">
        <v>5241</v>
      </c>
      <c r="C2519" t="s">
        <v>10405</v>
      </c>
      <c r="D2519" t="s">
        <v>190</v>
      </c>
      <c r="E2519">
        <v>192.48606000000001</v>
      </c>
      <c r="F2519">
        <v>154.80000000000001</v>
      </c>
      <c r="G2519">
        <v>-72.333927775986993</v>
      </c>
      <c r="H2519">
        <v>-9.1754493837527704</v>
      </c>
      <c r="I2519">
        <v>-21.036096065814899</v>
      </c>
      <c r="J2519">
        <v>-4.5530282018447199</v>
      </c>
      <c r="K2519">
        <v>163.678215488246</v>
      </c>
      <c r="L2519">
        <v>173.700415045277</v>
      </c>
      <c r="M2519">
        <v>30.7272845411647</v>
      </c>
      <c r="N2519">
        <v>0.81569243811163805</v>
      </c>
      <c r="O2519">
        <v>90.568475452196296</v>
      </c>
      <c r="P2519">
        <v>10.6109324758842</v>
      </c>
      <c r="Q2519">
        <v>0.11040611603249099</v>
      </c>
    </row>
    <row r="2520" spans="1:17" hidden="1" x14ac:dyDescent="0.3">
      <c r="A2520" t="s">
        <v>5242</v>
      </c>
      <c r="B2520" t="s">
        <v>5243</v>
      </c>
      <c r="C2520" t="s">
        <v>10405</v>
      </c>
      <c r="D2520" t="s">
        <v>5244</v>
      </c>
      <c r="E2520">
        <v>192.270825</v>
      </c>
      <c r="F2520">
        <v>86.55</v>
      </c>
      <c r="G2520">
        <v>-17.667440662749598</v>
      </c>
      <c r="H2520">
        <v>-18.1645025982871</v>
      </c>
      <c r="I2520">
        <v>-3.2125814356885098</v>
      </c>
      <c r="J2520">
        <v>-4.0416645654810797</v>
      </c>
      <c r="M2520">
        <v>48.401353596038099</v>
      </c>
      <c r="O2520">
        <v>38.648180242634297</v>
      </c>
      <c r="P2520">
        <v>19.875346260387801</v>
      </c>
    </row>
    <row r="2521" spans="1:17" hidden="1" x14ac:dyDescent="0.3">
      <c r="A2521" t="s">
        <v>5245</v>
      </c>
      <c r="B2521" t="s">
        <v>5246</v>
      </c>
      <c r="C2521" t="s">
        <v>10405</v>
      </c>
      <c r="D2521" t="s">
        <v>400</v>
      </c>
      <c r="E2521">
        <v>191.353655</v>
      </c>
      <c r="F2521">
        <v>3.37</v>
      </c>
      <c r="G2521">
        <v>-82.070411817754106</v>
      </c>
      <c r="H2521">
        <v>-7.1714620800241198</v>
      </c>
      <c r="I2521">
        <v>-23.522773187917199</v>
      </c>
      <c r="J2521">
        <v>-13.1641393129558</v>
      </c>
      <c r="K2521">
        <v>3.4989211110665099</v>
      </c>
      <c r="L2521">
        <v>4.6015833844211098</v>
      </c>
      <c r="M2521">
        <v>43.168237893368101</v>
      </c>
      <c r="N2521">
        <v>1.0679284013902399</v>
      </c>
      <c r="O2521">
        <v>117.80415430267</v>
      </c>
      <c r="P2521">
        <v>6.9841269841269797</v>
      </c>
      <c r="Q2521">
        <v>4.1414491117850998E-2</v>
      </c>
    </row>
    <row r="2522" spans="1:17" hidden="1" x14ac:dyDescent="0.3">
      <c r="A2522" t="s">
        <v>5247</v>
      </c>
      <c r="B2522" t="s">
        <v>5248</v>
      </c>
      <c r="C2522" t="s">
        <v>10405</v>
      </c>
      <c r="D2522" t="s">
        <v>642</v>
      </c>
      <c r="E2522">
        <v>191.25</v>
      </c>
      <c r="F2522">
        <v>102</v>
      </c>
      <c r="G2522">
        <v>-38.357289727658298</v>
      </c>
      <c r="H2522">
        <v>-6.9210390299069999</v>
      </c>
      <c r="I2522">
        <v>25.9644610087365</v>
      </c>
      <c r="J2522">
        <v>-2.6258437358253102</v>
      </c>
      <c r="K2522">
        <v>102.98120652618999</v>
      </c>
      <c r="L2522">
        <v>97.692797372449107</v>
      </c>
      <c r="M2522">
        <v>44.409821881423397</v>
      </c>
      <c r="N2522">
        <v>0.369151231509454</v>
      </c>
      <c r="O2522">
        <v>18.3823529411764</v>
      </c>
      <c r="P2522">
        <v>48.688046647230301</v>
      </c>
      <c r="Q2522">
        <v>-7.0981443286348006E-2</v>
      </c>
    </row>
    <row r="2523" spans="1:17" hidden="1" x14ac:dyDescent="0.3">
      <c r="A2523" t="s">
        <v>5249</v>
      </c>
      <c r="B2523" t="s">
        <v>5250</v>
      </c>
      <c r="C2523" t="s">
        <v>10405</v>
      </c>
      <c r="D2523" t="s">
        <v>1542</v>
      </c>
      <c r="E2523">
        <v>190.83600000000001</v>
      </c>
      <c r="F2523">
        <v>186</v>
      </c>
      <c r="G2523">
        <v>-43.278070138814499</v>
      </c>
      <c r="H2523">
        <v>-8.1277819398048692</v>
      </c>
      <c r="I2523">
        <v>17.878087789545301</v>
      </c>
      <c r="J2523">
        <v>0.39808719336319998</v>
      </c>
      <c r="K2523">
        <v>186.431720880656</v>
      </c>
      <c r="M2523">
        <v>47.899798860246896</v>
      </c>
      <c r="N2523">
        <v>0.13527272727272699</v>
      </c>
      <c r="O2523">
        <v>16.6666666666666</v>
      </c>
      <c r="P2523">
        <v>60.344827586206897</v>
      </c>
    </row>
    <row r="2524" spans="1:17" hidden="1" x14ac:dyDescent="0.3">
      <c r="A2524" t="s">
        <v>5251</v>
      </c>
      <c r="B2524" t="s">
        <v>5252</v>
      </c>
      <c r="C2524" t="s">
        <v>10405</v>
      </c>
      <c r="D2524" t="s">
        <v>400</v>
      </c>
      <c r="E2524">
        <v>190.63670145399999</v>
      </c>
      <c r="F2524">
        <v>23.26</v>
      </c>
      <c r="G2524">
        <v>58.494200144094002</v>
      </c>
      <c r="H2524">
        <v>8.0595475388064308</v>
      </c>
      <c r="I2524">
        <v>10.4778179109906</v>
      </c>
      <c r="J2524">
        <v>-4.9696948685113798</v>
      </c>
      <c r="K2524">
        <v>21.938822391460199</v>
      </c>
      <c r="L2524">
        <v>20.063579869732902</v>
      </c>
      <c r="M2524">
        <v>60.971386515632197</v>
      </c>
      <c r="N2524">
        <v>1.45360389170288</v>
      </c>
      <c r="O2524">
        <v>22.527944969905398</v>
      </c>
      <c r="P2524">
        <v>95.298068849706098</v>
      </c>
      <c r="Q2524">
        <v>5.0083545874431999E-2</v>
      </c>
    </row>
    <row r="2525" spans="1:17" hidden="1" x14ac:dyDescent="0.3">
      <c r="A2525" t="s">
        <v>5253</v>
      </c>
      <c r="B2525" t="s">
        <v>5254</v>
      </c>
      <c r="C2525" t="s">
        <v>10405</v>
      </c>
      <c r="D2525" t="s">
        <v>400</v>
      </c>
      <c r="E2525">
        <v>190.2485236</v>
      </c>
      <c r="F2525">
        <v>146.94999999999999</v>
      </c>
      <c r="G2525">
        <v>45.198694060841198</v>
      </c>
      <c r="H2525">
        <v>-19.761056517687301</v>
      </c>
      <c r="I2525">
        <v>49.215337841081002</v>
      </c>
      <c r="J2525">
        <v>-7.77759477037596</v>
      </c>
      <c r="K2525">
        <v>148.62635283337801</v>
      </c>
      <c r="L2525">
        <v>121.088042747396</v>
      </c>
      <c r="M2525">
        <v>40.390069885290899</v>
      </c>
      <c r="N2525">
        <v>0.26502100726883898</v>
      </c>
      <c r="O2525">
        <v>56.515821708063903</v>
      </c>
      <c r="P2525">
        <v>93.355263157894697</v>
      </c>
      <c r="Q2525">
        <v>8.7464983250337996E-2</v>
      </c>
    </row>
    <row r="2526" spans="1:17" hidden="1" x14ac:dyDescent="0.3">
      <c r="A2526" t="s">
        <v>5255</v>
      </c>
      <c r="B2526" t="s">
        <v>5256</v>
      </c>
      <c r="C2526" t="s">
        <v>10405</v>
      </c>
      <c r="E2526">
        <v>189.64350112599999</v>
      </c>
      <c r="F2526">
        <v>3.02</v>
      </c>
      <c r="G2526">
        <v>-6.3235051115357699</v>
      </c>
      <c r="H2526">
        <v>12.3604719678917</v>
      </c>
      <c r="I2526">
        <v>-0.145085022850928</v>
      </c>
      <c r="J2526">
        <v>-1.91298967599919E-2</v>
      </c>
      <c r="K2526">
        <v>2.68225338431178</v>
      </c>
      <c r="L2526">
        <v>2.6143966251340398</v>
      </c>
      <c r="M2526">
        <v>75.308561632999798</v>
      </c>
      <c r="N2526">
        <v>1.6110281942546301</v>
      </c>
      <c r="O2526">
        <v>35.898733324883501</v>
      </c>
      <c r="P2526">
        <v>55.384118289661899</v>
      </c>
      <c r="Q2526">
        <v>3.7424551400090003E-2</v>
      </c>
    </row>
    <row r="2527" spans="1:17" hidden="1" x14ac:dyDescent="0.3">
      <c r="A2527" t="s">
        <v>5257</v>
      </c>
      <c r="B2527" t="s">
        <v>5258</v>
      </c>
      <c r="C2527" t="s">
        <v>10405</v>
      </c>
      <c r="D2527" t="s">
        <v>144</v>
      </c>
      <c r="E2527">
        <v>189.53136000000001</v>
      </c>
      <c r="F2527">
        <v>175.2</v>
      </c>
      <c r="G2527">
        <v>-13.909411197621001</v>
      </c>
      <c r="H2527">
        <v>1.7186732604984101</v>
      </c>
      <c r="I2527">
        <v>4.2720271834847301</v>
      </c>
      <c r="J2527">
        <v>-7.7379226252339999</v>
      </c>
      <c r="K2527">
        <v>165.898951455793</v>
      </c>
      <c r="L2527">
        <v>157.71016899316299</v>
      </c>
      <c r="M2527">
        <v>55.3445285209121</v>
      </c>
      <c r="N2527">
        <v>3.7354939332258299</v>
      </c>
      <c r="O2527">
        <v>14.297945205479399</v>
      </c>
      <c r="P2527">
        <v>46</v>
      </c>
      <c r="Q2527">
        <v>0.11019620244789501</v>
      </c>
    </row>
    <row r="2528" spans="1:17" hidden="1" x14ac:dyDescent="0.3">
      <c r="A2528" t="s">
        <v>5259</v>
      </c>
      <c r="B2528" t="s">
        <v>5260</v>
      </c>
      <c r="C2528" t="s">
        <v>10405</v>
      </c>
      <c r="D2528" t="s">
        <v>2368</v>
      </c>
      <c r="E2528">
        <v>189.41499999999999</v>
      </c>
      <c r="F2528">
        <v>88.1</v>
      </c>
      <c r="G2528">
        <v>73.034222219989402</v>
      </c>
      <c r="H2528">
        <v>7.89769471292818</v>
      </c>
      <c r="I2528">
        <v>-48.5127004683265</v>
      </c>
      <c r="J2528">
        <v>-1.7023560802783899</v>
      </c>
      <c r="K2528">
        <v>90.360656948668705</v>
      </c>
      <c r="L2528">
        <v>92.256037699265093</v>
      </c>
      <c r="M2528">
        <v>47.064336569438602</v>
      </c>
      <c r="N2528">
        <v>0.345464017069955</v>
      </c>
      <c r="O2528">
        <v>57.287173666288297</v>
      </c>
      <c r="P2528">
        <v>104.883720930232</v>
      </c>
      <c r="Q2528">
        <v>5.6113340867932002E-2</v>
      </c>
    </row>
    <row r="2529" spans="1:17" hidden="1" x14ac:dyDescent="0.3">
      <c r="A2529" t="s">
        <v>5261</v>
      </c>
      <c r="B2529" t="s">
        <v>5262</v>
      </c>
      <c r="C2529" t="s">
        <v>10405</v>
      </c>
      <c r="D2529" t="s">
        <v>21</v>
      </c>
      <c r="E2529">
        <v>188.9326944</v>
      </c>
      <c r="F2529">
        <v>137.4</v>
      </c>
      <c r="G2529">
        <v>-13.9095845471529</v>
      </c>
      <c r="H2529">
        <v>3.4012870180439299</v>
      </c>
      <c r="I2529">
        <v>-0.60755916018999601</v>
      </c>
      <c r="J2529">
        <v>-1.6798938734865101</v>
      </c>
      <c r="K2529">
        <v>121.42650206686901</v>
      </c>
      <c r="L2529">
        <v>111.745416730068</v>
      </c>
      <c r="M2529">
        <v>76.925804466953807</v>
      </c>
      <c r="N2529">
        <v>0.794654915061482</v>
      </c>
      <c r="O2529">
        <v>9.1339155749635896</v>
      </c>
      <c r="P2529">
        <v>59.396751740139202</v>
      </c>
      <c r="Q2529">
        <v>7.2826988759388006E-2</v>
      </c>
    </row>
    <row r="2530" spans="1:17" hidden="1" x14ac:dyDescent="0.3">
      <c r="A2530" t="s">
        <v>5263</v>
      </c>
      <c r="B2530" t="s">
        <v>5264</v>
      </c>
      <c r="C2530" t="s">
        <v>10405</v>
      </c>
      <c r="D2530" t="s">
        <v>1232</v>
      </c>
      <c r="E2530">
        <v>188.88282455999999</v>
      </c>
      <c r="F2530">
        <v>141.44999999999999</v>
      </c>
      <c r="G2530">
        <v>-47.250216413592298</v>
      </c>
      <c r="H2530">
        <v>-14.377771720991401</v>
      </c>
      <c r="I2530">
        <v>-32.668673625140499</v>
      </c>
      <c r="J2530">
        <v>-4.3986481156790802</v>
      </c>
      <c r="K2530">
        <v>148.27818504647001</v>
      </c>
      <c r="L2530">
        <v>163.945202792999</v>
      </c>
      <c r="M2530">
        <v>35.833830039148502</v>
      </c>
      <c r="N2530">
        <v>0.44296276049098399</v>
      </c>
      <c r="O2530">
        <v>112.12442559208201</v>
      </c>
      <c r="P2530">
        <v>12.709163346613501</v>
      </c>
      <c r="Q2530">
        <v>6.5395577175601002E-2</v>
      </c>
    </row>
    <row r="2531" spans="1:17" hidden="1" x14ac:dyDescent="0.3">
      <c r="A2531" t="s">
        <v>5265</v>
      </c>
      <c r="B2531" t="s">
        <v>5266</v>
      </c>
      <c r="C2531" t="s">
        <v>10405</v>
      </c>
      <c r="D2531" t="s">
        <v>54</v>
      </c>
      <c r="E2531">
        <v>188.70911000000001</v>
      </c>
      <c r="F2531">
        <v>149.9</v>
      </c>
      <c r="G2531">
        <v>96.169971931679598</v>
      </c>
      <c r="H2531">
        <v>-10.9584607911898</v>
      </c>
      <c r="I2531">
        <v>-14.0153291383543</v>
      </c>
      <c r="J2531">
        <v>-6.0976141891058599</v>
      </c>
      <c r="K2531">
        <v>160.46794919409001</v>
      </c>
      <c r="L2531">
        <v>143.43157827882001</v>
      </c>
      <c r="M2531">
        <v>32.0771237045047</v>
      </c>
      <c r="N2531">
        <v>0.77806237981586401</v>
      </c>
      <c r="O2531">
        <v>33.422281521014</v>
      </c>
      <c r="P2531">
        <v>165.16893684769099</v>
      </c>
      <c r="Q2531">
        <v>0.104456372669178</v>
      </c>
    </row>
    <row r="2532" spans="1:17" hidden="1" x14ac:dyDescent="0.3">
      <c r="A2532" t="s">
        <v>5267</v>
      </c>
      <c r="B2532" t="s">
        <v>5268</v>
      </c>
      <c r="C2532" t="s">
        <v>10405</v>
      </c>
      <c r="D2532" t="s">
        <v>273</v>
      </c>
      <c r="E2532">
        <v>188.63895882400001</v>
      </c>
      <c r="F2532">
        <v>138.80000000000001</v>
      </c>
      <c r="G2532">
        <v>-51.366123905369101</v>
      </c>
      <c r="H2532">
        <v>-9.1921117873313403</v>
      </c>
      <c r="I2532">
        <v>-26.437889810835902</v>
      </c>
      <c r="J2532">
        <v>-4.3860080533823496</v>
      </c>
      <c r="K2532">
        <v>143.256283391713</v>
      </c>
      <c r="L2532">
        <v>155.945045603848</v>
      </c>
      <c r="M2532">
        <v>44.122997672799698</v>
      </c>
      <c r="N2532">
        <v>0.800868986634099</v>
      </c>
      <c r="O2532">
        <v>53.255919955695902</v>
      </c>
      <c r="P2532">
        <v>9.2913385826771595</v>
      </c>
      <c r="Q2532">
        <v>-8.7965900030315999E-2</v>
      </c>
    </row>
    <row r="2533" spans="1:17" hidden="1" x14ac:dyDescent="0.3">
      <c r="A2533" t="s">
        <v>5269</v>
      </c>
      <c r="B2533" t="s">
        <v>5270</v>
      </c>
      <c r="C2533" t="s">
        <v>10405</v>
      </c>
      <c r="D2533" t="s">
        <v>284</v>
      </c>
      <c r="E2533">
        <v>188.61117235200001</v>
      </c>
      <c r="F2533">
        <v>41.42</v>
      </c>
      <c r="G2533">
        <v>-49.438038304353697</v>
      </c>
      <c r="H2533">
        <v>-17.000838934623498</v>
      </c>
      <c r="I2533">
        <v>-39.829096412020803</v>
      </c>
      <c r="J2533">
        <v>-12.1820604599092</v>
      </c>
      <c r="K2533">
        <v>48.8936114986248</v>
      </c>
      <c r="L2533">
        <v>55.2782705334482</v>
      </c>
      <c r="M2533">
        <v>15.992567409911601</v>
      </c>
      <c r="N2533">
        <v>0.84573336946943001</v>
      </c>
      <c r="O2533">
        <v>140.70497344278101</v>
      </c>
      <c r="P2533">
        <v>1.0243902439024399</v>
      </c>
      <c r="Q2533">
        <v>4.4034910679212003E-2</v>
      </c>
    </row>
    <row r="2534" spans="1:17" hidden="1" x14ac:dyDescent="0.3">
      <c r="A2534" t="s">
        <v>5271</v>
      </c>
      <c r="B2534" t="s">
        <v>5272</v>
      </c>
      <c r="C2534" t="s">
        <v>10405</v>
      </c>
      <c r="D2534" t="s">
        <v>273</v>
      </c>
      <c r="E2534">
        <v>188.27149885</v>
      </c>
      <c r="F2534">
        <v>211.99</v>
      </c>
      <c r="G2534">
        <v>-27.085475977354498</v>
      </c>
      <c r="H2534">
        <v>-11.1330331792278</v>
      </c>
      <c r="I2534">
        <v>4.8602624776023902</v>
      </c>
      <c r="J2534">
        <v>-9.3521353447018605</v>
      </c>
      <c r="K2534">
        <v>211.66942484179799</v>
      </c>
      <c r="L2534">
        <v>203.401436899163</v>
      </c>
      <c r="M2534">
        <v>43.6999845774356</v>
      </c>
      <c r="N2534">
        <v>0.67803721756628899</v>
      </c>
      <c r="O2534">
        <v>24.2747299400915</v>
      </c>
      <c r="P2534">
        <v>30.3350753150937</v>
      </c>
      <c r="Q2534">
        <v>-4.4051960737600003E-2</v>
      </c>
    </row>
    <row r="2535" spans="1:17" hidden="1" x14ac:dyDescent="0.3">
      <c r="A2535" t="s">
        <v>5273</v>
      </c>
      <c r="B2535" t="s">
        <v>5274</v>
      </c>
      <c r="C2535" t="s">
        <v>10405</v>
      </c>
      <c r="D2535" t="s">
        <v>261</v>
      </c>
      <c r="E2535">
        <v>188.25312500000001</v>
      </c>
      <c r="F2535">
        <v>2815</v>
      </c>
      <c r="G2535">
        <v>65.729023837572299</v>
      </c>
      <c r="H2535">
        <v>-15.897541165467301</v>
      </c>
      <c r="I2535">
        <v>23.285020686733102</v>
      </c>
      <c r="J2535">
        <v>-6.7312890714099396</v>
      </c>
      <c r="K2535">
        <v>2784.1361880654599</v>
      </c>
      <c r="L2535">
        <v>2223.20389150347</v>
      </c>
      <c r="M2535">
        <v>36.893303527426198</v>
      </c>
      <c r="N2535">
        <v>0.38404083573931003</v>
      </c>
      <c r="O2535">
        <v>27.030195381882699</v>
      </c>
      <c r="P2535">
        <v>118.386346004654</v>
      </c>
      <c r="Q2535">
        <v>0.105195218658152</v>
      </c>
    </row>
    <row r="2536" spans="1:17" hidden="1" x14ac:dyDescent="0.3">
      <c r="A2536" t="s">
        <v>5275</v>
      </c>
      <c r="B2536" t="s">
        <v>5276</v>
      </c>
      <c r="C2536" t="s">
        <v>10405</v>
      </c>
      <c r="D2536" t="s">
        <v>130</v>
      </c>
      <c r="E2536">
        <v>187.875</v>
      </c>
      <c r="F2536">
        <v>208.75</v>
      </c>
      <c r="G2536">
        <v>21.080904220159798</v>
      </c>
      <c r="H2536">
        <v>9.2628973291127394</v>
      </c>
      <c r="I2536">
        <v>16.034571127236699</v>
      </c>
      <c r="J2536">
        <v>-1.0530282018447099</v>
      </c>
      <c r="K2536">
        <v>189.42474641504501</v>
      </c>
      <c r="L2536">
        <v>176.24653255756999</v>
      </c>
      <c r="M2536">
        <v>75.840603192204199</v>
      </c>
      <c r="N2536">
        <v>0.65617978648680597</v>
      </c>
      <c r="O2536">
        <v>31.688622754491</v>
      </c>
      <c r="P2536">
        <v>64.370078740157396</v>
      </c>
      <c r="Q2536">
        <v>8.9604223113441003E-2</v>
      </c>
    </row>
    <row r="2537" spans="1:17" hidden="1" x14ac:dyDescent="0.3">
      <c r="A2537" t="s">
        <v>5277</v>
      </c>
      <c r="B2537" t="s">
        <v>5278</v>
      </c>
      <c r="C2537" t="s">
        <v>10405</v>
      </c>
      <c r="D2537" t="s">
        <v>130</v>
      </c>
      <c r="E2537">
        <v>187.85598381</v>
      </c>
      <c r="F2537">
        <v>108.45</v>
      </c>
      <c r="G2537">
        <v>-56.036845791683099</v>
      </c>
      <c r="H2537">
        <v>-11.0134439766403</v>
      </c>
      <c r="I2537">
        <v>-48.318206362162798</v>
      </c>
      <c r="J2537">
        <v>-7.7733671848955703</v>
      </c>
      <c r="K2537">
        <v>121.274695623583</v>
      </c>
      <c r="L2537">
        <v>136.813502892461</v>
      </c>
      <c r="M2537">
        <v>43.807433722393498</v>
      </c>
      <c r="N2537">
        <v>1.3406412742670699</v>
      </c>
      <c r="O2537">
        <v>85.154449054864003</v>
      </c>
      <c r="P2537">
        <v>9.5454545454545396</v>
      </c>
      <c r="Q2537">
        <v>0.135031260657094</v>
      </c>
    </row>
    <row r="2538" spans="1:17" hidden="1" x14ac:dyDescent="0.3">
      <c r="A2538" t="s">
        <v>5279</v>
      </c>
      <c r="B2538" t="s">
        <v>5280</v>
      </c>
      <c r="C2538" t="s">
        <v>10405</v>
      </c>
      <c r="D2538" t="s">
        <v>46</v>
      </c>
      <c r="E2538">
        <v>187.57308237000001</v>
      </c>
      <c r="F2538">
        <v>10.02</v>
      </c>
      <c r="G2538">
        <v>36.553862634294703</v>
      </c>
      <c r="H2538">
        <v>21.695634617013699</v>
      </c>
      <c r="I2538">
        <v>3.3282520830831199</v>
      </c>
      <c r="J2538">
        <v>-2.0530282018447199</v>
      </c>
      <c r="K2538">
        <v>7.7355229000456296</v>
      </c>
      <c r="L2538">
        <v>7.7326192551420698</v>
      </c>
      <c r="M2538">
        <v>98.0039800590841</v>
      </c>
      <c r="N2538">
        <v>2.5698379449795001</v>
      </c>
      <c r="O2538">
        <v>2.2954091816367299</v>
      </c>
      <c r="P2538">
        <v>92.692307692307594</v>
      </c>
      <c r="Q2538">
        <v>-0.10863519853320699</v>
      </c>
    </row>
    <row r="2539" spans="1:17" hidden="1" x14ac:dyDescent="0.3">
      <c r="A2539" t="s">
        <v>5281</v>
      </c>
      <c r="B2539" t="s">
        <v>5282</v>
      </c>
      <c r="C2539" t="s">
        <v>10405</v>
      </c>
      <c r="D2539" t="s">
        <v>273</v>
      </c>
      <c r="E2539">
        <v>187.55310588</v>
      </c>
      <c r="F2539">
        <v>142.80000000000001</v>
      </c>
      <c r="G2539">
        <v>-70.271232216064504</v>
      </c>
      <c r="H2539">
        <v>-9.4744884734904602</v>
      </c>
      <c r="I2539">
        <v>-24.456142900038401</v>
      </c>
      <c r="J2539">
        <v>-2.1569063181882102</v>
      </c>
      <c r="K2539">
        <v>147.347602743594</v>
      </c>
      <c r="L2539">
        <v>161.72076108042199</v>
      </c>
      <c r="M2539">
        <v>39.316421829446398</v>
      </c>
      <c r="N2539">
        <v>0.99376635488806397</v>
      </c>
      <c r="O2539">
        <v>74.019607843137194</v>
      </c>
      <c r="P2539">
        <v>9.0076335877862608</v>
      </c>
      <c r="Q2539">
        <v>-8.2309618103160002E-3</v>
      </c>
    </row>
    <row r="2540" spans="1:17" hidden="1" x14ac:dyDescent="0.3">
      <c r="A2540" t="s">
        <v>5283</v>
      </c>
      <c r="B2540" t="s">
        <v>5284</v>
      </c>
      <c r="C2540" t="s">
        <v>10405</v>
      </c>
      <c r="D2540" t="s">
        <v>512</v>
      </c>
      <c r="E2540">
        <v>187.52370062</v>
      </c>
      <c r="F2540">
        <v>175.4</v>
      </c>
      <c r="G2540">
        <v>-30.783523486964398</v>
      </c>
      <c r="H2540">
        <v>15.2610658272812</v>
      </c>
      <c r="I2540">
        <v>-16.328664259903299</v>
      </c>
      <c r="J2540">
        <v>2.73863846482194</v>
      </c>
      <c r="M2540">
        <v>65.784066999867804</v>
      </c>
      <c r="O2540">
        <v>30.815279361459499</v>
      </c>
      <c r="P2540">
        <v>52.521739130434703</v>
      </c>
    </row>
    <row r="2541" spans="1:17" hidden="1" x14ac:dyDescent="0.3">
      <c r="A2541" t="s">
        <v>5285</v>
      </c>
      <c r="B2541" t="s">
        <v>5286</v>
      </c>
      <c r="C2541" t="s">
        <v>10405</v>
      </c>
      <c r="D2541" t="s">
        <v>54</v>
      </c>
      <c r="E2541">
        <v>187.43079834299999</v>
      </c>
      <c r="F2541">
        <v>66.81</v>
      </c>
      <c r="G2541">
        <v>5.7612118973779296</v>
      </c>
      <c r="H2541">
        <v>8.6815845007959105</v>
      </c>
      <c r="I2541">
        <v>30.742832800631799</v>
      </c>
      <c r="J2541">
        <v>-4.2113015831396803</v>
      </c>
      <c r="K2541">
        <v>62.012090460205798</v>
      </c>
      <c r="L2541">
        <v>52.539981572229898</v>
      </c>
      <c r="M2541">
        <v>43.067295325651102</v>
      </c>
      <c r="N2541">
        <v>0.360346380437081</v>
      </c>
      <c r="O2541">
        <v>11.9592875318066</v>
      </c>
      <c r="P2541">
        <v>78.8755020080321</v>
      </c>
      <c r="Q2541">
        <v>5.5255565860644E-2</v>
      </c>
    </row>
    <row r="2542" spans="1:17" hidden="1" x14ac:dyDescent="0.3">
      <c r="A2542" t="s">
        <v>5287</v>
      </c>
      <c r="B2542" t="s">
        <v>5288</v>
      </c>
      <c r="C2542" t="s">
        <v>10405</v>
      </c>
      <c r="D2542" t="s">
        <v>190</v>
      </c>
      <c r="E2542">
        <v>187.42424249999999</v>
      </c>
      <c r="F2542">
        <v>190.85</v>
      </c>
      <c r="G2542">
        <v>0.180940584118708</v>
      </c>
      <c r="H2542">
        <v>-14.0542184426244</v>
      </c>
      <c r="I2542">
        <v>16.160294036762</v>
      </c>
      <c r="J2542">
        <v>-8.8001348258289696</v>
      </c>
      <c r="K2542">
        <v>203.98452097157801</v>
      </c>
      <c r="L2542">
        <v>183.78303356098601</v>
      </c>
      <c r="M2542">
        <v>31.548542799368999</v>
      </c>
      <c r="N2542">
        <v>0.31729845362791698</v>
      </c>
      <c r="O2542">
        <v>35.892061828661198</v>
      </c>
      <c r="P2542">
        <v>43.4962406015037</v>
      </c>
      <c r="Q2542">
        <v>-8.2193542605139992E-3</v>
      </c>
    </row>
    <row r="2543" spans="1:17" hidden="1" x14ac:dyDescent="0.3">
      <c r="A2543" t="s">
        <v>5289</v>
      </c>
      <c r="B2543" t="s">
        <v>5290</v>
      </c>
      <c r="C2543" t="s">
        <v>10405</v>
      </c>
      <c r="D2543" t="s">
        <v>1390</v>
      </c>
      <c r="E2543">
        <v>187.05600000000001</v>
      </c>
      <c r="F2543">
        <v>432</v>
      </c>
      <c r="G2543">
        <v>210.73575109150099</v>
      </c>
      <c r="H2543">
        <v>-15.698022033215</v>
      </c>
      <c r="I2543">
        <v>4.1072589839816196</v>
      </c>
      <c r="J2543">
        <v>-2.8843954639501002</v>
      </c>
      <c r="K2543">
        <v>436.93916810089002</v>
      </c>
      <c r="L2543">
        <v>359.11032342972999</v>
      </c>
      <c r="M2543">
        <v>41.107266373229201</v>
      </c>
      <c r="N2543">
        <v>0.33789637844394299</v>
      </c>
      <c r="O2543">
        <v>33.101851851851798</v>
      </c>
      <c r="P2543">
        <v>278.781236299868</v>
      </c>
    </row>
    <row r="2544" spans="1:17" hidden="1" x14ac:dyDescent="0.3">
      <c r="A2544" t="s">
        <v>5291</v>
      </c>
      <c r="B2544" t="s">
        <v>5292</v>
      </c>
      <c r="C2544" t="s">
        <v>10405</v>
      </c>
      <c r="D2544" t="s">
        <v>592</v>
      </c>
      <c r="E2544">
        <v>186.91363200000001</v>
      </c>
      <c r="F2544">
        <v>173.5</v>
      </c>
      <c r="G2544">
        <v>74.599811142208097</v>
      </c>
      <c r="H2544">
        <v>-18.129526726418501</v>
      </c>
      <c r="I2544">
        <v>89.794278596588796</v>
      </c>
      <c r="J2544">
        <v>3.3409111920946701</v>
      </c>
      <c r="K2544">
        <v>145.689105817778</v>
      </c>
      <c r="L2544">
        <v>108.285224234871</v>
      </c>
      <c r="M2544">
        <v>59.237722892126399</v>
      </c>
      <c r="N2544">
        <v>0.136600501297965</v>
      </c>
      <c r="O2544">
        <v>21.844380403458199</v>
      </c>
      <c r="P2544">
        <v>125.324675324675</v>
      </c>
      <c r="Q2544">
        <v>5.5460582177558997E-2</v>
      </c>
    </row>
    <row r="2545" spans="1:17" hidden="1" x14ac:dyDescent="0.3">
      <c r="A2545" t="s">
        <v>5293</v>
      </c>
      <c r="B2545" t="s">
        <v>5294</v>
      </c>
      <c r="C2545" t="s">
        <v>10405</v>
      </c>
      <c r="D2545" t="s">
        <v>452</v>
      </c>
      <c r="E2545">
        <v>186.89940000000001</v>
      </c>
      <c r="F2545">
        <v>74.7</v>
      </c>
      <c r="G2545">
        <v>-73.942521966057001</v>
      </c>
      <c r="H2545">
        <v>-13.4068783809055</v>
      </c>
      <c r="I2545">
        <v>-45.636714411135799</v>
      </c>
      <c r="J2545">
        <v>-1.4305654142939801</v>
      </c>
      <c r="K2545">
        <v>81.638745367613296</v>
      </c>
      <c r="L2545">
        <v>101.028470570875</v>
      </c>
      <c r="M2545">
        <v>50.931761428682101</v>
      </c>
      <c r="N2545">
        <v>0.60007945120734196</v>
      </c>
      <c r="O2545">
        <v>88.487282463186006</v>
      </c>
      <c r="P2545">
        <v>11.4925373134328</v>
      </c>
      <c r="Q2545">
        <v>3.9717620356870001E-2</v>
      </c>
    </row>
    <row r="2546" spans="1:17" hidden="1" x14ac:dyDescent="0.3">
      <c r="A2546" t="s">
        <v>5295</v>
      </c>
      <c r="B2546" t="s">
        <v>5296</v>
      </c>
      <c r="C2546" t="s">
        <v>10405</v>
      </c>
      <c r="D2546" t="s">
        <v>54</v>
      </c>
      <c r="E2546">
        <v>186.81407999999999</v>
      </c>
      <c r="F2546">
        <v>114</v>
      </c>
      <c r="G2546">
        <v>-54.482685001386599</v>
      </c>
      <c r="H2546">
        <v>-20.9252575392746</v>
      </c>
      <c r="I2546">
        <v>-40.0278257743254</v>
      </c>
      <c r="J2546">
        <v>-11.856949770472101</v>
      </c>
      <c r="K2546">
        <v>128.585040256871</v>
      </c>
      <c r="M2546">
        <v>24.9332697337063</v>
      </c>
      <c r="N2546">
        <v>0.64100722868495297</v>
      </c>
      <c r="O2546">
        <v>72.631578947368396</v>
      </c>
      <c r="P2546">
        <v>11.764705882352899</v>
      </c>
    </row>
    <row r="2547" spans="1:17" hidden="1" x14ac:dyDescent="0.3">
      <c r="A2547" t="s">
        <v>5297</v>
      </c>
      <c r="B2547" t="s">
        <v>5298</v>
      </c>
      <c r="C2547" t="s">
        <v>10405</v>
      </c>
      <c r="D2547" t="s">
        <v>592</v>
      </c>
      <c r="E2547">
        <v>186.36094080000001</v>
      </c>
      <c r="F2547">
        <v>179.58</v>
      </c>
      <c r="G2547">
        <v>-24.445192490147299</v>
      </c>
      <c r="H2547">
        <v>-12.6086720984078</v>
      </c>
      <c r="I2547">
        <v>10.1479741531817</v>
      </c>
      <c r="J2547">
        <v>-6.2121793954786702</v>
      </c>
      <c r="K2547">
        <v>180.96640510929299</v>
      </c>
      <c r="L2547">
        <v>167.00136213981301</v>
      </c>
      <c r="M2547">
        <v>37.3024420884867</v>
      </c>
      <c r="N2547">
        <v>0.247231747079631</v>
      </c>
      <c r="O2547">
        <v>26.962913464751001</v>
      </c>
      <c r="P2547">
        <v>40.132657042528201</v>
      </c>
      <c r="Q2547">
        <v>7.5905367025414006E-2</v>
      </c>
    </row>
    <row r="2548" spans="1:17" hidden="1" x14ac:dyDescent="0.3">
      <c r="A2548" t="s">
        <v>5299</v>
      </c>
      <c r="B2548" t="s">
        <v>5300</v>
      </c>
      <c r="C2548" t="s">
        <v>10405</v>
      </c>
      <c r="D2548" t="s">
        <v>792</v>
      </c>
      <c r="E2548">
        <v>186.18707849</v>
      </c>
      <c r="F2548">
        <v>168.02</v>
      </c>
      <c r="G2548">
        <v>-22.7456026063469</v>
      </c>
      <c r="H2548">
        <v>9.6927527896996999</v>
      </c>
      <c r="I2548">
        <v>-5.3065807773780502</v>
      </c>
      <c r="J2548">
        <v>-1.5445736671397301</v>
      </c>
      <c r="K2548">
        <v>155.32446315077701</v>
      </c>
      <c r="L2548">
        <v>153.28570873500999</v>
      </c>
      <c r="M2548">
        <v>61.227655695696903</v>
      </c>
      <c r="N2548">
        <v>0.23326662485942201</v>
      </c>
      <c r="O2548">
        <v>32.067610998690597</v>
      </c>
      <c r="P2548">
        <v>42.209056284384197</v>
      </c>
      <c r="Q2548">
        <v>2.8551727542915999E-2</v>
      </c>
    </row>
    <row r="2549" spans="1:17" hidden="1" x14ac:dyDescent="0.3">
      <c r="A2549" t="s">
        <v>5301</v>
      </c>
      <c r="B2549" t="s">
        <v>5302</v>
      </c>
      <c r="C2549" t="s">
        <v>10405</v>
      </c>
      <c r="D2549" t="s">
        <v>119</v>
      </c>
      <c r="E2549">
        <v>185.882294976</v>
      </c>
      <c r="F2549">
        <v>48.32</v>
      </c>
      <c r="G2549">
        <v>-82.743807653332496</v>
      </c>
      <c r="H2549">
        <v>-12.5097791469535</v>
      </c>
      <c r="I2549">
        <v>9.5961620936906193</v>
      </c>
      <c r="J2549">
        <v>-2.2550892242735001</v>
      </c>
      <c r="K2549">
        <v>45.760779088553903</v>
      </c>
      <c r="M2549">
        <v>44.908841692135297</v>
      </c>
      <c r="N2549">
        <v>0.45293612329080002</v>
      </c>
      <c r="O2549">
        <v>124.958609271523</v>
      </c>
      <c r="P2549">
        <v>56.628849270664404</v>
      </c>
    </row>
    <row r="2550" spans="1:17" hidden="1" x14ac:dyDescent="0.3">
      <c r="A2550" t="s">
        <v>5303</v>
      </c>
      <c r="B2550" t="s">
        <v>5304</v>
      </c>
      <c r="C2550" t="s">
        <v>10405</v>
      </c>
      <c r="D2550" t="s">
        <v>1429</v>
      </c>
      <c r="E2550">
        <v>185.25651970000001</v>
      </c>
      <c r="F2550">
        <v>2009</v>
      </c>
      <c r="G2550">
        <v>-45.254671124036101</v>
      </c>
      <c r="H2550">
        <v>1.9230649439599501</v>
      </c>
      <c r="I2550">
        <v>-13.9978304250244</v>
      </c>
      <c r="J2550">
        <v>0.93014364925165505</v>
      </c>
      <c r="K2550">
        <v>1956.1590552087901</v>
      </c>
      <c r="L2550">
        <v>2074.1743137624198</v>
      </c>
      <c r="M2550">
        <v>61.442154641519899</v>
      </c>
      <c r="N2550">
        <v>0.61937591952646498</v>
      </c>
      <c r="O2550">
        <v>19.250871080139301</v>
      </c>
      <c r="P2550">
        <v>12.6121076233183</v>
      </c>
      <c r="Q2550">
        <v>-6.6706508781028004E-2</v>
      </c>
    </row>
    <row r="2551" spans="1:17" hidden="1" x14ac:dyDescent="0.3">
      <c r="A2551" t="s">
        <v>5305</v>
      </c>
      <c r="B2551" t="s">
        <v>5306</v>
      </c>
      <c r="C2551" t="s">
        <v>10405</v>
      </c>
      <c r="D2551" t="s">
        <v>125</v>
      </c>
      <c r="E2551">
        <v>185.07678749999999</v>
      </c>
      <c r="F2551">
        <v>538.75</v>
      </c>
      <c r="G2551">
        <v>83.521278823236798</v>
      </c>
      <c r="H2551">
        <v>-7.9433611090329403</v>
      </c>
      <c r="I2551">
        <v>87.804370229253806</v>
      </c>
      <c r="J2551">
        <v>-9.6580702186514404</v>
      </c>
      <c r="K2551">
        <v>533.29435995313702</v>
      </c>
      <c r="L2551">
        <v>400.06625364274902</v>
      </c>
      <c r="M2551">
        <v>31.577926261092401</v>
      </c>
      <c r="N2551">
        <v>0.21699904928497801</v>
      </c>
      <c r="O2551">
        <v>20.0928074245939</v>
      </c>
      <c r="P2551">
        <v>144.220308250226</v>
      </c>
      <c r="Q2551">
        <v>0.155293789247887</v>
      </c>
    </row>
    <row r="2552" spans="1:17" hidden="1" x14ac:dyDescent="0.3">
      <c r="A2552" t="s">
        <v>5307</v>
      </c>
      <c r="B2552" t="s">
        <v>5308</v>
      </c>
      <c r="C2552" t="s">
        <v>10405</v>
      </c>
      <c r="D2552" t="s">
        <v>273</v>
      </c>
      <c r="E2552">
        <v>185.0215</v>
      </c>
      <c r="F2552">
        <v>127.25</v>
      </c>
      <c r="G2552">
        <v>-55.651893919823898</v>
      </c>
      <c r="H2552">
        <v>6.3881444766908002</v>
      </c>
      <c r="I2552">
        <v>22.903045191569898</v>
      </c>
      <c r="J2552">
        <v>-0.61333948589142095</v>
      </c>
      <c r="K2552">
        <v>130.12985499107299</v>
      </c>
      <c r="L2552">
        <v>127.150325827759</v>
      </c>
      <c r="M2552">
        <v>44.351863971476</v>
      </c>
      <c r="N2552">
        <v>0.65684210526315701</v>
      </c>
      <c r="O2552">
        <v>41.846758349705297</v>
      </c>
      <c r="P2552">
        <v>49.617871840093997</v>
      </c>
    </row>
    <row r="2553" spans="1:17" hidden="1" x14ac:dyDescent="0.3">
      <c r="A2553" t="s">
        <v>5309</v>
      </c>
      <c r="B2553" t="s">
        <v>5310</v>
      </c>
      <c r="C2553" t="s">
        <v>10405</v>
      </c>
      <c r="D2553" t="s">
        <v>549</v>
      </c>
      <c r="E2553">
        <v>184.8075</v>
      </c>
      <c r="F2553">
        <v>180.3</v>
      </c>
      <c r="G2553">
        <v>186.08384637880599</v>
      </c>
      <c r="H2553">
        <v>6.5371111038573695E-2</v>
      </c>
      <c r="I2553">
        <v>56.892455731897797</v>
      </c>
      <c r="J2553">
        <v>9.29219059880357</v>
      </c>
      <c r="K2553">
        <v>153.60337378636399</v>
      </c>
      <c r="L2553">
        <v>124.03632690148299</v>
      </c>
      <c r="M2553">
        <v>88.449574645177904</v>
      </c>
      <c r="N2553">
        <v>0.43461963061829201</v>
      </c>
      <c r="O2553">
        <v>10.371602884082</v>
      </c>
      <c r="P2553">
        <v>231.433823529411</v>
      </c>
      <c r="Q2553">
        <v>0.16860540698884199</v>
      </c>
    </row>
    <row r="2554" spans="1:17" hidden="1" x14ac:dyDescent="0.3">
      <c r="A2554" t="s">
        <v>5311</v>
      </c>
      <c r="B2554" t="s">
        <v>5312</v>
      </c>
      <c r="C2554" t="s">
        <v>10405</v>
      </c>
      <c r="D2554" t="s">
        <v>592</v>
      </c>
      <c r="E2554">
        <v>184.71475113</v>
      </c>
      <c r="F2554">
        <v>13.65</v>
      </c>
      <c r="G2554">
        <v>-19.596209236558799</v>
      </c>
      <c r="H2554">
        <v>4.5609092610460698</v>
      </c>
      <c r="I2554">
        <v>-11.498596038651201</v>
      </c>
      <c r="J2554">
        <v>-8.1303762681430705</v>
      </c>
      <c r="K2554">
        <v>12.9415715938128</v>
      </c>
      <c r="L2554">
        <v>13.1185700951988</v>
      </c>
      <c r="M2554">
        <v>57.4843762061912</v>
      </c>
      <c r="N2554">
        <v>3.4209926419772398</v>
      </c>
      <c r="O2554">
        <v>42.124542124542103</v>
      </c>
      <c r="P2554">
        <v>22.8622862286228</v>
      </c>
      <c r="Q2554">
        <v>-1.2371028515414001E-2</v>
      </c>
    </row>
    <row r="2555" spans="1:17" hidden="1" x14ac:dyDescent="0.3">
      <c r="A2555" t="s">
        <v>5313</v>
      </c>
      <c r="B2555" t="s">
        <v>5314</v>
      </c>
      <c r="C2555" t="s">
        <v>10405</v>
      </c>
      <c r="D2555" t="s">
        <v>1473</v>
      </c>
      <c r="E2555">
        <v>184.58879999999999</v>
      </c>
      <c r="F2555">
        <v>104.88</v>
      </c>
      <c r="G2555">
        <v>46.517848228532401</v>
      </c>
      <c r="H2555">
        <v>2.0091610653764702</v>
      </c>
      <c r="I2555">
        <v>-33.153675627760201</v>
      </c>
      <c r="J2555">
        <v>2.3685404256062599</v>
      </c>
      <c r="K2555">
        <v>98.819788065172901</v>
      </c>
      <c r="L2555">
        <v>93.635631175304496</v>
      </c>
      <c r="M2555">
        <v>61.796464257006903</v>
      </c>
      <c r="N2555">
        <v>3.17608917944305E-2</v>
      </c>
      <c r="O2555">
        <v>51.029748283752802</v>
      </c>
      <c r="P2555">
        <v>90.690909090909003</v>
      </c>
      <c r="Q2555">
        <v>2.1942859197322001E-2</v>
      </c>
    </row>
    <row r="2556" spans="1:17" hidden="1" x14ac:dyDescent="0.3">
      <c r="A2556" t="s">
        <v>5315</v>
      </c>
      <c r="B2556" t="s">
        <v>5316</v>
      </c>
      <c r="C2556" t="s">
        <v>10405</v>
      </c>
      <c r="D2556" t="s">
        <v>388</v>
      </c>
      <c r="E2556">
        <v>184.34639999999999</v>
      </c>
      <c r="F2556">
        <v>109.73</v>
      </c>
      <c r="G2556">
        <v>53.976072839291199</v>
      </c>
      <c r="H2556">
        <v>-7.7841240286900897</v>
      </c>
      <c r="I2556">
        <v>40.603920632008801</v>
      </c>
      <c r="J2556">
        <v>-2.1651253527087899</v>
      </c>
      <c r="K2556">
        <v>107.667245716772</v>
      </c>
      <c r="L2556">
        <v>92.434878969076394</v>
      </c>
      <c r="M2556">
        <v>50.741810378578897</v>
      </c>
      <c r="N2556">
        <v>1.0461324256926501</v>
      </c>
      <c r="O2556">
        <v>13.8248427959537</v>
      </c>
      <c r="P2556">
        <v>92.508771929824505</v>
      </c>
      <c r="Q2556">
        <v>0.119897981508785</v>
      </c>
    </row>
    <row r="2557" spans="1:17" hidden="1" x14ac:dyDescent="0.3">
      <c r="A2557" t="s">
        <v>5317</v>
      </c>
      <c r="B2557" t="s">
        <v>5318</v>
      </c>
      <c r="C2557" t="s">
        <v>10405</v>
      </c>
      <c r="D2557" t="s">
        <v>400</v>
      </c>
      <c r="E2557">
        <v>183.82075570999999</v>
      </c>
      <c r="F2557">
        <v>170.77</v>
      </c>
      <c r="G2557">
        <v>209.89554831797301</v>
      </c>
      <c r="H2557">
        <v>53.844540805173999</v>
      </c>
      <c r="I2557">
        <v>153.66885258030999</v>
      </c>
      <c r="J2557">
        <v>16.6136384648219</v>
      </c>
      <c r="K2557">
        <v>103.419349700052</v>
      </c>
      <c r="L2557">
        <v>79.877028142612204</v>
      </c>
      <c r="M2557">
        <v>93.192550202201801</v>
      </c>
      <c r="N2557">
        <v>1.5010891232183401</v>
      </c>
      <c r="O2557">
        <v>6.4414124260703198E-2</v>
      </c>
      <c r="P2557">
        <v>248.510204081632</v>
      </c>
      <c r="Q2557">
        <v>0.15811912193712199</v>
      </c>
    </row>
    <row r="2558" spans="1:17" hidden="1" x14ac:dyDescent="0.3">
      <c r="A2558" t="s">
        <v>5319</v>
      </c>
      <c r="B2558" t="s">
        <v>5320</v>
      </c>
      <c r="C2558" t="s">
        <v>10405</v>
      </c>
      <c r="D2558" t="s">
        <v>1473</v>
      </c>
      <c r="E2558">
        <v>183.804</v>
      </c>
      <c r="F2558">
        <v>90.1</v>
      </c>
      <c r="G2558">
        <v>-45.0479572844242</v>
      </c>
      <c r="H2558">
        <v>8.3212469549470196</v>
      </c>
      <c r="I2558">
        <v>-30.593098057363001</v>
      </c>
      <c r="J2558">
        <v>4.7413968852632999</v>
      </c>
      <c r="M2558">
        <v>51.708755073635402</v>
      </c>
      <c r="O2558">
        <v>23.196448390676998</v>
      </c>
      <c r="P2558">
        <v>18.943894389438899</v>
      </c>
    </row>
    <row r="2559" spans="1:17" hidden="1" x14ac:dyDescent="0.3">
      <c r="A2559" t="s">
        <v>5321</v>
      </c>
      <c r="B2559" t="s">
        <v>5322</v>
      </c>
      <c r="C2559" t="s">
        <v>10405</v>
      </c>
      <c r="D2559" t="s">
        <v>54</v>
      </c>
      <c r="E2559">
        <v>183.80399564999999</v>
      </c>
      <c r="F2559">
        <v>85.25</v>
      </c>
      <c r="G2559">
        <v>-4.2297382312011598</v>
      </c>
      <c r="H2559">
        <v>-2.6854800429479</v>
      </c>
      <c r="I2559">
        <v>10.512337261004101</v>
      </c>
      <c r="J2559">
        <v>-16.8030282018447</v>
      </c>
      <c r="K2559">
        <v>85.175560616332206</v>
      </c>
      <c r="L2559">
        <v>79.021003675944897</v>
      </c>
      <c r="M2559">
        <v>40.427933626542398</v>
      </c>
      <c r="N2559">
        <v>9.9810131654339496E-2</v>
      </c>
      <c r="O2559">
        <v>42.580645161290299</v>
      </c>
      <c r="P2559">
        <v>41.259320629660301</v>
      </c>
      <c r="Q2559">
        <v>-6.4580378339401001E-2</v>
      </c>
    </row>
    <row r="2560" spans="1:17" hidden="1" x14ac:dyDescent="0.3">
      <c r="A2560" t="s">
        <v>5323</v>
      </c>
      <c r="B2560" t="s">
        <v>5324</v>
      </c>
      <c r="C2560" t="s">
        <v>10405</v>
      </c>
      <c r="D2560" t="s">
        <v>1369</v>
      </c>
      <c r="E2560">
        <v>183.70820789999999</v>
      </c>
      <c r="F2560">
        <v>124.48</v>
      </c>
      <c r="G2560">
        <v>-24.074606935351301</v>
      </c>
      <c r="H2560">
        <v>-3.9192557359159301</v>
      </c>
      <c r="I2560">
        <v>-13.427379815596501</v>
      </c>
      <c r="J2560">
        <v>-1.7953792485436</v>
      </c>
      <c r="K2560">
        <v>123.455490066462</v>
      </c>
      <c r="L2560">
        <v>120.66902701558099</v>
      </c>
      <c r="M2560">
        <v>62.4894939835931</v>
      </c>
      <c r="N2560">
        <v>8.6703914225670906E-2</v>
      </c>
      <c r="O2560">
        <v>2.7875964010282801</v>
      </c>
      <c r="P2560">
        <v>11.1428571428571</v>
      </c>
    </row>
    <row r="2561" spans="1:17" hidden="1" x14ac:dyDescent="0.3">
      <c r="A2561" t="s">
        <v>5325</v>
      </c>
      <c r="B2561" t="s">
        <v>5326</v>
      </c>
      <c r="C2561" t="s">
        <v>10405</v>
      </c>
      <c r="D2561" t="s">
        <v>1647</v>
      </c>
      <c r="E2561">
        <v>183.5548</v>
      </c>
      <c r="F2561">
        <v>260</v>
      </c>
      <c r="G2561">
        <v>-62.228398161307403</v>
      </c>
      <c r="H2561">
        <v>-13.591748025532601</v>
      </c>
      <c r="I2561">
        <v>-26.4060130614846</v>
      </c>
      <c r="J2561">
        <v>-3.75435145326249</v>
      </c>
      <c r="K2561">
        <v>275.87403162316798</v>
      </c>
      <c r="L2561">
        <v>316.26902645275402</v>
      </c>
      <c r="M2561">
        <v>38.084086305008199</v>
      </c>
      <c r="N2561">
        <v>0.39109848484848397</v>
      </c>
      <c r="O2561">
        <v>98.846153846153797</v>
      </c>
      <c r="P2561">
        <v>2.3622047244094402</v>
      </c>
      <c r="Q2561">
        <v>6.2713088554347998E-2</v>
      </c>
    </row>
    <row r="2562" spans="1:17" hidden="1" x14ac:dyDescent="0.3">
      <c r="A2562" t="s">
        <v>5327</v>
      </c>
      <c r="B2562" t="s">
        <v>5328</v>
      </c>
      <c r="C2562" t="s">
        <v>10405</v>
      </c>
      <c r="D2562" t="s">
        <v>261</v>
      </c>
      <c r="E2562">
        <v>183.45075</v>
      </c>
      <c r="F2562">
        <v>87.15</v>
      </c>
      <c r="G2562">
        <v>-78.546746416665101</v>
      </c>
      <c r="H2562">
        <v>-6.74091134100434</v>
      </c>
      <c r="I2562">
        <v>-35.717038733416203</v>
      </c>
      <c r="J2562">
        <v>-4.2266951326723001</v>
      </c>
      <c r="K2562">
        <v>89.584727559554096</v>
      </c>
      <c r="L2562">
        <v>108.392239351941</v>
      </c>
      <c r="M2562">
        <v>49.055395635220897</v>
      </c>
      <c r="N2562">
        <v>0.62857785306996905</v>
      </c>
      <c r="O2562">
        <v>94.205393000573693</v>
      </c>
      <c r="P2562">
        <v>11.859838274932599</v>
      </c>
      <c r="Q2562">
        <v>0.15446420806934399</v>
      </c>
    </row>
    <row r="2563" spans="1:17" hidden="1" x14ac:dyDescent="0.3">
      <c r="A2563" t="s">
        <v>5329</v>
      </c>
      <c r="B2563" t="s">
        <v>5330</v>
      </c>
      <c r="C2563" t="s">
        <v>10405</v>
      </c>
      <c r="D2563" t="s">
        <v>1211</v>
      </c>
      <c r="E2563">
        <v>183.18855719999999</v>
      </c>
      <c r="F2563">
        <v>81.11</v>
      </c>
      <c r="G2563">
        <v>-1.02691806508179</v>
      </c>
      <c r="H2563">
        <v>3.2006456889183599</v>
      </c>
      <c r="I2563">
        <v>-10.7411220604337</v>
      </c>
      <c r="J2563">
        <v>-1.7443862265360801</v>
      </c>
      <c r="K2563">
        <v>77.286584620843101</v>
      </c>
      <c r="L2563">
        <v>73.657793345149301</v>
      </c>
      <c r="M2563">
        <v>54.499054634068997</v>
      </c>
      <c r="N2563">
        <v>1.0984224091004999</v>
      </c>
      <c r="O2563">
        <v>22.118111207002801</v>
      </c>
      <c r="P2563">
        <v>35.5221386800334</v>
      </c>
      <c r="Q2563">
        <v>5.8396399819300997E-2</v>
      </c>
    </row>
    <row r="2564" spans="1:17" hidden="1" x14ac:dyDescent="0.3">
      <c r="A2564" t="s">
        <v>5331</v>
      </c>
      <c r="B2564" t="s">
        <v>5332</v>
      </c>
      <c r="C2564" t="s">
        <v>10405</v>
      </c>
      <c r="D2564" t="s">
        <v>549</v>
      </c>
      <c r="E2564">
        <v>182.68736417</v>
      </c>
      <c r="F2564">
        <v>260.3</v>
      </c>
      <c r="G2564">
        <v>98.199109332178395</v>
      </c>
      <c r="H2564">
        <v>-9.2810587148433097</v>
      </c>
      <c r="I2564">
        <v>61.505704159429698</v>
      </c>
      <c r="J2564">
        <v>-2.9489489033315799</v>
      </c>
      <c r="K2564">
        <v>251.72144713205401</v>
      </c>
      <c r="L2564">
        <v>198.10325728263101</v>
      </c>
      <c r="M2564">
        <v>51.706750699037897</v>
      </c>
      <c r="N2564">
        <v>0.420159780501699</v>
      </c>
      <c r="O2564">
        <v>28.582404917402901</v>
      </c>
      <c r="P2564">
        <v>144.642857142857</v>
      </c>
      <c r="Q2564">
        <v>9.8742495521823001E-2</v>
      </c>
    </row>
    <row r="2565" spans="1:17" hidden="1" x14ac:dyDescent="0.3">
      <c r="A2565" t="s">
        <v>5333</v>
      </c>
      <c r="B2565" t="s">
        <v>5334</v>
      </c>
      <c r="C2565" t="s">
        <v>10405</v>
      </c>
      <c r="D2565" t="s">
        <v>273</v>
      </c>
      <c r="E2565">
        <v>182.14811549999999</v>
      </c>
      <c r="F2565">
        <v>76.05</v>
      </c>
      <c r="G2565">
        <v>-55.186192258630101</v>
      </c>
      <c r="H2565">
        <v>-14.256936495599099</v>
      </c>
      <c r="I2565">
        <v>-17.591489876882701</v>
      </c>
      <c r="J2565">
        <v>-8.5596611772079605</v>
      </c>
      <c r="K2565">
        <v>81.470187520534395</v>
      </c>
      <c r="L2565">
        <v>85.994419613305794</v>
      </c>
      <c r="M2565">
        <v>37.24351439686</v>
      </c>
      <c r="N2565">
        <v>0.340413151003782</v>
      </c>
      <c r="O2565">
        <v>51.742274819197903</v>
      </c>
      <c r="P2565">
        <v>13.4228187919463</v>
      </c>
    </row>
    <row r="2566" spans="1:17" hidden="1" x14ac:dyDescent="0.3">
      <c r="A2566" t="s">
        <v>5335</v>
      </c>
      <c r="B2566" t="s">
        <v>5336</v>
      </c>
      <c r="C2566" t="s">
        <v>10405</v>
      </c>
      <c r="D2566" t="s">
        <v>51</v>
      </c>
      <c r="E2566">
        <v>182.14361109999999</v>
      </c>
      <c r="F2566">
        <v>15.17</v>
      </c>
      <c r="G2566">
        <v>-86.018683000273299</v>
      </c>
      <c r="H2566">
        <v>-0.46043489421948802</v>
      </c>
      <c r="I2566">
        <v>-42.109279681693003</v>
      </c>
      <c r="J2566">
        <v>-10.5787830863918</v>
      </c>
      <c r="K2566">
        <v>16.0976744154509</v>
      </c>
      <c r="L2566">
        <v>20.4924080620513</v>
      </c>
      <c r="M2566">
        <v>37.755497751355598</v>
      </c>
      <c r="N2566">
        <v>0.22079342672334901</v>
      </c>
      <c r="O2566">
        <v>124.456163480553</v>
      </c>
      <c r="P2566">
        <v>8.7455197132616505</v>
      </c>
    </row>
    <row r="2567" spans="1:17" hidden="1" x14ac:dyDescent="0.3">
      <c r="A2567" t="s">
        <v>5337</v>
      </c>
      <c r="B2567" t="s">
        <v>5338</v>
      </c>
      <c r="C2567" t="s">
        <v>10405</v>
      </c>
      <c r="D2567" t="s">
        <v>46</v>
      </c>
      <c r="E2567">
        <v>181.75811400000001</v>
      </c>
      <c r="F2567">
        <v>120.15</v>
      </c>
      <c r="G2567">
        <v>71.553243798644601</v>
      </c>
      <c r="H2567">
        <v>117.763312008772</v>
      </c>
      <c r="I2567">
        <v>117.319171808085</v>
      </c>
      <c r="J2567">
        <v>9.3312380613927797</v>
      </c>
      <c r="K2567">
        <v>75.517963565422093</v>
      </c>
      <c r="L2567">
        <v>61.882280753310198</v>
      </c>
      <c r="M2567">
        <v>97.185733452809004</v>
      </c>
      <c r="N2567">
        <v>2.1488854826947801</v>
      </c>
      <c r="O2567">
        <v>0</v>
      </c>
      <c r="P2567">
        <v>189.10009624639</v>
      </c>
      <c r="Q2567">
        <v>0.122293955437699</v>
      </c>
    </row>
    <row r="2568" spans="1:17" hidden="1" x14ac:dyDescent="0.3">
      <c r="A2568" t="s">
        <v>5339</v>
      </c>
      <c r="B2568" t="s">
        <v>5340</v>
      </c>
      <c r="C2568" t="s">
        <v>10405</v>
      </c>
      <c r="D2568" t="s">
        <v>592</v>
      </c>
      <c r="E2568">
        <v>181.44618258</v>
      </c>
      <c r="F2568">
        <v>3.9</v>
      </c>
      <c r="G2568">
        <v>46.084662721769298</v>
      </c>
      <c r="H2568">
        <v>-19.614710570234301</v>
      </c>
      <c r="I2568">
        <v>10.883476898036299</v>
      </c>
      <c r="J2568">
        <v>-6.48193263074916</v>
      </c>
      <c r="K2568">
        <v>3.9904137810460099</v>
      </c>
      <c r="L2568">
        <v>3.52361465355211</v>
      </c>
      <c r="M2568">
        <v>32.379372342286999</v>
      </c>
      <c r="N2568">
        <v>0.83401449375153902</v>
      </c>
      <c r="O2568">
        <v>52.564102564102498</v>
      </c>
      <c r="P2568">
        <v>83.865300146412807</v>
      </c>
      <c r="Q2568">
        <v>0.13458120268273999</v>
      </c>
    </row>
    <row r="2569" spans="1:17" hidden="1" x14ac:dyDescent="0.3">
      <c r="A2569" t="s">
        <v>5341</v>
      </c>
      <c r="B2569" t="s">
        <v>5342</v>
      </c>
      <c r="C2569" t="s">
        <v>10405</v>
      </c>
      <c r="D2569" t="s">
        <v>261</v>
      </c>
      <c r="E2569">
        <v>181.44</v>
      </c>
      <c r="F2569">
        <v>604.79999999999995</v>
      </c>
      <c r="G2569">
        <v>-63.0596897930456</v>
      </c>
      <c r="H2569">
        <v>5.8508833229426003</v>
      </c>
      <c r="I2569">
        <v>-30.128208489747099</v>
      </c>
      <c r="J2569">
        <v>-3.4978333966499102</v>
      </c>
      <c r="K2569">
        <v>628.54790109962096</v>
      </c>
      <c r="L2569">
        <v>710.667903312112</v>
      </c>
      <c r="M2569">
        <v>48.686271425981403</v>
      </c>
      <c r="N2569">
        <v>0.38221039943941498</v>
      </c>
      <c r="O2569">
        <v>64.351851851851805</v>
      </c>
      <c r="P2569">
        <v>30.064516129032199</v>
      </c>
      <c r="Q2569">
        <v>-6.7391642168919998E-3</v>
      </c>
    </row>
    <row r="2570" spans="1:17" hidden="1" x14ac:dyDescent="0.3">
      <c r="A2570" t="s">
        <v>5343</v>
      </c>
      <c r="B2570" t="s">
        <v>5344</v>
      </c>
      <c r="C2570" t="s">
        <v>10405</v>
      </c>
      <c r="D2570" t="s">
        <v>592</v>
      </c>
      <c r="E2570">
        <v>181.21462679699999</v>
      </c>
      <c r="F2570">
        <v>28.17</v>
      </c>
      <c r="G2570">
        <v>-9.6369173653407003</v>
      </c>
      <c r="H2570">
        <v>-10.874032101509201</v>
      </c>
      <c r="I2570">
        <v>4.5534124648700196</v>
      </c>
      <c r="J2570">
        <v>1.02111284697987</v>
      </c>
      <c r="K2570">
        <v>28.307107921846001</v>
      </c>
      <c r="L2570">
        <v>26.225465671991699</v>
      </c>
      <c r="M2570">
        <v>52.674536312306998</v>
      </c>
      <c r="N2570">
        <v>0.220294600194021</v>
      </c>
      <c r="O2570">
        <v>38.0901668441604</v>
      </c>
      <c r="P2570">
        <v>39.455445544554401</v>
      </c>
      <c r="Q2570">
        <v>5.5737372914635E-2</v>
      </c>
    </row>
    <row r="2571" spans="1:17" hidden="1" x14ac:dyDescent="0.3">
      <c r="A2571" t="s">
        <v>5345</v>
      </c>
      <c r="B2571" t="s">
        <v>5346</v>
      </c>
      <c r="C2571" t="s">
        <v>10405</v>
      </c>
      <c r="D2571" t="s">
        <v>273</v>
      </c>
      <c r="E2571">
        <v>181.2</v>
      </c>
      <c r="F2571">
        <v>15100</v>
      </c>
      <c r="G2571">
        <v>-15.6424654911928</v>
      </c>
      <c r="H2571">
        <v>-8.3085503097814399</v>
      </c>
      <c r="I2571">
        <v>2.6848833796411302</v>
      </c>
      <c r="J2571">
        <v>-8.0627788112578092</v>
      </c>
      <c r="K2571">
        <v>15027.2712928131</v>
      </c>
      <c r="L2571">
        <v>14018.1394558666</v>
      </c>
      <c r="M2571">
        <v>43.344827069615498</v>
      </c>
      <c r="N2571">
        <v>0.33694745621351102</v>
      </c>
      <c r="O2571">
        <v>19.006622516556199</v>
      </c>
      <c r="P2571">
        <v>49.3378695123277</v>
      </c>
      <c r="Q2571">
        <v>-2.4833201015412001E-2</v>
      </c>
    </row>
    <row r="2572" spans="1:17" hidden="1" x14ac:dyDescent="0.3">
      <c r="A2572" t="s">
        <v>5347</v>
      </c>
      <c r="B2572" t="s">
        <v>5348</v>
      </c>
      <c r="C2572" t="s">
        <v>10405</v>
      </c>
      <c r="D2572" t="s">
        <v>51</v>
      </c>
      <c r="E2572">
        <v>181.18711610999901</v>
      </c>
      <c r="F2572">
        <v>1.43</v>
      </c>
      <c r="G2572">
        <v>-55.422879801769099</v>
      </c>
      <c r="H2572">
        <v>-9.8341722679568608</v>
      </c>
      <c r="I2572">
        <v>-15.2517823403247</v>
      </c>
      <c r="J2572">
        <v>-4.1219937190860998</v>
      </c>
      <c r="K2572">
        <v>1.4700577199157701</v>
      </c>
      <c r="L2572">
        <v>1.61753574414228</v>
      </c>
      <c r="M2572">
        <v>43.941203799298499</v>
      </c>
      <c r="N2572">
        <v>0.64837161741850602</v>
      </c>
      <c r="O2572">
        <v>107.692307692307</v>
      </c>
      <c r="P2572">
        <v>9.9999999999999805</v>
      </c>
      <c r="Q2572">
        <v>4.8544168510863003E-2</v>
      </c>
    </row>
    <row r="2573" spans="1:17" hidden="1" x14ac:dyDescent="0.3">
      <c r="A2573" t="s">
        <v>5349</v>
      </c>
      <c r="B2573" t="s">
        <v>5350</v>
      </c>
      <c r="C2573" t="s">
        <v>10405</v>
      </c>
      <c r="D2573" t="s">
        <v>393</v>
      </c>
      <c r="E2573">
        <v>181.14311119999999</v>
      </c>
      <c r="F2573">
        <v>74.150000000000006</v>
      </c>
      <c r="G2573">
        <v>-63.0200176000602</v>
      </c>
      <c r="H2573">
        <v>-28.1708389346235</v>
      </c>
      <c r="I2573">
        <v>-48.565158372999001</v>
      </c>
      <c r="J2573">
        <v>-14.868562182427199</v>
      </c>
      <c r="K2573">
        <v>98.581561246354795</v>
      </c>
      <c r="M2573">
        <v>20.0905941024842</v>
      </c>
      <c r="O2573">
        <v>94.470667565745003</v>
      </c>
      <c r="P2573">
        <v>5.9285714285714297</v>
      </c>
    </row>
    <row r="2574" spans="1:17" hidden="1" x14ac:dyDescent="0.3">
      <c r="A2574" t="s">
        <v>5351</v>
      </c>
      <c r="B2574" t="s">
        <v>5352</v>
      </c>
      <c r="C2574" t="s">
        <v>10405</v>
      </c>
      <c r="D2574" t="s">
        <v>21</v>
      </c>
      <c r="E2574">
        <v>180.85787999999999</v>
      </c>
      <c r="F2574">
        <v>141</v>
      </c>
      <c r="G2574">
        <v>104.92631992955501</v>
      </c>
      <c r="H2574">
        <v>11.026169762416201</v>
      </c>
      <c r="I2574">
        <v>48.390192968317102</v>
      </c>
      <c r="J2574">
        <v>7.2802044493672202</v>
      </c>
      <c r="K2574">
        <v>125.07292859621499</v>
      </c>
      <c r="L2574">
        <v>106.2662524481</v>
      </c>
      <c r="M2574">
        <v>61.025551823560001</v>
      </c>
      <c r="N2574">
        <v>2.0264235528468699</v>
      </c>
      <c r="O2574">
        <v>14.0780141843971</v>
      </c>
      <c r="P2574">
        <v>151.561106155218</v>
      </c>
      <c r="Q2574">
        <v>0.120143346505722</v>
      </c>
    </row>
    <row r="2575" spans="1:17" hidden="1" x14ac:dyDescent="0.3">
      <c r="A2575" t="s">
        <v>5353</v>
      </c>
      <c r="B2575" t="s">
        <v>5354</v>
      </c>
      <c r="C2575" t="s">
        <v>10405</v>
      </c>
      <c r="D2575" t="s">
        <v>284</v>
      </c>
      <c r="E2575">
        <v>180.24997200000001</v>
      </c>
      <c r="F2575">
        <v>113.6</v>
      </c>
      <c r="G2575">
        <v>50.201783341038897</v>
      </c>
      <c r="H2575">
        <v>-14.6621292572041</v>
      </c>
      <c r="I2575">
        <v>49.125442604182403</v>
      </c>
      <c r="J2575">
        <v>-6.1012624826371296</v>
      </c>
      <c r="K2575">
        <v>127.49298124878</v>
      </c>
      <c r="L2575">
        <v>111.431490778119</v>
      </c>
      <c r="M2575">
        <v>33.880050719253298</v>
      </c>
      <c r="N2575">
        <v>0.54485479585518404</v>
      </c>
      <c r="O2575">
        <v>58.5387323943662</v>
      </c>
      <c r="P2575">
        <v>89.3333333333333</v>
      </c>
      <c r="Q2575">
        <v>8.0161986592989995E-2</v>
      </c>
    </row>
    <row r="2576" spans="1:17" hidden="1" x14ac:dyDescent="0.3">
      <c r="A2576" t="s">
        <v>5355</v>
      </c>
      <c r="B2576" t="s">
        <v>5356</v>
      </c>
      <c r="C2576" t="s">
        <v>10405</v>
      </c>
      <c r="D2576" t="s">
        <v>261</v>
      </c>
      <c r="E2576">
        <v>180.05119199999999</v>
      </c>
      <c r="F2576">
        <v>12.08</v>
      </c>
      <c r="G2576">
        <v>264.21607506024799</v>
      </c>
      <c r="H2576">
        <v>28.1248593893988</v>
      </c>
      <c r="I2576">
        <v>199.665727970886</v>
      </c>
      <c r="J2576">
        <v>-11.786868506027201</v>
      </c>
      <c r="K2576">
        <v>9.1499291856746297</v>
      </c>
      <c r="L2576">
        <v>6.2392754273418296</v>
      </c>
      <c r="M2576">
        <v>62.8414046229192</v>
      </c>
      <c r="N2576">
        <v>1.90094204478758</v>
      </c>
      <c r="O2576">
        <v>8.8576158940397196</v>
      </c>
      <c r="P2576">
        <v>393.06122448979499</v>
      </c>
      <c r="Q2576">
        <v>0.120585266735074</v>
      </c>
    </row>
    <row r="2577" spans="1:17" hidden="1" x14ac:dyDescent="0.3">
      <c r="A2577" t="s">
        <v>5357</v>
      </c>
      <c r="B2577" t="s">
        <v>5358</v>
      </c>
      <c r="C2577" t="s">
        <v>10405</v>
      </c>
      <c r="E2577">
        <v>180</v>
      </c>
      <c r="F2577">
        <v>360</v>
      </c>
      <c r="G2577">
        <v>-24.2261803245928</v>
      </c>
      <c r="H2577">
        <v>-3.0927929576120299</v>
      </c>
      <c r="I2577">
        <v>-9.0261867438682497</v>
      </c>
      <c r="J2577">
        <v>-3.9571282713374298</v>
      </c>
      <c r="K2577">
        <v>343.37576620804799</v>
      </c>
      <c r="L2577">
        <v>332.15086511125799</v>
      </c>
      <c r="M2577">
        <v>52.968530662180797</v>
      </c>
      <c r="N2577">
        <v>0.80335693513718498</v>
      </c>
      <c r="O2577">
        <v>59.7222222222222</v>
      </c>
      <c r="P2577">
        <v>38.434916362237999</v>
      </c>
      <c r="Q2577">
        <v>6.3790277960164996E-2</v>
      </c>
    </row>
    <row r="2578" spans="1:17" hidden="1" x14ac:dyDescent="0.3">
      <c r="A2578" t="s">
        <v>5359</v>
      </c>
      <c r="B2578" t="s">
        <v>5360</v>
      </c>
      <c r="C2578" t="s">
        <v>10405</v>
      </c>
      <c r="E2578">
        <v>179.982</v>
      </c>
      <c r="F2578">
        <v>178.2</v>
      </c>
      <c r="G2578">
        <v>558.045971673032</v>
      </c>
      <c r="H2578">
        <v>-19.625838934623498</v>
      </c>
      <c r="I2578">
        <v>169.83940307000901</v>
      </c>
      <c r="J2578">
        <v>-12.0238582204074</v>
      </c>
      <c r="K2578">
        <v>190.108774730416</v>
      </c>
      <c r="L2578">
        <v>123.074078697708</v>
      </c>
      <c r="M2578">
        <v>39.069702364273901</v>
      </c>
      <c r="N2578">
        <v>3.6751499593947399</v>
      </c>
      <c r="O2578">
        <v>25.533108866442198</v>
      </c>
      <c r="P2578">
        <v>589.89547038327498</v>
      </c>
    </row>
    <row r="2579" spans="1:17" hidden="1" x14ac:dyDescent="0.3">
      <c r="A2579" t="s">
        <v>5361</v>
      </c>
      <c r="B2579" t="s">
        <v>5362</v>
      </c>
      <c r="C2579" t="s">
        <v>10405</v>
      </c>
      <c r="D2579" t="s">
        <v>67</v>
      </c>
      <c r="E2579">
        <v>179.843936445</v>
      </c>
      <c r="F2579">
        <v>22.41</v>
      </c>
      <c r="G2579">
        <v>-11.495041137740399</v>
      </c>
      <c r="H2579">
        <v>14.1202251261799</v>
      </c>
      <c r="I2579">
        <v>30.331135071860899</v>
      </c>
      <c r="J2579">
        <v>-4.5083853447018498</v>
      </c>
      <c r="K2579">
        <v>18.301101136214399</v>
      </c>
      <c r="L2579">
        <v>17.478719959556901</v>
      </c>
      <c r="M2579">
        <v>63.866700652242699</v>
      </c>
      <c r="N2579">
        <v>1.97379574501039</v>
      </c>
      <c r="O2579">
        <v>38.777331548415802</v>
      </c>
      <c r="P2579">
        <v>82.640586797066007</v>
      </c>
      <c r="Q2579">
        <v>6.2590865476645996E-2</v>
      </c>
    </row>
    <row r="2580" spans="1:17" hidden="1" x14ac:dyDescent="0.3">
      <c r="A2580" t="s">
        <v>5363</v>
      </c>
      <c r="B2580" t="s">
        <v>5364</v>
      </c>
      <c r="C2580" t="s">
        <v>10405</v>
      </c>
      <c r="D2580" t="s">
        <v>74</v>
      </c>
      <c r="E2580">
        <v>179.62105740000001</v>
      </c>
      <c r="F2580">
        <v>31.56</v>
      </c>
      <c r="G2580">
        <v>-58.368707092082403</v>
      </c>
      <c r="H2580">
        <v>-22.313338934623498</v>
      </c>
      <c r="I2580">
        <v>-44.926212387889102</v>
      </c>
      <c r="J2580">
        <v>-2.4003600616489602</v>
      </c>
      <c r="K2580">
        <v>33.056205939394602</v>
      </c>
      <c r="L2580">
        <v>40.100006339343103</v>
      </c>
      <c r="M2580">
        <v>51.449438718988198</v>
      </c>
      <c r="N2580">
        <v>0.46952627028246902</v>
      </c>
      <c r="O2580">
        <v>115.462610899873</v>
      </c>
      <c r="P2580">
        <v>5.2</v>
      </c>
      <c r="Q2580">
        <v>-1.0232068980438999E-2</v>
      </c>
    </row>
    <row r="2581" spans="1:17" hidden="1" x14ac:dyDescent="0.3">
      <c r="A2581" t="s">
        <v>5365</v>
      </c>
      <c r="B2581" t="s">
        <v>5366</v>
      </c>
      <c r="C2581" t="s">
        <v>10405</v>
      </c>
      <c r="D2581" t="s">
        <v>130</v>
      </c>
      <c r="E2581">
        <v>179.57374999999999</v>
      </c>
      <c r="F2581">
        <v>7182.95</v>
      </c>
      <c r="G2581">
        <v>57.175501289756902</v>
      </c>
      <c r="H2581">
        <v>-36.401525521994103</v>
      </c>
      <c r="I2581">
        <v>71.627873378490904</v>
      </c>
      <c r="J2581">
        <v>-6.0501108223059203</v>
      </c>
      <c r="K2581">
        <v>7287.5779566493702</v>
      </c>
      <c r="L2581">
        <v>5338.23202755281</v>
      </c>
      <c r="M2581">
        <v>29.6556382789047</v>
      </c>
      <c r="N2581">
        <v>1.0616711934813801</v>
      </c>
      <c r="O2581">
        <v>49.646036795466998</v>
      </c>
      <c r="P2581">
        <v>107.300144300144</v>
      </c>
      <c r="Q2581">
        <v>-1.5999331741784001E-2</v>
      </c>
    </row>
    <row r="2582" spans="1:17" hidden="1" x14ac:dyDescent="0.3">
      <c r="A2582" t="s">
        <v>5367</v>
      </c>
      <c r="B2582" t="s">
        <v>5368</v>
      </c>
      <c r="C2582" t="s">
        <v>10405</v>
      </c>
      <c r="D2582" t="s">
        <v>125</v>
      </c>
      <c r="E2582">
        <v>179.34659400000001</v>
      </c>
      <c r="F2582">
        <v>492.9</v>
      </c>
      <c r="G2582">
        <v>-42.337104267312</v>
      </c>
      <c r="H2582">
        <v>-13.5081918757999</v>
      </c>
      <c r="I2582">
        <v>-4.1363674243583901</v>
      </c>
      <c r="J2582">
        <v>-8.9904224488836295</v>
      </c>
      <c r="K2582">
        <v>523.04969171223604</v>
      </c>
      <c r="L2582">
        <v>475.73598278412601</v>
      </c>
      <c r="M2582">
        <v>30.760787929276301</v>
      </c>
      <c r="N2582">
        <v>0.45712744554171902</v>
      </c>
      <c r="O2582">
        <v>47.555285047677003</v>
      </c>
      <c r="Q2582">
        <v>8.0793568285565998E-2</v>
      </c>
    </row>
    <row r="2583" spans="1:17" hidden="1" x14ac:dyDescent="0.3">
      <c r="A2583" t="s">
        <v>5369</v>
      </c>
      <c r="B2583" t="s">
        <v>5370</v>
      </c>
      <c r="C2583" t="s">
        <v>10405</v>
      </c>
      <c r="D2583" t="s">
        <v>261</v>
      </c>
      <c r="E2583">
        <v>179.074986</v>
      </c>
      <c r="F2583">
        <v>157.57</v>
      </c>
      <c r="G2583">
        <v>-44.091214109853198</v>
      </c>
      <c r="H2583">
        <v>-17.454563345426799</v>
      </c>
      <c r="I2583">
        <v>-26.418888905814701</v>
      </c>
      <c r="J2583">
        <v>-5.1429158422941397</v>
      </c>
      <c r="K2583">
        <v>169.22592241726599</v>
      </c>
      <c r="L2583">
        <v>183.693813056154</v>
      </c>
      <c r="M2583">
        <v>37.4478408715852</v>
      </c>
      <c r="N2583">
        <v>0.58320864043823795</v>
      </c>
      <c r="O2583">
        <v>53.201751602462402</v>
      </c>
      <c r="P2583">
        <v>15.860294117646999</v>
      </c>
    </row>
    <row r="2584" spans="1:17" hidden="1" x14ac:dyDescent="0.3">
      <c r="A2584" t="s">
        <v>5371</v>
      </c>
      <c r="B2584" t="s">
        <v>5372</v>
      </c>
      <c r="C2584" t="s">
        <v>10405</v>
      </c>
      <c r="D2584" t="s">
        <v>393</v>
      </c>
      <c r="E2584">
        <v>178.96943999999999</v>
      </c>
      <c r="F2584">
        <v>6.96</v>
      </c>
      <c r="G2584">
        <v>-114.72772749252999</v>
      </c>
      <c r="H2584">
        <v>-20.576489052826801</v>
      </c>
      <c r="I2584">
        <v>-83.6900389989204</v>
      </c>
      <c r="J2584">
        <v>-5.3227829702370899</v>
      </c>
      <c r="K2584">
        <v>7.9883564887374003</v>
      </c>
      <c r="L2584">
        <v>16.217864455391201</v>
      </c>
      <c r="M2584">
        <v>35.773712786330201</v>
      </c>
      <c r="N2584">
        <v>0.28272567536457299</v>
      </c>
      <c r="O2584">
        <v>531.896551724137</v>
      </c>
      <c r="P2584">
        <v>15.999999999999901</v>
      </c>
      <c r="Q2584">
        <v>5.7350019524565997E-2</v>
      </c>
    </row>
    <row r="2585" spans="1:17" hidden="1" x14ac:dyDescent="0.3">
      <c r="A2585" t="s">
        <v>5373</v>
      </c>
      <c r="B2585" t="s">
        <v>5374</v>
      </c>
      <c r="C2585" t="s">
        <v>10405</v>
      </c>
      <c r="D2585" t="s">
        <v>130</v>
      </c>
      <c r="E2585">
        <v>178.72598185000001</v>
      </c>
      <c r="F2585">
        <v>46.15</v>
      </c>
      <c r="G2585">
        <v>10.8089247828017</v>
      </c>
      <c r="H2585">
        <v>19.281230826114399</v>
      </c>
      <c r="I2585">
        <v>28.8811132901936</v>
      </c>
      <c r="J2585">
        <v>3.5804281327186098</v>
      </c>
      <c r="K2585">
        <v>38.397653932451803</v>
      </c>
      <c r="L2585">
        <v>36.480963917912398</v>
      </c>
      <c r="M2585">
        <v>85.438077631075799</v>
      </c>
      <c r="N2585">
        <v>1.0631696076886701</v>
      </c>
      <c r="O2585">
        <v>10.2925243770314</v>
      </c>
      <c r="Q2585">
        <v>5.8478355931348001E-2</v>
      </c>
    </row>
    <row r="2586" spans="1:17" hidden="1" x14ac:dyDescent="0.3">
      <c r="A2586" t="s">
        <v>5375</v>
      </c>
      <c r="B2586" t="s">
        <v>5376</v>
      </c>
      <c r="C2586" t="s">
        <v>10405</v>
      </c>
      <c r="D2586" t="s">
        <v>433</v>
      </c>
      <c r="E2586">
        <v>178.67281500000001</v>
      </c>
      <c r="F2586">
        <v>71.7</v>
      </c>
      <c r="G2586">
        <v>14.4770319020018</v>
      </c>
      <c r="H2586">
        <v>1.97398120926136</v>
      </c>
      <c r="I2586">
        <v>33.711788335574603</v>
      </c>
      <c r="J2586">
        <v>-7.1812333300498503</v>
      </c>
      <c r="K2586">
        <v>70.089485869989204</v>
      </c>
      <c r="L2586">
        <v>56.5095730058421</v>
      </c>
      <c r="M2586">
        <v>34.013460209840801</v>
      </c>
      <c r="N2586">
        <v>1.1119927454092</v>
      </c>
      <c r="O2586">
        <v>18.200836820083602</v>
      </c>
      <c r="P2586">
        <v>107.225433526011</v>
      </c>
      <c r="Q2586">
        <v>0.160372445795469</v>
      </c>
    </row>
    <row r="2587" spans="1:17" hidden="1" x14ac:dyDescent="0.3">
      <c r="A2587" t="s">
        <v>5377</v>
      </c>
      <c r="B2587" t="s">
        <v>5378</v>
      </c>
      <c r="C2587" t="s">
        <v>10405</v>
      </c>
      <c r="D2587" t="s">
        <v>592</v>
      </c>
      <c r="E2587">
        <v>178.66611924</v>
      </c>
      <c r="F2587">
        <v>5.95</v>
      </c>
      <c r="G2587">
        <v>37.072277188276999</v>
      </c>
      <c r="H2587">
        <v>15.6262797094442</v>
      </c>
      <c r="I2587">
        <v>39.1843078852391</v>
      </c>
      <c r="J2587">
        <v>-3.4443325496708099</v>
      </c>
      <c r="K2587">
        <v>4.9928348314907698</v>
      </c>
      <c r="L2587">
        <v>4.1303763671221896</v>
      </c>
      <c r="M2587">
        <v>70.811501047221</v>
      </c>
      <c r="N2587">
        <v>0.67210100094166003</v>
      </c>
      <c r="O2587">
        <v>4.0336134453781503</v>
      </c>
      <c r="P2587">
        <v>120.37037037037</v>
      </c>
      <c r="Q2587">
        <v>-2.7906592867417E-2</v>
      </c>
    </row>
    <row r="2588" spans="1:17" hidden="1" x14ac:dyDescent="0.3">
      <c r="A2588" t="s">
        <v>5379</v>
      </c>
      <c r="B2588" t="s">
        <v>5380</v>
      </c>
      <c r="C2588" t="s">
        <v>10405</v>
      </c>
      <c r="D2588" t="s">
        <v>400</v>
      </c>
      <c r="E2588">
        <v>178.60884185999899</v>
      </c>
      <c r="F2588">
        <v>77.97</v>
      </c>
      <c r="G2588">
        <v>-17.824930122936799</v>
      </c>
      <c r="H2588">
        <v>-6.72108760247432</v>
      </c>
      <c r="I2588">
        <v>-22.644366059922699</v>
      </c>
      <c r="J2588">
        <v>0.13472040595160401</v>
      </c>
      <c r="K2588">
        <v>79.817766724517796</v>
      </c>
      <c r="L2588">
        <v>83.606299523335196</v>
      </c>
      <c r="M2588">
        <v>67.259502008106793</v>
      </c>
      <c r="N2588">
        <v>1.07026371639322</v>
      </c>
      <c r="O2588">
        <v>72.399640887520803</v>
      </c>
      <c r="P2588">
        <v>23.702998572108498</v>
      </c>
      <c r="Q2588">
        <v>1.5015810113275E-2</v>
      </c>
    </row>
    <row r="2589" spans="1:17" hidden="1" x14ac:dyDescent="0.3">
      <c r="A2589" t="s">
        <v>5381</v>
      </c>
      <c r="B2589" t="s">
        <v>5382</v>
      </c>
      <c r="C2589" t="s">
        <v>10405</v>
      </c>
      <c r="D2589" t="s">
        <v>400</v>
      </c>
      <c r="E2589">
        <v>177.98559910399999</v>
      </c>
      <c r="F2589">
        <v>177.92</v>
      </c>
      <c r="G2589">
        <v>7.6955993289725901</v>
      </c>
      <c r="H2589">
        <v>-6.1938411919598702</v>
      </c>
      <c r="I2589">
        <v>31.929741549130199</v>
      </c>
      <c r="J2589">
        <v>-5.9956805315938304</v>
      </c>
      <c r="K2589">
        <v>173.41528733101799</v>
      </c>
      <c r="L2589">
        <v>153.12121443769601</v>
      </c>
      <c r="M2589">
        <v>57.952050498359199</v>
      </c>
      <c r="N2589">
        <v>0.84592137885011498</v>
      </c>
      <c r="O2589">
        <v>13.5341726618705</v>
      </c>
      <c r="P2589">
        <v>64.208583294877698</v>
      </c>
      <c r="Q2589">
        <v>6.4702135459307003E-2</v>
      </c>
    </row>
    <row r="2590" spans="1:17" hidden="1" x14ac:dyDescent="0.3">
      <c r="A2590" t="s">
        <v>5383</v>
      </c>
      <c r="B2590" t="s">
        <v>5384</v>
      </c>
      <c r="C2590" t="s">
        <v>10405</v>
      </c>
      <c r="D2590" t="s">
        <v>261</v>
      </c>
      <c r="E2590">
        <v>177.94337375000001</v>
      </c>
      <c r="F2590">
        <v>33.5</v>
      </c>
      <c r="G2590">
        <v>145.23900418471101</v>
      </c>
      <c r="H2590">
        <v>-12.644518671393399</v>
      </c>
      <c r="I2590">
        <v>100.27917468186</v>
      </c>
      <c r="J2590">
        <v>-4.2142431551157502</v>
      </c>
      <c r="K2590">
        <v>33.087844339984997</v>
      </c>
      <c r="L2590">
        <v>25.669223690839502</v>
      </c>
      <c r="M2590">
        <v>34.543357938910802</v>
      </c>
      <c r="N2590">
        <v>0.512602151324281</v>
      </c>
      <c r="O2590">
        <v>13.4328358208955</v>
      </c>
      <c r="P2590">
        <v>205.93607305936001</v>
      </c>
      <c r="Q2590">
        <v>0.11422876417243299</v>
      </c>
    </row>
    <row r="2591" spans="1:17" hidden="1" x14ac:dyDescent="0.3">
      <c r="A2591" t="s">
        <v>5385</v>
      </c>
      <c r="B2591" t="s">
        <v>5386</v>
      </c>
      <c r="C2591" t="s">
        <v>10405</v>
      </c>
      <c r="D2591" t="s">
        <v>1232</v>
      </c>
      <c r="E2591">
        <v>177.4014</v>
      </c>
      <c r="F2591">
        <v>100</v>
      </c>
      <c r="G2591">
        <v>91.115941646501597</v>
      </c>
      <c r="H2591">
        <v>-11.779466658313799</v>
      </c>
      <c r="I2591">
        <v>-8.4028138701029</v>
      </c>
      <c r="J2591">
        <v>-2.20280353883923</v>
      </c>
      <c r="K2591">
        <v>105.90545985786299</v>
      </c>
      <c r="L2591">
        <v>94.095678479486196</v>
      </c>
      <c r="M2591">
        <v>42.1112969657514</v>
      </c>
      <c r="N2591">
        <v>0.52510204081632605</v>
      </c>
      <c r="O2591">
        <v>30</v>
      </c>
      <c r="P2591">
        <v>150</v>
      </c>
    </row>
    <row r="2592" spans="1:17" hidden="1" x14ac:dyDescent="0.3">
      <c r="A2592" t="s">
        <v>5387</v>
      </c>
      <c r="B2592" t="s">
        <v>5388</v>
      </c>
      <c r="C2592" t="s">
        <v>10405</v>
      </c>
      <c r="D2592" t="s">
        <v>400</v>
      </c>
      <c r="E2592">
        <v>177.15786399999999</v>
      </c>
      <c r="F2592">
        <v>136.47999999999999</v>
      </c>
      <c r="G2592">
        <v>959.99050128975603</v>
      </c>
      <c r="H2592">
        <v>43.208113123076899</v>
      </c>
      <c r="I2592">
        <v>400.75266499669601</v>
      </c>
      <c r="J2592">
        <v>1.9344269952878901</v>
      </c>
      <c r="K2592">
        <v>109.11448290001</v>
      </c>
      <c r="M2592">
        <v>70.904051234609597</v>
      </c>
      <c r="N2592">
        <v>0.63021007002334095</v>
      </c>
      <c r="O2592">
        <v>4.1178194607268397</v>
      </c>
      <c r="P2592">
        <v>991.83999999999901</v>
      </c>
    </row>
    <row r="2593" spans="1:17" hidden="1" x14ac:dyDescent="0.3">
      <c r="A2593" t="s">
        <v>5389</v>
      </c>
      <c r="B2593" t="s">
        <v>5390</v>
      </c>
      <c r="C2593" t="s">
        <v>10405</v>
      </c>
      <c r="D2593" t="s">
        <v>273</v>
      </c>
      <c r="E2593">
        <v>176.811719885</v>
      </c>
      <c r="F2593">
        <v>192.95</v>
      </c>
      <c r="G2593">
        <v>21.5288796681352</v>
      </c>
      <c r="H2593">
        <v>-0.46749663830731197</v>
      </c>
      <c r="I2593">
        <v>-9.0566271305710302</v>
      </c>
      <c r="J2593">
        <v>2.2045843015236199</v>
      </c>
      <c r="K2593">
        <v>182.61401137208</v>
      </c>
      <c r="L2593">
        <v>167.672237879319</v>
      </c>
      <c r="M2593">
        <v>61.897021854189298</v>
      </c>
      <c r="N2593">
        <v>2.0657225329600499</v>
      </c>
      <c r="O2593">
        <v>16.791915003886999</v>
      </c>
      <c r="P2593">
        <v>75.409090909090807</v>
      </c>
      <c r="Q2593">
        <v>5.1891818948542001E-2</v>
      </c>
    </row>
    <row r="2594" spans="1:17" hidden="1" x14ac:dyDescent="0.3">
      <c r="A2594" t="s">
        <v>5391</v>
      </c>
      <c r="B2594" t="s">
        <v>5392</v>
      </c>
      <c r="C2594" t="s">
        <v>10405</v>
      </c>
      <c r="D2594" t="s">
        <v>473</v>
      </c>
      <c r="E2594">
        <v>176.75502438000001</v>
      </c>
      <c r="F2594">
        <v>60.95</v>
      </c>
      <c r="G2594">
        <v>-35.789609033332098</v>
      </c>
      <c r="H2594">
        <v>-4.9831540471637199</v>
      </c>
      <c r="I2594">
        <v>-6.2733997384234801</v>
      </c>
      <c r="J2594">
        <v>-2.1982129090555702</v>
      </c>
      <c r="K2594">
        <v>61.367420347097301</v>
      </c>
      <c r="L2594">
        <v>62.793801271935003</v>
      </c>
      <c r="M2594">
        <v>51.220387153507701</v>
      </c>
      <c r="N2594">
        <v>1.0652671135598599</v>
      </c>
      <c r="O2594">
        <v>32.321575061525799</v>
      </c>
      <c r="P2594">
        <v>16.539196940726502</v>
      </c>
      <c r="Q2594">
        <v>2.0253821126691E-2</v>
      </c>
    </row>
    <row r="2595" spans="1:17" hidden="1" x14ac:dyDescent="0.3">
      <c r="A2595" t="s">
        <v>5393</v>
      </c>
      <c r="B2595" t="s">
        <v>5394</v>
      </c>
      <c r="C2595" t="s">
        <v>10405</v>
      </c>
      <c r="D2595" t="s">
        <v>161</v>
      </c>
      <c r="E2595">
        <v>176.7236</v>
      </c>
      <c r="F2595">
        <v>415</v>
      </c>
      <c r="G2595">
        <v>-48.641478660117698</v>
      </c>
      <c r="H2595">
        <v>-14.8383916772395</v>
      </c>
      <c r="I2595">
        <v>-34.186619433056599</v>
      </c>
      <c r="J2595">
        <v>0.60397662907314897</v>
      </c>
      <c r="K2595">
        <v>458.14759058572798</v>
      </c>
      <c r="M2595">
        <v>37.341308511403803</v>
      </c>
      <c r="N2595">
        <v>0.21078115629789199</v>
      </c>
      <c r="O2595">
        <v>60.626506024096301</v>
      </c>
      <c r="P2595">
        <v>27.008416220351901</v>
      </c>
    </row>
    <row r="2596" spans="1:17" hidden="1" x14ac:dyDescent="0.3">
      <c r="A2596" t="s">
        <v>5395</v>
      </c>
      <c r="B2596" t="s">
        <v>5396</v>
      </c>
      <c r="C2596" t="s">
        <v>10405</v>
      </c>
      <c r="D2596" t="s">
        <v>54</v>
      </c>
      <c r="E2596">
        <v>176.513364</v>
      </c>
      <c r="F2596">
        <v>44.28</v>
      </c>
      <c r="G2596">
        <v>-49.1960793737898</v>
      </c>
      <c r="H2596">
        <v>-14.0045560332773</v>
      </c>
      <c r="I2596">
        <v>-40.063168997677202</v>
      </c>
      <c r="J2596">
        <v>-4.75339545179071</v>
      </c>
      <c r="K2596">
        <v>47.048891836969801</v>
      </c>
      <c r="L2596">
        <v>50.032405167357297</v>
      </c>
      <c r="M2596">
        <v>27.961723896145301</v>
      </c>
      <c r="N2596">
        <v>0.80724172030447705</v>
      </c>
      <c r="O2596">
        <v>66.892502258355904</v>
      </c>
      <c r="P2596">
        <v>12.243346007604501</v>
      </c>
      <c r="Q2596">
        <v>0.13260353943792699</v>
      </c>
    </row>
    <row r="2597" spans="1:17" hidden="1" x14ac:dyDescent="0.3">
      <c r="A2597" t="s">
        <v>5397</v>
      </c>
      <c r="B2597" t="s">
        <v>5398</v>
      </c>
      <c r="C2597" t="s">
        <v>10405</v>
      </c>
      <c r="D2597" t="s">
        <v>792</v>
      </c>
      <c r="E2597">
        <v>176.36152559999999</v>
      </c>
      <c r="F2597">
        <v>160.75</v>
      </c>
      <c r="G2597">
        <v>38.798059676168798</v>
      </c>
      <c r="H2597">
        <v>-6.3803138749576496</v>
      </c>
      <c r="I2597">
        <v>41.763776358402197</v>
      </c>
      <c r="J2597">
        <v>-4.1661234399399696</v>
      </c>
      <c r="K2597">
        <v>162.00081250790001</v>
      </c>
      <c r="L2597">
        <v>132.73864546078201</v>
      </c>
      <c r="M2597">
        <v>45.106486333985998</v>
      </c>
      <c r="N2597">
        <v>0.89010274417999702</v>
      </c>
      <c r="O2597">
        <v>16.920684292379399</v>
      </c>
      <c r="P2597">
        <v>106.08974358974299</v>
      </c>
    </row>
    <row r="2598" spans="1:17" hidden="1" x14ac:dyDescent="0.3">
      <c r="A2598" t="s">
        <v>5399</v>
      </c>
      <c r="B2598" t="s">
        <v>5400</v>
      </c>
      <c r="C2598" t="s">
        <v>10405</v>
      </c>
      <c r="D2598" t="s">
        <v>261</v>
      </c>
      <c r="E2598">
        <v>176.339695275</v>
      </c>
      <c r="F2598">
        <v>30.67</v>
      </c>
      <c r="G2598">
        <v>-59.0855603947033</v>
      </c>
      <c r="H2598">
        <v>40.967288555416303</v>
      </c>
      <c r="I2598">
        <v>85.717943298275003</v>
      </c>
      <c r="J2598">
        <v>16.253978683533902</v>
      </c>
      <c r="K2598">
        <v>21.6126019618229</v>
      </c>
      <c r="L2598">
        <v>21.5053263854618</v>
      </c>
      <c r="M2598">
        <v>94.125503089998006</v>
      </c>
      <c r="N2598">
        <v>2.4649685046668899</v>
      </c>
      <c r="O2598">
        <v>40.365177698076202</v>
      </c>
      <c r="P2598">
        <v>135.923076923076</v>
      </c>
      <c r="Q2598">
        <v>0.174613931938365</v>
      </c>
    </row>
    <row r="2599" spans="1:17" hidden="1" x14ac:dyDescent="0.3">
      <c r="A2599" t="s">
        <v>5401</v>
      </c>
      <c r="B2599" t="s">
        <v>5402</v>
      </c>
      <c r="C2599" t="s">
        <v>10405</v>
      </c>
      <c r="D2599" t="s">
        <v>83</v>
      </c>
      <c r="E2599">
        <v>176.0778837</v>
      </c>
      <c r="F2599">
        <v>226.5</v>
      </c>
      <c r="G2599">
        <v>-28.871549176258</v>
      </c>
      <c r="H2599">
        <v>-6.6044908042933201</v>
      </c>
      <c r="I2599">
        <v>-3.26009677721063</v>
      </c>
      <c r="J2599">
        <v>-3.8345113084704301</v>
      </c>
      <c r="K2599">
        <v>226.59121492412501</v>
      </c>
      <c r="L2599">
        <v>224.73127496484</v>
      </c>
      <c r="M2599">
        <v>55.118787308779503</v>
      </c>
      <c r="N2599">
        <v>0.60474420859490596</v>
      </c>
      <c r="O2599">
        <v>22.8256070640176</v>
      </c>
      <c r="P2599">
        <v>22.102425876010699</v>
      </c>
      <c r="Q2599">
        <v>-4.9039505376959003E-2</v>
      </c>
    </row>
    <row r="2600" spans="1:17" hidden="1" x14ac:dyDescent="0.3">
      <c r="A2600" t="s">
        <v>5403</v>
      </c>
      <c r="B2600" t="s">
        <v>5404</v>
      </c>
      <c r="C2600" t="s">
        <v>10405</v>
      </c>
      <c r="D2600" t="s">
        <v>592</v>
      </c>
      <c r="E2600">
        <v>175.63810795000001</v>
      </c>
      <c r="F2600">
        <v>165.38</v>
      </c>
      <c r="G2600">
        <v>19.112125730889499</v>
      </c>
      <c r="H2600">
        <v>-15.3254427487519</v>
      </c>
      <c r="I2600">
        <v>-40.925411203716401</v>
      </c>
      <c r="J2600">
        <v>-5.4009175759349697</v>
      </c>
      <c r="K2600">
        <v>180.13539712176299</v>
      </c>
      <c r="L2600">
        <v>187.130432507688</v>
      </c>
      <c r="M2600">
        <v>32.579198955838201</v>
      </c>
      <c r="N2600">
        <v>0.235258926948194</v>
      </c>
      <c r="O2600">
        <v>75.716531624138298</v>
      </c>
      <c r="P2600">
        <v>51.534896432681201</v>
      </c>
      <c r="Q2600">
        <v>9.3340092569017E-2</v>
      </c>
    </row>
    <row r="2601" spans="1:17" hidden="1" x14ac:dyDescent="0.3">
      <c r="A2601" t="s">
        <v>5405</v>
      </c>
      <c r="B2601" t="s">
        <v>5406</v>
      </c>
      <c r="C2601" t="s">
        <v>10405</v>
      </c>
      <c r="D2601" t="s">
        <v>122</v>
      </c>
      <c r="E2601">
        <v>175.51945350399899</v>
      </c>
      <c r="F2601">
        <v>82.24</v>
      </c>
      <c r="G2601">
        <v>-32.2250286920722</v>
      </c>
      <c r="H2601">
        <v>-7.389216379963</v>
      </c>
      <c r="I2601">
        <v>-9.3972658784544194</v>
      </c>
      <c r="J2601">
        <v>-4.3794170907336101</v>
      </c>
      <c r="K2601">
        <v>87.181028169149997</v>
      </c>
      <c r="L2601">
        <v>89.577921882424207</v>
      </c>
      <c r="M2601">
        <v>30.752870794517602</v>
      </c>
      <c r="N2601">
        <v>0.41811620928099102</v>
      </c>
      <c r="O2601">
        <v>94.309338521400804</v>
      </c>
      <c r="P2601">
        <v>17.485714285714199</v>
      </c>
      <c r="Q2601">
        <v>4.5862770150248998E-2</v>
      </c>
    </row>
    <row r="2602" spans="1:17" hidden="1" x14ac:dyDescent="0.3">
      <c r="A2602" t="s">
        <v>5407</v>
      </c>
      <c r="B2602" t="s">
        <v>5408</v>
      </c>
      <c r="C2602" t="s">
        <v>10405</v>
      </c>
      <c r="E2602">
        <v>175.36955624999999</v>
      </c>
      <c r="F2602">
        <v>963.9</v>
      </c>
      <c r="G2602">
        <v>115.019498600552</v>
      </c>
      <c r="H2602">
        <v>-3.0536990093485699</v>
      </c>
      <c r="I2602">
        <v>-17.394639483181901</v>
      </c>
      <c r="J2602">
        <v>-2.0530282018447199</v>
      </c>
      <c r="K2602">
        <v>950.66486593956904</v>
      </c>
      <c r="L2602">
        <v>755.79668996118801</v>
      </c>
      <c r="M2602">
        <v>59.421302249802601</v>
      </c>
      <c r="N2602">
        <v>7.5982375685639703E-2</v>
      </c>
      <c r="O2602">
        <v>0</v>
      </c>
      <c r="P2602">
        <v>146.86899731079501</v>
      </c>
    </row>
    <row r="2603" spans="1:17" hidden="1" x14ac:dyDescent="0.3">
      <c r="A2603" t="s">
        <v>5409</v>
      </c>
      <c r="B2603" t="s">
        <v>5410</v>
      </c>
      <c r="C2603" t="s">
        <v>10405</v>
      </c>
      <c r="D2603" t="s">
        <v>273</v>
      </c>
      <c r="E2603">
        <v>174.9784377</v>
      </c>
      <c r="F2603">
        <v>18.100000000000001</v>
      </c>
      <c r="G2603">
        <v>152.29492829132599</v>
      </c>
      <c r="H2603">
        <v>-20.208601491701099</v>
      </c>
      <c r="I2603">
        <v>81.944567565276202</v>
      </c>
      <c r="J2603">
        <v>-10.5309657328313</v>
      </c>
      <c r="K2603">
        <v>18.894422873744301</v>
      </c>
      <c r="L2603">
        <v>14.6038470035234</v>
      </c>
      <c r="M2603">
        <v>24.078088437163199</v>
      </c>
      <c r="N2603">
        <v>0.280291151837817</v>
      </c>
      <c r="O2603">
        <v>24.917127071823099</v>
      </c>
      <c r="P2603">
        <v>201.666666666666</v>
      </c>
    </row>
    <row r="2604" spans="1:17" hidden="1" x14ac:dyDescent="0.3">
      <c r="A2604" t="s">
        <v>5411</v>
      </c>
      <c r="B2604" t="s">
        <v>5412</v>
      </c>
      <c r="C2604" t="s">
        <v>10405</v>
      </c>
      <c r="D2604" t="s">
        <v>393</v>
      </c>
      <c r="E2604">
        <v>174.957232</v>
      </c>
      <c r="F2604">
        <v>184.15</v>
      </c>
      <c r="G2604">
        <v>-62.437512279787001</v>
      </c>
      <c r="H2604">
        <v>-16.253026212939901</v>
      </c>
      <c r="I2604">
        <v>-31.020343047909801</v>
      </c>
      <c r="J2604">
        <v>-4.0230833633892402</v>
      </c>
      <c r="K2604">
        <v>200.05724477192601</v>
      </c>
      <c r="L2604">
        <v>217.90875713269699</v>
      </c>
      <c r="M2604">
        <v>28.0501766184498</v>
      </c>
      <c r="N2604">
        <v>0.83574784166649896</v>
      </c>
      <c r="O2604">
        <v>68.531088786315493</v>
      </c>
      <c r="P2604">
        <v>0.51855895196506396</v>
      </c>
      <c r="Q2604">
        <v>0.13693060839556101</v>
      </c>
    </row>
    <row r="2605" spans="1:17" hidden="1" x14ac:dyDescent="0.3">
      <c r="A2605" t="s">
        <v>5413</v>
      </c>
      <c r="B2605" t="s">
        <v>5414</v>
      </c>
      <c r="C2605" t="s">
        <v>10405</v>
      </c>
      <c r="D2605" t="s">
        <v>273</v>
      </c>
      <c r="E2605">
        <v>174.86603447499999</v>
      </c>
      <c r="F2605">
        <v>307.85000000000002</v>
      </c>
      <c r="G2605">
        <v>58.710699370846299</v>
      </c>
      <c r="H2605">
        <v>1.8629550657232601</v>
      </c>
      <c r="I2605">
        <v>80.643314842967996</v>
      </c>
      <c r="J2605">
        <v>-4.0658077545603799</v>
      </c>
      <c r="K2605">
        <v>259.14826964245901</v>
      </c>
      <c r="L2605">
        <v>195.484963386934</v>
      </c>
      <c r="M2605">
        <v>49.611507319631201</v>
      </c>
      <c r="N2605">
        <v>0.37562902086727601</v>
      </c>
      <c r="O2605">
        <v>8.3157381841805798</v>
      </c>
      <c r="P2605">
        <v>130.168224299065</v>
      </c>
      <c r="Q2605">
        <v>5.7223096816269997E-2</v>
      </c>
    </row>
    <row r="2606" spans="1:17" hidden="1" x14ac:dyDescent="0.3">
      <c r="A2606" t="s">
        <v>5415</v>
      </c>
      <c r="B2606" t="s">
        <v>5416</v>
      </c>
      <c r="C2606" t="s">
        <v>10405</v>
      </c>
      <c r="D2606" t="s">
        <v>592</v>
      </c>
      <c r="E2606">
        <v>174.81899000000001</v>
      </c>
      <c r="F2606">
        <v>409.7</v>
      </c>
      <c r="G2606">
        <v>-55.2557428680295</v>
      </c>
      <c r="H2606">
        <v>-5.8191983096235296</v>
      </c>
      <c r="I2606">
        <v>-2.3749876022161698</v>
      </c>
      <c r="J2606">
        <v>-6.7228395225994397</v>
      </c>
      <c r="K2606">
        <v>409.44099768582402</v>
      </c>
      <c r="L2606">
        <v>440.92460420077998</v>
      </c>
      <c r="M2606">
        <v>52.987959824736599</v>
      </c>
      <c r="N2606">
        <v>0.48060295448465401</v>
      </c>
      <c r="O2606">
        <v>35.2208933365877</v>
      </c>
      <c r="P2606">
        <v>26.9993800371977</v>
      </c>
      <c r="Q2606">
        <v>4.6590169483421998E-2</v>
      </c>
    </row>
    <row r="2607" spans="1:17" hidden="1" x14ac:dyDescent="0.3">
      <c r="A2607" t="s">
        <v>5417</v>
      </c>
      <c r="B2607" t="s">
        <v>5418</v>
      </c>
      <c r="C2607" t="s">
        <v>10405</v>
      </c>
      <c r="D2607" t="s">
        <v>998</v>
      </c>
      <c r="E2607">
        <v>174.71600000000001</v>
      </c>
      <c r="F2607">
        <v>563.6</v>
      </c>
      <c r="G2607">
        <v>53.897779415787902</v>
      </c>
      <c r="H2607">
        <v>-5.5183827942726396</v>
      </c>
      <c r="I2607">
        <v>9.2570459100765099</v>
      </c>
      <c r="J2607">
        <v>-2.19462112219869</v>
      </c>
      <c r="K2607">
        <v>573.39789208064201</v>
      </c>
      <c r="L2607">
        <v>520.22766907263895</v>
      </c>
      <c r="M2607">
        <v>47.202525686571001</v>
      </c>
      <c r="N2607">
        <v>1.66193802166523</v>
      </c>
      <c r="O2607">
        <v>30.305180979418001</v>
      </c>
      <c r="P2607">
        <v>94.344827586206904</v>
      </c>
      <c r="Q2607">
        <v>8.4301887784244994E-2</v>
      </c>
    </row>
    <row r="2608" spans="1:17" hidden="1" x14ac:dyDescent="0.3">
      <c r="A2608" t="s">
        <v>5419</v>
      </c>
      <c r="B2608" t="s">
        <v>5420</v>
      </c>
      <c r="C2608" t="s">
        <v>10405</v>
      </c>
      <c r="D2608" t="s">
        <v>21</v>
      </c>
      <c r="E2608">
        <v>174.59858490299999</v>
      </c>
      <c r="F2608">
        <v>118.71</v>
      </c>
      <c r="G2608">
        <v>9.8092125069406695</v>
      </c>
      <c r="H2608">
        <v>-9.9896365158313802</v>
      </c>
      <c r="I2608">
        <v>-14.4371373149252</v>
      </c>
      <c r="J2608">
        <v>-9.6759728104678899</v>
      </c>
      <c r="K2608">
        <v>119.67168157878901</v>
      </c>
      <c r="L2608">
        <v>118.562275334978</v>
      </c>
      <c r="M2608">
        <v>40.097881619000198</v>
      </c>
      <c r="N2608">
        <v>1.5302360147279399</v>
      </c>
      <c r="O2608">
        <v>31.244208575520101</v>
      </c>
      <c r="P2608">
        <v>61.950886766712102</v>
      </c>
      <c r="Q2608">
        <v>-0.106125585871625</v>
      </c>
    </row>
    <row r="2609" spans="1:17" hidden="1" x14ac:dyDescent="0.3">
      <c r="A2609" t="s">
        <v>5421</v>
      </c>
      <c r="B2609" t="s">
        <v>5422</v>
      </c>
      <c r="C2609" t="s">
        <v>10405</v>
      </c>
      <c r="D2609" t="s">
        <v>21</v>
      </c>
      <c r="E2609">
        <v>174.40873384</v>
      </c>
      <c r="F2609">
        <v>0.88</v>
      </c>
      <c r="G2609">
        <v>171.598777151825</v>
      </c>
      <c r="H2609">
        <v>-13.779189450087401</v>
      </c>
      <c r="I2609">
        <v>-53.626523541152899</v>
      </c>
      <c r="J2609">
        <v>-2.0530282018447199</v>
      </c>
      <c r="K2609">
        <v>0.91480785123117003</v>
      </c>
      <c r="L2609">
        <v>0.88646719074270897</v>
      </c>
      <c r="M2609">
        <v>36.598269098553899</v>
      </c>
      <c r="N2609">
        <v>0.347874739610121</v>
      </c>
      <c r="O2609">
        <v>94.318181818181799</v>
      </c>
      <c r="P2609">
        <v>203.44827586206799</v>
      </c>
    </row>
    <row r="2610" spans="1:17" hidden="1" x14ac:dyDescent="0.3">
      <c r="A2610" t="s">
        <v>5423</v>
      </c>
      <c r="B2610" t="s">
        <v>5424</v>
      </c>
      <c r="C2610" t="s">
        <v>10405</v>
      </c>
      <c r="E2610">
        <v>173.6</v>
      </c>
      <c r="F2610">
        <v>173.6</v>
      </c>
      <c r="G2610">
        <v>388.69023142468899</v>
      </c>
      <c r="H2610">
        <v>-7.8614467663009</v>
      </c>
      <c r="I2610">
        <v>-13.8146872158788</v>
      </c>
      <c r="J2610">
        <v>8.92012616057138</v>
      </c>
      <c r="K2610">
        <v>174.257859456848</v>
      </c>
      <c r="L2610">
        <v>142.71847140698301</v>
      </c>
      <c r="M2610">
        <v>74.046875184005501</v>
      </c>
      <c r="N2610">
        <v>0.64291745406296397</v>
      </c>
      <c r="O2610">
        <v>51.152073732718797</v>
      </c>
      <c r="P2610">
        <v>420.53973013493197</v>
      </c>
    </row>
    <row r="2611" spans="1:17" hidden="1" x14ac:dyDescent="0.3">
      <c r="A2611" t="s">
        <v>5425</v>
      </c>
      <c r="B2611" t="s">
        <v>5426</v>
      </c>
      <c r="C2611" t="s">
        <v>10405</v>
      </c>
      <c r="D2611" t="s">
        <v>5427</v>
      </c>
      <c r="E2611">
        <v>173.42152140499999</v>
      </c>
      <c r="F2611">
        <v>77.69</v>
      </c>
      <c r="G2611">
        <v>142.38276390888799</v>
      </c>
      <c r="H2611">
        <v>6.91977387874695</v>
      </c>
      <c r="I2611">
        <v>97.634422238379003</v>
      </c>
      <c r="J2611">
        <v>-4.4682514270215998</v>
      </c>
      <c r="K2611">
        <v>74.725133589772796</v>
      </c>
      <c r="L2611">
        <v>52.669662532387697</v>
      </c>
      <c r="M2611">
        <v>36.4538383074268</v>
      </c>
      <c r="N2611">
        <v>0.56114147212487298</v>
      </c>
      <c r="O2611">
        <v>20.3372377397348</v>
      </c>
      <c r="P2611">
        <v>194.05753217259601</v>
      </c>
      <c r="Q2611">
        <v>0.135008337578083</v>
      </c>
    </row>
    <row r="2612" spans="1:17" hidden="1" x14ac:dyDescent="0.3">
      <c r="A2612" t="s">
        <v>5428</v>
      </c>
      <c r="B2612" t="s">
        <v>5429</v>
      </c>
      <c r="C2612" t="s">
        <v>10405</v>
      </c>
      <c r="D2612" t="s">
        <v>273</v>
      </c>
      <c r="E2612">
        <v>172.935</v>
      </c>
      <c r="F2612">
        <v>576.45000000000005</v>
      </c>
      <c r="G2612">
        <v>201.262318683573</v>
      </c>
      <c r="H2612">
        <v>-5.2723115902038398</v>
      </c>
      <c r="I2612">
        <v>73.704316260229305</v>
      </c>
      <c r="J2612">
        <v>-3.3659011771217902</v>
      </c>
      <c r="K2612">
        <v>546.57802105132203</v>
      </c>
      <c r="L2612">
        <v>412.21161918882302</v>
      </c>
      <c r="M2612">
        <v>47.647667618480497</v>
      </c>
      <c r="N2612">
        <v>0.223996457368938</v>
      </c>
      <c r="O2612">
        <v>11.024373319455201</v>
      </c>
      <c r="P2612">
        <v>245.076324453756</v>
      </c>
      <c r="Q2612">
        <v>0.17473403906969401</v>
      </c>
    </row>
    <row r="2613" spans="1:17" hidden="1" x14ac:dyDescent="0.3">
      <c r="A2613" t="s">
        <v>5430</v>
      </c>
      <c r="B2613" t="s">
        <v>5431</v>
      </c>
      <c r="C2613" t="s">
        <v>10405</v>
      </c>
      <c r="D2613" t="s">
        <v>5432</v>
      </c>
      <c r="E2613">
        <v>172.81230118399901</v>
      </c>
      <c r="F2613">
        <v>70.88</v>
      </c>
      <c r="G2613">
        <v>86.778833125635899</v>
      </c>
      <c r="H2613">
        <v>-3.7039167032412799</v>
      </c>
      <c r="I2613">
        <v>4.2251271606066698</v>
      </c>
      <c r="J2613">
        <v>-10.13472222515</v>
      </c>
      <c r="K2613">
        <v>74.5491856749871</v>
      </c>
      <c r="L2613">
        <v>64.939821860848696</v>
      </c>
      <c r="M2613">
        <v>40.269208140403798</v>
      </c>
      <c r="N2613">
        <v>0.55271477194994201</v>
      </c>
      <c r="O2613">
        <v>50.705417607223403</v>
      </c>
      <c r="P2613">
        <v>167.37080347038801</v>
      </c>
    </row>
    <row r="2614" spans="1:17" hidden="1" x14ac:dyDescent="0.3">
      <c r="A2614" t="s">
        <v>5433</v>
      </c>
      <c r="B2614" t="s">
        <v>5434</v>
      </c>
      <c r="C2614" t="s">
        <v>10405</v>
      </c>
      <c r="D2614" t="s">
        <v>592</v>
      </c>
      <c r="E2614">
        <v>172.44720000000001</v>
      </c>
      <c r="F2614">
        <v>172</v>
      </c>
      <c r="G2614">
        <v>2247.1269881500598</v>
      </c>
      <c r="H2614">
        <v>43.736833562519799</v>
      </c>
      <c r="I2614">
        <v>214.459499046627</v>
      </c>
      <c r="J2614">
        <v>4.0161541880923801</v>
      </c>
      <c r="K2614">
        <v>120.631882676088</v>
      </c>
      <c r="L2614">
        <v>65.268345465782602</v>
      </c>
      <c r="M2614">
        <v>100</v>
      </c>
      <c r="N2614">
        <v>0.33872976338729699</v>
      </c>
      <c r="O2614">
        <v>0</v>
      </c>
      <c r="P2614">
        <v>2278.9764868603002</v>
      </c>
    </row>
    <row r="2615" spans="1:17" hidden="1" x14ac:dyDescent="0.3">
      <c r="A2615" t="s">
        <v>5435</v>
      </c>
      <c r="B2615" t="s">
        <v>5436</v>
      </c>
      <c r="C2615" t="s">
        <v>10405</v>
      </c>
      <c r="D2615" t="s">
        <v>74</v>
      </c>
      <c r="E2615">
        <v>172.39146310000001</v>
      </c>
      <c r="F2615">
        <v>3.23</v>
      </c>
      <c r="G2615">
        <v>-9.1708125756952903</v>
      </c>
      <c r="H2615">
        <v>4.0237512293108999</v>
      </c>
      <c r="I2615">
        <v>34.963851082855797</v>
      </c>
      <c r="J2615">
        <v>-8.2853228194084494</v>
      </c>
      <c r="K2615">
        <v>2.9549949616072602</v>
      </c>
      <c r="L2615">
        <v>2.8209624336468999</v>
      </c>
      <c r="M2615">
        <v>39.262851638839898</v>
      </c>
      <c r="N2615">
        <v>0.54966346255354204</v>
      </c>
      <c r="O2615">
        <v>126.31578947368401</v>
      </c>
      <c r="P2615">
        <v>68.2291666666666</v>
      </c>
      <c r="Q2615">
        <v>7.6264326662499999E-4</v>
      </c>
    </row>
    <row r="2616" spans="1:17" hidden="1" x14ac:dyDescent="0.3">
      <c r="A2616" t="s">
        <v>5437</v>
      </c>
      <c r="B2616" t="s">
        <v>5438</v>
      </c>
      <c r="C2616" t="s">
        <v>10405</v>
      </c>
      <c r="D2616" t="s">
        <v>122</v>
      </c>
      <c r="E2616">
        <v>172.358267772</v>
      </c>
      <c r="F2616">
        <v>92.28</v>
      </c>
      <c r="G2616">
        <v>-7.0624804546649997</v>
      </c>
      <c r="H2616">
        <v>-14.7447413736479</v>
      </c>
      <c r="I2616">
        <v>11.3082893871109</v>
      </c>
      <c r="J2616">
        <v>-5.7683604886055697</v>
      </c>
      <c r="K2616">
        <v>96.394802206724194</v>
      </c>
      <c r="L2616">
        <v>87.193513379518294</v>
      </c>
      <c r="M2616">
        <v>33.763273497911499</v>
      </c>
      <c r="N2616">
        <v>0.108833763107532</v>
      </c>
      <c r="O2616">
        <v>23.3203294321629</v>
      </c>
      <c r="P2616">
        <v>38.3508245877061</v>
      </c>
      <c r="Q2616">
        <v>4.9107434882469998E-2</v>
      </c>
    </row>
    <row r="2617" spans="1:17" hidden="1" x14ac:dyDescent="0.3">
      <c r="A2617" t="s">
        <v>5439</v>
      </c>
      <c r="B2617" t="s">
        <v>5440</v>
      </c>
      <c r="C2617" t="s">
        <v>10405</v>
      </c>
      <c r="D2617" t="s">
        <v>592</v>
      </c>
      <c r="E2617">
        <v>172.00077996300001</v>
      </c>
      <c r="F2617">
        <v>228.01</v>
      </c>
      <c r="G2617">
        <v>-16.0789985833073</v>
      </c>
      <c r="H2617">
        <v>-9.4023000287451595</v>
      </c>
      <c r="I2617">
        <v>-3.7022934348149401</v>
      </c>
      <c r="J2617">
        <v>-4.4505870510164698</v>
      </c>
      <c r="K2617">
        <v>231.521146646386</v>
      </c>
      <c r="L2617">
        <v>229.26067137102601</v>
      </c>
      <c r="M2617">
        <v>47.267683830149302</v>
      </c>
      <c r="N2617">
        <v>0.72488626971227299</v>
      </c>
      <c r="O2617">
        <v>53.063462128853999</v>
      </c>
      <c r="P2617">
        <v>25.972375690607699</v>
      </c>
      <c r="Q2617">
        <v>-4.8985544914306997E-2</v>
      </c>
    </row>
    <row r="2618" spans="1:17" hidden="1" x14ac:dyDescent="0.3">
      <c r="A2618" t="s">
        <v>5441</v>
      </c>
      <c r="B2618" t="s">
        <v>5442</v>
      </c>
      <c r="C2618" t="s">
        <v>10405</v>
      </c>
      <c r="D2618" t="s">
        <v>1408</v>
      </c>
      <c r="E2618">
        <v>171.55114169999999</v>
      </c>
      <c r="F2618">
        <v>131</v>
      </c>
      <c r="G2618">
        <v>13.8517581021248</v>
      </c>
      <c r="H2618">
        <v>-15.3219941190354</v>
      </c>
      <c r="I2618">
        <v>14.928592840050401</v>
      </c>
      <c r="J2618">
        <v>-4.6005567189549801</v>
      </c>
      <c r="K2618">
        <v>137.32538968602901</v>
      </c>
      <c r="L2618">
        <v>125.22281972691199</v>
      </c>
      <c r="M2618">
        <v>44.694158271476901</v>
      </c>
      <c r="N2618">
        <v>0.26790783631639398</v>
      </c>
      <c r="O2618">
        <v>45.038167938931203</v>
      </c>
      <c r="P2618">
        <v>65.613147914032794</v>
      </c>
      <c r="Q2618">
        <v>6.1713624087234999E-2</v>
      </c>
    </row>
    <row r="2619" spans="1:17" hidden="1" x14ac:dyDescent="0.3">
      <c r="A2619" t="s">
        <v>5443</v>
      </c>
      <c r="B2619" t="s">
        <v>5444</v>
      </c>
      <c r="C2619" t="s">
        <v>10405</v>
      </c>
      <c r="D2619" t="s">
        <v>1211</v>
      </c>
      <c r="E2619">
        <v>171.39853065299999</v>
      </c>
      <c r="F2619">
        <v>17.87</v>
      </c>
      <c r="G2619">
        <v>-34.7299334928517</v>
      </c>
      <c r="H2619">
        <v>-8.8671861124723002</v>
      </c>
      <c r="I2619">
        <v>-22.087972816515201</v>
      </c>
      <c r="J2619">
        <v>-2.9907005680885002</v>
      </c>
      <c r="K2619">
        <v>18.549207500094798</v>
      </c>
      <c r="L2619">
        <v>20.288073978488701</v>
      </c>
      <c r="M2619">
        <v>43.997804166417701</v>
      </c>
      <c r="N2619">
        <v>0.88052835093475201</v>
      </c>
      <c r="O2619">
        <v>64.521544487968598</v>
      </c>
      <c r="P2619">
        <v>5.1176470588235299</v>
      </c>
      <c r="Q2619">
        <v>-4.3686619345630002E-3</v>
      </c>
    </row>
    <row r="2620" spans="1:17" hidden="1" x14ac:dyDescent="0.3">
      <c r="A2620" t="s">
        <v>5445</v>
      </c>
      <c r="B2620" t="s">
        <v>5446</v>
      </c>
      <c r="C2620" t="s">
        <v>10405</v>
      </c>
      <c r="D2620" t="s">
        <v>215</v>
      </c>
      <c r="E2620">
        <v>171.37601325</v>
      </c>
      <c r="F2620">
        <v>126.75</v>
      </c>
      <c r="G2620">
        <v>-44.855675786427</v>
      </c>
      <c r="H2620">
        <v>-9.0344695552106806</v>
      </c>
      <c r="I2620">
        <v>-26.7294034316797</v>
      </c>
      <c r="J2620">
        <v>-6.90488005369658</v>
      </c>
      <c r="K2620">
        <v>130.535167235893</v>
      </c>
      <c r="L2620">
        <v>141.857816492837</v>
      </c>
      <c r="M2620">
        <v>46.709778181914203</v>
      </c>
      <c r="N2620">
        <v>1.3712186712297501</v>
      </c>
      <c r="O2620">
        <v>61.7357001972386</v>
      </c>
      <c r="P2620">
        <v>12.9679144385026</v>
      </c>
      <c r="Q2620">
        <v>7.1233593389932001E-2</v>
      </c>
    </row>
    <row r="2621" spans="1:17" hidden="1" x14ac:dyDescent="0.3">
      <c r="A2621" t="s">
        <v>5447</v>
      </c>
      <c r="B2621" t="s">
        <v>5448</v>
      </c>
      <c r="C2621" t="s">
        <v>10405</v>
      </c>
      <c r="D2621" t="s">
        <v>273</v>
      </c>
      <c r="E2621">
        <v>171.12303449999999</v>
      </c>
      <c r="F2621">
        <v>553.85</v>
      </c>
      <c r="G2621">
        <v>7.04705301389484</v>
      </c>
      <c r="H2621">
        <v>20.4098076591163</v>
      </c>
      <c r="I2621">
        <v>40.3299796254611</v>
      </c>
      <c r="J2621">
        <v>-11.9514657018447</v>
      </c>
      <c r="K2621">
        <v>456.87153274247902</v>
      </c>
      <c r="L2621">
        <v>403.28140493870501</v>
      </c>
      <c r="M2621">
        <v>51.404313688050799</v>
      </c>
      <c r="N2621">
        <v>2.0132258373910101</v>
      </c>
      <c r="O2621">
        <v>16.6380789022298</v>
      </c>
      <c r="P2621">
        <v>73.078125</v>
      </c>
      <c r="Q2621">
        <v>8.7992594187227005E-2</v>
      </c>
    </row>
    <row r="2622" spans="1:17" hidden="1" x14ac:dyDescent="0.3">
      <c r="A2622" t="s">
        <v>5449</v>
      </c>
      <c r="B2622" t="s">
        <v>5450</v>
      </c>
      <c r="C2622" t="s">
        <v>10405</v>
      </c>
      <c r="D2622" t="s">
        <v>465</v>
      </c>
      <c r="E2622">
        <v>171.010444245</v>
      </c>
      <c r="F2622">
        <v>68.55</v>
      </c>
      <c r="G2622">
        <v>-55.042776021167398</v>
      </c>
      <c r="H2622">
        <v>-20.163489537033101</v>
      </c>
      <c r="I2622">
        <v>-40.587916794106299</v>
      </c>
      <c r="J2622">
        <v>-1.62261213297815</v>
      </c>
      <c r="K2622">
        <v>73.817094963475498</v>
      </c>
      <c r="M2622">
        <v>46.355091209800001</v>
      </c>
      <c r="O2622">
        <v>41.794310722100597</v>
      </c>
      <c r="P2622">
        <v>12.561576354679801</v>
      </c>
    </row>
    <row r="2623" spans="1:17" hidden="1" x14ac:dyDescent="0.3">
      <c r="A2623" t="s">
        <v>5451</v>
      </c>
      <c r="B2623" t="s">
        <v>5452</v>
      </c>
      <c r="C2623" t="s">
        <v>10405</v>
      </c>
      <c r="D2623" t="s">
        <v>5453</v>
      </c>
      <c r="E2623">
        <v>170.82000729999999</v>
      </c>
      <c r="F2623">
        <v>73</v>
      </c>
      <c r="G2623">
        <v>-62.3256891864335</v>
      </c>
      <c r="H2623">
        <v>0.79327871243528802</v>
      </c>
      <c r="I2623">
        <v>-33.774937306778703</v>
      </c>
      <c r="J2623">
        <v>-4.1719618997258001</v>
      </c>
      <c r="K2623">
        <v>74.182337940455596</v>
      </c>
      <c r="M2623">
        <v>50.1523384292326</v>
      </c>
      <c r="N2623">
        <v>0.68585667640488002</v>
      </c>
      <c r="O2623">
        <v>108.21917808219099</v>
      </c>
      <c r="P2623">
        <v>10.188679245283</v>
      </c>
    </row>
    <row r="2624" spans="1:17" hidden="1" x14ac:dyDescent="0.3">
      <c r="A2624" t="s">
        <v>5454</v>
      </c>
      <c r="B2624" t="s">
        <v>5455</v>
      </c>
      <c r="C2624" t="s">
        <v>10405</v>
      </c>
      <c r="D2624" t="s">
        <v>554</v>
      </c>
      <c r="E2624">
        <v>170.77062140000001</v>
      </c>
      <c r="F2624">
        <v>79.55</v>
      </c>
      <c r="G2624">
        <v>-79.617062728627801</v>
      </c>
      <c r="H2624">
        <v>-16.3689708027553</v>
      </c>
      <c r="I2624">
        <v>-65.162203501566694</v>
      </c>
      <c r="J2624">
        <v>-10.395885344701799</v>
      </c>
      <c r="K2624">
        <v>93.785821263410796</v>
      </c>
      <c r="M2624">
        <v>28.038541573472401</v>
      </c>
      <c r="O2624">
        <v>104.588309239472</v>
      </c>
      <c r="P2624">
        <v>1.7914267434420801</v>
      </c>
    </row>
    <row r="2625" spans="1:17" hidden="1" x14ac:dyDescent="0.3">
      <c r="A2625" t="s">
        <v>5456</v>
      </c>
      <c r="B2625" t="s">
        <v>5457</v>
      </c>
      <c r="C2625" t="s">
        <v>10405</v>
      </c>
      <c r="D2625" t="s">
        <v>233</v>
      </c>
      <c r="E2625">
        <v>170.36266480200001</v>
      </c>
      <c r="F2625">
        <v>73.260000000000005</v>
      </c>
      <c r="G2625">
        <v>109.85290973581399</v>
      </c>
      <c r="H2625">
        <v>-16.1376517820602</v>
      </c>
      <c r="I2625">
        <v>21.882927056741998</v>
      </c>
      <c r="J2625">
        <v>-2.7058059796224998</v>
      </c>
      <c r="K2625">
        <v>74.030210139100703</v>
      </c>
      <c r="L2625">
        <v>63.999248479694799</v>
      </c>
      <c r="M2625">
        <v>49.588429015481402</v>
      </c>
      <c r="N2625">
        <v>0.65374538074965005</v>
      </c>
      <c r="O2625">
        <v>26.248976248976199</v>
      </c>
      <c r="P2625">
        <v>157.052631578947</v>
      </c>
      <c r="Q2625">
        <v>0.132313880274887</v>
      </c>
    </row>
    <row r="2626" spans="1:17" hidden="1" x14ac:dyDescent="0.3">
      <c r="A2626" t="s">
        <v>5458</v>
      </c>
      <c r="B2626" t="s">
        <v>5459</v>
      </c>
      <c r="C2626" t="s">
        <v>10405</v>
      </c>
      <c r="D2626" t="s">
        <v>4196</v>
      </c>
      <c r="E2626">
        <v>170.20482699999999</v>
      </c>
      <c r="F2626">
        <v>68.5</v>
      </c>
      <c r="G2626">
        <v>13.1240462633018</v>
      </c>
      <c r="H2626">
        <v>-7.6258389346235198</v>
      </c>
      <c r="I2626">
        <v>27.578905490362999</v>
      </c>
      <c r="J2626">
        <v>-10.8765576136094</v>
      </c>
      <c r="K2626">
        <v>64.107336067136899</v>
      </c>
      <c r="M2626">
        <v>60.132468132587803</v>
      </c>
      <c r="N2626">
        <v>0.65515671738847703</v>
      </c>
      <c r="O2626">
        <v>20.2919708029197</v>
      </c>
      <c r="P2626">
        <v>73.417721518987307</v>
      </c>
    </row>
    <row r="2627" spans="1:17" hidden="1" x14ac:dyDescent="0.3">
      <c r="A2627" t="s">
        <v>5460</v>
      </c>
      <c r="B2627" t="s">
        <v>5461</v>
      </c>
      <c r="C2627" t="s">
        <v>10405</v>
      </c>
      <c r="D2627" t="s">
        <v>130</v>
      </c>
      <c r="E2627">
        <v>170.17464000000001</v>
      </c>
      <c r="F2627">
        <v>557</v>
      </c>
      <c r="G2627">
        <v>-2.3447323768322601</v>
      </c>
      <c r="H2627">
        <v>-9.6115714729540205</v>
      </c>
      <c r="I2627">
        <v>9.1962696077271602</v>
      </c>
      <c r="J2627">
        <v>-2.4108099549753099</v>
      </c>
      <c r="K2627">
        <v>606.42552521929201</v>
      </c>
      <c r="L2627">
        <v>584.98038478236299</v>
      </c>
      <c r="M2627">
        <v>52.869535490765898</v>
      </c>
      <c r="N2627">
        <v>0.35804701627486402</v>
      </c>
      <c r="O2627">
        <v>75.816876122082505</v>
      </c>
      <c r="P2627">
        <v>61.542923433874698</v>
      </c>
    </row>
    <row r="2628" spans="1:17" hidden="1" x14ac:dyDescent="0.3">
      <c r="A2628" t="s">
        <v>5462</v>
      </c>
      <c r="B2628" t="s">
        <v>5463</v>
      </c>
      <c r="C2628" t="s">
        <v>10405</v>
      </c>
      <c r="D2628" t="s">
        <v>327</v>
      </c>
      <c r="E2628">
        <v>169.64599049</v>
      </c>
      <c r="F2628">
        <v>2.2999999999999998</v>
      </c>
      <c r="K2628">
        <v>2.2860694928582501</v>
      </c>
      <c r="L2628">
        <v>2.4904968111465999</v>
      </c>
      <c r="M2628">
        <v>41.368652020141496</v>
      </c>
      <c r="N2628">
        <v>1</v>
      </c>
      <c r="Q2628">
        <v>-6.0412528129999996E-4</v>
      </c>
    </row>
    <row r="2629" spans="1:17" hidden="1" x14ac:dyDescent="0.3">
      <c r="A2629" t="s">
        <v>5464</v>
      </c>
      <c r="B2629" t="s">
        <v>5465</v>
      </c>
      <c r="C2629" t="s">
        <v>10405</v>
      </c>
      <c r="D2629" t="s">
        <v>261</v>
      </c>
      <c r="E2629">
        <v>169.5298592</v>
      </c>
      <c r="F2629">
        <v>285.35000000000002</v>
      </c>
      <c r="G2629">
        <v>-20.8615562753928</v>
      </c>
      <c r="H2629">
        <v>-10.9234791650929</v>
      </c>
      <c r="I2629">
        <v>-0.92525172807987099</v>
      </c>
      <c r="J2629">
        <v>-7.4334257344012604</v>
      </c>
      <c r="K2629">
        <v>281.31315225460901</v>
      </c>
      <c r="L2629">
        <v>270.49746111779302</v>
      </c>
      <c r="M2629">
        <v>54.805828611024502</v>
      </c>
      <c r="N2629">
        <v>0.48592200100785699</v>
      </c>
      <c r="O2629">
        <v>23.707727352374199</v>
      </c>
      <c r="P2629">
        <v>27.559231113097901</v>
      </c>
      <c r="Q2629">
        <v>5.0148542426582003E-2</v>
      </c>
    </row>
    <row r="2630" spans="1:17" hidden="1" x14ac:dyDescent="0.3">
      <c r="A2630" t="s">
        <v>5466</v>
      </c>
      <c r="B2630" t="s">
        <v>5467</v>
      </c>
      <c r="C2630" t="s">
        <v>10405</v>
      </c>
      <c r="D2630" t="s">
        <v>433</v>
      </c>
      <c r="E2630">
        <v>169.45151250000001</v>
      </c>
      <c r="F2630">
        <v>125</v>
      </c>
      <c r="G2630">
        <v>-60.7257433759614</v>
      </c>
      <c r="H2630">
        <v>-15.649949741737</v>
      </c>
      <c r="I2630">
        <v>-46.270884148900201</v>
      </c>
      <c r="J2630">
        <v>-9.9253686273766295</v>
      </c>
      <c r="M2630">
        <v>28.697897057991501</v>
      </c>
      <c r="O2630">
        <v>55.4</v>
      </c>
      <c r="P2630">
        <v>0</v>
      </c>
    </row>
    <row r="2631" spans="1:17" hidden="1" x14ac:dyDescent="0.3">
      <c r="A2631" t="s">
        <v>5468</v>
      </c>
      <c r="B2631" t="s">
        <v>5469</v>
      </c>
      <c r="C2631" t="s">
        <v>10405</v>
      </c>
      <c r="D2631" t="s">
        <v>374</v>
      </c>
      <c r="E2631">
        <v>169.40779559999999</v>
      </c>
      <c r="F2631">
        <v>167.94</v>
      </c>
      <c r="G2631">
        <v>17.6298070307449</v>
      </c>
      <c r="H2631">
        <v>-1.6999771309916301</v>
      </c>
      <c r="I2631">
        <v>33.766476628429203</v>
      </c>
      <c r="J2631">
        <v>-0.223759909161797</v>
      </c>
      <c r="K2631">
        <v>148.48910251886701</v>
      </c>
      <c r="L2631">
        <v>130.575395014311</v>
      </c>
      <c r="M2631">
        <v>56.879639812526598</v>
      </c>
      <c r="N2631">
        <v>0.26968303237729602</v>
      </c>
      <c r="O2631">
        <v>12.4687388352983</v>
      </c>
      <c r="P2631">
        <v>78.659574468085097</v>
      </c>
      <c r="Q2631">
        <v>0.17822994567768399</v>
      </c>
    </row>
    <row r="2632" spans="1:17" hidden="1" x14ac:dyDescent="0.3">
      <c r="A2632" t="s">
        <v>5470</v>
      </c>
      <c r="B2632" t="s">
        <v>5471</v>
      </c>
      <c r="C2632" t="s">
        <v>10405</v>
      </c>
      <c r="D2632" t="s">
        <v>3193</v>
      </c>
      <c r="E2632">
        <v>169.35</v>
      </c>
      <c r="F2632">
        <v>56.45</v>
      </c>
      <c r="G2632">
        <v>48.4443371249533</v>
      </c>
      <c r="H2632">
        <v>1.1077074217289999</v>
      </c>
      <c r="I2632">
        <v>3.4833048422998698</v>
      </c>
      <c r="J2632">
        <v>-4.4163438984937597</v>
      </c>
      <c r="K2632">
        <v>51.476638157642903</v>
      </c>
      <c r="L2632">
        <v>45.0266273758944</v>
      </c>
      <c r="M2632">
        <v>66.558135406399899</v>
      </c>
      <c r="N2632">
        <v>1.134274868318</v>
      </c>
      <c r="O2632">
        <v>9.6545615589016691</v>
      </c>
      <c r="P2632">
        <v>142.274678111588</v>
      </c>
      <c r="Q2632">
        <v>0.17077673625130099</v>
      </c>
    </row>
    <row r="2633" spans="1:17" hidden="1" x14ac:dyDescent="0.3">
      <c r="A2633" t="s">
        <v>5472</v>
      </c>
      <c r="B2633" t="s">
        <v>5473</v>
      </c>
      <c r="C2633" t="s">
        <v>10405</v>
      </c>
      <c r="D2633" t="s">
        <v>554</v>
      </c>
      <c r="E2633">
        <v>169.34719999999999</v>
      </c>
      <c r="F2633">
        <v>155.65</v>
      </c>
      <c r="G2633">
        <v>-57.535820027980002</v>
      </c>
      <c r="H2633">
        <v>-18.631273717232201</v>
      </c>
      <c r="I2633">
        <v>-43.080960800918803</v>
      </c>
      <c r="J2633">
        <v>-4.2202108643834197</v>
      </c>
      <c r="M2633">
        <v>30.964240921526802</v>
      </c>
      <c r="O2633">
        <v>34.918085448120699</v>
      </c>
      <c r="P2633">
        <v>3.55954757152361</v>
      </c>
    </row>
    <row r="2634" spans="1:17" hidden="1" x14ac:dyDescent="0.3">
      <c r="A2634" t="s">
        <v>5474</v>
      </c>
      <c r="B2634" t="s">
        <v>5475</v>
      </c>
      <c r="C2634" t="s">
        <v>10405</v>
      </c>
      <c r="D2634" t="s">
        <v>284</v>
      </c>
      <c r="E2634">
        <v>169.00309999999999</v>
      </c>
      <c r="F2634">
        <v>73.72</v>
      </c>
      <c r="G2634">
        <v>18.2930674812029</v>
      </c>
      <c r="H2634">
        <v>-3.7090163028930099</v>
      </c>
      <c r="I2634">
        <v>34.292603315171903</v>
      </c>
      <c r="J2634">
        <v>-10.584515006129999</v>
      </c>
      <c r="K2634">
        <v>66.155249555818202</v>
      </c>
      <c r="L2634">
        <v>57.777165725559598</v>
      </c>
      <c r="M2634">
        <v>56.997480154913802</v>
      </c>
      <c r="N2634">
        <v>1.56380688334507</v>
      </c>
      <c r="O2634">
        <v>10.5534454693434</v>
      </c>
      <c r="P2634">
        <v>67.089755213055298</v>
      </c>
      <c r="Q2634">
        <v>1.3707492729084E-2</v>
      </c>
    </row>
    <row r="2635" spans="1:17" hidden="1" x14ac:dyDescent="0.3">
      <c r="A2635" t="s">
        <v>5476</v>
      </c>
      <c r="B2635" t="s">
        <v>5477</v>
      </c>
      <c r="C2635" t="s">
        <v>10405</v>
      </c>
      <c r="D2635" t="s">
        <v>400</v>
      </c>
      <c r="E2635">
        <v>168.94515000000001</v>
      </c>
      <c r="F2635">
        <v>71.06</v>
      </c>
      <c r="G2635">
        <v>252.258609397865</v>
      </c>
      <c r="H2635">
        <v>51.912773630821398</v>
      </c>
      <c r="I2635">
        <v>93.028813285547699</v>
      </c>
      <c r="J2635">
        <v>41.346971798155202</v>
      </c>
      <c r="K2635">
        <v>50.217937929568002</v>
      </c>
      <c r="L2635">
        <v>41.630487490723098</v>
      </c>
      <c r="M2635">
        <v>85.432648728684896</v>
      </c>
      <c r="N2635">
        <v>4.1964696020745</v>
      </c>
      <c r="O2635">
        <v>5.12243174781874</v>
      </c>
      <c r="P2635">
        <v>320.473372781065</v>
      </c>
      <c r="Q2635">
        <v>0.133526343400376</v>
      </c>
    </row>
    <row r="2636" spans="1:17" hidden="1" x14ac:dyDescent="0.3">
      <c r="A2636" t="s">
        <v>5478</v>
      </c>
      <c r="B2636" t="s">
        <v>5479</v>
      </c>
      <c r="C2636" t="s">
        <v>10405</v>
      </c>
      <c r="D2636" t="s">
        <v>835</v>
      </c>
      <c r="E2636">
        <v>168.83016727999899</v>
      </c>
      <c r="F2636">
        <v>198.92</v>
      </c>
      <c r="G2636">
        <v>22.053789490917399</v>
      </c>
      <c r="H2636">
        <v>-9.7520017253211897</v>
      </c>
      <c r="I2636">
        <v>9.3059974594932307</v>
      </c>
      <c r="J2636">
        <v>-4.5794648734557999</v>
      </c>
      <c r="K2636">
        <v>193.01739050409799</v>
      </c>
      <c r="L2636">
        <v>169.63819533846001</v>
      </c>
      <c r="M2636">
        <v>43.686517185558301</v>
      </c>
      <c r="N2636">
        <v>0.144081392683826</v>
      </c>
      <c r="O2636">
        <v>25.377035994369599</v>
      </c>
      <c r="P2636">
        <v>98.522954091816302</v>
      </c>
      <c r="Q2636">
        <v>0.108898370303078</v>
      </c>
    </row>
    <row r="2637" spans="1:17" hidden="1" x14ac:dyDescent="0.3">
      <c r="A2637" t="s">
        <v>5480</v>
      </c>
      <c r="B2637" t="s">
        <v>5481</v>
      </c>
      <c r="C2637" t="s">
        <v>10405</v>
      </c>
      <c r="D2637" t="s">
        <v>54</v>
      </c>
      <c r="E2637">
        <v>168.43215735000001</v>
      </c>
      <c r="F2637">
        <v>147.15</v>
      </c>
      <c r="G2637">
        <v>-50.416183823690702</v>
      </c>
      <c r="H2637">
        <v>-4.2955703749245897</v>
      </c>
      <c r="I2637">
        <v>-15.736608395098999</v>
      </c>
      <c r="J2637">
        <v>-3.1337441761777298</v>
      </c>
      <c r="K2637">
        <v>151.94388225988899</v>
      </c>
      <c r="L2637">
        <v>159.90867924726101</v>
      </c>
      <c r="M2637">
        <v>43.8615107726066</v>
      </c>
      <c r="N2637">
        <v>0.53968378465531897</v>
      </c>
      <c r="O2637">
        <v>48.691811077132101</v>
      </c>
      <c r="P2637">
        <v>5.86330935251799</v>
      </c>
      <c r="Q2637">
        <v>-7.7203155746877E-2</v>
      </c>
    </row>
    <row r="2638" spans="1:17" hidden="1" x14ac:dyDescent="0.3">
      <c r="A2638" t="s">
        <v>5482</v>
      </c>
      <c r="B2638" t="s">
        <v>5483</v>
      </c>
      <c r="C2638" t="s">
        <v>10405</v>
      </c>
      <c r="D2638" t="s">
        <v>433</v>
      </c>
      <c r="E2638">
        <v>168.29059699999999</v>
      </c>
      <c r="F2638">
        <v>138.65</v>
      </c>
      <c r="G2638">
        <v>41.354748635165997</v>
      </c>
      <c r="H2638">
        <v>119.128193323441</v>
      </c>
      <c r="I2638">
        <v>185.334618158739</v>
      </c>
      <c r="J2638">
        <v>25.441224671718398</v>
      </c>
      <c r="K2638">
        <v>80.532513338271102</v>
      </c>
      <c r="L2638">
        <v>63.737713188367898</v>
      </c>
      <c r="M2638">
        <v>98.972923592988195</v>
      </c>
      <c r="N2638">
        <v>1.6612440191387501</v>
      </c>
      <c r="O2638">
        <v>0</v>
      </c>
      <c r="P2638">
        <v>264.38896189224698</v>
      </c>
    </row>
    <row r="2639" spans="1:17" hidden="1" x14ac:dyDescent="0.3">
      <c r="A2639" t="s">
        <v>5484</v>
      </c>
      <c r="B2639" t="s">
        <v>5485</v>
      </c>
      <c r="C2639" t="s">
        <v>10405</v>
      </c>
      <c r="D2639" t="s">
        <v>473</v>
      </c>
      <c r="E2639">
        <v>168.274806052</v>
      </c>
      <c r="F2639">
        <v>7.01</v>
      </c>
      <c r="G2639">
        <v>-8.5564332866777502</v>
      </c>
      <c r="H2639">
        <v>-5.3399997737843696</v>
      </c>
      <c r="I2639">
        <v>-18.602119111735298</v>
      </c>
      <c r="J2639">
        <v>-2.0530282018447199</v>
      </c>
      <c r="K2639">
        <v>7.1638352022054601</v>
      </c>
      <c r="L2639">
        <v>7.0586947122192303</v>
      </c>
      <c r="M2639">
        <v>45.384066600466802</v>
      </c>
      <c r="N2639">
        <v>1.17225204017428</v>
      </c>
      <c r="O2639">
        <v>61.566264343952497</v>
      </c>
      <c r="P2639">
        <v>41.391130072895997</v>
      </c>
      <c r="Q2639">
        <v>8.1710150372023005E-2</v>
      </c>
    </row>
    <row r="2640" spans="1:17" hidden="1" x14ac:dyDescent="0.3">
      <c r="A2640" t="s">
        <v>5486</v>
      </c>
      <c r="B2640" t="s">
        <v>5487</v>
      </c>
      <c r="C2640" t="s">
        <v>10405</v>
      </c>
      <c r="D2640" t="s">
        <v>1015</v>
      </c>
      <c r="E2640">
        <v>168.22643199999999</v>
      </c>
      <c r="F2640">
        <v>52.16</v>
      </c>
      <c r="G2640">
        <v>34.530086616710598</v>
      </c>
      <c r="H2640">
        <v>103.452279524983</v>
      </c>
      <c r="I2640">
        <v>124.64712385788501</v>
      </c>
      <c r="J2640">
        <v>19.443670257436199</v>
      </c>
      <c r="K2640">
        <v>30.887319003421599</v>
      </c>
      <c r="M2640">
        <v>97.372609288496704</v>
      </c>
      <c r="N2640">
        <v>1.1219600017673099</v>
      </c>
      <c r="O2640">
        <v>0</v>
      </c>
      <c r="P2640">
        <v>174.38190426091501</v>
      </c>
    </row>
    <row r="2641" spans="1:17" hidden="1" x14ac:dyDescent="0.3">
      <c r="A2641" t="s">
        <v>5488</v>
      </c>
      <c r="B2641" t="s">
        <v>5489</v>
      </c>
      <c r="C2641" t="s">
        <v>10405</v>
      </c>
      <c r="D2641" t="s">
        <v>261</v>
      </c>
      <c r="E2641">
        <v>167.77409069999999</v>
      </c>
      <c r="F2641">
        <v>464.55</v>
      </c>
      <c r="G2641">
        <v>5.7337976025068098</v>
      </c>
      <c r="H2641">
        <v>15.5764774389891</v>
      </c>
      <c r="I2641">
        <v>40.320519233504498</v>
      </c>
      <c r="J2641">
        <v>0.82090342208689704</v>
      </c>
      <c r="K2641">
        <v>412.31988340305099</v>
      </c>
      <c r="L2641">
        <v>374.25319069202197</v>
      </c>
      <c r="M2641">
        <v>59.319743704672597</v>
      </c>
      <c r="N2641">
        <v>2.6347729795107901</v>
      </c>
      <c r="O2641">
        <v>10.7308147669787</v>
      </c>
      <c r="P2641">
        <v>65.026642984014202</v>
      </c>
      <c r="Q2641">
        <v>5.7910716925019E-2</v>
      </c>
    </row>
    <row r="2642" spans="1:17" hidden="1" x14ac:dyDescent="0.3">
      <c r="A2642" t="s">
        <v>5490</v>
      </c>
      <c r="B2642" t="s">
        <v>5491</v>
      </c>
      <c r="C2642" t="s">
        <v>10405</v>
      </c>
      <c r="D2642" t="s">
        <v>125</v>
      </c>
      <c r="E2642">
        <v>167.64146249999999</v>
      </c>
      <c r="F2642">
        <v>363.75</v>
      </c>
      <c r="G2642">
        <v>107.459711816072</v>
      </c>
      <c r="H2642">
        <v>-0.513938749517446</v>
      </c>
      <c r="I2642">
        <v>-7.6164593111583896</v>
      </c>
      <c r="J2642">
        <v>-3.3638390126555402</v>
      </c>
      <c r="K2642">
        <v>337.91893344328901</v>
      </c>
      <c r="L2642">
        <v>286.821034083737</v>
      </c>
      <c r="M2642">
        <v>51.628023912117001</v>
      </c>
      <c r="N2642">
        <v>0.55712804072784305</v>
      </c>
      <c r="O2642">
        <v>21.292096219931199</v>
      </c>
      <c r="P2642">
        <v>159.82142857142799</v>
      </c>
      <c r="Q2642">
        <v>0.206351140693916</v>
      </c>
    </row>
    <row r="2643" spans="1:17" hidden="1" x14ac:dyDescent="0.3">
      <c r="A2643" t="s">
        <v>5492</v>
      </c>
      <c r="B2643" t="s">
        <v>5493</v>
      </c>
      <c r="C2643" t="s">
        <v>10405</v>
      </c>
      <c r="D2643" t="s">
        <v>51</v>
      </c>
      <c r="E2643">
        <v>167.34</v>
      </c>
      <c r="F2643">
        <v>278.89999999999998</v>
      </c>
      <c r="G2643">
        <v>349.012570255274</v>
      </c>
      <c r="H2643">
        <v>9.9601425617562001</v>
      </c>
      <c r="I2643">
        <v>200.07832579854801</v>
      </c>
      <c r="J2643">
        <v>-9.7864912368641601</v>
      </c>
      <c r="K2643">
        <v>247.18226828441101</v>
      </c>
      <c r="L2643">
        <v>162.85077505288501</v>
      </c>
      <c r="M2643">
        <v>31.645483619873499</v>
      </c>
      <c r="N2643">
        <v>1.16710460313177</v>
      </c>
      <c r="O2643">
        <v>19.738257439942601</v>
      </c>
      <c r="P2643">
        <v>416.48148148148101</v>
      </c>
      <c r="Q2643">
        <v>0.14489724054301401</v>
      </c>
    </row>
    <row r="2644" spans="1:17" hidden="1" x14ac:dyDescent="0.3">
      <c r="A2644" t="s">
        <v>5494</v>
      </c>
      <c r="B2644" t="s">
        <v>5495</v>
      </c>
      <c r="C2644" t="s">
        <v>10405</v>
      </c>
      <c r="D2644" t="s">
        <v>592</v>
      </c>
      <c r="E2644">
        <v>167.22</v>
      </c>
      <c r="F2644">
        <v>83.61</v>
      </c>
      <c r="G2644">
        <v>-40.721433315147699</v>
      </c>
      <c r="H2644">
        <v>-10.7176955294559</v>
      </c>
      <c r="I2644">
        <v>-20.623806149848502</v>
      </c>
      <c r="J2644">
        <v>-8.1639510528556691</v>
      </c>
      <c r="K2644">
        <v>84.926653251779399</v>
      </c>
      <c r="L2644">
        <v>86.8409653857168</v>
      </c>
      <c r="M2644">
        <v>41.7160481825956</v>
      </c>
      <c r="N2644">
        <v>0.82287134979081999</v>
      </c>
      <c r="O2644">
        <v>24.3272335844994</v>
      </c>
      <c r="P2644">
        <v>15.9639389736477</v>
      </c>
      <c r="Q2644">
        <v>0.118201013614359</v>
      </c>
    </row>
    <row r="2645" spans="1:17" hidden="1" x14ac:dyDescent="0.3">
      <c r="A2645" t="s">
        <v>5496</v>
      </c>
      <c r="B2645" t="s">
        <v>5497</v>
      </c>
      <c r="C2645" t="s">
        <v>10405</v>
      </c>
      <c r="D2645" t="s">
        <v>125</v>
      </c>
      <c r="E2645">
        <v>167.04</v>
      </c>
      <c r="F2645">
        <v>55.68</v>
      </c>
      <c r="G2645">
        <v>41.069755948141903</v>
      </c>
      <c r="H2645">
        <v>-12.2292201013839</v>
      </c>
      <c r="I2645">
        <v>51.588668559306598</v>
      </c>
      <c r="J2645">
        <v>-3.0791851434946298</v>
      </c>
      <c r="K2645">
        <v>48.075343080658101</v>
      </c>
      <c r="L2645">
        <v>39.256158512148602</v>
      </c>
      <c r="M2645">
        <v>74.586370910873697</v>
      </c>
      <c r="N2645">
        <v>1.0111092152419101</v>
      </c>
      <c r="O2645">
        <v>12.3383620689655</v>
      </c>
      <c r="P2645">
        <v>146.91796008869099</v>
      </c>
      <c r="Q2645">
        <v>0.12903597539310999</v>
      </c>
    </row>
    <row r="2646" spans="1:17" hidden="1" x14ac:dyDescent="0.3">
      <c r="A2646" t="s">
        <v>5498</v>
      </c>
      <c r="B2646" t="s">
        <v>5499</v>
      </c>
      <c r="C2646" t="s">
        <v>10405</v>
      </c>
      <c r="D2646" t="s">
        <v>164</v>
      </c>
      <c r="E2646">
        <v>167.03191231</v>
      </c>
      <c r="F2646">
        <v>146.21</v>
      </c>
      <c r="G2646">
        <v>-15.393903329916499</v>
      </c>
      <c r="H2646">
        <v>-9.3251200847832791</v>
      </c>
      <c r="I2646">
        <v>-13.515421010713</v>
      </c>
      <c r="J2646">
        <v>-2.4142563776424502</v>
      </c>
      <c r="K2646">
        <v>152.27432356449199</v>
      </c>
      <c r="L2646">
        <v>145.997065032775</v>
      </c>
      <c r="M2646">
        <v>36.820429089850002</v>
      </c>
      <c r="N2646">
        <v>0.304711257950881</v>
      </c>
      <c r="O2646">
        <v>44.039395390192098</v>
      </c>
      <c r="Q2646">
        <v>6.5821979895789001E-2</v>
      </c>
    </row>
    <row r="2647" spans="1:17" hidden="1" x14ac:dyDescent="0.3">
      <c r="A2647" t="s">
        <v>5500</v>
      </c>
      <c r="B2647" t="s">
        <v>5501</v>
      </c>
      <c r="C2647" t="s">
        <v>10405</v>
      </c>
      <c r="D2647" t="s">
        <v>592</v>
      </c>
      <c r="E2647">
        <v>166.97216990999999</v>
      </c>
      <c r="F2647">
        <v>88.79</v>
      </c>
      <c r="G2647">
        <v>1.5689836338590999</v>
      </c>
      <c r="H2647">
        <v>-12.1415896048648</v>
      </c>
      <c r="I2647">
        <v>18.162612425214999</v>
      </c>
      <c r="J2647">
        <v>-1.64948599805591</v>
      </c>
      <c r="K2647">
        <v>88.551579224294798</v>
      </c>
      <c r="L2647">
        <v>79.162909019087607</v>
      </c>
      <c r="M2647">
        <v>49.220636357326903</v>
      </c>
      <c r="N2647">
        <v>0.30270153188016402</v>
      </c>
      <c r="O2647">
        <v>22.536321657844301</v>
      </c>
      <c r="P2647">
        <v>53.3506044905008</v>
      </c>
      <c r="Q2647">
        <v>3.3118712656782998E-2</v>
      </c>
    </row>
    <row r="2648" spans="1:17" hidden="1" x14ac:dyDescent="0.3">
      <c r="A2648" t="s">
        <v>5502</v>
      </c>
      <c r="B2648" t="s">
        <v>5503</v>
      </c>
      <c r="C2648" t="s">
        <v>10405</v>
      </c>
      <c r="D2648" t="s">
        <v>433</v>
      </c>
      <c r="E2648">
        <v>166.57509999999999</v>
      </c>
      <c r="F2648">
        <v>108.25</v>
      </c>
      <c r="G2648">
        <v>100.696151128639</v>
      </c>
      <c r="H2648">
        <v>158.881156199196</v>
      </c>
      <c r="I2648">
        <v>257.17283456526002</v>
      </c>
      <c r="J2648">
        <v>25.449916438909</v>
      </c>
      <c r="K2648">
        <v>56.3305596793288</v>
      </c>
      <c r="L2648">
        <v>39.077396237613797</v>
      </c>
      <c r="M2648">
        <v>99.831583153554803</v>
      </c>
      <c r="N2648">
        <v>0.76520819164210596</v>
      </c>
      <c r="O2648">
        <v>0</v>
      </c>
      <c r="P2648">
        <v>313.16793893129699</v>
      </c>
      <c r="Q2648">
        <v>0.199357896283723</v>
      </c>
    </row>
    <row r="2649" spans="1:17" hidden="1" x14ac:dyDescent="0.3">
      <c r="A2649" t="s">
        <v>5504</v>
      </c>
      <c r="B2649" t="s">
        <v>5505</v>
      </c>
      <c r="C2649" t="s">
        <v>10405</v>
      </c>
      <c r="E2649">
        <v>166.57360009499999</v>
      </c>
      <c r="F2649">
        <v>132.94999999999999</v>
      </c>
      <c r="G2649">
        <v>812.397660380665</v>
      </c>
      <c r="H2649">
        <v>38.020481861352799</v>
      </c>
      <c r="I2649">
        <v>187.88664639511799</v>
      </c>
      <c r="J2649">
        <v>5.2309224154392204</v>
      </c>
      <c r="K2649">
        <v>98.415806515124601</v>
      </c>
      <c r="L2649">
        <v>62.440932605077499</v>
      </c>
      <c r="M2649">
        <v>98.0184725464661</v>
      </c>
      <c r="N2649">
        <v>1.0031394640355</v>
      </c>
      <c r="O2649">
        <v>0</v>
      </c>
      <c r="P2649">
        <v>1116.3769441903</v>
      </c>
      <c r="Q2649">
        <v>0.24831913709147299</v>
      </c>
    </row>
    <row r="2650" spans="1:17" hidden="1" x14ac:dyDescent="0.3">
      <c r="A2650" t="s">
        <v>5506</v>
      </c>
      <c r="B2650" t="s">
        <v>5507</v>
      </c>
      <c r="C2650" t="s">
        <v>10405</v>
      </c>
      <c r="D2650" t="s">
        <v>473</v>
      </c>
      <c r="E2650">
        <v>166.48259999999999</v>
      </c>
      <c r="F2650">
        <v>94.7</v>
      </c>
      <c r="G2650">
        <v>-66.267781258719495</v>
      </c>
      <c r="H2650">
        <v>-40.652154724097201</v>
      </c>
      <c r="I2650">
        <v>-51.812922031658303</v>
      </c>
      <c r="J2650">
        <v>-15.1685161159002</v>
      </c>
      <c r="M2650">
        <v>18.6393521627305</v>
      </c>
      <c r="O2650">
        <v>68.532206969376901</v>
      </c>
      <c r="P2650">
        <v>1.44617032672738</v>
      </c>
    </row>
    <row r="2651" spans="1:17" hidden="1" x14ac:dyDescent="0.3">
      <c r="A2651" t="s">
        <v>5508</v>
      </c>
      <c r="B2651" t="s">
        <v>5509</v>
      </c>
      <c r="C2651" t="s">
        <v>10405</v>
      </c>
      <c r="D2651" t="s">
        <v>125</v>
      </c>
      <c r="E2651">
        <v>166.405248</v>
      </c>
      <c r="F2651">
        <v>46.88</v>
      </c>
      <c r="G2651">
        <v>-58.997905858650199</v>
      </c>
      <c r="H2651">
        <v>6.2983266469893204E-2</v>
      </c>
      <c r="I2651">
        <v>-12.8917415785898</v>
      </c>
      <c r="J2651">
        <v>-3.9705309889127198</v>
      </c>
      <c r="K2651">
        <v>44.631966477744101</v>
      </c>
      <c r="L2651">
        <v>47.5925874542516</v>
      </c>
      <c r="M2651">
        <v>70.233970116600105</v>
      </c>
      <c r="N2651">
        <v>1.15370447935882</v>
      </c>
      <c r="O2651">
        <v>40.358361774743997</v>
      </c>
      <c r="P2651">
        <v>13.620940378090101</v>
      </c>
      <c r="Q2651">
        <v>-2.6167905160723998E-2</v>
      </c>
    </row>
    <row r="2652" spans="1:17" hidden="1" x14ac:dyDescent="0.3">
      <c r="A2652" t="s">
        <v>5510</v>
      </c>
      <c r="B2652" t="s">
        <v>5511</v>
      </c>
      <c r="C2652" t="s">
        <v>10405</v>
      </c>
      <c r="D2652" t="s">
        <v>998</v>
      </c>
      <c r="E2652">
        <v>166.083</v>
      </c>
      <c r="F2652">
        <v>133.4</v>
      </c>
      <c r="G2652">
        <v>-1.9566067920347101</v>
      </c>
      <c r="H2652">
        <v>-11.8887941166963</v>
      </c>
      <c r="I2652">
        <v>8.5138078976581006</v>
      </c>
      <c r="J2652">
        <v>-3.35899835109845</v>
      </c>
      <c r="K2652">
        <v>137.09428786684799</v>
      </c>
      <c r="L2652">
        <v>124.226219025254</v>
      </c>
      <c r="M2652">
        <v>34.640674697589802</v>
      </c>
      <c r="N2652">
        <v>0.56608822053848196</v>
      </c>
      <c r="O2652">
        <v>22.9385307346326</v>
      </c>
      <c r="P2652">
        <v>39.5397489539749</v>
      </c>
      <c r="Q2652">
        <v>1.1773066302171E-2</v>
      </c>
    </row>
    <row r="2653" spans="1:17" hidden="1" x14ac:dyDescent="0.3">
      <c r="A2653" t="s">
        <v>5512</v>
      </c>
      <c r="B2653" t="s">
        <v>5513</v>
      </c>
      <c r="C2653" t="s">
        <v>10405</v>
      </c>
      <c r="D2653" t="s">
        <v>2455</v>
      </c>
      <c r="E2653">
        <v>165.043845</v>
      </c>
      <c r="F2653">
        <v>41.85</v>
      </c>
      <c r="G2653">
        <v>-3.6718570563380202</v>
      </c>
      <c r="H2653">
        <v>7.51466494134546</v>
      </c>
      <c r="I2653">
        <v>-4.89463948318192</v>
      </c>
      <c r="J2653">
        <v>3.98904616214744</v>
      </c>
      <c r="K2653">
        <v>38.919575449881897</v>
      </c>
      <c r="L2653">
        <v>38.989065309394498</v>
      </c>
      <c r="M2653">
        <v>53.810838837275099</v>
      </c>
      <c r="N2653">
        <v>3.1507963509304</v>
      </c>
      <c r="O2653">
        <v>40.740740740740698</v>
      </c>
      <c r="P2653">
        <v>34.134615384615302</v>
      </c>
      <c r="Q2653">
        <v>0.10800756400242199</v>
      </c>
    </row>
    <row r="2654" spans="1:17" hidden="1" x14ac:dyDescent="0.3">
      <c r="A2654" t="s">
        <v>5514</v>
      </c>
      <c r="B2654" t="s">
        <v>4822</v>
      </c>
      <c r="C2654" t="s">
        <v>10405</v>
      </c>
      <c r="D2654" t="s">
        <v>393</v>
      </c>
      <c r="E2654">
        <v>164.894328</v>
      </c>
      <c r="F2654">
        <v>13.08</v>
      </c>
      <c r="G2654">
        <v>34.564642703898301</v>
      </c>
      <c r="H2654">
        <v>-10.0957397844818</v>
      </c>
      <c r="I2654">
        <v>2.82594875211218</v>
      </c>
      <c r="J2654">
        <v>0.406618223981565</v>
      </c>
      <c r="K2654">
        <v>13.474636987130101</v>
      </c>
      <c r="L2654">
        <v>11.704945696703399</v>
      </c>
      <c r="M2654">
        <v>38.298768973129299</v>
      </c>
      <c r="N2654">
        <v>0.19803635012978399</v>
      </c>
      <c r="O2654">
        <v>41.131498470948003</v>
      </c>
      <c r="P2654">
        <v>89.565217391304301</v>
      </c>
      <c r="Q2654">
        <v>4.4749692645109002E-2</v>
      </c>
    </row>
    <row r="2655" spans="1:17" hidden="1" x14ac:dyDescent="0.3">
      <c r="A2655" t="s">
        <v>5515</v>
      </c>
      <c r="B2655" t="s">
        <v>5516</v>
      </c>
      <c r="C2655" t="s">
        <v>10405</v>
      </c>
      <c r="D2655" t="s">
        <v>433</v>
      </c>
      <c r="E2655">
        <v>164.8551765</v>
      </c>
      <c r="F2655">
        <v>23.59</v>
      </c>
      <c r="G2655">
        <v>-82.986156573637004</v>
      </c>
      <c r="H2655">
        <v>-8.9934181564446298</v>
      </c>
      <c r="I2655">
        <v>-32.933486600976401</v>
      </c>
      <c r="J2655">
        <v>-1.80039662289736</v>
      </c>
      <c r="K2655">
        <v>24.5907658820549</v>
      </c>
      <c r="L2655">
        <v>30.871672566907801</v>
      </c>
      <c r="M2655">
        <v>39.832656242537901</v>
      </c>
      <c r="N2655">
        <v>0.63616472665011703</v>
      </c>
      <c r="O2655">
        <v>147.986434930055</v>
      </c>
      <c r="P2655">
        <v>9.5171773444753907</v>
      </c>
      <c r="Q2655">
        <v>9.6738265685909999E-2</v>
      </c>
    </row>
    <row r="2656" spans="1:17" hidden="1" x14ac:dyDescent="0.3">
      <c r="A2656" t="s">
        <v>5517</v>
      </c>
      <c r="B2656" t="s">
        <v>5518</v>
      </c>
      <c r="C2656" t="s">
        <v>10405</v>
      </c>
      <c r="D2656" t="s">
        <v>190</v>
      </c>
      <c r="E2656">
        <v>164.34518577399999</v>
      </c>
      <c r="F2656">
        <v>107.03</v>
      </c>
      <c r="G2656">
        <v>-44.726991587735903</v>
      </c>
      <c r="H2656">
        <v>-7.0967037674862699</v>
      </c>
      <c r="I2656">
        <v>-12.205450293992699</v>
      </c>
      <c r="J2656">
        <v>-3.3907899879873602</v>
      </c>
      <c r="K2656">
        <v>108.864355000337</v>
      </c>
      <c r="L2656">
        <v>112.54416701244099</v>
      </c>
      <c r="M2656">
        <v>45.274908201744601</v>
      </c>
      <c r="N2656">
        <v>0.38071698415328997</v>
      </c>
      <c r="O2656">
        <v>25.198542464729499</v>
      </c>
      <c r="P2656">
        <v>10.9119170984455</v>
      </c>
      <c r="Q2656">
        <v>3.9088835776800003E-3</v>
      </c>
    </row>
    <row r="2657" spans="1:17" hidden="1" x14ac:dyDescent="0.3">
      <c r="A2657" t="s">
        <v>5519</v>
      </c>
      <c r="B2657" t="s">
        <v>5520</v>
      </c>
      <c r="C2657" t="s">
        <v>10405</v>
      </c>
      <c r="D2657" t="s">
        <v>190</v>
      </c>
      <c r="E2657">
        <v>164.135443415</v>
      </c>
      <c r="F2657">
        <v>684.55</v>
      </c>
      <c r="G2657">
        <v>36.344604483860003</v>
      </c>
      <c r="H2657">
        <v>8.7652966530857892</v>
      </c>
      <c r="I2657">
        <v>24.4369154738262</v>
      </c>
      <c r="J2657">
        <v>-11.5725087213252</v>
      </c>
      <c r="K2657">
        <v>657.00932243310103</v>
      </c>
      <c r="L2657">
        <v>553.96509144408799</v>
      </c>
      <c r="M2657">
        <v>31.2513835141201</v>
      </c>
      <c r="N2657">
        <v>0.448971562219939</v>
      </c>
      <c r="O2657">
        <v>29.194361259221299</v>
      </c>
      <c r="P2657">
        <v>77.413502656472701</v>
      </c>
      <c r="Q2657">
        <v>9.9755204539715994E-2</v>
      </c>
    </row>
    <row r="2658" spans="1:17" hidden="1" x14ac:dyDescent="0.3">
      <c r="A2658" t="s">
        <v>5521</v>
      </c>
      <c r="B2658" t="s">
        <v>5522</v>
      </c>
      <c r="C2658" t="s">
        <v>10405</v>
      </c>
      <c r="D2658" t="s">
        <v>549</v>
      </c>
      <c r="E2658">
        <v>163.97499999999999</v>
      </c>
      <c r="F2658">
        <v>46.85</v>
      </c>
      <c r="G2658">
        <v>36.675681145871998</v>
      </c>
      <c r="H2658">
        <v>-6.1720317484944198</v>
      </c>
      <c r="I2658">
        <v>-7.2888815513370204</v>
      </c>
      <c r="J2658">
        <v>-3.3737829188258601</v>
      </c>
      <c r="K2658">
        <v>47.114370320925197</v>
      </c>
      <c r="L2658">
        <v>44.849392386382</v>
      </c>
      <c r="M2658">
        <v>50.796928628356198</v>
      </c>
      <c r="N2658">
        <v>1.33689997015659</v>
      </c>
      <c r="O2658">
        <v>44.6104589114194</v>
      </c>
      <c r="Q2658">
        <v>8.4729917356147003E-2</v>
      </c>
    </row>
    <row r="2659" spans="1:17" hidden="1" x14ac:dyDescent="0.3">
      <c r="A2659" t="s">
        <v>5523</v>
      </c>
      <c r="B2659" t="s">
        <v>5524</v>
      </c>
      <c r="C2659" t="s">
        <v>10405</v>
      </c>
      <c r="D2659" t="s">
        <v>46</v>
      </c>
      <c r="E2659">
        <v>163.59062691599999</v>
      </c>
      <c r="F2659">
        <v>97.82</v>
      </c>
      <c r="G2659">
        <v>19.105522854759901</v>
      </c>
      <c r="H2659">
        <v>-3.5094378218263498</v>
      </c>
      <c r="I2659">
        <v>-19.4276890575434</v>
      </c>
      <c r="J2659">
        <v>-6.0626435864601103</v>
      </c>
      <c r="K2659">
        <v>100.33121970609299</v>
      </c>
      <c r="L2659">
        <v>98.379648670604396</v>
      </c>
      <c r="M2659">
        <v>41.9733899135556</v>
      </c>
      <c r="N2659">
        <v>1.7469959363507099</v>
      </c>
      <c r="O2659">
        <v>62.390104273154698</v>
      </c>
      <c r="P2659">
        <v>86.252856054836201</v>
      </c>
      <c r="Q2659">
        <v>5.5656181753902002E-2</v>
      </c>
    </row>
    <row r="2660" spans="1:17" hidden="1" x14ac:dyDescent="0.3">
      <c r="A2660" t="s">
        <v>5525</v>
      </c>
      <c r="B2660" t="s">
        <v>5526</v>
      </c>
      <c r="C2660" t="s">
        <v>10405</v>
      </c>
      <c r="D2660" t="s">
        <v>156</v>
      </c>
      <c r="E2660">
        <v>163.48737600000001</v>
      </c>
      <c r="F2660">
        <v>154.80000000000001</v>
      </c>
      <c r="G2660">
        <v>-13.8616938321942</v>
      </c>
      <c r="H2660">
        <v>-4.6298711926880296</v>
      </c>
      <c r="I2660">
        <v>4.4951242963456401</v>
      </c>
      <c r="J2660">
        <v>-0.909611017917903</v>
      </c>
      <c r="K2660">
        <v>150.37304783722601</v>
      </c>
      <c r="L2660">
        <v>143.639775280414</v>
      </c>
      <c r="M2660">
        <v>57.0775703991686</v>
      </c>
      <c r="N2660">
        <v>0.79897435897435898</v>
      </c>
      <c r="O2660">
        <v>21.447028423772501</v>
      </c>
      <c r="P2660">
        <v>31.297709923664101</v>
      </c>
      <c r="Q2660">
        <v>6.7761731838399994E-2</v>
      </c>
    </row>
    <row r="2661" spans="1:17" hidden="1" x14ac:dyDescent="0.3">
      <c r="A2661" t="s">
        <v>5527</v>
      </c>
      <c r="B2661" t="s">
        <v>5528</v>
      </c>
      <c r="C2661" t="s">
        <v>10405</v>
      </c>
      <c r="D2661" t="s">
        <v>753</v>
      </c>
      <c r="E2661">
        <v>163.46488893</v>
      </c>
      <c r="F2661">
        <v>75.92</v>
      </c>
      <c r="G2661">
        <v>-0.93037472334879801</v>
      </c>
      <c r="H2661">
        <v>-7.1635985218320704</v>
      </c>
      <c r="I2661">
        <v>-17.983876094416701</v>
      </c>
      <c r="J2661">
        <v>0.14065826150465999</v>
      </c>
      <c r="K2661">
        <v>77.146007033671097</v>
      </c>
      <c r="L2661">
        <v>73.9361342129761</v>
      </c>
      <c r="M2661">
        <v>88.374458321217901</v>
      </c>
      <c r="N2661">
        <v>0.94070180886195298</v>
      </c>
      <c r="O2661">
        <v>18.940990516332899</v>
      </c>
      <c r="P2661">
        <v>47.074777218132503</v>
      </c>
      <c r="Q2661">
        <v>2.2514289353509E-2</v>
      </c>
    </row>
    <row r="2662" spans="1:17" hidden="1" x14ac:dyDescent="0.3">
      <c r="A2662" t="s">
        <v>5529</v>
      </c>
      <c r="B2662" t="s">
        <v>5530</v>
      </c>
      <c r="C2662" t="s">
        <v>10405</v>
      </c>
      <c r="D2662" t="s">
        <v>400</v>
      </c>
      <c r="E2662">
        <v>162.90763658399999</v>
      </c>
      <c r="F2662">
        <v>14.19</v>
      </c>
      <c r="G2662">
        <v>553.65774766656796</v>
      </c>
      <c r="H2662">
        <v>23.205583083724999</v>
      </c>
      <c r="I2662">
        <v>246.45151436297101</v>
      </c>
      <c r="J2662">
        <v>5.6869098786506296</v>
      </c>
      <c r="K2662">
        <v>11.030990203769701</v>
      </c>
      <c r="L2662">
        <v>7.3728717372786701</v>
      </c>
      <c r="M2662">
        <v>94.652929151283104</v>
      </c>
      <c r="N2662">
        <v>1.3196270961991601</v>
      </c>
      <c r="O2662">
        <v>0</v>
      </c>
      <c r="P2662">
        <v>623.97959183673402</v>
      </c>
      <c r="Q2662">
        <v>0.15162969956368899</v>
      </c>
    </row>
    <row r="2663" spans="1:17" hidden="1" x14ac:dyDescent="0.3">
      <c r="A2663" t="s">
        <v>5531</v>
      </c>
      <c r="B2663" t="s">
        <v>5532</v>
      </c>
      <c r="C2663" t="s">
        <v>10405</v>
      </c>
      <c r="D2663" t="s">
        <v>4367</v>
      </c>
      <c r="E2663">
        <v>162.550272578</v>
      </c>
      <c r="F2663">
        <v>58.49</v>
      </c>
      <c r="G2663">
        <v>-6.4421230670183798</v>
      </c>
      <c r="H2663">
        <v>-4.9129268467114402</v>
      </c>
      <c r="I2663">
        <v>18.977475228872098</v>
      </c>
      <c r="J2663">
        <v>-9.9164118396525094</v>
      </c>
      <c r="K2663">
        <v>58.376352044394103</v>
      </c>
      <c r="L2663">
        <v>54.652563008157998</v>
      </c>
      <c r="M2663">
        <v>45.428866093213301</v>
      </c>
      <c r="N2663">
        <v>1.08495934548054</v>
      </c>
      <c r="O2663">
        <v>26.4318686955035</v>
      </c>
      <c r="P2663">
        <v>55.145888594164397</v>
      </c>
      <c r="Q2663">
        <v>7.3234456866577993E-2</v>
      </c>
    </row>
    <row r="2664" spans="1:17" hidden="1" x14ac:dyDescent="0.3">
      <c r="A2664" t="s">
        <v>5533</v>
      </c>
      <c r="B2664" t="s">
        <v>5534</v>
      </c>
      <c r="C2664" t="s">
        <v>10405</v>
      </c>
      <c r="D2664" t="s">
        <v>130</v>
      </c>
      <c r="E2664">
        <v>162.24</v>
      </c>
      <c r="F2664">
        <v>390</v>
      </c>
      <c r="G2664">
        <v>-26.444093304837601</v>
      </c>
      <c r="H2664">
        <v>-4.5008389346235198</v>
      </c>
      <c r="I2664">
        <v>-17.394639483181901</v>
      </c>
      <c r="J2664">
        <v>-2.0530282018447199</v>
      </c>
      <c r="K2664">
        <v>389.960394246031</v>
      </c>
      <c r="L2664">
        <v>387.977708127234</v>
      </c>
      <c r="M2664">
        <v>100</v>
      </c>
      <c r="O2664">
        <v>0</v>
      </c>
      <c r="P2664">
        <v>5.4054054054053902</v>
      </c>
    </row>
    <row r="2665" spans="1:17" hidden="1" x14ac:dyDescent="0.3">
      <c r="A2665" t="s">
        <v>5535</v>
      </c>
      <c r="B2665" t="s">
        <v>5536</v>
      </c>
      <c r="C2665" t="s">
        <v>10405</v>
      </c>
      <c r="D2665" t="s">
        <v>1097</v>
      </c>
      <c r="E2665">
        <v>162.18250755</v>
      </c>
      <c r="F2665">
        <v>225.05</v>
      </c>
      <c r="G2665">
        <v>55.692167956423503</v>
      </c>
      <c r="H2665">
        <v>27.1073481998794</v>
      </c>
      <c r="I2665">
        <v>11.5368987580097</v>
      </c>
      <c r="J2665">
        <v>-8.2039873344552294</v>
      </c>
      <c r="K2665">
        <v>184.425512879243</v>
      </c>
      <c r="L2665">
        <v>142.751555985756</v>
      </c>
      <c r="M2665">
        <v>63.294044842835497</v>
      </c>
      <c r="N2665">
        <v>0.86214077467721695</v>
      </c>
      <c r="O2665">
        <v>10.642079537880401</v>
      </c>
      <c r="P2665">
        <v>87.5416666666666</v>
      </c>
    </row>
    <row r="2666" spans="1:17" hidden="1" x14ac:dyDescent="0.3">
      <c r="A2666" t="s">
        <v>5537</v>
      </c>
      <c r="B2666" t="s">
        <v>5538</v>
      </c>
      <c r="C2666" t="s">
        <v>10405</v>
      </c>
      <c r="D2666" t="s">
        <v>433</v>
      </c>
      <c r="E2666">
        <v>161.85644519600001</v>
      </c>
      <c r="F2666">
        <v>23.26</v>
      </c>
      <c r="G2666">
        <v>26.040645437629198</v>
      </c>
      <c r="H2666">
        <v>-15.441925392159799</v>
      </c>
      <c r="I2666">
        <v>0.433826298812299</v>
      </c>
      <c r="J2666">
        <v>-5.4555178284007404</v>
      </c>
      <c r="K2666">
        <v>23.754340296346001</v>
      </c>
      <c r="L2666">
        <v>21.709529026165601</v>
      </c>
      <c r="M2666">
        <v>43.178078772486003</v>
      </c>
      <c r="N2666">
        <v>1.3745402943954199</v>
      </c>
      <c r="O2666">
        <v>24.559178616290399</v>
      </c>
      <c r="P2666">
        <v>80.790241390693396</v>
      </c>
      <c r="Q2666">
        <v>5.1886411257348997E-2</v>
      </c>
    </row>
    <row r="2667" spans="1:17" hidden="1" x14ac:dyDescent="0.3">
      <c r="A2667" t="s">
        <v>5539</v>
      </c>
      <c r="B2667" t="s">
        <v>5540</v>
      </c>
      <c r="C2667" t="s">
        <v>10405</v>
      </c>
      <c r="D2667" t="s">
        <v>393</v>
      </c>
      <c r="E2667">
        <v>161.43555398000001</v>
      </c>
      <c r="F2667">
        <v>178.55</v>
      </c>
      <c r="G2667">
        <v>-42.685953142203097</v>
      </c>
      <c r="H2667">
        <v>-15.158603524138799</v>
      </c>
      <c r="I2667">
        <v>-29.221799977008999</v>
      </c>
      <c r="J2667">
        <v>-2.30150970377735</v>
      </c>
      <c r="K2667">
        <v>192.56386559604201</v>
      </c>
      <c r="L2667">
        <v>192.550741081496</v>
      </c>
      <c r="M2667">
        <v>40.790478666107902</v>
      </c>
      <c r="N2667">
        <v>0.438712709988964</v>
      </c>
      <c r="O2667">
        <v>67.460095211425298</v>
      </c>
      <c r="P2667">
        <v>15.193548387096699</v>
      </c>
      <c r="Q2667">
        <v>8.4162900579013003E-2</v>
      </c>
    </row>
    <row r="2668" spans="1:17" hidden="1" x14ac:dyDescent="0.3">
      <c r="A2668" t="s">
        <v>5541</v>
      </c>
      <c r="B2668" t="s">
        <v>5542</v>
      </c>
      <c r="C2668" t="s">
        <v>10405</v>
      </c>
      <c r="D2668" t="s">
        <v>5543</v>
      </c>
      <c r="E2668">
        <v>161.298</v>
      </c>
      <c r="F2668">
        <v>154.5</v>
      </c>
      <c r="G2668">
        <v>-54.2113077554692</v>
      </c>
      <c r="H2668">
        <v>-12.880079294148</v>
      </c>
      <c r="I2668">
        <v>1.8183234797810399</v>
      </c>
      <c r="J2668">
        <v>-3.0245104957964699</v>
      </c>
      <c r="K2668">
        <v>163.25618985709801</v>
      </c>
      <c r="L2668">
        <v>167.67802312273801</v>
      </c>
      <c r="M2668">
        <v>40.3034501949545</v>
      </c>
      <c r="N2668">
        <v>0.24686669198632699</v>
      </c>
      <c r="O2668">
        <v>45.566343042071203</v>
      </c>
      <c r="P2668">
        <v>34.347826086956502</v>
      </c>
    </row>
    <row r="2669" spans="1:17" hidden="1" x14ac:dyDescent="0.3">
      <c r="A2669" t="s">
        <v>5544</v>
      </c>
      <c r="B2669" t="s">
        <v>5545</v>
      </c>
      <c r="C2669" t="s">
        <v>10405</v>
      </c>
      <c r="D2669" t="s">
        <v>190</v>
      </c>
      <c r="E2669">
        <v>161.275104</v>
      </c>
      <c r="F2669">
        <v>262.8</v>
      </c>
      <c r="G2669">
        <v>14.761379950844701</v>
      </c>
      <c r="H2669">
        <v>-14.096798530583101</v>
      </c>
      <c r="I2669">
        <v>-4.2894103030657096</v>
      </c>
      <c r="J2669">
        <v>-7.84250188605525</v>
      </c>
      <c r="K2669">
        <v>275.17215405822901</v>
      </c>
      <c r="L2669">
        <v>242.35921996120999</v>
      </c>
      <c r="M2669">
        <v>33.835616048549703</v>
      </c>
      <c r="N2669">
        <v>0.24708921558111499</v>
      </c>
      <c r="O2669">
        <v>28.7671232876712</v>
      </c>
      <c r="P2669">
        <v>68.461538461538396</v>
      </c>
      <c r="Q2669">
        <v>6.9301347624072002E-2</v>
      </c>
    </row>
    <row r="2670" spans="1:17" hidden="1" x14ac:dyDescent="0.3">
      <c r="A2670" t="s">
        <v>5546</v>
      </c>
      <c r="B2670" t="s">
        <v>5547</v>
      </c>
      <c r="C2670" t="s">
        <v>10405</v>
      </c>
      <c r="D2670" t="s">
        <v>284</v>
      </c>
      <c r="E2670">
        <v>161.22125</v>
      </c>
      <c r="F2670">
        <v>319.25</v>
      </c>
      <c r="G2670">
        <v>-65.221094244000696</v>
      </c>
      <c r="H2670">
        <v>-19.047284044947698</v>
      </c>
      <c r="I2670">
        <v>-28.479446613108099</v>
      </c>
      <c r="J2670">
        <v>-8.4112371570685998</v>
      </c>
      <c r="K2670">
        <v>347.38622518854299</v>
      </c>
      <c r="L2670">
        <v>379.26191668676398</v>
      </c>
      <c r="M2670">
        <v>38.100460200316299</v>
      </c>
      <c r="N2670">
        <v>0.86572505894318896</v>
      </c>
      <c r="O2670">
        <v>86.358653093187101</v>
      </c>
      <c r="P2670">
        <v>10.086206896551699</v>
      </c>
      <c r="Q2670">
        <v>7.0433810755431994E-2</v>
      </c>
    </row>
    <row r="2671" spans="1:17" hidden="1" x14ac:dyDescent="0.3">
      <c r="A2671" t="s">
        <v>5548</v>
      </c>
      <c r="B2671" t="s">
        <v>5549</v>
      </c>
      <c r="C2671" t="s">
        <v>10405</v>
      </c>
      <c r="D2671" t="s">
        <v>554</v>
      </c>
      <c r="E2671">
        <v>160.978601</v>
      </c>
      <c r="F2671">
        <v>16.87</v>
      </c>
      <c r="G2671">
        <v>-26.700615335553199</v>
      </c>
      <c r="H2671">
        <v>-5.3185959439693198</v>
      </c>
      <c r="I2671">
        <v>6.8321646405294203</v>
      </c>
      <c r="J2671">
        <v>-8.3961059734939099</v>
      </c>
      <c r="K2671">
        <v>16.519921132151399</v>
      </c>
      <c r="L2671">
        <v>16.608671121087699</v>
      </c>
      <c r="M2671">
        <v>38.233386393619703</v>
      </c>
      <c r="N2671">
        <v>0.64124596761471797</v>
      </c>
      <c r="O2671">
        <v>76.882039122703006</v>
      </c>
      <c r="P2671">
        <v>36.931818181818102</v>
      </c>
      <c r="Q2671">
        <v>-1.9454327112950001E-3</v>
      </c>
    </row>
    <row r="2672" spans="1:17" hidden="1" x14ac:dyDescent="0.3">
      <c r="A2672" t="s">
        <v>5550</v>
      </c>
      <c r="B2672" t="s">
        <v>5551</v>
      </c>
      <c r="C2672" t="s">
        <v>10405</v>
      </c>
      <c r="E2672">
        <v>160.627890909</v>
      </c>
      <c r="F2672">
        <v>10.77</v>
      </c>
      <c r="G2672">
        <v>-31.849498710243001</v>
      </c>
      <c r="H2672">
        <v>-1.9367363705209399</v>
      </c>
      <c r="I2672">
        <v>-11.0767717635373</v>
      </c>
      <c r="J2672">
        <v>-0.54926880334848205</v>
      </c>
      <c r="K2672">
        <v>10.8810694112424</v>
      </c>
      <c r="L2672">
        <v>11.2274970463701</v>
      </c>
      <c r="M2672">
        <v>53.296492102580103</v>
      </c>
      <c r="N2672">
        <v>0.91663882477547098</v>
      </c>
      <c r="O2672">
        <v>62.581244196843102</v>
      </c>
      <c r="P2672">
        <v>16.938110749185601</v>
      </c>
      <c r="Q2672">
        <v>7.6198842090033997E-2</v>
      </c>
    </row>
    <row r="2673" spans="1:17" hidden="1" x14ac:dyDescent="0.3">
      <c r="A2673" t="s">
        <v>5552</v>
      </c>
      <c r="B2673" t="s">
        <v>5553</v>
      </c>
      <c r="C2673" t="s">
        <v>10405</v>
      </c>
      <c r="D2673" t="s">
        <v>734</v>
      </c>
      <c r="E2673">
        <v>160.44074751599999</v>
      </c>
      <c r="F2673">
        <v>121.43</v>
      </c>
      <c r="G2673">
        <v>180.63120123829</v>
      </c>
      <c r="H2673">
        <v>11.149161065376401</v>
      </c>
      <c r="I2673">
        <v>118.43756094408501</v>
      </c>
      <c r="J2673">
        <v>2.84493098182875</v>
      </c>
      <c r="K2673">
        <v>100.230614915332</v>
      </c>
      <c r="L2673">
        <v>75.853490250254794</v>
      </c>
      <c r="M2673">
        <v>90.102113215894903</v>
      </c>
      <c r="N2673">
        <v>2.0614119922630501</v>
      </c>
      <c r="O2673">
        <v>0</v>
      </c>
      <c r="P2673">
        <v>232.867324561403</v>
      </c>
      <c r="Q2673">
        <v>7.2187761747217999E-2</v>
      </c>
    </row>
    <row r="2674" spans="1:17" hidden="1" x14ac:dyDescent="0.3">
      <c r="A2674" t="s">
        <v>5554</v>
      </c>
      <c r="B2674" t="s">
        <v>5555</v>
      </c>
      <c r="C2674" t="s">
        <v>10405</v>
      </c>
      <c r="D2674" t="s">
        <v>190</v>
      </c>
      <c r="E2674">
        <v>160.38696272499999</v>
      </c>
      <c r="F2674">
        <v>11.99</v>
      </c>
      <c r="G2674">
        <v>35.842808982064597</v>
      </c>
      <c r="H2674">
        <v>-18.303858345119501</v>
      </c>
      <c r="I2674">
        <v>60.2349901464477</v>
      </c>
      <c r="J2674">
        <v>-4.5733534050967597</v>
      </c>
      <c r="K2674">
        <v>12.690703538978701</v>
      </c>
      <c r="L2674">
        <v>11.020395378034999</v>
      </c>
      <c r="M2674">
        <v>37.622371076364402</v>
      </c>
      <c r="N2674">
        <v>0.36169303570745698</v>
      </c>
      <c r="O2674">
        <v>31.943286071726401</v>
      </c>
      <c r="P2674">
        <v>94.959349593495901</v>
      </c>
      <c r="Q2674">
        <v>-3.7012998087280001E-2</v>
      </c>
    </row>
    <row r="2675" spans="1:17" hidden="1" x14ac:dyDescent="0.3">
      <c r="A2675" t="s">
        <v>5556</v>
      </c>
      <c r="B2675" t="s">
        <v>5557</v>
      </c>
      <c r="C2675" t="s">
        <v>10405</v>
      </c>
      <c r="D2675" t="s">
        <v>21</v>
      </c>
      <c r="E2675">
        <v>160.344475128</v>
      </c>
      <c r="F2675">
        <v>131.08000000000001</v>
      </c>
      <c r="G2675">
        <v>-43.401455525357697</v>
      </c>
      <c r="H2675">
        <v>32.990709408851799</v>
      </c>
      <c r="I2675">
        <v>-12.9484243437396</v>
      </c>
      <c r="J2675">
        <v>22.829264531010899</v>
      </c>
      <c r="K2675">
        <v>100.755655305872</v>
      </c>
      <c r="L2675">
        <v>123.294969239351</v>
      </c>
      <c r="M2675">
        <v>92.002134614912606</v>
      </c>
      <c r="N2675">
        <v>4.4926219606166899</v>
      </c>
      <c r="O2675">
        <v>75.465364662801306</v>
      </c>
      <c r="P2675">
        <v>55.750950570342198</v>
      </c>
      <c r="Q2675">
        <v>2.3640565393260999E-2</v>
      </c>
    </row>
    <row r="2676" spans="1:17" hidden="1" x14ac:dyDescent="0.3">
      <c r="A2676" t="s">
        <v>5558</v>
      </c>
      <c r="B2676" t="s">
        <v>5559</v>
      </c>
      <c r="C2676" t="s">
        <v>10405</v>
      </c>
      <c r="D2676" t="s">
        <v>1015</v>
      </c>
      <c r="E2676">
        <v>159.96455334000001</v>
      </c>
      <c r="F2676">
        <v>158.69999999999999</v>
      </c>
      <c r="G2676">
        <v>33.308165979110598</v>
      </c>
      <c r="H2676">
        <v>-4.8456665208304299</v>
      </c>
      <c r="I2676">
        <v>31.2704659032349</v>
      </c>
      <c r="J2676">
        <v>-10.041450777821501</v>
      </c>
      <c r="K2676">
        <v>163.58168375167801</v>
      </c>
      <c r="L2676">
        <v>138.96718497374499</v>
      </c>
      <c r="M2676">
        <v>37.5539033882038</v>
      </c>
      <c r="N2676">
        <v>0.20394962997751001</v>
      </c>
      <c r="O2676">
        <v>23.755513547574001</v>
      </c>
      <c r="P2676">
        <v>86.376981796829</v>
      </c>
      <c r="Q2676">
        <v>4.9547934838585002E-2</v>
      </c>
    </row>
    <row r="2677" spans="1:17" hidden="1" x14ac:dyDescent="0.3">
      <c r="A2677" t="s">
        <v>5560</v>
      </c>
      <c r="B2677" t="s">
        <v>5561</v>
      </c>
      <c r="C2677" t="s">
        <v>10405</v>
      </c>
      <c r="D2677" t="s">
        <v>276</v>
      </c>
      <c r="E2677">
        <v>159.90298136999999</v>
      </c>
      <c r="F2677">
        <v>76.89</v>
      </c>
      <c r="G2677">
        <v>-40.368237556168097</v>
      </c>
      <c r="H2677">
        <v>-8.8811532865946692</v>
      </c>
      <c r="I2677">
        <v>15.7482176596752</v>
      </c>
      <c r="J2677">
        <v>-4.4721709838589199</v>
      </c>
      <c r="K2677">
        <v>72.441902298818405</v>
      </c>
      <c r="L2677">
        <v>70.348631174275098</v>
      </c>
      <c r="M2677">
        <v>59.317720960817397</v>
      </c>
      <c r="N2677">
        <v>0.360777818141159</v>
      </c>
      <c r="O2677">
        <v>44.362075692547798</v>
      </c>
      <c r="P2677">
        <v>58.536082474226802</v>
      </c>
      <c r="Q2677">
        <v>4.1092876779040999E-2</v>
      </c>
    </row>
    <row r="2678" spans="1:17" hidden="1" x14ac:dyDescent="0.3">
      <c r="A2678" t="s">
        <v>5562</v>
      </c>
      <c r="B2678" t="s">
        <v>5563</v>
      </c>
      <c r="C2678" t="s">
        <v>10405</v>
      </c>
      <c r="D2678" t="s">
        <v>393</v>
      </c>
      <c r="E2678">
        <v>159.88950889</v>
      </c>
      <c r="F2678">
        <v>43.13</v>
      </c>
      <c r="G2678">
        <v>-8.7967169698721701</v>
      </c>
      <c r="H2678">
        <v>-1.74640382724724</v>
      </c>
      <c r="I2678">
        <v>-14.2128213013637</v>
      </c>
      <c r="J2678">
        <v>-16.394339741054601</v>
      </c>
      <c r="K2678">
        <v>42.279059596498897</v>
      </c>
      <c r="L2678">
        <v>42.063056214524003</v>
      </c>
      <c r="M2678">
        <v>48.761544337495202</v>
      </c>
      <c r="N2678">
        <v>3.7274012455858201</v>
      </c>
      <c r="O2678">
        <v>43.171806167400803</v>
      </c>
      <c r="P2678">
        <v>36.056782334384799</v>
      </c>
      <c r="Q2678">
        <v>0.13634871141104499</v>
      </c>
    </row>
    <row r="2679" spans="1:17" hidden="1" x14ac:dyDescent="0.3">
      <c r="A2679" t="s">
        <v>5564</v>
      </c>
      <c r="B2679" t="s">
        <v>5565</v>
      </c>
      <c r="C2679" t="s">
        <v>10405</v>
      </c>
      <c r="D2679" t="s">
        <v>592</v>
      </c>
      <c r="E2679">
        <v>159.68</v>
      </c>
      <c r="F2679">
        <v>64</v>
      </c>
      <c r="G2679">
        <v>-54.367658516538398</v>
      </c>
      <c r="H2679">
        <v>-16.3975078673223</v>
      </c>
      <c r="I2679">
        <v>-13.3295988327754</v>
      </c>
      <c r="J2679">
        <v>-11.2967256808363</v>
      </c>
      <c r="K2679">
        <v>68.235313408105696</v>
      </c>
      <c r="L2679">
        <v>72.975167485077904</v>
      </c>
      <c r="M2679">
        <v>32.724648915777102</v>
      </c>
      <c r="N2679">
        <v>0.98197161488300699</v>
      </c>
      <c r="O2679">
        <v>57.8125</v>
      </c>
      <c r="P2679">
        <v>24.271844660194098</v>
      </c>
    </row>
    <row r="2680" spans="1:17" hidden="1" x14ac:dyDescent="0.3">
      <c r="A2680" t="s">
        <v>5566</v>
      </c>
      <c r="B2680" t="s">
        <v>5567</v>
      </c>
      <c r="C2680" t="s">
        <v>10405</v>
      </c>
      <c r="D2680" t="s">
        <v>1012</v>
      </c>
      <c r="E2680">
        <v>159.60259679399999</v>
      </c>
      <c r="F2680">
        <v>13.17</v>
      </c>
      <c r="G2680">
        <v>91.370840272807698</v>
      </c>
      <c r="H2680">
        <v>5.3030826340039097</v>
      </c>
      <c r="I2680">
        <v>79.172524695922505</v>
      </c>
      <c r="J2680">
        <v>-2.2757453510652201</v>
      </c>
      <c r="K2680">
        <v>11.8868973920607</v>
      </c>
      <c r="L2680">
        <v>9.6015199909749391</v>
      </c>
      <c r="M2680">
        <v>40.498691375798401</v>
      </c>
      <c r="N2680">
        <v>0.66307971907006602</v>
      </c>
      <c r="O2680">
        <v>20.501138952163998</v>
      </c>
      <c r="P2680">
        <v>141.65137614678801</v>
      </c>
      <c r="Q2680">
        <v>-6.9645272194194002E-2</v>
      </c>
    </row>
    <row r="2681" spans="1:17" hidden="1" x14ac:dyDescent="0.3">
      <c r="A2681" t="s">
        <v>5568</v>
      </c>
      <c r="B2681" t="s">
        <v>5569</v>
      </c>
      <c r="C2681" t="s">
        <v>10405</v>
      </c>
      <c r="D2681" t="s">
        <v>400</v>
      </c>
      <c r="E2681">
        <v>159.3769021</v>
      </c>
      <c r="F2681">
        <v>230.75</v>
      </c>
      <c r="G2681">
        <v>158.40207361680001</v>
      </c>
      <c r="H2681">
        <v>2.3510129172283301</v>
      </c>
      <c r="I2681">
        <v>-11.667262621784401</v>
      </c>
      <c r="J2681">
        <v>-2.0746872878312801</v>
      </c>
      <c r="K2681">
        <v>215.713621363421</v>
      </c>
      <c r="L2681">
        <v>183.05991097710299</v>
      </c>
      <c r="M2681">
        <v>75.724476693326594</v>
      </c>
      <c r="N2681">
        <v>0.246251890574294</v>
      </c>
      <c r="O2681">
        <v>20.5850487540628</v>
      </c>
      <c r="P2681">
        <v>246.836013828348</v>
      </c>
      <c r="Q2681">
        <v>7.1045522379724002E-2</v>
      </c>
    </row>
    <row r="2682" spans="1:17" hidden="1" x14ac:dyDescent="0.3">
      <c r="A2682" t="s">
        <v>5570</v>
      </c>
      <c r="B2682" t="s">
        <v>5571</v>
      </c>
      <c r="C2682" t="s">
        <v>10405</v>
      </c>
      <c r="D2682" t="s">
        <v>473</v>
      </c>
      <c r="E2682">
        <v>159.00768072</v>
      </c>
      <c r="F2682">
        <v>51.6</v>
      </c>
      <c r="G2682">
        <v>-29.4685463292907</v>
      </c>
      <c r="H2682">
        <v>8.4010223174915293</v>
      </c>
      <c r="I2682">
        <v>11.7668123315865</v>
      </c>
      <c r="J2682">
        <v>-7.2226853345503503</v>
      </c>
      <c r="K2682">
        <v>50.2401809212339</v>
      </c>
      <c r="L2682">
        <v>47.999790370697902</v>
      </c>
      <c r="M2682">
        <v>44.002206559395702</v>
      </c>
      <c r="N2682">
        <v>3.8910781558713001</v>
      </c>
      <c r="O2682">
        <v>29.844961240309999</v>
      </c>
      <c r="P2682">
        <v>39.271255060728699</v>
      </c>
      <c r="Q2682">
        <v>-3.8467685272481997E-2</v>
      </c>
    </row>
    <row r="2683" spans="1:17" hidden="1" x14ac:dyDescent="0.3">
      <c r="A2683" t="s">
        <v>5572</v>
      </c>
      <c r="B2683" t="s">
        <v>5573</v>
      </c>
      <c r="C2683" t="s">
        <v>10405</v>
      </c>
      <c r="D2683" t="s">
        <v>261</v>
      </c>
      <c r="E2683">
        <v>158.61285000000001</v>
      </c>
      <c r="F2683">
        <v>495</v>
      </c>
      <c r="G2683">
        <v>61.736735157570699</v>
      </c>
      <c r="H2683">
        <v>-6.9446126664899301</v>
      </c>
      <c r="I2683">
        <v>40.248672618728897</v>
      </c>
      <c r="J2683">
        <v>-1.0449636857156901</v>
      </c>
      <c r="K2683">
        <v>467.92301905923603</v>
      </c>
      <c r="L2683">
        <v>404.267717408235</v>
      </c>
      <c r="M2683">
        <v>57.800879479737802</v>
      </c>
      <c r="N2683">
        <v>0.82939438459558801</v>
      </c>
      <c r="O2683">
        <v>7.0707070707070701</v>
      </c>
      <c r="P2683">
        <v>102.868852459016</v>
      </c>
      <c r="Q2683">
        <v>0.122511655454642</v>
      </c>
    </row>
    <row r="2684" spans="1:17" hidden="1" x14ac:dyDescent="0.3">
      <c r="A2684" t="s">
        <v>5574</v>
      </c>
      <c r="B2684" t="s">
        <v>5575</v>
      </c>
      <c r="C2684" t="s">
        <v>10405</v>
      </c>
      <c r="D2684" t="s">
        <v>130</v>
      </c>
      <c r="E2684">
        <v>158.129772</v>
      </c>
      <c r="F2684">
        <v>3.14</v>
      </c>
      <c r="G2684">
        <v>-29.9014467621911</v>
      </c>
      <c r="H2684">
        <v>-11.9192365607362</v>
      </c>
      <c r="I2684">
        <v>-25.312528046231701</v>
      </c>
      <c r="J2684">
        <v>-4.5530282018447199</v>
      </c>
      <c r="K2684">
        <v>3.3218649538403802</v>
      </c>
      <c r="L2684">
        <v>3.57295921220775</v>
      </c>
      <c r="M2684">
        <v>41.1694767232567</v>
      </c>
      <c r="N2684">
        <v>0.47067309140045699</v>
      </c>
      <c r="O2684">
        <v>55.095541401273799</v>
      </c>
      <c r="P2684">
        <v>12.544802867383501</v>
      </c>
      <c r="Q2684">
        <v>2.9645219699854002E-2</v>
      </c>
    </row>
    <row r="2685" spans="1:17" hidden="1" x14ac:dyDescent="0.3">
      <c r="A2685" t="s">
        <v>5576</v>
      </c>
      <c r="B2685" t="s">
        <v>5577</v>
      </c>
      <c r="C2685" t="s">
        <v>10405</v>
      </c>
      <c r="D2685" t="s">
        <v>592</v>
      </c>
      <c r="E2685">
        <v>158.12816364</v>
      </c>
      <c r="F2685">
        <v>243.3</v>
      </c>
      <c r="G2685">
        <v>475.64113799387599</v>
      </c>
      <c r="H2685">
        <v>48.531727542818899</v>
      </c>
      <c r="I2685">
        <v>92.075872785436204</v>
      </c>
      <c r="J2685">
        <v>13.3333200747941</v>
      </c>
      <c r="K2685">
        <v>196.56451733551901</v>
      </c>
      <c r="L2685">
        <v>154.044870278552</v>
      </c>
      <c r="M2685">
        <v>60.873608167905402</v>
      </c>
      <c r="N2685">
        <v>0.98519577020540405</v>
      </c>
      <c r="O2685">
        <v>13.440197287299601</v>
      </c>
      <c r="P2685">
        <v>523.04737516005105</v>
      </c>
      <c r="Q2685">
        <v>0.19383969438002399</v>
      </c>
    </row>
    <row r="2686" spans="1:17" hidden="1" x14ac:dyDescent="0.3">
      <c r="A2686" t="s">
        <v>5578</v>
      </c>
      <c r="B2686" t="s">
        <v>5579</v>
      </c>
      <c r="C2686" t="s">
        <v>10405</v>
      </c>
      <c r="D2686" t="s">
        <v>46</v>
      </c>
      <c r="E2686">
        <v>157.85562239999999</v>
      </c>
      <c r="F2686">
        <v>1.44</v>
      </c>
      <c r="G2686">
        <v>-12.8412342474331</v>
      </c>
      <c r="H2686">
        <v>-13.3058703811644</v>
      </c>
      <c r="I2686">
        <v>2.6053605168180698</v>
      </c>
      <c r="J2686">
        <v>-6.0265381356195604</v>
      </c>
      <c r="K2686">
        <v>1.4826665903742899</v>
      </c>
      <c r="L2686">
        <v>1.3365124623232501</v>
      </c>
      <c r="M2686">
        <v>39.624805776207197</v>
      </c>
      <c r="N2686">
        <v>0.34254420251093698</v>
      </c>
      <c r="O2686">
        <v>29.1666666666666</v>
      </c>
      <c r="P2686">
        <v>43.999999999999901</v>
      </c>
      <c r="Q2686">
        <v>0.162662961811469</v>
      </c>
    </row>
    <row r="2687" spans="1:17" hidden="1" x14ac:dyDescent="0.3">
      <c r="A2687" t="s">
        <v>5580</v>
      </c>
      <c r="B2687" t="s">
        <v>5581</v>
      </c>
      <c r="C2687" t="s">
        <v>10405</v>
      </c>
      <c r="D2687" t="s">
        <v>242</v>
      </c>
      <c r="E2687">
        <v>157.48949999999999</v>
      </c>
      <c r="F2687">
        <v>679.2</v>
      </c>
      <c r="G2687">
        <v>174.09644723570199</v>
      </c>
      <c r="H2687">
        <v>-25.805186760710399</v>
      </c>
      <c r="I2687">
        <v>186.02282757064799</v>
      </c>
      <c r="J2687">
        <v>-5.4381633369798497</v>
      </c>
      <c r="K2687">
        <v>645.46117535690803</v>
      </c>
      <c r="L2687">
        <v>425.66380569496198</v>
      </c>
      <c r="M2687">
        <v>34.1482587633989</v>
      </c>
      <c r="N2687">
        <v>0.60416894030339396</v>
      </c>
      <c r="O2687">
        <v>33.8633686690223</v>
      </c>
      <c r="P2687">
        <v>352.8</v>
      </c>
    </row>
    <row r="2688" spans="1:17" hidden="1" x14ac:dyDescent="0.3">
      <c r="A2688" t="s">
        <v>5582</v>
      </c>
      <c r="B2688" t="s">
        <v>5583</v>
      </c>
      <c r="C2688" t="s">
        <v>10405</v>
      </c>
      <c r="D2688" t="s">
        <v>54</v>
      </c>
      <c r="E2688">
        <v>157.46250000000001</v>
      </c>
      <c r="F2688">
        <v>142.5</v>
      </c>
      <c r="G2688">
        <v>-14.080903668920699</v>
      </c>
      <c r="H2688">
        <v>-7.8454335292181101</v>
      </c>
      <c r="I2688">
        <v>-9.4400940286364694</v>
      </c>
      <c r="J2688">
        <v>-2.0530282018447199</v>
      </c>
      <c r="K2688">
        <v>147.72345975540699</v>
      </c>
      <c r="L2688">
        <v>134.09219463040299</v>
      </c>
      <c r="M2688">
        <v>31.933775837023401</v>
      </c>
      <c r="N2688">
        <v>0.26329787234042501</v>
      </c>
      <c r="O2688">
        <v>42.315789473684198</v>
      </c>
      <c r="P2688">
        <v>63.605051664753098</v>
      </c>
    </row>
    <row r="2689" spans="1:17" hidden="1" x14ac:dyDescent="0.3">
      <c r="A2689" t="s">
        <v>5584</v>
      </c>
      <c r="B2689" t="s">
        <v>5585</v>
      </c>
      <c r="C2689" t="s">
        <v>10405</v>
      </c>
      <c r="D2689" t="s">
        <v>592</v>
      </c>
      <c r="E2689">
        <v>156.90605472499999</v>
      </c>
      <c r="F2689">
        <v>101.15</v>
      </c>
      <c r="G2689">
        <v>13.648199793784499</v>
      </c>
      <c r="H2689">
        <v>-7.1467980948190997</v>
      </c>
      <c r="I2689">
        <v>-12.5759866334409</v>
      </c>
      <c r="J2689">
        <v>-1.50847374639918</v>
      </c>
      <c r="K2689">
        <v>103.47830814382201</v>
      </c>
      <c r="L2689">
        <v>97.193312505527999</v>
      </c>
      <c r="M2689">
        <v>44.505014625055097</v>
      </c>
      <c r="N2689">
        <v>0.59015393187836396</v>
      </c>
      <c r="O2689">
        <v>42.412259021255501</v>
      </c>
      <c r="P2689">
        <v>60.5555555555555</v>
      </c>
      <c r="Q2689">
        <v>0.15083319256352501</v>
      </c>
    </row>
    <row r="2690" spans="1:17" hidden="1" x14ac:dyDescent="0.3">
      <c r="A2690" t="s">
        <v>5586</v>
      </c>
      <c r="B2690" t="s">
        <v>5587</v>
      </c>
      <c r="C2690" t="s">
        <v>10405</v>
      </c>
      <c r="D2690" t="s">
        <v>1211</v>
      </c>
      <c r="E2690">
        <v>156.82480000000001</v>
      </c>
      <c r="F2690">
        <v>12.55</v>
      </c>
      <c r="G2690">
        <v>-34.975704808274699</v>
      </c>
      <c r="H2690">
        <v>-9.5162710333889606</v>
      </c>
      <c r="I2690">
        <v>-39.4443289241757</v>
      </c>
      <c r="J2690">
        <v>-0.98570472072813298</v>
      </c>
      <c r="K2690">
        <v>13.099557375727199</v>
      </c>
      <c r="L2690">
        <v>14.955443052103799</v>
      </c>
      <c r="M2690">
        <v>52.463874912038001</v>
      </c>
      <c r="N2690">
        <v>0.637602198192463</v>
      </c>
      <c r="O2690">
        <v>76.812749003983996</v>
      </c>
      <c r="P2690">
        <v>21.844660194174701</v>
      </c>
      <c r="Q2690">
        <v>7.2169007459710999E-2</v>
      </c>
    </row>
    <row r="2691" spans="1:17" hidden="1" x14ac:dyDescent="0.3">
      <c r="A2691" t="s">
        <v>5588</v>
      </c>
      <c r="B2691" t="s">
        <v>5589</v>
      </c>
      <c r="C2691" t="s">
        <v>10405</v>
      </c>
      <c r="D2691" t="s">
        <v>592</v>
      </c>
      <c r="E2691">
        <v>156.74058400000001</v>
      </c>
      <c r="F2691">
        <v>297.85000000000002</v>
      </c>
      <c r="G2691">
        <v>-18.3828320435764</v>
      </c>
      <c r="H2691">
        <v>-3.36157690435657</v>
      </c>
      <c r="I2691">
        <v>-18.752480185284899</v>
      </c>
      <c r="J2691">
        <v>-0.96533275656940498</v>
      </c>
      <c r="K2691">
        <v>295.827242811963</v>
      </c>
      <c r="L2691">
        <v>294.95970179181199</v>
      </c>
      <c r="M2691">
        <v>59.166632867669797</v>
      </c>
      <c r="N2691">
        <v>0.369343435955094</v>
      </c>
      <c r="O2691">
        <v>19.858989424206801</v>
      </c>
      <c r="P2691">
        <v>18.500099462900302</v>
      </c>
      <c r="Q2691">
        <v>3.1002317189983999E-2</v>
      </c>
    </row>
    <row r="2692" spans="1:17" hidden="1" x14ac:dyDescent="0.3">
      <c r="A2692" t="s">
        <v>5590</v>
      </c>
      <c r="B2692" t="s">
        <v>5591</v>
      </c>
      <c r="C2692" t="s">
        <v>10405</v>
      </c>
      <c r="D2692" t="s">
        <v>215</v>
      </c>
      <c r="E2692">
        <v>156.1344</v>
      </c>
      <c r="F2692">
        <v>152</v>
      </c>
      <c r="G2692">
        <v>61.166374305629901</v>
      </c>
      <c r="H2692">
        <v>4.0318279700533601</v>
      </c>
      <c r="I2692">
        <v>-12.458498647835</v>
      </c>
      <c r="J2692">
        <v>-11.576837725654199</v>
      </c>
      <c r="K2692">
        <v>156.58418437023701</v>
      </c>
      <c r="L2692">
        <v>155.615115864301</v>
      </c>
      <c r="M2692">
        <v>37.2775140768493</v>
      </c>
      <c r="N2692">
        <v>2.0018399264029401</v>
      </c>
      <c r="O2692">
        <v>83.125</v>
      </c>
      <c r="P2692">
        <v>133.84615384615299</v>
      </c>
    </row>
    <row r="2693" spans="1:17" hidden="1" x14ac:dyDescent="0.3">
      <c r="A2693" t="s">
        <v>5592</v>
      </c>
      <c r="B2693" t="s">
        <v>5593</v>
      </c>
      <c r="C2693" t="s">
        <v>10405</v>
      </c>
      <c r="D2693" t="s">
        <v>130</v>
      </c>
      <c r="E2693">
        <v>156.12473600000001</v>
      </c>
      <c r="F2693">
        <v>62.56</v>
      </c>
      <c r="G2693">
        <v>-9.1828320435764095</v>
      </c>
      <c r="H2693">
        <v>-10.4709881883548</v>
      </c>
      <c r="I2693">
        <v>-3.95855607429705</v>
      </c>
      <c r="J2693">
        <v>-6.8868650598507699</v>
      </c>
      <c r="K2693">
        <v>65.950689588333205</v>
      </c>
      <c r="L2693">
        <v>63.938314883204001</v>
      </c>
      <c r="M2693">
        <v>38.424214164471501</v>
      </c>
      <c r="N2693">
        <v>0.11449352205315599</v>
      </c>
      <c r="O2693">
        <v>56.1700767263427</v>
      </c>
      <c r="P2693">
        <v>36.8927789934354</v>
      </c>
      <c r="Q2693">
        <v>7.3277499490177006E-2</v>
      </c>
    </row>
    <row r="2694" spans="1:17" hidden="1" x14ac:dyDescent="0.3">
      <c r="A2694" t="s">
        <v>5594</v>
      </c>
      <c r="B2694" t="s">
        <v>5595</v>
      </c>
      <c r="C2694" t="s">
        <v>10405</v>
      </c>
      <c r="D2694" t="s">
        <v>2205</v>
      </c>
      <c r="E2694">
        <v>156.03385</v>
      </c>
      <c r="F2694">
        <v>113.15</v>
      </c>
      <c r="G2694">
        <v>-9.0272463357519008</v>
      </c>
      <c r="H2694">
        <v>-7.6216592645388097</v>
      </c>
      <c r="I2694">
        <v>-50.659163222491799</v>
      </c>
      <c r="J2694">
        <v>0.64073361290008501</v>
      </c>
      <c r="K2694">
        <v>110.37660670949199</v>
      </c>
      <c r="L2694">
        <v>112.829241430526</v>
      </c>
      <c r="M2694">
        <v>73.369129542263096</v>
      </c>
      <c r="N2694">
        <v>1.1505232105771299</v>
      </c>
      <c r="O2694">
        <v>50.729120636323401</v>
      </c>
      <c r="P2694">
        <v>33.117647058823501</v>
      </c>
      <c r="Q2694">
        <v>0.12658050125043599</v>
      </c>
    </row>
    <row r="2695" spans="1:17" hidden="1" x14ac:dyDescent="0.3">
      <c r="A2695" t="s">
        <v>5596</v>
      </c>
      <c r="B2695" t="s">
        <v>5597</v>
      </c>
      <c r="C2695" t="s">
        <v>10405</v>
      </c>
      <c r="D2695" t="s">
        <v>86</v>
      </c>
      <c r="E2695">
        <v>155.78127352999999</v>
      </c>
      <c r="F2695">
        <v>73.63</v>
      </c>
      <c r="G2695">
        <v>-8.5003363070590796E-2</v>
      </c>
      <c r="H2695">
        <v>-10.8364553729797</v>
      </c>
      <c r="I2695">
        <v>-5.8340334225758603</v>
      </c>
      <c r="J2695">
        <v>-6.3040909675361503</v>
      </c>
      <c r="K2695">
        <v>67.641245923135102</v>
      </c>
      <c r="L2695">
        <v>62.552540537534298</v>
      </c>
      <c r="M2695">
        <v>49.3022287015025</v>
      </c>
      <c r="N2695">
        <v>0.85368978741816004</v>
      </c>
      <c r="O2695">
        <v>39.1552356376476</v>
      </c>
      <c r="P2695">
        <v>76.148325358851594</v>
      </c>
      <c r="Q2695">
        <v>8.7901598083484994E-2</v>
      </c>
    </row>
    <row r="2696" spans="1:17" hidden="1" x14ac:dyDescent="0.3">
      <c r="A2696" t="s">
        <v>5598</v>
      </c>
      <c r="B2696" t="s">
        <v>5599</v>
      </c>
      <c r="C2696" t="s">
        <v>10405</v>
      </c>
      <c r="D2696" t="s">
        <v>438</v>
      </c>
      <c r="E2696">
        <v>155.7503471</v>
      </c>
      <c r="F2696">
        <v>8.9</v>
      </c>
      <c r="G2696">
        <v>16.4838346230902</v>
      </c>
      <c r="H2696">
        <v>-9.5534705135709004</v>
      </c>
      <c r="I2696">
        <v>-6.1446394831819102</v>
      </c>
      <c r="J2696">
        <v>-5.7883537087817496</v>
      </c>
      <c r="K2696">
        <v>9.2328226408643701</v>
      </c>
      <c r="L2696">
        <v>8.6631364433191091</v>
      </c>
      <c r="M2696">
        <v>37.388412527589502</v>
      </c>
      <c r="N2696">
        <v>1.0628288674608399</v>
      </c>
      <c r="O2696">
        <v>82.022471910112301</v>
      </c>
      <c r="P2696">
        <v>81.632653061224403</v>
      </c>
      <c r="Q2696">
        <v>0.118072974068992</v>
      </c>
    </row>
    <row r="2697" spans="1:17" hidden="1" x14ac:dyDescent="0.3">
      <c r="A2697" t="s">
        <v>5600</v>
      </c>
      <c r="B2697" t="s">
        <v>5601</v>
      </c>
      <c r="C2697" t="s">
        <v>10405</v>
      </c>
      <c r="D2697" t="s">
        <v>5602</v>
      </c>
      <c r="E2697">
        <v>155.69005799999999</v>
      </c>
      <c r="F2697">
        <v>160.9</v>
      </c>
      <c r="G2697">
        <v>-27.3689792297236</v>
      </c>
      <c r="H2697">
        <v>-17.1391615904185</v>
      </c>
      <c r="I2697">
        <v>2.5904462737159202</v>
      </c>
      <c r="J2697">
        <v>0.686697825552535</v>
      </c>
      <c r="K2697">
        <v>163.58358093687801</v>
      </c>
      <c r="L2697">
        <v>158.71906011679999</v>
      </c>
      <c r="M2697">
        <v>51.318690682870297</v>
      </c>
      <c r="N2697">
        <v>0.47197810113816402</v>
      </c>
      <c r="O2697">
        <v>27.284027346177702</v>
      </c>
      <c r="P2697">
        <v>41.078474353353798</v>
      </c>
    </row>
    <row r="2698" spans="1:17" hidden="1" x14ac:dyDescent="0.3">
      <c r="A2698" t="s">
        <v>5603</v>
      </c>
      <c r="B2698" t="s">
        <v>5604</v>
      </c>
      <c r="C2698" t="s">
        <v>10405</v>
      </c>
      <c r="D2698" t="s">
        <v>130</v>
      </c>
      <c r="E2698">
        <v>155.63607557999899</v>
      </c>
      <c r="F2698">
        <v>22.35</v>
      </c>
      <c r="G2698">
        <v>182.05499567177901</v>
      </c>
      <c r="H2698">
        <v>-6.7725920422103103</v>
      </c>
      <c r="I2698">
        <v>43.860771772229299</v>
      </c>
      <c r="J2698">
        <v>-6.0530282018447199</v>
      </c>
      <c r="K2698">
        <v>22.375956414863101</v>
      </c>
      <c r="L2698">
        <v>16.700920553718301</v>
      </c>
      <c r="M2698">
        <v>31.134435008529</v>
      </c>
      <c r="N2698">
        <v>0.27095585718906601</v>
      </c>
      <c r="O2698">
        <v>19.999999999999901</v>
      </c>
      <c r="P2698">
        <v>222.51082251082201</v>
      </c>
      <c r="Q2698">
        <v>0.101040173379823</v>
      </c>
    </row>
    <row r="2699" spans="1:17" hidden="1" x14ac:dyDescent="0.3">
      <c r="A2699" t="s">
        <v>5605</v>
      </c>
      <c r="B2699" t="s">
        <v>5606</v>
      </c>
      <c r="C2699" t="s">
        <v>10405</v>
      </c>
      <c r="D2699" t="s">
        <v>225</v>
      </c>
      <c r="E2699">
        <v>155.59285</v>
      </c>
      <c r="F2699">
        <v>169.75</v>
      </c>
      <c r="G2699">
        <v>88.719628108883697</v>
      </c>
      <c r="H2699">
        <v>-4.5008389346235198</v>
      </c>
      <c r="I2699">
        <v>-31.401731681763401</v>
      </c>
      <c r="J2699">
        <v>-2.0530282018447199</v>
      </c>
      <c r="K2699">
        <v>159.599924540632</v>
      </c>
      <c r="L2699">
        <v>143.27557393035599</v>
      </c>
      <c r="M2699">
        <v>71.011674641356805</v>
      </c>
      <c r="N2699">
        <v>7.53114036696126E-2</v>
      </c>
      <c r="O2699">
        <v>26.3917525773196</v>
      </c>
      <c r="P2699">
        <v>120.569126819126</v>
      </c>
    </row>
    <row r="2700" spans="1:17" hidden="1" x14ac:dyDescent="0.3">
      <c r="A2700" t="s">
        <v>5607</v>
      </c>
      <c r="B2700" t="s">
        <v>5608</v>
      </c>
      <c r="C2700" t="s">
        <v>10405</v>
      </c>
      <c r="D2700" t="s">
        <v>592</v>
      </c>
      <c r="E2700">
        <v>155.32560000000001</v>
      </c>
      <c r="F2700">
        <v>470</v>
      </c>
      <c r="G2700">
        <v>-20.342974392330799</v>
      </c>
      <c r="H2700">
        <v>0.80749628109817995</v>
      </c>
      <c r="I2700">
        <v>0.69581277812460796</v>
      </c>
      <c r="J2700">
        <v>-3.91598999534015</v>
      </c>
      <c r="K2700">
        <v>465.47664211805898</v>
      </c>
      <c r="L2700">
        <v>439.42619015783703</v>
      </c>
      <c r="M2700">
        <v>48.425335847035697</v>
      </c>
      <c r="N2700">
        <v>9.9052750923476401E-2</v>
      </c>
      <c r="O2700">
        <v>16.3829787234042</v>
      </c>
      <c r="P2700">
        <v>30.5555555555555</v>
      </c>
      <c r="Q2700">
        <v>-2.6210231370203001E-2</v>
      </c>
    </row>
    <row r="2701" spans="1:17" hidden="1" x14ac:dyDescent="0.3">
      <c r="A2701" t="s">
        <v>5609</v>
      </c>
      <c r="B2701" t="s">
        <v>5610</v>
      </c>
      <c r="C2701" t="s">
        <v>10405</v>
      </c>
      <c r="D2701" t="s">
        <v>261</v>
      </c>
      <c r="E2701">
        <v>155.24799999999999</v>
      </c>
      <c r="F2701">
        <v>156.5</v>
      </c>
      <c r="G2701">
        <v>-41.151150405403897</v>
      </c>
      <c r="H2701">
        <v>2.3844069670158099</v>
      </c>
      <c r="I2701">
        <v>-5.32876050000971</v>
      </c>
      <c r="J2701">
        <v>-6.1424662718653096</v>
      </c>
      <c r="K2701">
        <v>148.769531737265</v>
      </c>
      <c r="L2701">
        <v>142.87298667961099</v>
      </c>
      <c r="M2701">
        <v>42.062400864359198</v>
      </c>
      <c r="N2701">
        <v>1.54152619923247</v>
      </c>
      <c r="O2701">
        <v>23.961661341852999</v>
      </c>
      <c r="P2701">
        <v>42.272727272727202</v>
      </c>
      <c r="Q2701">
        <v>9.2606016780653E-2</v>
      </c>
    </row>
    <row r="2702" spans="1:17" hidden="1" x14ac:dyDescent="0.3">
      <c r="A2702" t="s">
        <v>5611</v>
      </c>
      <c r="B2702" t="s">
        <v>5612</v>
      </c>
      <c r="C2702" t="s">
        <v>10405</v>
      </c>
      <c r="D2702" t="s">
        <v>195</v>
      </c>
      <c r="E2702">
        <v>154.81055125</v>
      </c>
      <c r="F2702">
        <v>147.25</v>
      </c>
      <c r="G2702">
        <v>-84.041057151801496</v>
      </c>
      <c r="H2702">
        <v>0.72514976594144898</v>
      </c>
      <c r="I2702">
        <v>-41.099302695617098</v>
      </c>
      <c r="J2702">
        <v>-5.2997814485979697</v>
      </c>
      <c r="K2702">
        <v>148.178426895516</v>
      </c>
      <c r="L2702">
        <v>180.18576852331199</v>
      </c>
      <c r="M2702">
        <v>45.7260859037996</v>
      </c>
      <c r="N2702">
        <v>0.57611408199643499</v>
      </c>
      <c r="O2702">
        <v>123.429541595925</v>
      </c>
      <c r="P2702">
        <v>37.616822429906499</v>
      </c>
      <c r="Q2702">
        <v>2.3821970104475999E-2</v>
      </c>
    </row>
    <row r="2703" spans="1:17" hidden="1" x14ac:dyDescent="0.3">
      <c r="A2703" t="s">
        <v>5613</v>
      </c>
      <c r="B2703" t="s">
        <v>5614</v>
      </c>
      <c r="C2703" t="s">
        <v>10405</v>
      </c>
      <c r="D2703" t="s">
        <v>21</v>
      </c>
      <c r="E2703">
        <v>154.751902855</v>
      </c>
      <c r="F2703">
        <v>0.41</v>
      </c>
      <c r="G2703">
        <v>-49.849498710243097</v>
      </c>
      <c r="H2703">
        <v>-17.000838934623498</v>
      </c>
      <c r="I2703">
        <v>-35.394639483181898</v>
      </c>
      <c r="J2703">
        <v>-6.5984827472992702</v>
      </c>
      <c r="K2703">
        <v>0.47703924642595003</v>
      </c>
      <c r="L2703">
        <v>0.51456363563040897</v>
      </c>
      <c r="M2703">
        <v>7.8333191328309804</v>
      </c>
      <c r="N2703">
        <v>0.83495389587000102</v>
      </c>
      <c r="O2703">
        <v>131.70731707317</v>
      </c>
      <c r="P2703">
        <v>17.1428571428571</v>
      </c>
      <c r="Q2703">
        <v>7.0494251098695004E-2</v>
      </c>
    </row>
    <row r="2704" spans="1:17" hidden="1" x14ac:dyDescent="0.3">
      <c r="A2704" t="s">
        <v>5615</v>
      </c>
      <c r="B2704" t="s">
        <v>5616</v>
      </c>
      <c r="C2704" t="s">
        <v>10405</v>
      </c>
      <c r="D2704" t="s">
        <v>273</v>
      </c>
      <c r="E2704">
        <v>154.71196800000001</v>
      </c>
      <c r="F2704">
        <v>235</v>
      </c>
      <c r="G2704">
        <v>21.845726927428501</v>
      </c>
      <c r="H2704">
        <v>7.1337551817223996</v>
      </c>
      <c r="I2704">
        <v>14.6278324269304</v>
      </c>
      <c r="J2704">
        <v>3.0928051314885998</v>
      </c>
      <c r="K2704">
        <v>214.585840847989</v>
      </c>
      <c r="L2704">
        <v>184.812769659721</v>
      </c>
      <c r="M2704">
        <v>50.674492134465403</v>
      </c>
      <c r="N2704">
        <v>1.22967265033491</v>
      </c>
      <c r="O2704">
        <v>11.446808510638199</v>
      </c>
      <c r="P2704">
        <v>84.748427672955899</v>
      </c>
      <c r="Q2704">
        <v>7.7863560111376004E-2</v>
      </c>
    </row>
    <row r="2705" spans="1:17" hidden="1" x14ac:dyDescent="0.3">
      <c r="A2705" t="s">
        <v>5617</v>
      </c>
      <c r="B2705" t="s">
        <v>5618</v>
      </c>
      <c r="C2705" t="s">
        <v>10405</v>
      </c>
      <c r="D2705" t="s">
        <v>125</v>
      </c>
      <c r="E2705">
        <v>154.44787266</v>
      </c>
      <c r="F2705">
        <v>536.15</v>
      </c>
      <c r="G2705">
        <v>-45.519895618704503</v>
      </c>
      <c r="H2705">
        <v>16.3608889176516</v>
      </c>
      <c r="I2705">
        <v>8.0939503354254398</v>
      </c>
      <c r="J2705">
        <v>5.9839142229931497</v>
      </c>
      <c r="K2705">
        <v>470.71622900114198</v>
      </c>
      <c r="L2705">
        <v>468.63350950531202</v>
      </c>
      <c r="M2705">
        <v>70.036366002572194</v>
      </c>
      <c r="N2705">
        <v>3.38264669076655</v>
      </c>
      <c r="O2705">
        <v>26.009512263359099</v>
      </c>
      <c r="P2705">
        <v>50.625087793229298</v>
      </c>
      <c r="Q2705">
        <v>9.5223995059771999E-2</v>
      </c>
    </row>
    <row r="2706" spans="1:17" hidden="1" x14ac:dyDescent="0.3">
      <c r="A2706" t="s">
        <v>5619</v>
      </c>
      <c r="B2706" t="s">
        <v>5620</v>
      </c>
      <c r="C2706" t="s">
        <v>10405</v>
      </c>
      <c r="D2706" t="s">
        <v>554</v>
      </c>
      <c r="E2706">
        <v>154.34738197999999</v>
      </c>
      <c r="F2706">
        <v>152.9</v>
      </c>
      <c r="G2706">
        <v>35.108352348940102</v>
      </c>
      <c r="H2706">
        <v>2.6246389937741101</v>
      </c>
      <c r="I2706">
        <v>50.535069467943799</v>
      </c>
      <c r="J2706">
        <v>0.98943251363503604</v>
      </c>
      <c r="K2706">
        <v>138.903014769614</v>
      </c>
      <c r="L2706">
        <v>112.316701875335</v>
      </c>
      <c r="M2706">
        <v>67.826158697543605</v>
      </c>
      <c r="N2706">
        <v>1.0382845405075301</v>
      </c>
      <c r="O2706">
        <v>2.0274689339437399</v>
      </c>
      <c r="P2706">
        <v>71.797752808988704</v>
      </c>
    </row>
    <row r="2707" spans="1:17" hidden="1" x14ac:dyDescent="0.3">
      <c r="A2707" t="s">
        <v>5621</v>
      </c>
      <c r="B2707" t="s">
        <v>5622</v>
      </c>
      <c r="C2707" t="s">
        <v>10405</v>
      </c>
      <c r="D2707" t="s">
        <v>273</v>
      </c>
      <c r="E2707">
        <v>154.1386315</v>
      </c>
      <c r="F2707">
        <v>431.9</v>
      </c>
      <c r="G2707">
        <v>691.94912829204497</v>
      </c>
      <c r="H2707">
        <v>-3.6890129319578202</v>
      </c>
      <c r="I2707">
        <v>442.27880874799501</v>
      </c>
      <c r="J2707">
        <v>-3.5098563435005201</v>
      </c>
      <c r="K2707">
        <v>371.76259016011898</v>
      </c>
      <c r="L2707">
        <v>226.26408737705</v>
      </c>
      <c r="M2707">
        <v>63.581463266265601</v>
      </c>
      <c r="N2707">
        <v>0.76510535357430798</v>
      </c>
      <c r="O2707">
        <v>2.3385042833989398</v>
      </c>
      <c r="P2707">
        <v>723.60793287566696</v>
      </c>
      <c r="Q2707">
        <v>0.22673846693765501</v>
      </c>
    </row>
    <row r="2708" spans="1:17" hidden="1" x14ac:dyDescent="0.3">
      <c r="A2708" t="s">
        <v>5623</v>
      </c>
      <c r="B2708" t="s">
        <v>5624</v>
      </c>
      <c r="C2708" t="s">
        <v>10405</v>
      </c>
      <c r="D2708" t="s">
        <v>438</v>
      </c>
      <c r="E2708">
        <v>153.80516428799999</v>
      </c>
      <c r="F2708">
        <v>10.81</v>
      </c>
      <c r="G2708">
        <v>138.40050128975599</v>
      </c>
      <c r="H2708">
        <v>18.200636661290201</v>
      </c>
      <c r="I2708">
        <v>19.440803554792701</v>
      </c>
      <c r="J2708">
        <v>-7.6425478524997299</v>
      </c>
      <c r="K2708">
        <v>10.338502581717201</v>
      </c>
      <c r="L2708">
        <v>8.7548029000598699</v>
      </c>
      <c r="M2708">
        <v>46.392106231089699</v>
      </c>
      <c r="N2708">
        <v>0.59534516918964997</v>
      </c>
      <c r="O2708">
        <v>42.923219241443</v>
      </c>
      <c r="P2708">
        <v>177.17948717948701</v>
      </c>
      <c r="Q2708">
        <v>0.16762638232923799</v>
      </c>
    </row>
    <row r="2709" spans="1:17" hidden="1" x14ac:dyDescent="0.3">
      <c r="A2709" t="s">
        <v>5625</v>
      </c>
      <c r="B2709" t="s">
        <v>5626</v>
      </c>
      <c r="C2709" t="s">
        <v>10405</v>
      </c>
      <c r="D2709" t="s">
        <v>5627</v>
      </c>
      <c r="E2709">
        <v>153.437408</v>
      </c>
      <c r="F2709">
        <v>61.84</v>
      </c>
      <c r="G2709">
        <v>1178.3199928151801</v>
      </c>
      <c r="H2709">
        <v>39.2278091864111</v>
      </c>
      <c r="I2709">
        <v>1383.57623430322</v>
      </c>
      <c r="J2709">
        <v>-0.22038643144362599</v>
      </c>
      <c r="K2709">
        <v>49.119448442505401</v>
      </c>
      <c r="L2709">
        <v>27.0683274171998</v>
      </c>
      <c r="M2709">
        <v>57.6854200398312</v>
      </c>
      <c r="N2709">
        <v>0.92969696969696902</v>
      </c>
      <c r="O2709">
        <v>19.130012936610601</v>
      </c>
      <c r="P2709">
        <v>1682.13256484149</v>
      </c>
      <c r="Q2709">
        <v>0.15327516482924999</v>
      </c>
    </row>
    <row r="2710" spans="1:17" hidden="1" x14ac:dyDescent="0.3">
      <c r="A2710" t="s">
        <v>5628</v>
      </c>
      <c r="B2710" t="s">
        <v>5629</v>
      </c>
      <c r="C2710" t="s">
        <v>10405</v>
      </c>
      <c r="D2710" t="s">
        <v>5630</v>
      </c>
      <c r="E2710">
        <v>153.40490287200001</v>
      </c>
      <c r="F2710">
        <v>68.34</v>
      </c>
      <c r="G2710">
        <v>323.75050128975602</v>
      </c>
      <c r="H2710">
        <v>41.787370672363302</v>
      </c>
      <c r="I2710">
        <v>297.54160823995102</v>
      </c>
      <c r="J2710">
        <v>6.1511061650803303</v>
      </c>
      <c r="K2710">
        <v>46.634281001398399</v>
      </c>
      <c r="L2710">
        <v>28.199771411891199</v>
      </c>
      <c r="M2710">
        <v>98.004210957980703</v>
      </c>
      <c r="N2710">
        <v>0.18150596684804801</v>
      </c>
      <c r="O2710">
        <v>0</v>
      </c>
      <c r="P2710">
        <v>413.83458646616498</v>
      </c>
      <c r="Q2710">
        <v>0.19199689378950899</v>
      </c>
    </row>
    <row r="2711" spans="1:17" hidden="1" x14ac:dyDescent="0.3">
      <c r="A2711" t="s">
        <v>5631</v>
      </c>
      <c r="B2711" t="s">
        <v>5632</v>
      </c>
      <c r="C2711" t="s">
        <v>10405</v>
      </c>
      <c r="D2711" t="s">
        <v>592</v>
      </c>
      <c r="E2711">
        <v>152.55838896</v>
      </c>
      <c r="F2711">
        <v>212.2</v>
      </c>
      <c r="G2711">
        <v>-44.488444778583897</v>
      </c>
      <c r="H2711">
        <v>-6.2411641006413801</v>
      </c>
      <c r="I2711">
        <v>-25.193900834474501</v>
      </c>
      <c r="J2711">
        <v>-4.0849916721643504</v>
      </c>
      <c r="K2711">
        <v>218.17861589635299</v>
      </c>
      <c r="L2711">
        <v>229.02884748948301</v>
      </c>
      <c r="M2711">
        <v>35.483920664776498</v>
      </c>
      <c r="N2711">
        <v>0.71959771272208695</v>
      </c>
      <c r="O2711">
        <v>50.8011310084825</v>
      </c>
      <c r="P2711">
        <v>5.0495049504950504</v>
      </c>
      <c r="Q2711">
        <v>-4.1512469385052E-2</v>
      </c>
    </row>
    <row r="2712" spans="1:17" hidden="1" x14ac:dyDescent="0.3">
      <c r="A2712" t="s">
        <v>5633</v>
      </c>
      <c r="B2712" t="s">
        <v>5634</v>
      </c>
      <c r="C2712" t="s">
        <v>10405</v>
      </c>
      <c r="D2712" t="s">
        <v>46</v>
      </c>
      <c r="E2712">
        <v>151.7516</v>
      </c>
      <c r="F2712">
        <v>182</v>
      </c>
      <c r="G2712">
        <v>12.962722804715501</v>
      </c>
      <c r="H2712">
        <v>14.6991610653764</v>
      </c>
      <c r="I2712">
        <v>-15.290852666912601</v>
      </c>
      <c r="J2712">
        <v>11.5140449688869</v>
      </c>
      <c r="K2712">
        <v>159.69845666199899</v>
      </c>
      <c r="M2712">
        <v>76.613998000465799</v>
      </c>
      <c r="N2712">
        <v>1.76764053736794</v>
      </c>
      <c r="O2712">
        <v>42.802197802197703</v>
      </c>
      <c r="P2712">
        <v>52.046783625730903</v>
      </c>
    </row>
    <row r="2713" spans="1:17" hidden="1" x14ac:dyDescent="0.3">
      <c r="A2713" t="s">
        <v>5635</v>
      </c>
      <c r="B2713" t="s">
        <v>5636</v>
      </c>
      <c r="C2713" t="s">
        <v>10405</v>
      </c>
      <c r="D2713" t="s">
        <v>2205</v>
      </c>
      <c r="E2713">
        <v>151.17230699999999</v>
      </c>
      <c r="F2713">
        <v>164.45</v>
      </c>
      <c r="G2713">
        <v>163.33987483131099</v>
      </c>
      <c r="H2713">
        <v>-3.5990675980695701</v>
      </c>
      <c r="I2713">
        <v>70.914074589874204</v>
      </c>
      <c r="J2713">
        <v>9.7200720478876992</v>
      </c>
      <c r="K2713">
        <v>148.262509548118</v>
      </c>
      <c r="L2713">
        <v>117.306918400521</v>
      </c>
      <c r="M2713">
        <v>73.355644321303103</v>
      </c>
      <c r="N2713">
        <v>0.64995177632026102</v>
      </c>
      <c r="O2713">
        <v>8.0571602310732793</v>
      </c>
      <c r="P2713">
        <v>216.189194385695</v>
      </c>
      <c r="Q2713">
        <v>0.19865072897931799</v>
      </c>
    </row>
    <row r="2714" spans="1:17" hidden="1" x14ac:dyDescent="0.3">
      <c r="A2714" t="s">
        <v>5637</v>
      </c>
      <c r="B2714" t="s">
        <v>5638</v>
      </c>
      <c r="C2714" t="s">
        <v>10405</v>
      </c>
      <c r="D2714" t="s">
        <v>998</v>
      </c>
      <c r="E2714">
        <v>151.16749999999999</v>
      </c>
      <c r="F2714">
        <v>262.89999999999998</v>
      </c>
      <c r="G2714">
        <v>-0.46519086416613498</v>
      </c>
      <c r="H2714">
        <v>45.055475058550499</v>
      </c>
      <c r="I2714">
        <v>63.603639346422199</v>
      </c>
      <c r="J2714">
        <v>38.847293341563599</v>
      </c>
      <c r="K2714">
        <v>161.90862544880301</v>
      </c>
      <c r="L2714">
        <v>167.21872238338901</v>
      </c>
      <c r="M2714">
        <v>92.379630019924505</v>
      </c>
      <c r="N2714">
        <v>3.4579152102024402</v>
      </c>
      <c r="O2714">
        <v>0</v>
      </c>
      <c r="P2714">
        <v>100.533943554538</v>
      </c>
      <c r="Q2714">
        <v>0.20100610477494901</v>
      </c>
    </row>
    <row r="2715" spans="1:17" hidden="1" x14ac:dyDescent="0.3">
      <c r="A2715" t="s">
        <v>5639</v>
      </c>
      <c r="B2715" t="s">
        <v>5640</v>
      </c>
      <c r="C2715" t="s">
        <v>10405</v>
      </c>
      <c r="E2715">
        <v>150.72994267000001</v>
      </c>
      <c r="F2715">
        <v>146.44999999999999</v>
      </c>
      <c r="G2715">
        <v>-31.5412795321609</v>
      </c>
      <c r="H2715">
        <v>4.7704453366607398</v>
      </c>
      <c r="I2715">
        <v>-19.761306149848501</v>
      </c>
      <c r="J2715">
        <v>-2.3492757331153</v>
      </c>
      <c r="K2715">
        <v>138.77576803598299</v>
      </c>
      <c r="L2715">
        <v>136.674376030243</v>
      </c>
      <c r="M2715">
        <v>52.783844795375501</v>
      </c>
      <c r="N2715">
        <v>2.5225285502073902</v>
      </c>
      <c r="O2715">
        <v>15.1587572550358</v>
      </c>
      <c r="P2715">
        <v>34.2961944062356</v>
      </c>
      <c r="Q2715">
        <v>0.111065636930866</v>
      </c>
    </row>
    <row r="2716" spans="1:17" hidden="1" x14ac:dyDescent="0.3">
      <c r="A2716" t="s">
        <v>5641</v>
      </c>
      <c r="B2716" t="s">
        <v>5642</v>
      </c>
      <c r="C2716" t="s">
        <v>10405</v>
      </c>
      <c r="D2716" t="s">
        <v>21</v>
      </c>
      <c r="E2716">
        <v>150.28787971199901</v>
      </c>
      <c r="F2716">
        <v>8.94</v>
      </c>
      <c r="G2716">
        <v>19.4720478187091</v>
      </c>
      <c r="H2716">
        <v>-18.8726982311059</v>
      </c>
      <c r="I2716">
        <v>61.763677150084597</v>
      </c>
      <c r="J2716">
        <v>-10.242683374258499</v>
      </c>
      <c r="K2716">
        <v>8.9462097506491691</v>
      </c>
      <c r="L2716">
        <v>7.3909192442620002</v>
      </c>
      <c r="M2716">
        <v>53.220339445180102</v>
      </c>
      <c r="N2716">
        <v>1.6447050212279599</v>
      </c>
      <c r="O2716">
        <v>25.727069351230401</v>
      </c>
      <c r="P2716">
        <v>138.39999999999901</v>
      </c>
      <c r="Q2716">
        <v>-5.9014051021879996E-3</v>
      </c>
    </row>
    <row r="2717" spans="1:17" hidden="1" x14ac:dyDescent="0.3">
      <c r="A2717" t="s">
        <v>5643</v>
      </c>
      <c r="B2717" t="s">
        <v>5644</v>
      </c>
      <c r="C2717" t="s">
        <v>10405</v>
      </c>
      <c r="D2717" t="s">
        <v>1211</v>
      </c>
      <c r="E2717">
        <v>150.08792314499999</v>
      </c>
      <c r="F2717">
        <v>81.45</v>
      </c>
      <c r="G2717">
        <v>-84.998765319388895</v>
      </c>
      <c r="H2717">
        <v>-7.1136655379489397</v>
      </c>
      <c r="I2717">
        <v>-31.972510484754999</v>
      </c>
      <c r="J2717">
        <v>-1.19201959175862</v>
      </c>
      <c r="K2717">
        <v>84.441831939580496</v>
      </c>
      <c r="M2717">
        <v>52.218820749407399</v>
      </c>
      <c r="N2717">
        <v>0.55509641873278204</v>
      </c>
      <c r="O2717">
        <v>124.677716390423</v>
      </c>
      <c r="P2717">
        <v>11.422708618331001</v>
      </c>
    </row>
    <row r="2718" spans="1:17" hidden="1" x14ac:dyDescent="0.3">
      <c r="A2718" t="s">
        <v>5645</v>
      </c>
      <c r="B2718" t="s">
        <v>5646</v>
      </c>
      <c r="C2718" t="s">
        <v>10405</v>
      </c>
      <c r="D2718" t="s">
        <v>433</v>
      </c>
      <c r="E2718">
        <v>149.80719999999999</v>
      </c>
      <c r="F2718">
        <v>9.9499999999999993</v>
      </c>
      <c r="G2718">
        <v>-16.151824291638398</v>
      </c>
      <c r="H2718">
        <v>-28.835439695079799</v>
      </c>
      <c r="I2718">
        <v>-20.792697735609099</v>
      </c>
      <c r="J2718">
        <v>-3.92679546022738</v>
      </c>
      <c r="K2718">
        <v>10.9611236648063</v>
      </c>
      <c r="L2718">
        <v>11.1361798375954</v>
      </c>
      <c r="M2718">
        <v>39.144787886332601</v>
      </c>
      <c r="N2718">
        <v>0.334199629853695</v>
      </c>
      <c r="O2718">
        <v>83.417085427135603</v>
      </c>
      <c r="P2718">
        <v>41.134751773049601</v>
      </c>
      <c r="Q2718">
        <v>-1.0120085197448E-2</v>
      </c>
    </row>
    <row r="2719" spans="1:17" hidden="1" x14ac:dyDescent="0.3">
      <c r="A2719" t="s">
        <v>5647</v>
      </c>
      <c r="B2719" t="s">
        <v>5648</v>
      </c>
      <c r="C2719" t="s">
        <v>10405</v>
      </c>
      <c r="D2719" t="s">
        <v>125</v>
      </c>
      <c r="E2719">
        <v>149.7267597</v>
      </c>
      <c r="F2719">
        <v>64.45</v>
      </c>
      <c r="G2719">
        <v>-60.238387599131897</v>
      </c>
      <c r="H2719">
        <v>-20.654685088469598</v>
      </c>
      <c r="I2719">
        <v>-36.172207221052098</v>
      </c>
      <c r="J2719">
        <v>-2.9621191109356202</v>
      </c>
      <c r="K2719">
        <v>67.773961389053895</v>
      </c>
      <c r="L2719">
        <v>76.432167777804196</v>
      </c>
      <c r="M2719">
        <v>39.794140174005101</v>
      </c>
      <c r="N2719">
        <v>0.60929613400632299</v>
      </c>
      <c r="O2719">
        <v>95.500387897595004</v>
      </c>
      <c r="P2719">
        <v>5.31045751633987</v>
      </c>
    </row>
    <row r="2720" spans="1:17" hidden="1" x14ac:dyDescent="0.3">
      <c r="A2720" t="s">
        <v>5649</v>
      </c>
      <c r="B2720" t="s">
        <v>5650</v>
      </c>
      <c r="C2720" t="s">
        <v>10405</v>
      </c>
      <c r="D2720" t="s">
        <v>465</v>
      </c>
      <c r="E2720">
        <v>149.53745129999999</v>
      </c>
      <c r="F2720">
        <v>105.5</v>
      </c>
      <c r="G2720">
        <v>-43.231271074795799</v>
      </c>
      <c r="H2720">
        <v>-3.5618717984732902</v>
      </c>
      <c r="I2720">
        <v>-20.605648657493798</v>
      </c>
      <c r="J2720">
        <v>5.2324009398718401</v>
      </c>
      <c r="K2720">
        <v>104.572732710433</v>
      </c>
      <c r="L2720">
        <v>111.34125286843</v>
      </c>
      <c r="M2720">
        <v>59.091250842451998</v>
      </c>
      <c r="N2720">
        <v>1.00536616161616</v>
      </c>
      <c r="O2720">
        <v>71.563981042654007</v>
      </c>
      <c r="P2720">
        <v>12.834224598930399</v>
      </c>
    </row>
    <row r="2721" spans="1:17" hidden="1" x14ac:dyDescent="0.3">
      <c r="A2721" t="s">
        <v>5651</v>
      </c>
      <c r="B2721" t="s">
        <v>5652</v>
      </c>
      <c r="C2721" t="s">
        <v>10405</v>
      </c>
      <c r="D2721" t="s">
        <v>21</v>
      </c>
      <c r="E2721">
        <v>149.347488</v>
      </c>
      <c r="F2721">
        <v>168.8</v>
      </c>
      <c r="G2721">
        <v>14.3609820173446</v>
      </c>
      <c r="H2721">
        <v>-5.7210597364828999</v>
      </c>
      <c r="I2721">
        <v>36.479562886918302</v>
      </c>
      <c r="J2721">
        <v>-4.8824080246512302</v>
      </c>
      <c r="K2721">
        <v>173.79702347270899</v>
      </c>
      <c r="M2721">
        <v>42.090482011629</v>
      </c>
      <c r="N2721">
        <v>0.25402997164843999</v>
      </c>
      <c r="O2721">
        <v>37.736966824644497</v>
      </c>
      <c r="P2721">
        <v>73.128205128205096</v>
      </c>
    </row>
    <row r="2722" spans="1:17" hidden="1" x14ac:dyDescent="0.3">
      <c r="A2722" t="s">
        <v>5653</v>
      </c>
      <c r="B2722" t="s">
        <v>5654</v>
      </c>
      <c r="C2722" t="s">
        <v>10405</v>
      </c>
      <c r="D2722" t="s">
        <v>54</v>
      </c>
      <c r="E2722">
        <v>149.33519946600001</v>
      </c>
      <c r="F2722">
        <v>8.67</v>
      </c>
      <c r="G2722">
        <v>77.374043704788605</v>
      </c>
      <c r="H2722">
        <v>16.790369856585201</v>
      </c>
      <c r="I2722">
        <v>45.269525620007499</v>
      </c>
      <c r="J2722">
        <v>-8.1168579890787704</v>
      </c>
      <c r="K2722">
        <v>8.0769882062640797</v>
      </c>
      <c r="L2722">
        <v>6.49608448564185</v>
      </c>
      <c r="M2722">
        <v>42.276555936144</v>
      </c>
      <c r="N2722">
        <v>0.403642542232372</v>
      </c>
      <c r="O2722">
        <v>19.261822376009199</v>
      </c>
      <c r="P2722">
        <v>148.94953148117699</v>
      </c>
      <c r="Q2722">
        <v>3.4756667435049998E-3</v>
      </c>
    </row>
    <row r="2723" spans="1:17" hidden="1" x14ac:dyDescent="0.3">
      <c r="A2723" t="s">
        <v>5655</v>
      </c>
      <c r="B2723" t="s">
        <v>5656</v>
      </c>
      <c r="C2723" t="s">
        <v>10405</v>
      </c>
      <c r="D2723" t="s">
        <v>549</v>
      </c>
      <c r="E2723">
        <v>149.19767021999999</v>
      </c>
      <c r="F2723">
        <v>98.76</v>
      </c>
      <c r="G2723">
        <v>21.504538556837598</v>
      </c>
      <c r="H2723">
        <v>1.87217947158991</v>
      </c>
      <c r="I2723">
        <v>15.2581476222579</v>
      </c>
      <c r="J2723">
        <v>-0.115834074601651</v>
      </c>
      <c r="K2723">
        <v>95.623044504900804</v>
      </c>
      <c r="L2723">
        <v>86.948874861164697</v>
      </c>
      <c r="M2723">
        <v>52.491167734057299</v>
      </c>
      <c r="N2723">
        <v>1.1392626308001499</v>
      </c>
      <c r="O2723">
        <v>11.077359254758999</v>
      </c>
      <c r="P2723">
        <v>59.033816425120698</v>
      </c>
      <c r="Q2723">
        <v>4.0773027759589998E-2</v>
      </c>
    </row>
    <row r="2724" spans="1:17" hidden="1" x14ac:dyDescent="0.3">
      <c r="A2724" t="s">
        <v>5657</v>
      </c>
      <c r="B2724" t="s">
        <v>5658</v>
      </c>
      <c r="C2724" t="s">
        <v>10405</v>
      </c>
      <c r="D2724" t="s">
        <v>592</v>
      </c>
      <c r="E2724">
        <v>149.184141525</v>
      </c>
      <c r="F2724">
        <v>165.65</v>
      </c>
      <c r="G2724">
        <v>64.0237423918025</v>
      </c>
      <c r="H2724">
        <v>0.30561267827969102</v>
      </c>
      <c r="I2724">
        <v>12.935808982593</v>
      </c>
      <c r="J2724">
        <v>-5.8148765430769602</v>
      </c>
      <c r="K2724">
        <v>157.831611063032</v>
      </c>
      <c r="L2724">
        <v>135.619414251352</v>
      </c>
      <c r="M2724">
        <v>61.882870960568397</v>
      </c>
      <c r="N2724">
        <v>0.82036646411292702</v>
      </c>
      <c r="O2724">
        <v>11.0775731964986</v>
      </c>
      <c r="P2724">
        <v>119.840743198407</v>
      </c>
      <c r="Q2724">
        <v>0.10886431037467401</v>
      </c>
    </row>
    <row r="2725" spans="1:17" hidden="1" x14ac:dyDescent="0.3">
      <c r="A2725" t="s">
        <v>5659</v>
      </c>
      <c r="B2725" t="s">
        <v>5660</v>
      </c>
      <c r="C2725" t="s">
        <v>10405</v>
      </c>
      <c r="D2725" t="s">
        <v>1473</v>
      </c>
      <c r="E2725">
        <v>149.01750000000001</v>
      </c>
      <c r="F2725">
        <v>13.32</v>
      </c>
      <c r="G2725">
        <v>2088.1505012897501</v>
      </c>
      <c r="H2725">
        <v>45.441755784090503</v>
      </c>
      <c r="I2725">
        <v>255.714604214297</v>
      </c>
      <c r="J2725">
        <v>6.0595545796122297</v>
      </c>
      <c r="K2725">
        <v>9.0771056654845701</v>
      </c>
      <c r="L2725">
        <v>4.9917028807683099</v>
      </c>
      <c r="M2725">
        <v>99.998796367200399</v>
      </c>
      <c r="N2725">
        <v>0.87557676268609697</v>
      </c>
      <c r="O2725">
        <v>0</v>
      </c>
      <c r="P2725">
        <v>2120</v>
      </c>
    </row>
    <row r="2726" spans="1:17" hidden="1" x14ac:dyDescent="0.3">
      <c r="A2726" t="s">
        <v>5661</v>
      </c>
      <c r="B2726" t="s">
        <v>5662</v>
      </c>
      <c r="C2726" t="s">
        <v>10405</v>
      </c>
      <c r="D2726" t="s">
        <v>998</v>
      </c>
      <c r="E2726">
        <v>148.96937500000001</v>
      </c>
      <c r="F2726">
        <v>125</v>
      </c>
      <c r="G2726">
        <v>-70.121103648514605</v>
      </c>
      <c r="H2726">
        <v>-34.078303723355901</v>
      </c>
      <c r="I2726">
        <v>-55.359900029087598</v>
      </c>
      <c r="J2726">
        <v>-10.578458132324</v>
      </c>
      <c r="K2726">
        <v>166.77656158472101</v>
      </c>
      <c r="L2726">
        <v>233.58052871011299</v>
      </c>
      <c r="M2726">
        <v>6.3304389844073201</v>
      </c>
      <c r="N2726">
        <v>0.12927439532944099</v>
      </c>
      <c r="O2726">
        <v>289.44</v>
      </c>
      <c r="P2726">
        <v>0</v>
      </c>
      <c r="Q2726">
        <v>-1.3287955625083E-2</v>
      </c>
    </row>
    <row r="2727" spans="1:17" hidden="1" x14ac:dyDescent="0.3">
      <c r="A2727" t="s">
        <v>5663</v>
      </c>
      <c r="B2727" t="s">
        <v>5664</v>
      </c>
      <c r="C2727" t="s">
        <v>10405</v>
      </c>
      <c r="D2727" t="s">
        <v>125</v>
      </c>
      <c r="E2727">
        <v>148.88226595</v>
      </c>
      <c r="F2727">
        <v>3.74</v>
      </c>
      <c r="G2727">
        <v>45.401686123880097</v>
      </c>
      <c r="H2727">
        <v>-4.2312971556477796</v>
      </c>
      <c r="I2727">
        <v>-4.0613061498485701</v>
      </c>
      <c r="J2727">
        <v>-9.7453358941524098</v>
      </c>
      <c r="K2727">
        <v>3.7710316866276301</v>
      </c>
      <c r="L2727">
        <v>3.5020484151230198</v>
      </c>
      <c r="M2727">
        <v>46.886241255701201</v>
      </c>
      <c r="N2727">
        <v>0.95590659323544402</v>
      </c>
      <c r="O2727">
        <v>41.443850267379602</v>
      </c>
      <c r="P2727">
        <v>93.782383419689097</v>
      </c>
      <c r="Q2727">
        <v>9.2578488274246001E-2</v>
      </c>
    </row>
    <row r="2728" spans="1:17" hidden="1" x14ac:dyDescent="0.3">
      <c r="A2728" t="s">
        <v>5665</v>
      </c>
      <c r="B2728" t="s">
        <v>5666</v>
      </c>
      <c r="C2728" t="s">
        <v>10405</v>
      </c>
      <c r="D2728" t="s">
        <v>195</v>
      </c>
      <c r="E2728">
        <v>148.829405151</v>
      </c>
      <c r="F2728">
        <v>63.21</v>
      </c>
      <c r="G2728">
        <v>-53.308246225153603</v>
      </c>
      <c r="H2728">
        <v>-14.6428843891689</v>
      </c>
      <c r="I2728">
        <v>-8.7490568087233402</v>
      </c>
      <c r="J2728">
        <v>-6.8679544732861801</v>
      </c>
      <c r="K2728">
        <v>62.7933463545207</v>
      </c>
      <c r="L2728">
        <v>64.057010631428398</v>
      </c>
      <c r="M2728">
        <v>37.1296084133607</v>
      </c>
      <c r="N2728">
        <v>0.52931564837530098</v>
      </c>
      <c r="O2728">
        <v>50.925486473659198</v>
      </c>
      <c r="P2728">
        <v>23.9411764705882</v>
      </c>
      <c r="Q2728">
        <v>1.3528903669239999E-3</v>
      </c>
    </row>
    <row r="2729" spans="1:17" hidden="1" x14ac:dyDescent="0.3">
      <c r="A2729" t="s">
        <v>5667</v>
      </c>
      <c r="B2729" t="s">
        <v>5668</v>
      </c>
      <c r="C2729" t="s">
        <v>10405</v>
      </c>
      <c r="D2729" t="s">
        <v>144</v>
      </c>
      <c r="E2729">
        <v>148.78007099999999</v>
      </c>
      <c r="F2729">
        <v>366.3</v>
      </c>
      <c r="G2729">
        <v>224.47345848820001</v>
      </c>
      <c r="H2729">
        <v>-13.751779811156201</v>
      </c>
      <c r="I2729">
        <v>-37.223923790470103</v>
      </c>
      <c r="J2729">
        <v>-10.4476360449819</v>
      </c>
      <c r="K2729">
        <v>395.37669459922802</v>
      </c>
      <c r="L2729">
        <v>339.00090552362502</v>
      </c>
      <c r="M2729">
        <v>13.815823017080399</v>
      </c>
      <c r="N2729">
        <v>1.98509088433521</v>
      </c>
      <c r="O2729">
        <v>32.4597324597324</v>
      </c>
      <c r="P2729">
        <v>311.57303370786502</v>
      </c>
      <c r="Q2729">
        <v>0.277820600935337</v>
      </c>
    </row>
    <row r="2730" spans="1:17" hidden="1" x14ac:dyDescent="0.3">
      <c r="A2730" t="s">
        <v>5669</v>
      </c>
      <c r="B2730" t="s">
        <v>5670</v>
      </c>
      <c r="C2730" t="s">
        <v>10405</v>
      </c>
      <c r="D2730" t="s">
        <v>1806</v>
      </c>
      <c r="E2730">
        <v>148.69100022000001</v>
      </c>
      <c r="F2730">
        <v>14.07</v>
      </c>
      <c r="G2730">
        <v>-54.114692080408801</v>
      </c>
      <c r="H2730">
        <v>-31.260673303153499</v>
      </c>
      <c r="I2730">
        <v>-47.324918367644003</v>
      </c>
      <c r="J2730">
        <v>-18.8177340841976</v>
      </c>
      <c r="K2730">
        <v>17.662457516119002</v>
      </c>
      <c r="L2730">
        <v>18.923547124806699</v>
      </c>
      <c r="M2730">
        <v>17.6197292159897</v>
      </c>
      <c r="N2730">
        <v>0.81125153618899803</v>
      </c>
      <c r="O2730">
        <v>113.36176261549301</v>
      </c>
      <c r="P2730">
        <v>10.266457680250699</v>
      </c>
      <c r="Q2730">
        <v>0.1565351187447</v>
      </c>
    </row>
    <row r="2731" spans="1:17" hidden="1" x14ac:dyDescent="0.3">
      <c r="A2731" t="s">
        <v>5671</v>
      </c>
      <c r="B2731" t="s">
        <v>5672</v>
      </c>
      <c r="C2731" t="s">
        <v>10405</v>
      </c>
      <c r="E2731">
        <v>148.47678999999999</v>
      </c>
      <c r="F2731">
        <v>446.95</v>
      </c>
      <c r="G2731">
        <v>907.81088742606698</v>
      </c>
      <c r="H2731">
        <v>40.668666078904998</v>
      </c>
      <c r="I2731">
        <v>603.95784599131696</v>
      </c>
      <c r="J2731">
        <v>1.9255399696099</v>
      </c>
      <c r="K2731">
        <v>325.737098908223</v>
      </c>
      <c r="L2731">
        <v>180.86152490828201</v>
      </c>
      <c r="M2731">
        <v>72.552225996915098</v>
      </c>
      <c r="N2731">
        <v>1.45686338644611</v>
      </c>
      <c r="O2731">
        <v>6.0409441772010197</v>
      </c>
      <c r="P2731">
        <v>1189.8989898989901</v>
      </c>
      <c r="Q2731">
        <v>5.6312230643352001E-2</v>
      </c>
    </row>
    <row r="2732" spans="1:17" hidden="1" x14ac:dyDescent="0.3">
      <c r="A2732" t="s">
        <v>5673</v>
      </c>
      <c r="B2732" t="s">
        <v>5674</v>
      </c>
      <c r="C2732" t="s">
        <v>10405</v>
      </c>
      <c r="E2732">
        <v>148.47450000000001</v>
      </c>
      <c r="F2732">
        <v>150</v>
      </c>
      <c r="G2732">
        <v>134.48572856248401</v>
      </c>
      <c r="H2732">
        <v>-9.2507602935414095</v>
      </c>
      <c r="I2732">
        <v>-33.968610562158503</v>
      </c>
      <c r="J2732">
        <v>-6.8029495607626096</v>
      </c>
      <c r="K2732">
        <v>154.61773580250599</v>
      </c>
      <c r="L2732">
        <v>140.32743377576799</v>
      </c>
      <c r="M2732">
        <v>37.378146644958399</v>
      </c>
      <c r="N2732">
        <v>0.42417030818210799</v>
      </c>
      <c r="O2732">
        <v>55.4</v>
      </c>
      <c r="P2732">
        <v>166.335227272727</v>
      </c>
      <c r="Q2732">
        <v>0.214203787818258</v>
      </c>
    </row>
    <row r="2733" spans="1:17" hidden="1" x14ac:dyDescent="0.3">
      <c r="A2733" t="s">
        <v>5675</v>
      </c>
      <c r="B2733" t="s">
        <v>5676</v>
      </c>
      <c r="C2733" t="s">
        <v>10405</v>
      </c>
      <c r="D2733" t="s">
        <v>125</v>
      </c>
      <c r="E2733">
        <v>148.3925188</v>
      </c>
      <c r="F2733">
        <v>59.75</v>
      </c>
      <c r="G2733">
        <v>-41.864558951206902</v>
      </c>
      <c r="H2733">
        <v>-18.663929063378799</v>
      </c>
      <c r="I2733">
        <v>-27.4096997241457</v>
      </c>
      <c r="J2733">
        <v>-6.9658649688811698</v>
      </c>
      <c r="O2733">
        <v>20.5020920502092</v>
      </c>
      <c r="P2733">
        <v>4.9165935030728702</v>
      </c>
    </row>
    <row r="2734" spans="1:17" hidden="1" x14ac:dyDescent="0.3">
      <c r="A2734" t="s">
        <v>5677</v>
      </c>
      <c r="B2734" t="s">
        <v>5678</v>
      </c>
      <c r="C2734" t="s">
        <v>10405</v>
      </c>
      <c r="E2734">
        <v>148.36217375000001</v>
      </c>
      <c r="F2734">
        <v>208.75</v>
      </c>
      <c r="G2734">
        <v>7.3171679564235701</v>
      </c>
      <c r="H2734">
        <v>-11.979884711541599</v>
      </c>
      <c r="I2734">
        <v>11.3441825951406</v>
      </c>
      <c r="J2734">
        <v>-4.21211911093563</v>
      </c>
      <c r="K2734">
        <v>213.358034758895</v>
      </c>
      <c r="L2734">
        <v>182.86006146564799</v>
      </c>
      <c r="M2734">
        <v>38.156301328343503</v>
      </c>
      <c r="N2734">
        <v>0.54998608517715997</v>
      </c>
      <c r="O2734">
        <v>16.4071856287425</v>
      </c>
      <c r="P2734">
        <v>55.725475568817501</v>
      </c>
      <c r="Q2734">
        <v>0.20722737706708999</v>
      </c>
    </row>
    <row r="2735" spans="1:17" hidden="1" x14ac:dyDescent="0.3">
      <c r="A2735" t="s">
        <v>5679</v>
      </c>
      <c r="B2735" t="s">
        <v>5680</v>
      </c>
      <c r="C2735" t="s">
        <v>10405</v>
      </c>
      <c r="D2735" t="s">
        <v>1434</v>
      </c>
      <c r="E2735">
        <v>147.90274500000001</v>
      </c>
      <c r="F2735">
        <v>355.45</v>
      </c>
      <c r="G2735">
        <v>39.699729088984697</v>
      </c>
      <c r="H2735">
        <v>-2.8212712407429898</v>
      </c>
      <c r="I2735">
        <v>23.6569478184053</v>
      </c>
      <c r="J2735">
        <v>-15.9748877468496</v>
      </c>
      <c r="K2735">
        <v>343.79038601624802</v>
      </c>
      <c r="L2735">
        <v>301.85285990093098</v>
      </c>
      <c r="M2735">
        <v>38.861341876165703</v>
      </c>
      <c r="N2735">
        <v>3.4714613720054301</v>
      </c>
      <c r="O2735">
        <v>20.410746940497901</v>
      </c>
      <c r="P2735">
        <v>82.095286885245898</v>
      </c>
      <c r="Q2735">
        <v>7.0622449756403999E-2</v>
      </c>
    </row>
    <row r="2736" spans="1:17" hidden="1" x14ac:dyDescent="0.3">
      <c r="A2736" t="s">
        <v>5681</v>
      </c>
      <c r="B2736" t="s">
        <v>5682</v>
      </c>
      <c r="C2736" t="s">
        <v>10405</v>
      </c>
      <c r="D2736" t="s">
        <v>592</v>
      </c>
      <c r="E2736">
        <v>147.85874999999999</v>
      </c>
      <c r="F2736">
        <v>219.05</v>
      </c>
      <c r="G2736">
        <v>6.8336288617733798</v>
      </c>
      <c r="H2736">
        <v>-8.1189731979190807</v>
      </c>
      <c r="I2736">
        <v>7.9558612321256597</v>
      </c>
      <c r="J2736">
        <v>-3.4357222250382899</v>
      </c>
      <c r="K2736">
        <v>219.85681644391701</v>
      </c>
      <c r="L2736">
        <v>198.324039156954</v>
      </c>
      <c r="M2736">
        <v>42.489578784225102</v>
      </c>
      <c r="N2736">
        <v>0.282373287497103</v>
      </c>
      <c r="O2736">
        <v>20.885642547363599</v>
      </c>
      <c r="P2736">
        <v>47.956771361026597</v>
      </c>
      <c r="Q2736">
        <v>1.4319738061054001E-2</v>
      </c>
    </row>
    <row r="2737" spans="1:17" hidden="1" x14ac:dyDescent="0.3">
      <c r="A2737" t="s">
        <v>5683</v>
      </c>
      <c r="B2737" t="s">
        <v>5684</v>
      </c>
      <c r="C2737" t="s">
        <v>10405</v>
      </c>
      <c r="D2737" t="s">
        <v>5685</v>
      </c>
      <c r="E2737">
        <v>147.8349327</v>
      </c>
      <c r="F2737">
        <v>53.43</v>
      </c>
      <c r="G2737">
        <v>309.35611648381098</v>
      </c>
      <c r="H2737">
        <v>-19.565490749547902</v>
      </c>
      <c r="I2737">
        <v>99.888809073141701</v>
      </c>
      <c r="J2737">
        <v>-6.0333029464731096</v>
      </c>
      <c r="K2737">
        <v>53.477749754933598</v>
      </c>
      <c r="L2737">
        <v>38.6382771638512</v>
      </c>
      <c r="M2737">
        <v>37.4379186754975</v>
      </c>
      <c r="N2737">
        <v>0.53384309086299198</v>
      </c>
      <c r="O2737">
        <v>22.683885457608</v>
      </c>
      <c r="P2737">
        <v>364.20503909643702</v>
      </c>
      <c r="Q2737">
        <v>0.12796098413214599</v>
      </c>
    </row>
    <row r="2738" spans="1:17" hidden="1" x14ac:dyDescent="0.3">
      <c r="A2738" t="s">
        <v>5686</v>
      </c>
      <c r="B2738" t="s">
        <v>5687</v>
      </c>
      <c r="C2738" t="s">
        <v>10405</v>
      </c>
      <c r="D2738" t="s">
        <v>1211</v>
      </c>
      <c r="E2738">
        <v>147.305598807</v>
      </c>
      <c r="F2738">
        <v>0.79</v>
      </c>
      <c r="G2738">
        <v>17.2071050633418</v>
      </c>
      <c r="H2738">
        <v>-8.1152967659488109</v>
      </c>
      <c r="I2738">
        <v>-18.644639483181901</v>
      </c>
      <c r="J2738">
        <v>-4.4920525920886103</v>
      </c>
      <c r="K2738">
        <v>0.83121270067911601</v>
      </c>
      <c r="L2738">
        <v>0.78113312835339699</v>
      </c>
      <c r="M2738">
        <v>36.155439411886</v>
      </c>
      <c r="N2738">
        <v>0.32526170949940097</v>
      </c>
      <c r="O2738">
        <v>51.898734177215097</v>
      </c>
      <c r="P2738">
        <v>71.739130434782595</v>
      </c>
      <c r="Q2738">
        <v>8.4488592148390003E-3</v>
      </c>
    </row>
    <row r="2739" spans="1:17" hidden="1" x14ac:dyDescent="0.3">
      <c r="A2739" t="s">
        <v>5688</v>
      </c>
      <c r="B2739" t="s">
        <v>5689</v>
      </c>
      <c r="C2739" t="s">
        <v>10405</v>
      </c>
      <c r="D2739" t="s">
        <v>5244</v>
      </c>
      <c r="E2739">
        <v>147.11314915</v>
      </c>
      <c r="F2739">
        <v>102.74</v>
      </c>
      <c r="G2739">
        <v>84.445238131862098</v>
      </c>
      <c r="H2739">
        <v>-15.545883979668501</v>
      </c>
      <c r="I2739">
        <v>-11.6406508058787</v>
      </c>
      <c r="J2739">
        <v>-4.9635493424543604</v>
      </c>
      <c r="K2739">
        <v>104.068014508212</v>
      </c>
      <c r="L2739">
        <v>92.303754486953594</v>
      </c>
      <c r="M2739">
        <v>58.0033510410831</v>
      </c>
      <c r="N2739">
        <v>0.94155813172713398</v>
      </c>
      <c r="O2739">
        <v>24.148335604438302</v>
      </c>
      <c r="P2739">
        <v>133.76564277588099</v>
      </c>
      <c r="Q2739">
        <v>0.12476762761872</v>
      </c>
    </row>
    <row r="2740" spans="1:17" hidden="1" x14ac:dyDescent="0.3">
      <c r="A2740" t="s">
        <v>5690</v>
      </c>
      <c r="B2740" t="s">
        <v>5691</v>
      </c>
      <c r="C2740" t="s">
        <v>10405</v>
      </c>
      <c r="D2740" t="s">
        <v>2703</v>
      </c>
      <c r="E2740">
        <v>146.53326300000001</v>
      </c>
      <c r="F2740">
        <v>133.94999999999999</v>
      </c>
      <c r="G2740">
        <v>80.466240709633198</v>
      </c>
      <c r="H2740">
        <v>-13.4406747889272</v>
      </c>
      <c r="I2740">
        <v>56.2281732193455</v>
      </c>
      <c r="J2740">
        <v>-8.4990212332036101</v>
      </c>
      <c r="K2740">
        <v>128.00995631398899</v>
      </c>
      <c r="L2740">
        <v>99.594890417088394</v>
      </c>
      <c r="M2740">
        <v>39.907873683431802</v>
      </c>
      <c r="N2740">
        <v>0.45355154622650601</v>
      </c>
      <c r="O2740">
        <v>22.508398656215</v>
      </c>
      <c r="P2740">
        <v>172.533062054933</v>
      </c>
      <c r="Q2740">
        <v>8.6189163720693004E-2</v>
      </c>
    </row>
    <row r="2741" spans="1:17" hidden="1" x14ac:dyDescent="0.3">
      <c r="A2741" t="s">
        <v>5692</v>
      </c>
      <c r="B2741" t="s">
        <v>5693</v>
      </c>
      <c r="C2741" t="s">
        <v>10405</v>
      </c>
      <c r="D2741" t="s">
        <v>400</v>
      </c>
      <c r="E2741">
        <v>146.4</v>
      </c>
      <c r="F2741">
        <v>381.25</v>
      </c>
      <c r="G2741">
        <v>112.38496637623901</v>
      </c>
      <c r="H2741">
        <v>19.6627887806135</v>
      </c>
      <c r="I2741">
        <v>24.1498193993129</v>
      </c>
      <c r="J2741">
        <v>-3.9201961216442198</v>
      </c>
      <c r="K2741">
        <v>333.09824608674802</v>
      </c>
      <c r="L2741">
        <v>282.74520924912002</v>
      </c>
      <c r="M2741">
        <v>56.933777536642602</v>
      </c>
      <c r="N2741">
        <v>2.9857044279023102</v>
      </c>
      <c r="O2741">
        <v>20.078688524590099</v>
      </c>
      <c r="P2741">
        <v>158.47457627118601</v>
      </c>
      <c r="Q2741">
        <v>4.9838441037707001E-2</v>
      </c>
    </row>
    <row r="2742" spans="1:17" hidden="1" x14ac:dyDescent="0.3">
      <c r="A2742" t="s">
        <v>5694</v>
      </c>
      <c r="B2742" t="s">
        <v>5695</v>
      </c>
      <c r="C2742" t="s">
        <v>10405</v>
      </c>
      <c r="D2742" t="s">
        <v>592</v>
      </c>
      <c r="E2742">
        <v>145.88761875</v>
      </c>
      <c r="F2742">
        <v>270.35000000000002</v>
      </c>
      <c r="G2742">
        <v>113.923228562484</v>
      </c>
      <c r="H2742">
        <v>3.1116178127812901</v>
      </c>
      <c r="I2742">
        <v>46.951865076088602</v>
      </c>
      <c r="J2742">
        <v>1.0408944500889601</v>
      </c>
      <c r="K2742">
        <v>274.70469519319897</v>
      </c>
      <c r="L2742">
        <v>228.659264814849</v>
      </c>
      <c r="M2742">
        <v>46.080788734016203</v>
      </c>
      <c r="N2742">
        <v>0.58888494601073205</v>
      </c>
      <c r="O2742">
        <v>67.582763084889905</v>
      </c>
      <c r="P2742">
        <v>159.95192307692301</v>
      </c>
      <c r="Q2742">
        <v>8.7307256593039007E-2</v>
      </c>
    </row>
    <row r="2743" spans="1:17" hidden="1" x14ac:dyDescent="0.3">
      <c r="A2743" t="s">
        <v>5696</v>
      </c>
      <c r="B2743" t="s">
        <v>5697</v>
      </c>
      <c r="C2743" t="s">
        <v>10405</v>
      </c>
      <c r="D2743" t="s">
        <v>273</v>
      </c>
      <c r="E2743">
        <v>145.85205141</v>
      </c>
      <c r="F2743">
        <v>152.1</v>
      </c>
      <c r="G2743">
        <v>60.6334170072967</v>
      </c>
      <c r="H2743">
        <v>-10.4224909236912</v>
      </c>
      <c r="I2743">
        <v>-23.215072919714402</v>
      </c>
      <c r="J2743">
        <v>-3.3591766567666599</v>
      </c>
      <c r="K2743">
        <v>171.25356969658301</v>
      </c>
      <c r="L2743">
        <v>162.99701273764001</v>
      </c>
      <c r="M2743">
        <v>32.575880948424697</v>
      </c>
      <c r="N2743">
        <v>0.52959068152176803</v>
      </c>
      <c r="O2743">
        <v>73.4714003944773</v>
      </c>
      <c r="P2743">
        <v>105.263157894736</v>
      </c>
      <c r="Q2743">
        <v>0.102960881439096</v>
      </c>
    </row>
    <row r="2744" spans="1:17" hidden="1" x14ac:dyDescent="0.3">
      <c r="A2744" t="s">
        <v>5698</v>
      </c>
      <c r="B2744" t="s">
        <v>5699</v>
      </c>
      <c r="C2744" t="s">
        <v>10405</v>
      </c>
      <c r="D2744" t="s">
        <v>592</v>
      </c>
      <c r="E2744">
        <v>145.71817485</v>
      </c>
      <c r="F2744">
        <v>160.94999999999999</v>
      </c>
      <c r="G2744">
        <v>109.744617170873</v>
      </c>
      <c r="H2744">
        <v>-9.2501793040166795</v>
      </c>
      <c r="I2744">
        <v>17.9712141753546</v>
      </c>
      <c r="J2744">
        <v>-4.7775791000483201</v>
      </c>
      <c r="K2744">
        <v>154.965997352946</v>
      </c>
      <c r="L2744">
        <v>124.998039111398</v>
      </c>
      <c r="M2744">
        <v>47.157238801813499</v>
      </c>
      <c r="N2744">
        <v>0.50538650494423298</v>
      </c>
      <c r="O2744">
        <v>16.682199440820099</v>
      </c>
      <c r="P2744">
        <v>180.792044661549</v>
      </c>
      <c r="Q2744">
        <v>0.15670298051572401</v>
      </c>
    </row>
    <row r="2745" spans="1:17" hidden="1" x14ac:dyDescent="0.3">
      <c r="A2745" t="s">
        <v>5700</v>
      </c>
      <c r="B2745" t="s">
        <v>5701</v>
      </c>
      <c r="C2745" t="s">
        <v>10405</v>
      </c>
      <c r="D2745" t="s">
        <v>1211</v>
      </c>
      <c r="E2745">
        <v>145.60060212900001</v>
      </c>
      <c r="F2745">
        <v>25.29</v>
      </c>
      <c r="G2745">
        <v>-16.894953255697601</v>
      </c>
      <c r="H2745">
        <v>3.8865367679272702</v>
      </c>
      <c r="I2745">
        <v>6.9416437026587801</v>
      </c>
      <c r="J2745">
        <v>-5.0704363256358302</v>
      </c>
      <c r="K2745">
        <v>24.579590551082301</v>
      </c>
      <c r="L2745">
        <v>23.532257687701101</v>
      </c>
      <c r="M2745">
        <v>46.4047103044499</v>
      </c>
      <c r="N2745">
        <v>1.8268277703686899</v>
      </c>
      <c r="O2745">
        <v>40.292605773032797</v>
      </c>
      <c r="P2745">
        <v>35.967741935483801</v>
      </c>
      <c r="Q2745">
        <v>6.6506588865605995E-2</v>
      </c>
    </row>
    <row r="2746" spans="1:17" hidden="1" x14ac:dyDescent="0.3">
      <c r="A2746" t="s">
        <v>5702</v>
      </c>
      <c r="B2746" t="s">
        <v>5703</v>
      </c>
      <c r="C2746" t="s">
        <v>10405</v>
      </c>
      <c r="D2746" t="s">
        <v>279</v>
      </c>
      <c r="E2746">
        <v>145.50342499999999</v>
      </c>
      <c r="F2746">
        <v>64.599999999999994</v>
      </c>
      <c r="M2746">
        <v>99.999992872253003</v>
      </c>
      <c r="N2746">
        <v>1</v>
      </c>
    </row>
    <row r="2747" spans="1:17" hidden="1" x14ac:dyDescent="0.3">
      <c r="A2747" t="s">
        <v>5704</v>
      </c>
      <c r="B2747" t="s">
        <v>5705</v>
      </c>
      <c r="C2747" t="s">
        <v>10405</v>
      </c>
      <c r="D2747" t="s">
        <v>169</v>
      </c>
      <c r="E2747">
        <v>145.44568311</v>
      </c>
      <c r="F2747">
        <v>63.35</v>
      </c>
      <c r="G2747">
        <v>7.3812705205261402</v>
      </c>
      <c r="H2747">
        <v>23.8010478578292</v>
      </c>
      <c r="I2747">
        <v>8.8005796403240399</v>
      </c>
      <c r="J2747">
        <v>-9.6352885738046794</v>
      </c>
      <c r="K2747">
        <v>54.280624866262499</v>
      </c>
      <c r="L2747">
        <v>48.966117291403997</v>
      </c>
      <c r="M2747">
        <v>67.061511570863004</v>
      </c>
      <c r="N2747">
        <v>3.48874940156391</v>
      </c>
      <c r="O2747">
        <v>11.917916337805799</v>
      </c>
      <c r="P2747">
        <v>88.822652757078998</v>
      </c>
      <c r="Q2747">
        <v>6.5172297948770004E-3</v>
      </c>
    </row>
    <row r="2748" spans="1:17" hidden="1" x14ac:dyDescent="0.3">
      <c r="A2748" t="s">
        <v>5706</v>
      </c>
      <c r="B2748" t="s">
        <v>5707</v>
      </c>
      <c r="C2748" t="s">
        <v>10405</v>
      </c>
      <c r="D2748" t="s">
        <v>433</v>
      </c>
      <c r="E2748">
        <v>145.158883973</v>
      </c>
      <c r="F2748">
        <v>90.01</v>
      </c>
      <c r="G2748">
        <v>-69.494112496179994</v>
      </c>
      <c r="H2748">
        <v>-18.2693001066101</v>
      </c>
      <c r="I2748">
        <v>-26.886846622447798</v>
      </c>
      <c r="J2748">
        <v>-8.0270541758706901</v>
      </c>
      <c r="K2748">
        <v>100.641721207917</v>
      </c>
      <c r="L2748">
        <v>110.058761871347</v>
      </c>
      <c r="M2748">
        <v>14.3796860885966</v>
      </c>
      <c r="N2748">
        <v>0.60713027084485305</v>
      </c>
      <c r="O2748">
        <v>66.648150205532701</v>
      </c>
      <c r="P2748">
        <v>2.11003970504821</v>
      </c>
      <c r="Q2748">
        <v>4.8821655410637002E-2</v>
      </c>
    </row>
    <row r="2749" spans="1:17" hidden="1" x14ac:dyDescent="0.3">
      <c r="A2749" t="s">
        <v>5708</v>
      </c>
      <c r="B2749" t="s">
        <v>5709</v>
      </c>
      <c r="C2749" t="s">
        <v>10405</v>
      </c>
      <c r="D2749" t="s">
        <v>261</v>
      </c>
      <c r="E2749">
        <v>145.15199999999999</v>
      </c>
      <c r="F2749">
        <v>129.6</v>
      </c>
      <c r="G2749">
        <v>102.08551934029801</v>
      </c>
      <c r="H2749">
        <v>13.8528252799215</v>
      </c>
      <c r="I2749">
        <v>72.885789235067904</v>
      </c>
      <c r="J2749">
        <v>-7.83508898761196</v>
      </c>
      <c r="K2749">
        <v>111.4789498998</v>
      </c>
      <c r="L2749">
        <v>90.611191750676895</v>
      </c>
      <c r="M2749">
        <v>60.657429530871603</v>
      </c>
      <c r="N2749">
        <v>1.28658792482039</v>
      </c>
      <c r="O2749">
        <v>6.0956790123456797</v>
      </c>
      <c r="P2749">
        <v>133.935018050541</v>
      </c>
      <c r="Q2749">
        <v>6.8102789628870994E-2</v>
      </c>
    </row>
    <row r="2750" spans="1:17" hidden="1" x14ac:dyDescent="0.3">
      <c r="A2750" t="s">
        <v>5710</v>
      </c>
      <c r="B2750" t="s">
        <v>5711</v>
      </c>
      <c r="C2750" t="s">
        <v>10405</v>
      </c>
      <c r="D2750" t="s">
        <v>51</v>
      </c>
      <c r="E2750">
        <v>145.08010691499999</v>
      </c>
      <c r="F2750">
        <v>123.85</v>
      </c>
      <c r="G2750">
        <v>-76.805054265798603</v>
      </c>
      <c r="H2750">
        <v>-4.5008389346235198</v>
      </c>
      <c r="I2750">
        <v>-67.252939078323607</v>
      </c>
      <c r="K2750">
        <v>172.946293051152</v>
      </c>
      <c r="L2750">
        <v>157.13223461918301</v>
      </c>
      <c r="M2750">
        <v>9.4064914156939192</v>
      </c>
      <c r="N2750">
        <v>0.6</v>
      </c>
      <c r="O2750">
        <v>124.182478805006</v>
      </c>
      <c r="P2750">
        <v>11.980108499095801</v>
      </c>
    </row>
    <row r="2751" spans="1:17" hidden="1" x14ac:dyDescent="0.3">
      <c r="A2751" t="s">
        <v>5712</v>
      </c>
      <c r="B2751" t="s">
        <v>5713</v>
      </c>
      <c r="C2751" t="s">
        <v>10405</v>
      </c>
      <c r="D2751" t="s">
        <v>400</v>
      </c>
      <c r="E2751">
        <v>144.74488593999999</v>
      </c>
      <c r="F2751">
        <v>144.69999999999999</v>
      </c>
      <c r="G2751">
        <v>-14.3982000089444</v>
      </c>
      <c r="H2751">
        <v>-7.2323825587845896</v>
      </c>
      <c r="I2751">
        <v>1.2119178938672499</v>
      </c>
      <c r="J2751">
        <v>-0.34776504394998198</v>
      </c>
      <c r="K2751">
        <v>142.681124660829</v>
      </c>
      <c r="L2751">
        <v>132.394190981093</v>
      </c>
      <c r="M2751">
        <v>50.5721859267912</v>
      </c>
      <c r="N2751">
        <v>0.35326166975364698</v>
      </c>
      <c r="O2751">
        <v>26.330338631651699</v>
      </c>
      <c r="P2751">
        <v>43.338286280336703</v>
      </c>
      <c r="Q2751">
        <v>4.7471073039374999E-2</v>
      </c>
    </row>
    <row r="2752" spans="1:17" hidden="1" x14ac:dyDescent="0.3">
      <c r="A2752" t="s">
        <v>5714</v>
      </c>
      <c r="B2752" t="s">
        <v>5715</v>
      </c>
      <c r="C2752" t="s">
        <v>10405</v>
      </c>
      <c r="D2752" t="s">
        <v>5716</v>
      </c>
      <c r="E2752">
        <v>144.690415</v>
      </c>
      <c r="F2752">
        <v>207.1</v>
      </c>
      <c r="G2752">
        <v>330.53049682447403</v>
      </c>
      <c r="H2752">
        <v>-18.164205271257099</v>
      </c>
      <c r="I2752">
        <v>182.75246303205299</v>
      </c>
      <c r="J2752">
        <v>-12.598781176813899</v>
      </c>
      <c r="K2752">
        <v>221.165103929644</v>
      </c>
      <c r="L2752">
        <v>134.26828737077801</v>
      </c>
      <c r="M2752">
        <v>9.6079033158075795</v>
      </c>
      <c r="N2752">
        <v>2.0714552927304202</v>
      </c>
      <c r="O2752">
        <v>42.757122163206098</v>
      </c>
      <c r="P2752">
        <v>473.52533924120701</v>
      </c>
      <c r="Q2752">
        <v>0.252724430992808</v>
      </c>
    </row>
    <row r="2753" spans="1:17" hidden="1" x14ac:dyDescent="0.3">
      <c r="A2753" t="s">
        <v>5717</v>
      </c>
      <c r="B2753" t="s">
        <v>5718</v>
      </c>
      <c r="C2753" t="s">
        <v>10405</v>
      </c>
      <c r="D2753" t="s">
        <v>756</v>
      </c>
      <c r="E2753">
        <v>144.67906227500001</v>
      </c>
      <c r="F2753">
        <v>131.75</v>
      </c>
      <c r="G2753">
        <v>189.66609583166701</v>
      </c>
      <c r="H2753">
        <v>-7.5185680934315204</v>
      </c>
      <c r="I2753">
        <v>75.928911507280205</v>
      </c>
      <c r="J2753">
        <v>-8.1866536125785494</v>
      </c>
      <c r="K2753">
        <v>130.52754480603301</v>
      </c>
      <c r="L2753">
        <v>98.010242866700693</v>
      </c>
      <c r="M2753">
        <v>49.537762875738103</v>
      </c>
      <c r="N2753">
        <v>0.70422002268231598</v>
      </c>
      <c r="O2753">
        <v>13.776091081593901</v>
      </c>
      <c r="P2753">
        <v>265.76901721265898</v>
      </c>
      <c r="Q2753">
        <v>0.116855111215199</v>
      </c>
    </row>
    <row r="2754" spans="1:17" hidden="1" x14ac:dyDescent="0.3">
      <c r="A2754" t="s">
        <v>5719</v>
      </c>
      <c r="B2754" t="s">
        <v>5720</v>
      </c>
      <c r="C2754" t="s">
        <v>10405</v>
      </c>
      <c r="D2754" t="s">
        <v>592</v>
      </c>
      <c r="E2754">
        <v>144.6017153</v>
      </c>
      <c r="F2754">
        <v>246.1</v>
      </c>
      <c r="G2754">
        <v>225.33482639861001</v>
      </c>
      <c r="H2754">
        <v>24.212297794598999</v>
      </c>
      <c r="I2754">
        <v>-19.600083552325501</v>
      </c>
      <c r="J2754">
        <v>22.680668862327799</v>
      </c>
      <c r="K2754">
        <v>207.240972993425</v>
      </c>
      <c r="L2754">
        <v>181.82215740558399</v>
      </c>
      <c r="M2754">
        <v>86.406438260728507</v>
      </c>
      <c r="N2754">
        <v>1.3583333333333301</v>
      </c>
      <c r="O2754">
        <v>14.181227143437599</v>
      </c>
      <c r="P2754">
        <v>278.61538461538402</v>
      </c>
      <c r="Q2754">
        <v>0.19484485370423499</v>
      </c>
    </row>
    <row r="2755" spans="1:17" hidden="1" x14ac:dyDescent="0.3">
      <c r="A2755" t="s">
        <v>5721</v>
      </c>
      <c r="B2755" t="s">
        <v>5722</v>
      </c>
      <c r="C2755" t="s">
        <v>10405</v>
      </c>
      <c r="D2755" t="s">
        <v>54</v>
      </c>
      <c r="E2755">
        <v>144.59217575400001</v>
      </c>
      <c r="F2755">
        <v>28.86</v>
      </c>
      <c r="G2755">
        <v>-23.7596110697936</v>
      </c>
      <c r="H2755">
        <v>-8.9499178362571694</v>
      </c>
      <c r="I2755">
        <v>15.2950156892318</v>
      </c>
      <c r="J2755">
        <v>-11.921880660861101</v>
      </c>
      <c r="K2755">
        <v>27.458794025680401</v>
      </c>
      <c r="L2755">
        <v>26.4619577354113</v>
      </c>
      <c r="M2755">
        <v>51.267554924105099</v>
      </c>
      <c r="N2755">
        <v>0.31379112205281701</v>
      </c>
      <c r="O2755">
        <v>42.758142758142696</v>
      </c>
      <c r="P2755">
        <v>51.894736842105203</v>
      </c>
      <c r="Q2755">
        <v>-8.4877265719300002E-2</v>
      </c>
    </row>
    <row r="2756" spans="1:17" hidden="1" x14ac:dyDescent="0.3">
      <c r="A2756" t="s">
        <v>5723</v>
      </c>
      <c r="B2756" t="s">
        <v>5724</v>
      </c>
      <c r="C2756" t="s">
        <v>10405</v>
      </c>
      <c r="D2756" t="s">
        <v>642</v>
      </c>
      <c r="E2756">
        <v>144.53272076499999</v>
      </c>
      <c r="F2756">
        <v>3.05</v>
      </c>
      <c r="G2756">
        <v>-38.0033448640892</v>
      </c>
      <c r="H2756">
        <v>-8.7079586757238392</v>
      </c>
      <c r="I2756">
        <v>-8.4660680546104903</v>
      </c>
      <c r="J2756">
        <v>-2.38972853854506</v>
      </c>
      <c r="K2756">
        <v>3.0293880320376299</v>
      </c>
      <c r="L2756">
        <v>3.0188305553105699</v>
      </c>
      <c r="M2756">
        <v>66.490437584238293</v>
      </c>
      <c r="N2756">
        <v>0.21291457470396599</v>
      </c>
      <c r="O2756">
        <v>37.7049180327869</v>
      </c>
      <c r="P2756">
        <v>21.999999999999901</v>
      </c>
      <c r="Q2756">
        <v>4.2242888391182003E-2</v>
      </c>
    </row>
    <row r="2757" spans="1:17" hidden="1" x14ac:dyDescent="0.3">
      <c r="A2757" t="s">
        <v>5725</v>
      </c>
      <c r="B2757" t="s">
        <v>5726</v>
      </c>
      <c r="C2757" t="s">
        <v>10405</v>
      </c>
      <c r="D2757" t="s">
        <v>51</v>
      </c>
      <c r="E2757">
        <v>143.024519295</v>
      </c>
      <c r="F2757">
        <v>118.35</v>
      </c>
      <c r="G2757">
        <v>111.21889315667001</v>
      </c>
      <c r="H2757">
        <v>3.9523984754483998</v>
      </c>
      <c r="I2757">
        <v>26.9346288095009</v>
      </c>
      <c r="J2757">
        <v>-4.6771703092326904</v>
      </c>
      <c r="K2757">
        <v>114.350389340752</v>
      </c>
      <c r="L2757">
        <v>93.571475192913297</v>
      </c>
      <c r="M2757">
        <v>44.142241996256203</v>
      </c>
      <c r="N2757">
        <v>0.97523096580985902</v>
      </c>
      <c r="O2757">
        <v>23.7431347697507</v>
      </c>
      <c r="P2757">
        <v>168.97727272727201</v>
      </c>
      <c r="Q2757">
        <v>0.14743169271377701</v>
      </c>
    </row>
    <row r="2758" spans="1:17" hidden="1" x14ac:dyDescent="0.3">
      <c r="A2758" t="s">
        <v>5727</v>
      </c>
      <c r="B2758" t="s">
        <v>5728</v>
      </c>
      <c r="C2758" t="s">
        <v>10405</v>
      </c>
      <c r="D2758" t="s">
        <v>753</v>
      </c>
      <c r="E2758">
        <v>142.89995898000001</v>
      </c>
      <c r="F2758">
        <v>90.76</v>
      </c>
      <c r="G2758">
        <v>-3.02054200335877</v>
      </c>
      <c r="H2758">
        <v>-1.6888682965659201</v>
      </c>
      <c r="I2758">
        <v>-1.90920876680579</v>
      </c>
      <c r="J2758">
        <v>0.135769643031246</v>
      </c>
      <c r="K2758">
        <v>87.503057533444903</v>
      </c>
      <c r="L2758">
        <v>81.625882058815293</v>
      </c>
      <c r="M2758">
        <v>66.033807332126898</v>
      </c>
      <c r="N2758">
        <v>1.0807533894563099</v>
      </c>
      <c r="O2758">
        <v>1.9171441163507901</v>
      </c>
      <c r="P2758">
        <v>56.213425129087703</v>
      </c>
      <c r="Q2758">
        <v>1.9804733760708002E-2</v>
      </c>
    </row>
    <row r="2759" spans="1:17" hidden="1" x14ac:dyDescent="0.3">
      <c r="A2759" t="s">
        <v>5729</v>
      </c>
      <c r="B2759" t="s">
        <v>5730</v>
      </c>
      <c r="C2759" t="s">
        <v>10405</v>
      </c>
      <c r="D2759" t="s">
        <v>130</v>
      </c>
      <c r="E2759">
        <v>142.87719068999999</v>
      </c>
      <c r="F2759">
        <v>555.29999999999995</v>
      </c>
      <c r="G2759">
        <v>-6.3579732865142802</v>
      </c>
      <c r="H2759">
        <v>-7.7207020685066601</v>
      </c>
      <c r="I2759">
        <v>-12.0246205078498</v>
      </c>
      <c r="J2759">
        <v>-3.2355060303854399</v>
      </c>
      <c r="K2759">
        <v>568.36585339925205</v>
      </c>
      <c r="L2759">
        <v>558.41194516426197</v>
      </c>
      <c r="M2759">
        <v>47.408428055568798</v>
      </c>
      <c r="N2759">
        <v>0.52358009013719697</v>
      </c>
      <c r="O2759">
        <v>44.066270484422802</v>
      </c>
      <c r="P2759">
        <v>31.5876777251184</v>
      </c>
      <c r="Q2759">
        <v>6.2707380240199007E-2</v>
      </c>
    </row>
    <row r="2760" spans="1:17" hidden="1" x14ac:dyDescent="0.3">
      <c r="A2760" t="s">
        <v>5731</v>
      </c>
      <c r="B2760" t="s">
        <v>5732</v>
      </c>
      <c r="C2760" t="s">
        <v>10405</v>
      </c>
      <c r="D2760" t="s">
        <v>4721</v>
      </c>
      <c r="E2760">
        <v>142.8119624</v>
      </c>
      <c r="F2760">
        <v>75.099999999999994</v>
      </c>
      <c r="G2760">
        <v>-74.8129679895018</v>
      </c>
      <c r="H2760">
        <v>-7.3341722679568502</v>
      </c>
      <c r="I2760">
        <v>-8.3802687472260597</v>
      </c>
      <c r="J2760">
        <v>-7.3155282018447103</v>
      </c>
      <c r="K2760">
        <v>81.980232899069506</v>
      </c>
      <c r="M2760">
        <v>26.868631204576999</v>
      </c>
      <c r="N2760">
        <v>0.36669213139801299</v>
      </c>
      <c r="O2760">
        <v>93.288948069241002</v>
      </c>
      <c r="P2760">
        <v>42.100283822138103</v>
      </c>
    </row>
    <row r="2761" spans="1:17" hidden="1" x14ac:dyDescent="0.3">
      <c r="A2761" t="s">
        <v>5733</v>
      </c>
      <c r="B2761" t="s">
        <v>5734</v>
      </c>
      <c r="C2761" t="s">
        <v>10405</v>
      </c>
      <c r="D2761" t="s">
        <v>5735</v>
      </c>
      <c r="E2761">
        <v>142.203012</v>
      </c>
      <c r="F2761">
        <v>119.4</v>
      </c>
      <c r="G2761">
        <v>-62.024937306734302</v>
      </c>
      <c r="H2761">
        <v>11.105221671437</v>
      </c>
      <c r="I2761">
        <v>8.1574109900042</v>
      </c>
      <c r="J2761">
        <v>-5.9169509233902797</v>
      </c>
      <c r="K2761">
        <v>104.479893143507</v>
      </c>
      <c r="M2761">
        <v>56.447576842939498</v>
      </c>
      <c r="N2761">
        <v>0.620328083720739</v>
      </c>
      <c r="O2761">
        <v>54.941373534338297</v>
      </c>
      <c r="P2761">
        <v>57.105263157894697</v>
      </c>
    </row>
    <row r="2762" spans="1:17" hidden="1" x14ac:dyDescent="0.3">
      <c r="A2762" t="s">
        <v>5736</v>
      </c>
      <c r="B2762" t="s">
        <v>5737</v>
      </c>
      <c r="C2762" t="s">
        <v>10405</v>
      </c>
      <c r="D2762" t="s">
        <v>998</v>
      </c>
      <c r="E2762">
        <v>142.19999999999999</v>
      </c>
      <c r="F2762">
        <v>225</v>
      </c>
      <c r="G2762">
        <v>-5.3383938465939398</v>
      </c>
      <c r="H2762">
        <v>4.7224620362502598</v>
      </c>
      <c r="I2762">
        <v>16.4940841109864</v>
      </c>
      <c r="J2762">
        <v>0.219699070882548</v>
      </c>
      <c r="K2762">
        <v>205.541987819642</v>
      </c>
      <c r="L2762">
        <v>189.518909596561</v>
      </c>
      <c r="M2762">
        <v>59.893182990185601</v>
      </c>
      <c r="N2762">
        <v>0.83801998435752501</v>
      </c>
      <c r="O2762">
        <v>8.86666666666666</v>
      </c>
      <c r="P2762">
        <v>56.195765359250203</v>
      </c>
      <c r="Q2762">
        <v>-2.6569370526420999E-2</v>
      </c>
    </row>
    <row r="2763" spans="1:17" hidden="1" x14ac:dyDescent="0.3">
      <c r="A2763" t="s">
        <v>5738</v>
      </c>
      <c r="B2763" t="s">
        <v>5739</v>
      </c>
      <c r="C2763" t="s">
        <v>10405</v>
      </c>
      <c r="D2763" t="s">
        <v>46</v>
      </c>
      <c r="E2763">
        <v>142.14046844399999</v>
      </c>
      <c r="F2763">
        <v>20.54</v>
      </c>
      <c r="G2763">
        <v>65.271422594939196</v>
      </c>
      <c r="H2763">
        <v>33.509701249829703</v>
      </c>
      <c r="I2763">
        <v>115.485179110922</v>
      </c>
      <c r="J2763">
        <v>-1.1378066218832701</v>
      </c>
      <c r="K2763">
        <v>16.2388854658168</v>
      </c>
      <c r="L2763">
        <v>12.9117284523909</v>
      </c>
      <c r="M2763">
        <v>57.595027266761001</v>
      </c>
      <c r="N2763">
        <v>1.05754963500977</v>
      </c>
      <c r="O2763">
        <v>10.077896786757499</v>
      </c>
      <c r="P2763">
        <v>166.06217616580301</v>
      </c>
      <c r="Q2763">
        <v>2.3847966333518E-2</v>
      </c>
    </row>
    <row r="2764" spans="1:17" hidden="1" x14ac:dyDescent="0.3">
      <c r="A2764" t="s">
        <v>5740</v>
      </c>
      <c r="B2764" t="s">
        <v>5741</v>
      </c>
      <c r="C2764" t="s">
        <v>10405</v>
      </c>
      <c r="D2764" t="s">
        <v>2703</v>
      </c>
      <c r="E2764">
        <v>141.9677135</v>
      </c>
      <c r="F2764">
        <v>13.03</v>
      </c>
      <c r="G2764">
        <v>-20.265171623360601</v>
      </c>
      <c r="H2764">
        <v>-17.544317195493001</v>
      </c>
      <c r="I2764">
        <v>-60.495076164404601</v>
      </c>
      <c r="J2764">
        <v>-1.7443862265360801</v>
      </c>
      <c r="K2764">
        <v>14.829507508971799</v>
      </c>
      <c r="L2764">
        <v>16.739616736573399</v>
      </c>
      <c r="M2764">
        <v>43.293950549233699</v>
      </c>
      <c r="N2764">
        <v>1.1772280510153601</v>
      </c>
      <c r="O2764">
        <v>143.47659247889399</v>
      </c>
      <c r="P2764">
        <v>22.577610536218199</v>
      </c>
      <c r="Q2764">
        <v>9.3974662348705995E-2</v>
      </c>
    </row>
    <row r="2765" spans="1:17" hidden="1" x14ac:dyDescent="0.3">
      <c r="A2765" t="s">
        <v>5742</v>
      </c>
      <c r="B2765" t="s">
        <v>5743</v>
      </c>
      <c r="C2765" t="s">
        <v>10405</v>
      </c>
      <c r="D2765" t="s">
        <v>512</v>
      </c>
      <c r="E2765">
        <v>141.85492529999999</v>
      </c>
      <c r="F2765">
        <v>70.3</v>
      </c>
      <c r="G2765">
        <v>-56.501160017852897</v>
      </c>
      <c r="H2765">
        <v>-1.14763476174722</v>
      </c>
      <c r="I2765">
        <v>-2.9926866760216302</v>
      </c>
      <c r="J2765">
        <v>-0.142668172454574</v>
      </c>
      <c r="K2765">
        <v>68.119990201881294</v>
      </c>
      <c r="L2765">
        <v>75.786981984986298</v>
      </c>
      <c r="M2765">
        <v>68.144839223721604</v>
      </c>
      <c r="N2765">
        <v>1.2746512746512699</v>
      </c>
      <c r="O2765">
        <v>62.517780938833504</v>
      </c>
      <c r="P2765">
        <v>19.1525423728813</v>
      </c>
    </row>
    <row r="2766" spans="1:17" hidden="1" x14ac:dyDescent="0.3">
      <c r="A2766" t="s">
        <v>5744</v>
      </c>
      <c r="B2766" t="s">
        <v>5745</v>
      </c>
      <c r="C2766" t="s">
        <v>10405</v>
      </c>
      <c r="D2766" t="s">
        <v>438</v>
      </c>
      <c r="E2766">
        <v>141.59575484999999</v>
      </c>
      <c r="F2766">
        <v>71.06</v>
      </c>
      <c r="G2766">
        <v>-4.84324312489903</v>
      </c>
      <c r="H2766">
        <v>-17.7761125606091</v>
      </c>
      <c r="I2766">
        <v>-19.731088081312699</v>
      </c>
      <c r="J2766">
        <v>-5.5748925642432496</v>
      </c>
      <c r="K2766">
        <v>82.371942526390697</v>
      </c>
      <c r="L2766">
        <v>77.350953338812403</v>
      </c>
      <c r="M2766">
        <v>32.495852720669802</v>
      </c>
      <c r="N2766">
        <v>0.350677763064004</v>
      </c>
      <c r="O2766">
        <v>88.502673796791399</v>
      </c>
      <c r="P2766">
        <v>46.0036983768235</v>
      </c>
      <c r="Q2766">
        <v>0.12683950901313601</v>
      </c>
    </row>
    <row r="2767" spans="1:17" hidden="1" x14ac:dyDescent="0.3">
      <c r="A2767" t="s">
        <v>5746</v>
      </c>
      <c r="B2767" t="s">
        <v>5747</v>
      </c>
      <c r="C2767" t="s">
        <v>10405</v>
      </c>
      <c r="D2767" t="s">
        <v>554</v>
      </c>
      <c r="E2767">
        <v>141.45793499999999</v>
      </c>
      <c r="F2767">
        <v>75.650000000000006</v>
      </c>
      <c r="G2767">
        <v>54.480550550840597</v>
      </c>
      <c r="H2767">
        <v>0.42873853016520502</v>
      </c>
      <c r="I2767">
        <v>67.117555638769304</v>
      </c>
      <c r="J2767">
        <v>9.1410016489015398</v>
      </c>
      <c r="K2767">
        <v>63.677732749576201</v>
      </c>
      <c r="L2767">
        <v>55.988785071007598</v>
      </c>
      <c r="M2767">
        <v>73.758992267519204</v>
      </c>
      <c r="N2767">
        <v>0.604842638604696</v>
      </c>
      <c r="O2767">
        <v>5.6840713813615302</v>
      </c>
      <c r="P2767">
        <v>104.183535762483</v>
      </c>
    </row>
    <row r="2768" spans="1:17" hidden="1" x14ac:dyDescent="0.3">
      <c r="A2768" t="s">
        <v>5748</v>
      </c>
      <c r="B2768" t="s">
        <v>5749</v>
      </c>
      <c r="C2768" t="s">
        <v>10405</v>
      </c>
      <c r="D2768" t="s">
        <v>998</v>
      </c>
      <c r="E2768">
        <v>141.31192625</v>
      </c>
      <c r="F2768">
        <v>69.19</v>
      </c>
      <c r="G2768">
        <v>25.902439274252998</v>
      </c>
      <c r="H2768">
        <v>-6.3697331721996102</v>
      </c>
      <c r="I2768">
        <v>20.626505539758401</v>
      </c>
      <c r="J2768">
        <v>-1.7491208212368901</v>
      </c>
      <c r="K2768">
        <v>69.886199308763395</v>
      </c>
      <c r="L2768">
        <v>62.463479554580303</v>
      </c>
      <c r="M2768">
        <v>51.895876081791897</v>
      </c>
      <c r="N2768">
        <v>0.43125981864551</v>
      </c>
      <c r="O2768">
        <v>25.740713976008099</v>
      </c>
      <c r="P2768">
        <v>82.078947368420998</v>
      </c>
      <c r="Q2768">
        <v>8.3155123000297995E-2</v>
      </c>
    </row>
    <row r="2769" spans="1:17" hidden="1" x14ac:dyDescent="0.3">
      <c r="A2769" t="s">
        <v>5750</v>
      </c>
      <c r="B2769" t="s">
        <v>5751</v>
      </c>
      <c r="C2769" t="s">
        <v>10405</v>
      </c>
      <c r="D2769" t="s">
        <v>261</v>
      </c>
      <c r="E2769">
        <v>141.17400000000001</v>
      </c>
      <c r="F2769">
        <v>126.5</v>
      </c>
      <c r="G2769">
        <v>-33.825477013226397</v>
      </c>
      <c r="H2769">
        <v>-9.7837164168265804</v>
      </c>
      <c r="I2769">
        <v>6.3822685403014301</v>
      </c>
      <c r="J2769">
        <v>-6.2954524442689603</v>
      </c>
      <c r="K2769">
        <v>131.713285812847</v>
      </c>
      <c r="L2769">
        <v>131.31542348796901</v>
      </c>
      <c r="M2769">
        <v>30.3569825049832</v>
      </c>
      <c r="N2769">
        <v>0.85410628620732698</v>
      </c>
      <c r="O2769">
        <v>30.395256916996001</v>
      </c>
      <c r="P2769">
        <v>35.875402792696001</v>
      </c>
      <c r="Q2769">
        <v>7.9047716573166005E-2</v>
      </c>
    </row>
    <row r="2770" spans="1:17" hidden="1" x14ac:dyDescent="0.3">
      <c r="A2770" t="s">
        <v>5752</v>
      </c>
      <c r="B2770" t="s">
        <v>5753</v>
      </c>
      <c r="C2770" t="s">
        <v>10405</v>
      </c>
      <c r="D2770" t="s">
        <v>753</v>
      </c>
      <c r="E2770">
        <v>141.05316456</v>
      </c>
      <c r="F2770">
        <v>79.83</v>
      </c>
      <c r="G2770">
        <v>39.092685443932403</v>
      </c>
      <c r="H2770">
        <v>-1.8865440215520499</v>
      </c>
      <c r="I2770">
        <v>11.4465483799555</v>
      </c>
      <c r="J2770">
        <v>-0.73054600448967999</v>
      </c>
      <c r="K2770">
        <v>76.861687599359499</v>
      </c>
      <c r="L2770">
        <v>67.868822070411497</v>
      </c>
      <c r="M2770">
        <v>44.340069516080298</v>
      </c>
      <c r="N2770">
        <v>0.98115904708232304</v>
      </c>
      <c r="O2770">
        <v>1.9165727170236699</v>
      </c>
      <c r="P2770">
        <v>82.468571428571394</v>
      </c>
      <c r="Q2770">
        <v>1.5864695888099999E-4</v>
      </c>
    </row>
    <row r="2771" spans="1:17" hidden="1" x14ac:dyDescent="0.3">
      <c r="A2771" t="s">
        <v>5754</v>
      </c>
      <c r="B2771" t="s">
        <v>5755</v>
      </c>
      <c r="C2771" t="s">
        <v>10405</v>
      </c>
      <c r="D2771" t="s">
        <v>400</v>
      </c>
      <c r="E2771">
        <v>141.04</v>
      </c>
      <c r="F2771">
        <v>0.86</v>
      </c>
      <c r="G2771">
        <v>-0.347604057842339</v>
      </c>
      <c r="H2771">
        <v>-62.4447641682683</v>
      </c>
      <c r="I2771">
        <v>40.170693748973903</v>
      </c>
      <c r="J2771">
        <v>-48.160812632982399</v>
      </c>
      <c r="K2771">
        <v>0.96575777108567196</v>
      </c>
      <c r="L2771">
        <v>0.81926138078955402</v>
      </c>
      <c r="M2771">
        <v>38.756976652218903</v>
      </c>
      <c r="N2771">
        <v>1.00034935115427</v>
      </c>
      <c r="O2771">
        <v>48.837209302325498</v>
      </c>
      <c r="P2771">
        <v>74.897519887692994</v>
      </c>
      <c r="Q2771">
        <v>-4.6105191890259002E-2</v>
      </c>
    </row>
    <row r="2772" spans="1:17" hidden="1" x14ac:dyDescent="0.3">
      <c r="A2772" t="s">
        <v>5756</v>
      </c>
      <c r="B2772" t="s">
        <v>5757</v>
      </c>
      <c r="C2772" t="s">
        <v>10405</v>
      </c>
      <c r="D2772" t="s">
        <v>21</v>
      </c>
      <c r="E2772">
        <v>140.88492552</v>
      </c>
      <c r="F2772">
        <v>220.4</v>
      </c>
      <c r="G2772">
        <v>24.296445320929401</v>
      </c>
      <c r="H2772">
        <v>-4.6817934697965597</v>
      </c>
      <c r="I2772">
        <v>-6.7520692020574096</v>
      </c>
      <c r="J2772">
        <v>-4.4202848390128597</v>
      </c>
      <c r="K2772">
        <v>217.46258995342299</v>
      </c>
      <c r="L2772">
        <v>200.547190485182</v>
      </c>
      <c r="M2772">
        <v>49.9252289642669</v>
      </c>
      <c r="N2772">
        <v>0.86346434637504099</v>
      </c>
      <c r="O2772">
        <v>17.9673321234119</v>
      </c>
      <c r="P2772">
        <v>74.091627172195899</v>
      </c>
      <c r="Q2772">
        <v>6.0934072869960002E-3</v>
      </c>
    </row>
    <row r="2773" spans="1:17" hidden="1" x14ac:dyDescent="0.3">
      <c r="A2773" t="s">
        <v>5758</v>
      </c>
      <c r="B2773" t="s">
        <v>5759</v>
      </c>
      <c r="C2773" t="s">
        <v>10405</v>
      </c>
      <c r="D2773" t="s">
        <v>549</v>
      </c>
      <c r="E2773">
        <v>140.88104999999999</v>
      </c>
      <c r="F2773">
        <v>2.79</v>
      </c>
      <c r="G2773">
        <v>240.15050128975599</v>
      </c>
      <c r="H2773">
        <v>95.499161065376398</v>
      </c>
      <c r="I2773">
        <v>203.29501568923101</v>
      </c>
      <c r="J2773">
        <v>18.8560627072461</v>
      </c>
      <c r="K2773">
        <v>1.6444475508718399</v>
      </c>
      <c r="L2773">
        <v>1.1836898166732499</v>
      </c>
      <c r="M2773">
        <v>99.582162774649404</v>
      </c>
      <c r="N2773">
        <v>0.74859590576004498</v>
      </c>
      <c r="O2773">
        <v>0</v>
      </c>
      <c r="P2773">
        <v>316.41791044776102</v>
      </c>
      <c r="Q2773">
        <v>0.117905020525274</v>
      </c>
    </row>
    <row r="2774" spans="1:17" hidden="1" x14ac:dyDescent="0.3">
      <c r="A2774" t="s">
        <v>5760</v>
      </c>
      <c r="B2774" t="s">
        <v>5761</v>
      </c>
      <c r="C2774" t="s">
        <v>10405</v>
      </c>
      <c r="D2774" t="s">
        <v>54</v>
      </c>
      <c r="E2774">
        <v>140.68330206799999</v>
      </c>
      <c r="F2774">
        <v>39.89</v>
      </c>
      <c r="G2774">
        <v>-32.298712585960502</v>
      </c>
      <c r="H2774">
        <v>-12.5256722296338</v>
      </c>
      <c r="I2774">
        <v>-42.016710533824401</v>
      </c>
      <c r="J2774">
        <v>-10.0355448800135</v>
      </c>
      <c r="K2774">
        <v>43.365608165179303</v>
      </c>
      <c r="L2774">
        <v>46.916316320451998</v>
      </c>
      <c r="M2774">
        <v>42.7340040091132</v>
      </c>
      <c r="N2774">
        <v>1.3649613662173301</v>
      </c>
      <c r="O2774">
        <v>98.621208322887895</v>
      </c>
      <c r="P2774">
        <v>12.8110859728506</v>
      </c>
      <c r="Q2774">
        <v>8.9817705902765999E-2</v>
      </c>
    </row>
    <row r="2775" spans="1:17" hidden="1" x14ac:dyDescent="0.3">
      <c r="A2775" t="s">
        <v>5762</v>
      </c>
      <c r="B2775" t="s">
        <v>5763</v>
      </c>
      <c r="C2775" t="s">
        <v>10405</v>
      </c>
      <c r="D2775" t="s">
        <v>21</v>
      </c>
      <c r="E2775">
        <v>140.6405</v>
      </c>
      <c r="F2775">
        <v>100.1</v>
      </c>
      <c r="G2775">
        <v>53.692669964455597</v>
      </c>
      <c r="H2775">
        <v>-17.000838934623498</v>
      </c>
      <c r="I2775">
        <v>-1.57837198347119</v>
      </c>
      <c r="J2775">
        <v>-8.6761625302029408</v>
      </c>
      <c r="K2775">
        <v>107.494589520701</v>
      </c>
      <c r="L2775">
        <v>97.062268994967795</v>
      </c>
      <c r="M2775">
        <v>34.1865002821297</v>
      </c>
      <c r="N2775">
        <v>0.72859956314677499</v>
      </c>
      <c r="O2775">
        <v>29.760239760239699</v>
      </c>
      <c r="P2775">
        <v>95.050662509742693</v>
      </c>
      <c r="Q2775">
        <v>4.2685888741656998E-2</v>
      </c>
    </row>
    <row r="2776" spans="1:17" hidden="1" x14ac:dyDescent="0.3">
      <c r="A2776" t="s">
        <v>5764</v>
      </c>
      <c r="B2776" t="s">
        <v>5765</v>
      </c>
      <c r="C2776" t="s">
        <v>10405</v>
      </c>
      <c r="D2776" t="s">
        <v>1232</v>
      </c>
      <c r="E2776">
        <v>140.50295399999999</v>
      </c>
      <c r="F2776">
        <v>108.74</v>
      </c>
      <c r="G2776">
        <v>-24.132807278841401</v>
      </c>
      <c r="H2776">
        <v>0.37463999257952701</v>
      </c>
      <c r="I2776">
        <v>-14.2746774158514</v>
      </c>
      <c r="J2776">
        <v>-4.7285837574002798</v>
      </c>
      <c r="K2776">
        <v>112.293471462946</v>
      </c>
      <c r="L2776">
        <v>116.01432367672</v>
      </c>
      <c r="M2776">
        <v>34.337957697019299</v>
      </c>
      <c r="N2776">
        <v>0.89940147220422695</v>
      </c>
      <c r="O2776">
        <v>53.899209122677902</v>
      </c>
      <c r="P2776">
        <v>19.9558742415885</v>
      </c>
      <c r="Q2776">
        <v>-3.1369007531848001E-2</v>
      </c>
    </row>
    <row r="2777" spans="1:17" hidden="1" x14ac:dyDescent="0.3">
      <c r="A2777" t="s">
        <v>5766</v>
      </c>
      <c r="B2777" t="s">
        <v>5767</v>
      </c>
      <c r="C2777" t="s">
        <v>10405</v>
      </c>
      <c r="E2777">
        <v>140.156792035</v>
      </c>
      <c r="F2777">
        <v>125.11</v>
      </c>
      <c r="G2777">
        <v>84.791193930449495</v>
      </c>
      <c r="H2777">
        <v>112.153706519921</v>
      </c>
      <c r="I2777">
        <v>99.246053157510701</v>
      </c>
      <c r="J2777">
        <v>37.674926770012597</v>
      </c>
      <c r="O2777">
        <v>0</v>
      </c>
      <c r="P2777">
        <v>139.44497607655501</v>
      </c>
    </row>
    <row r="2778" spans="1:17" hidden="1" x14ac:dyDescent="0.3">
      <c r="A2778" t="s">
        <v>5768</v>
      </c>
      <c r="B2778" t="s">
        <v>5769</v>
      </c>
      <c r="C2778" t="s">
        <v>10405</v>
      </c>
      <c r="E2778">
        <v>140.14878306</v>
      </c>
      <c r="F2778">
        <v>254.35</v>
      </c>
      <c r="G2778">
        <v>209.55989726291099</v>
      </c>
      <c r="H2778">
        <v>-4.5008389346235198</v>
      </c>
      <c r="I2778">
        <v>16.509019374412102</v>
      </c>
      <c r="J2778">
        <v>-2.0530282018447199</v>
      </c>
      <c r="K2778">
        <v>249.29941265126899</v>
      </c>
      <c r="L2778">
        <v>195.86953458605399</v>
      </c>
      <c r="M2778">
        <v>100</v>
      </c>
      <c r="N2778">
        <v>0</v>
      </c>
      <c r="O2778">
        <v>0</v>
      </c>
      <c r="P2778">
        <v>241.40939597315401</v>
      </c>
    </row>
    <row r="2779" spans="1:17" hidden="1" x14ac:dyDescent="0.3">
      <c r="A2779" t="s">
        <v>5770</v>
      </c>
      <c r="B2779" t="s">
        <v>5771</v>
      </c>
      <c r="C2779" t="s">
        <v>10405</v>
      </c>
      <c r="D2779" t="s">
        <v>74</v>
      </c>
      <c r="E2779">
        <v>139.927502592</v>
      </c>
      <c r="F2779">
        <v>102.71</v>
      </c>
      <c r="G2779">
        <v>4.4610520528624198</v>
      </c>
      <c r="H2779">
        <v>-6.4715312034461601</v>
      </c>
      <c r="I2779">
        <v>-5.6318538466204497</v>
      </c>
      <c r="J2779">
        <v>-3.7555008406773198</v>
      </c>
      <c r="K2779">
        <v>96.185698488016001</v>
      </c>
      <c r="L2779">
        <v>90.537433532777897</v>
      </c>
      <c r="M2779">
        <v>73.116103273734396</v>
      </c>
      <c r="N2779">
        <v>1.1849838947123701</v>
      </c>
      <c r="O2779">
        <v>30.367052867296199</v>
      </c>
      <c r="P2779">
        <v>60.484374999999901</v>
      </c>
      <c r="Q2779">
        <v>3.7943675572110001E-2</v>
      </c>
    </row>
    <row r="2780" spans="1:17" hidden="1" x14ac:dyDescent="0.3">
      <c r="A2780" t="s">
        <v>5772</v>
      </c>
      <c r="B2780" t="s">
        <v>5773</v>
      </c>
      <c r="C2780" t="s">
        <v>10405</v>
      </c>
      <c r="D2780" t="s">
        <v>400</v>
      </c>
      <c r="E2780">
        <v>139.83252997</v>
      </c>
      <c r="F2780">
        <v>13.93</v>
      </c>
      <c r="G2780">
        <v>84.119493537818897</v>
      </c>
      <c r="H2780">
        <v>-16.9100798587159</v>
      </c>
      <c r="I2780">
        <v>-30.223175152768899</v>
      </c>
      <c r="J2780">
        <v>2.4351607745332302</v>
      </c>
      <c r="K2780">
        <v>14.4672687109853</v>
      </c>
      <c r="L2780">
        <v>13.0857391487627</v>
      </c>
      <c r="M2780">
        <v>66.895705135435804</v>
      </c>
      <c r="N2780">
        <v>0.61474586222415994</v>
      </c>
      <c r="O2780">
        <v>39.913854989231901</v>
      </c>
      <c r="P2780">
        <v>145.592383638928</v>
      </c>
    </row>
    <row r="2781" spans="1:17" hidden="1" x14ac:dyDescent="0.3">
      <c r="A2781" t="s">
        <v>5774</v>
      </c>
      <c r="B2781" t="s">
        <v>5775</v>
      </c>
      <c r="C2781" t="s">
        <v>10405</v>
      </c>
      <c r="D2781" t="s">
        <v>130</v>
      </c>
      <c r="E2781">
        <v>139.517713485</v>
      </c>
      <c r="F2781">
        <v>188.95</v>
      </c>
      <c r="G2781">
        <v>105.435444150487</v>
      </c>
      <c r="H2781">
        <v>-2.4707835694772</v>
      </c>
      <c r="I2781">
        <v>9.5878873985384896</v>
      </c>
      <c r="J2781">
        <v>-7.2000870253741303</v>
      </c>
      <c r="K2781">
        <v>179.029249433844</v>
      </c>
      <c r="L2781">
        <v>145.40208875089701</v>
      </c>
      <c r="M2781">
        <v>37.737945183005003</v>
      </c>
      <c r="N2781">
        <v>0.56589054238071301</v>
      </c>
      <c r="O2781">
        <v>22.254564699656001</v>
      </c>
      <c r="P2781">
        <v>148.45496383957899</v>
      </c>
      <c r="Q2781">
        <v>9.1156916038703004E-2</v>
      </c>
    </row>
    <row r="2782" spans="1:17" hidden="1" x14ac:dyDescent="0.3">
      <c r="A2782" t="s">
        <v>5776</v>
      </c>
      <c r="B2782" t="s">
        <v>5777</v>
      </c>
      <c r="C2782" t="s">
        <v>10405</v>
      </c>
      <c r="D2782" t="s">
        <v>261</v>
      </c>
      <c r="E2782">
        <v>138.8013168</v>
      </c>
      <c r="F2782">
        <v>129</v>
      </c>
      <c r="G2782">
        <v>66.459494372001302</v>
      </c>
      <c r="H2782">
        <v>2.11073131331035</v>
      </c>
      <c r="I2782">
        <v>84.167860516817996</v>
      </c>
      <c r="J2782">
        <v>-10.563666499717</v>
      </c>
      <c r="K2782">
        <v>125.521462176851</v>
      </c>
      <c r="L2782">
        <v>99.679169014985604</v>
      </c>
      <c r="M2782">
        <v>42.483833864323998</v>
      </c>
      <c r="N2782">
        <v>0.84213391399020099</v>
      </c>
      <c r="O2782">
        <v>11.860465116279</v>
      </c>
      <c r="P2782">
        <v>134.54545454545399</v>
      </c>
    </row>
    <row r="2783" spans="1:17" hidden="1" x14ac:dyDescent="0.3">
      <c r="A2783" t="s">
        <v>5778</v>
      </c>
      <c r="B2783" t="s">
        <v>5779</v>
      </c>
      <c r="C2783" t="s">
        <v>10405</v>
      </c>
      <c r="D2783" t="s">
        <v>433</v>
      </c>
      <c r="E2783">
        <v>138.57410759999999</v>
      </c>
      <c r="F2783">
        <v>92</v>
      </c>
      <c r="G2783">
        <v>-70.962668796278805</v>
      </c>
      <c r="H2783">
        <v>-47.504251903906798</v>
      </c>
      <c r="I2783">
        <v>-56.507809569217599</v>
      </c>
      <c r="J2783">
        <v>-24.486841485634699</v>
      </c>
      <c r="K2783">
        <v>108.992083741736</v>
      </c>
      <c r="L2783">
        <v>91.202915521055104</v>
      </c>
      <c r="M2783">
        <v>30.9282671798791</v>
      </c>
      <c r="N2783">
        <v>2.2521739130434701</v>
      </c>
      <c r="O2783">
        <v>75.163043478260803</v>
      </c>
      <c r="P2783">
        <v>21.052631578947299</v>
      </c>
    </row>
    <row r="2784" spans="1:17" hidden="1" x14ac:dyDescent="0.3">
      <c r="A2784" t="s">
        <v>5780</v>
      </c>
      <c r="B2784" t="s">
        <v>5781</v>
      </c>
      <c r="C2784" t="s">
        <v>10405</v>
      </c>
      <c r="D2784" t="s">
        <v>592</v>
      </c>
      <c r="E2784">
        <v>138.39223949999999</v>
      </c>
      <c r="F2784">
        <v>45</v>
      </c>
      <c r="G2784">
        <v>-15.9000011580658</v>
      </c>
      <c r="H2784">
        <v>-19.623249480762802</v>
      </c>
      <c r="I2784">
        <v>-35.502009819851601</v>
      </c>
      <c r="J2784">
        <v>-9.1251931502983297</v>
      </c>
      <c r="K2784">
        <v>51.154589982864401</v>
      </c>
      <c r="L2784">
        <v>50.7794532734654</v>
      </c>
      <c r="M2784">
        <v>22.858297527874601</v>
      </c>
      <c r="N2784">
        <v>1.11115639722054</v>
      </c>
      <c r="O2784">
        <v>56.6666666666666</v>
      </c>
      <c r="P2784">
        <v>22.382376937720899</v>
      </c>
      <c r="Q2784">
        <v>8.8825246576083997E-2</v>
      </c>
    </row>
    <row r="2785" spans="1:17" hidden="1" x14ac:dyDescent="0.3">
      <c r="A2785" t="s">
        <v>5782</v>
      </c>
      <c r="B2785" t="s">
        <v>5783</v>
      </c>
      <c r="C2785" t="s">
        <v>10405</v>
      </c>
      <c r="D2785" t="s">
        <v>46</v>
      </c>
      <c r="E2785">
        <v>138.36179615999899</v>
      </c>
      <c r="F2785">
        <v>11.86</v>
      </c>
      <c r="G2785">
        <v>-49.345419560101099</v>
      </c>
      <c r="H2785">
        <v>-26.603986958736002</v>
      </c>
      <c r="I2785">
        <v>-77.361872013777997</v>
      </c>
      <c r="J2785">
        <v>-7.1142526916406297</v>
      </c>
      <c r="K2785">
        <v>13.465745704478101</v>
      </c>
      <c r="L2785">
        <v>18.9801563909</v>
      </c>
      <c r="M2785">
        <v>34.357448342415601</v>
      </c>
      <c r="N2785">
        <v>0.459576129123907</v>
      </c>
      <c r="O2785">
        <v>287.42892877947003</v>
      </c>
      <c r="P2785">
        <v>10.3255813953488</v>
      </c>
    </row>
    <row r="2786" spans="1:17" hidden="1" x14ac:dyDescent="0.3">
      <c r="A2786" t="s">
        <v>5784</v>
      </c>
      <c r="B2786" t="s">
        <v>5785</v>
      </c>
      <c r="C2786" t="s">
        <v>10405</v>
      </c>
      <c r="D2786" t="s">
        <v>1429</v>
      </c>
      <c r="E2786">
        <v>138.34559428200001</v>
      </c>
      <c r="F2786">
        <v>72.180000000000007</v>
      </c>
      <c r="G2786">
        <v>4.0827046795874198</v>
      </c>
      <c r="H2786">
        <v>-16.473757333483199</v>
      </c>
      <c r="I2786">
        <v>2.30685305413152</v>
      </c>
      <c r="J2786">
        <v>-7.0402076890242098</v>
      </c>
      <c r="K2786">
        <v>74.726793468868607</v>
      </c>
      <c r="L2786">
        <v>70.616740538230701</v>
      </c>
      <c r="M2786">
        <v>33.537828848800899</v>
      </c>
      <c r="N2786">
        <v>0.38584392482917201</v>
      </c>
      <c r="O2786">
        <v>35.771681906345201</v>
      </c>
      <c r="P2786">
        <v>40.9765625</v>
      </c>
      <c r="Q2786">
        <v>8.8330581966881996E-2</v>
      </c>
    </row>
    <row r="2787" spans="1:17" hidden="1" x14ac:dyDescent="0.3">
      <c r="A2787" t="s">
        <v>5786</v>
      </c>
      <c r="B2787" t="s">
        <v>5787</v>
      </c>
      <c r="C2787" t="s">
        <v>10405</v>
      </c>
      <c r="D2787" t="s">
        <v>998</v>
      </c>
      <c r="E2787">
        <v>138.21</v>
      </c>
      <c r="F2787">
        <v>92.14</v>
      </c>
      <c r="G2787">
        <v>41.443711746781503</v>
      </c>
      <c r="H2787">
        <v>-2.6961085232346602</v>
      </c>
      <c r="I2787">
        <v>2.4700671644049002</v>
      </c>
      <c r="J2787">
        <v>-5.9472080960246201</v>
      </c>
      <c r="K2787">
        <v>85.719319577374193</v>
      </c>
      <c r="L2787">
        <v>77.651778786965707</v>
      </c>
      <c r="M2787">
        <v>55.162180029734401</v>
      </c>
      <c r="N2787">
        <v>0.52428116689306103</v>
      </c>
      <c r="O2787">
        <v>13.957021923160401</v>
      </c>
      <c r="P2787">
        <v>73.849056603773505</v>
      </c>
      <c r="Q2787">
        <v>3.2115365834499997E-2</v>
      </c>
    </row>
    <row r="2788" spans="1:17" hidden="1" x14ac:dyDescent="0.3">
      <c r="A2788" t="s">
        <v>5788</v>
      </c>
      <c r="B2788" t="s">
        <v>5789</v>
      </c>
      <c r="C2788" t="s">
        <v>10405</v>
      </c>
      <c r="D2788" t="s">
        <v>549</v>
      </c>
      <c r="E2788">
        <v>138.091036</v>
      </c>
      <c r="F2788">
        <v>142.55000000000001</v>
      </c>
      <c r="G2788">
        <v>43.079940484750097</v>
      </c>
      <c r="H2788">
        <v>-7.2509248748091499</v>
      </c>
      <c r="I2788">
        <v>7.64922016594089</v>
      </c>
      <c r="J2788">
        <v>-4.1637548454433402</v>
      </c>
      <c r="K2788">
        <v>137.07566638775501</v>
      </c>
      <c r="L2788">
        <v>118.422370868109</v>
      </c>
      <c r="M2788">
        <v>41.329547339776198</v>
      </c>
      <c r="N2788">
        <v>0.31584935331493902</v>
      </c>
      <c r="O2788">
        <v>12.4166958961767</v>
      </c>
      <c r="P2788">
        <v>100.492264416315</v>
      </c>
      <c r="Q2788">
        <v>7.5966128288821003E-2</v>
      </c>
    </row>
    <row r="2789" spans="1:17" hidden="1" x14ac:dyDescent="0.3">
      <c r="A2789" t="s">
        <v>5790</v>
      </c>
      <c r="B2789" t="s">
        <v>5791</v>
      </c>
      <c r="C2789" t="s">
        <v>10405</v>
      </c>
      <c r="D2789" t="s">
        <v>642</v>
      </c>
      <c r="E2789">
        <v>137.94</v>
      </c>
      <c r="F2789">
        <v>72.599999999999994</v>
      </c>
      <c r="G2789">
        <v>-14.525646092272799</v>
      </c>
      <c r="H2789">
        <v>-4.9718835453190096</v>
      </c>
      <c r="I2789">
        <v>-7.4113036249786299</v>
      </c>
      <c r="J2789">
        <v>-2.27525042406694</v>
      </c>
      <c r="K2789">
        <v>72.202897628672005</v>
      </c>
      <c r="L2789">
        <v>70.525831361015307</v>
      </c>
      <c r="M2789">
        <v>52.572648788639498</v>
      </c>
      <c r="N2789">
        <v>0.40571537025676202</v>
      </c>
      <c r="O2789">
        <v>22.245179063360801</v>
      </c>
      <c r="P2789">
        <v>35.296310100633598</v>
      </c>
      <c r="Q2789">
        <v>-7.9222976731014E-2</v>
      </c>
    </row>
    <row r="2790" spans="1:17" hidden="1" x14ac:dyDescent="0.3">
      <c r="A2790" t="s">
        <v>5792</v>
      </c>
      <c r="B2790" t="s">
        <v>5793</v>
      </c>
      <c r="C2790" t="s">
        <v>10405</v>
      </c>
      <c r="D2790" t="s">
        <v>592</v>
      </c>
      <c r="E2790">
        <v>137.01819384000001</v>
      </c>
      <c r="F2790">
        <v>12.69</v>
      </c>
      <c r="G2790">
        <v>26.974030701521599</v>
      </c>
      <c r="H2790">
        <v>6.9996103016747604</v>
      </c>
      <c r="I2790">
        <v>18.182283593741101</v>
      </c>
      <c r="J2790">
        <v>-8.0378766866932008</v>
      </c>
      <c r="K2790">
        <v>11.812253758421299</v>
      </c>
      <c r="L2790">
        <v>10.3294627995275</v>
      </c>
      <c r="M2790">
        <v>46.719312264961502</v>
      </c>
      <c r="N2790">
        <v>0.880350210210877</v>
      </c>
      <c r="O2790">
        <v>20.094562647754099</v>
      </c>
      <c r="P2790">
        <v>66.535433070866105</v>
      </c>
      <c r="Q2790">
        <v>8.7939044625770998E-2</v>
      </c>
    </row>
    <row r="2791" spans="1:17" hidden="1" x14ac:dyDescent="0.3">
      <c r="A2791" t="s">
        <v>5794</v>
      </c>
      <c r="B2791" t="s">
        <v>5795</v>
      </c>
      <c r="C2791" t="s">
        <v>10405</v>
      </c>
      <c r="D2791" t="s">
        <v>125</v>
      </c>
      <c r="E2791">
        <v>136.73800324000001</v>
      </c>
      <c r="F2791">
        <v>9.58</v>
      </c>
      <c r="G2791">
        <v>-19.143616357301902</v>
      </c>
      <c r="H2791">
        <v>-3.9734127742859799</v>
      </c>
      <c r="I2791">
        <v>-9.1460519125604396</v>
      </c>
      <c r="J2791">
        <v>-8.2538156034195307</v>
      </c>
      <c r="K2791">
        <v>9.4281022763613596</v>
      </c>
      <c r="L2791">
        <v>10.2860432307575</v>
      </c>
      <c r="M2791">
        <v>49.632005401176897</v>
      </c>
      <c r="N2791">
        <v>1.6443089898490799</v>
      </c>
      <c r="O2791">
        <v>29.4363256784968</v>
      </c>
      <c r="P2791">
        <v>17.546012269938601</v>
      </c>
    </row>
    <row r="2792" spans="1:17" hidden="1" x14ac:dyDescent="0.3">
      <c r="A2792" t="s">
        <v>5796</v>
      </c>
      <c r="B2792" t="s">
        <v>5797</v>
      </c>
      <c r="C2792" t="s">
        <v>10405</v>
      </c>
      <c r="D2792" t="s">
        <v>83</v>
      </c>
      <c r="E2792">
        <v>136.60445902999999</v>
      </c>
      <c r="F2792">
        <v>170.3</v>
      </c>
      <c r="G2792">
        <v>1301.65218479144</v>
      </c>
      <c r="H2792">
        <v>-21.0460284389967</v>
      </c>
      <c r="I2792">
        <v>-4.5010365663771301</v>
      </c>
      <c r="J2792">
        <v>-9.1649806085510495</v>
      </c>
      <c r="K2792">
        <v>197.35733407337199</v>
      </c>
      <c r="L2792">
        <v>157.19010454578199</v>
      </c>
      <c r="M2792">
        <v>20.386841656186899</v>
      </c>
      <c r="N2792">
        <v>1.11080696851515</v>
      </c>
      <c r="O2792">
        <v>54.580152671755698</v>
      </c>
      <c r="P2792">
        <v>1404.41696113074</v>
      </c>
    </row>
    <row r="2793" spans="1:17" hidden="1" x14ac:dyDescent="0.3">
      <c r="A2793" t="s">
        <v>5798</v>
      </c>
      <c r="B2793" t="s">
        <v>5799</v>
      </c>
      <c r="C2793" t="s">
        <v>10405</v>
      </c>
      <c r="D2793" t="s">
        <v>393</v>
      </c>
      <c r="E2793">
        <v>136.32178999999999</v>
      </c>
      <c r="F2793">
        <v>76.03</v>
      </c>
      <c r="G2793">
        <v>-64.506717487922401</v>
      </c>
      <c r="H2793">
        <v>1.8803533407752999</v>
      </c>
      <c r="I2793">
        <v>-17.983028604520801</v>
      </c>
      <c r="J2793">
        <v>-10.792524000164001</v>
      </c>
      <c r="K2793">
        <v>73.668669751021397</v>
      </c>
      <c r="L2793">
        <v>84.304649054996204</v>
      </c>
      <c r="M2793">
        <v>52.451242618346001</v>
      </c>
      <c r="N2793">
        <v>1.31636363143329</v>
      </c>
      <c r="O2793">
        <v>121.623043535446</v>
      </c>
      <c r="P2793">
        <v>29.280734568950798</v>
      </c>
      <c r="Q2793">
        <v>0.221614789292257</v>
      </c>
    </row>
    <row r="2794" spans="1:17" hidden="1" x14ac:dyDescent="0.3">
      <c r="A2794" t="s">
        <v>5800</v>
      </c>
      <c r="B2794" t="s">
        <v>5801</v>
      </c>
      <c r="C2794" t="s">
        <v>10405</v>
      </c>
      <c r="D2794" t="s">
        <v>393</v>
      </c>
      <c r="E2794">
        <v>136.001429352</v>
      </c>
      <c r="F2794">
        <v>58.32</v>
      </c>
      <c r="G2794">
        <v>159.02331924486899</v>
      </c>
      <c r="H2794">
        <v>12.0978560082802</v>
      </c>
      <c r="I2794">
        <v>67.337701346719797</v>
      </c>
      <c r="J2794">
        <v>1.91060816179163</v>
      </c>
      <c r="K2794">
        <v>53.383969724506699</v>
      </c>
      <c r="L2794">
        <v>42.922787212842003</v>
      </c>
      <c r="M2794">
        <v>66.486103822902905</v>
      </c>
      <c r="N2794">
        <v>0.43198404220756698</v>
      </c>
      <c r="O2794">
        <v>6.3100137174211204</v>
      </c>
      <c r="P2794">
        <v>256.47921760391199</v>
      </c>
      <c r="Q2794">
        <v>0.147248840033391</v>
      </c>
    </row>
    <row r="2795" spans="1:17" hidden="1" x14ac:dyDescent="0.3">
      <c r="A2795" t="s">
        <v>5802</v>
      </c>
      <c r="B2795" t="s">
        <v>5803</v>
      </c>
      <c r="C2795" t="s">
        <v>10405</v>
      </c>
      <c r="D2795" t="s">
        <v>54</v>
      </c>
      <c r="E2795">
        <v>135.98969344</v>
      </c>
      <c r="F2795">
        <v>118.4</v>
      </c>
      <c r="G2795">
        <v>0.76698874495404801</v>
      </c>
      <c r="H2795">
        <v>2.0618044797867401</v>
      </c>
      <c r="I2795">
        <v>-27.785920797039399</v>
      </c>
      <c r="J2795">
        <v>-3.3704952651681501</v>
      </c>
      <c r="K2795">
        <v>112.93352509515999</v>
      </c>
      <c r="L2795">
        <v>104.504334715455</v>
      </c>
      <c r="M2795">
        <v>47.809531106769299</v>
      </c>
      <c r="N2795">
        <v>1.37519470659232</v>
      </c>
      <c r="O2795">
        <v>41.8074324324324</v>
      </c>
      <c r="P2795">
        <v>56.6137566137566</v>
      </c>
      <c r="Q2795">
        <v>0.124316156139544</v>
      </c>
    </row>
    <row r="2796" spans="1:17" hidden="1" x14ac:dyDescent="0.3">
      <c r="A2796" t="s">
        <v>5804</v>
      </c>
      <c r="B2796" t="s">
        <v>5805</v>
      </c>
      <c r="C2796" t="s">
        <v>10405</v>
      </c>
      <c r="D2796" t="s">
        <v>46</v>
      </c>
      <c r="E2796">
        <v>135.93598632000001</v>
      </c>
      <c r="F2796">
        <v>435.15</v>
      </c>
      <c r="G2796">
        <v>-9.6849843924441004</v>
      </c>
      <c r="H2796">
        <v>-1.64303759790999</v>
      </c>
      <c r="I2796">
        <v>-27.301471781318501</v>
      </c>
      <c r="J2796">
        <v>-8.6945928917307196</v>
      </c>
      <c r="K2796">
        <v>450.22602578138702</v>
      </c>
      <c r="L2796">
        <v>454.84800593013802</v>
      </c>
      <c r="M2796">
        <v>44.032463521913797</v>
      </c>
      <c r="N2796">
        <v>1.49126541072395</v>
      </c>
      <c r="O2796">
        <v>47.052740434332897</v>
      </c>
      <c r="P2796">
        <v>50.051724137930997</v>
      </c>
      <c r="Q2796">
        <v>0.21908121618086701</v>
      </c>
    </row>
    <row r="2797" spans="1:17" hidden="1" x14ac:dyDescent="0.3">
      <c r="A2797" t="s">
        <v>5806</v>
      </c>
      <c r="B2797" t="s">
        <v>5807</v>
      </c>
      <c r="C2797" t="s">
        <v>10405</v>
      </c>
      <c r="D2797" t="s">
        <v>21</v>
      </c>
      <c r="E2797">
        <v>135.93355876800001</v>
      </c>
      <c r="F2797">
        <v>37.14</v>
      </c>
      <c r="G2797">
        <v>15.7657636109015</v>
      </c>
      <c r="H2797">
        <v>-14.356954042537099</v>
      </c>
      <c r="I2797">
        <v>-19.140671229213599</v>
      </c>
      <c r="J2797">
        <v>-5.6684128172293304</v>
      </c>
      <c r="K2797">
        <v>40.5429723357136</v>
      </c>
      <c r="L2797">
        <v>38.0306364103551</v>
      </c>
      <c r="M2797">
        <v>26.821687984529699</v>
      </c>
      <c r="N2797">
        <v>0.47197019480862201</v>
      </c>
      <c r="O2797">
        <v>45.261173936456601</v>
      </c>
      <c r="P2797">
        <v>54.364089775561098</v>
      </c>
      <c r="Q2797">
        <v>6.3530946663157006E-2</v>
      </c>
    </row>
    <row r="2798" spans="1:17" hidden="1" x14ac:dyDescent="0.3">
      <c r="A2798" t="s">
        <v>5808</v>
      </c>
      <c r="B2798" t="s">
        <v>5809</v>
      </c>
      <c r="C2798" t="s">
        <v>10405</v>
      </c>
      <c r="D2798" t="s">
        <v>792</v>
      </c>
      <c r="E2798">
        <v>135.61162999999999</v>
      </c>
      <c r="F2798">
        <v>74.2</v>
      </c>
      <c r="G2798">
        <v>-61.816464260030699</v>
      </c>
      <c r="H2798">
        <v>43.873144805213798</v>
      </c>
      <c r="I2798">
        <v>54.963084094053798</v>
      </c>
      <c r="J2798">
        <v>-2.7333003106882598</v>
      </c>
      <c r="K2798">
        <v>58.163760858157403</v>
      </c>
      <c r="M2798">
        <v>65.356268336214399</v>
      </c>
      <c r="N2798">
        <v>3.27637188832347</v>
      </c>
      <c r="O2798">
        <v>50.943396226414997</v>
      </c>
      <c r="P2798">
        <v>97.340425531914804</v>
      </c>
    </row>
    <row r="2799" spans="1:17" hidden="1" x14ac:dyDescent="0.3">
      <c r="A2799" t="s">
        <v>5810</v>
      </c>
      <c r="B2799" t="s">
        <v>5811</v>
      </c>
      <c r="C2799" t="s">
        <v>10405</v>
      </c>
      <c r="D2799" t="s">
        <v>1015</v>
      </c>
      <c r="E2799">
        <v>135.43263744999999</v>
      </c>
      <c r="F2799">
        <v>20.9</v>
      </c>
      <c r="G2799">
        <v>-26.1337678048308</v>
      </c>
      <c r="H2799">
        <v>-16.260638767817799</v>
      </c>
      <c r="I2799">
        <v>-10.489268639192099</v>
      </c>
      <c r="J2799">
        <v>-5.6081786120543899</v>
      </c>
      <c r="K2799">
        <v>22.0986260591452</v>
      </c>
      <c r="L2799">
        <v>20.840764698807</v>
      </c>
      <c r="M2799">
        <v>37.843886059351803</v>
      </c>
      <c r="N2799">
        <v>0.485259313202277</v>
      </c>
      <c r="O2799">
        <v>40.717703349282303</v>
      </c>
      <c r="P2799">
        <v>37.049180327868797</v>
      </c>
      <c r="Q2799">
        <v>0.139467651167097</v>
      </c>
    </row>
    <row r="2800" spans="1:17" hidden="1" x14ac:dyDescent="0.3">
      <c r="A2800" t="s">
        <v>5812</v>
      </c>
      <c r="B2800" t="s">
        <v>5813</v>
      </c>
      <c r="C2800" t="s">
        <v>10405</v>
      </c>
      <c r="D2800" t="s">
        <v>4278</v>
      </c>
      <c r="E2800">
        <v>135.41840145</v>
      </c>
      <c r="F2800">
        <v>77.099999999999994</v>
      </c>
      <c r="G2800">
        <v>-70.707547877570605</v>
      </c>
      <c r="H2800">
        <v>8.7609636404837605</v>
      </c>
      <c r="I2800">
        <v>-16.013968871742001</v>
      </c>
      <c r="J2800">
        <v>-0.16113630995283401</v>
      </c>
      <c r="K2800">
        <v>72.464145223058495</v>
      </c>
      <c r="L2800">
        <v>83.412606716417798</v>
      </c>
      <c r="M2800">
        <v>59.804402597198703</v>
      </c>
      <c r="N2800">
        <v>2.2623742851508499</v>
      </c>
      <c r="O2800">
        <v>73.7354085603112</v>
      </c>
      <c r="P2800">
        <v>27.3959021810971</v>
      </c>
    </row>
    <row r="2801" spans="1:17" hidden="1" x14ac:dyDescent="0.3">
      <c r="A2801" t="s">
        <v>5814</v>
      </c>
      <c r="B2801" t="s">
        <v>5815</v>
      </c>
      <c r="C2801" t="s">
        <v>10405</v>
      </c>
      <c r="D2801" t="s">
        <v>465</v>
      </c>
      <c r="E2801">
        <v>134.94235499999999</v>
      </c>
      <c r="F2801">
        <v>150.75</v>
      </c>
      <c r="G2801">
        <v>-26.060025026032498</v>
      </c>
      <c r="H2801">
        <v>-13.9383389346235</v>
      </c>
      <c r="I2801">
        <v>-11.605165798971299</v>
      </c>
      <c r="J2801">
        <v>-2.8404297766478699</v>
      </c>
      <c r="M2801">
        <v>60.305790310619301</v>
      </c>
      <c r="O2801">
        <v>12.7694859038142</v>
      </c>
      <c r="P2801">
        <v>16.409266409266401</v>
      </c>
    </row>
    <row r="2802" spans="1:17" hidden="1" x14ac:dyDescent="0.3">
      <c r="A2802" t="s">
        <v>5816</v>
      </c>
      <c r="B2802" t="s">
        <v>5817</v>
      </c>
      <c r="C2802" t="s">
        <v>10405</v>
      </c>
      <c r="D2802" t="s">
        <v>46</v>
      </c>
      <c r="E2802">
        <v>134.92007112499999</v>
      </c>
      <c r="F2802">
        <v>78.349999999999994</v>
      </c>
      <c r="G2802">
        <v>-64.131261890882598</v>
      </c>
      <c r="H2802">
        <v>-23.846363477453099</v>
      </c>
      <c r="I2802">
        <v>-49.676402663821499</v>
      </c>
      <c r="J2802">
        <v>9.6803051314886002</v>
      </c>
      <c r="M2802">
        <v>43.5525838082634</v>
      </c>
      <c r="O2802">
        <v>62.731333758774703</v>
      </c>
      <c r="P2802">
        <v>18.622255866767599</v>
      </c>
    </row>
    <row r="2803" spans="1:17" hidden="1" x14ac:dyDescent="0.3">
      <c r="A2803" t="s">
        <v>5818</v>
      </c>
      <c r="B2803" t="s">
        <v>5819</v>
      </c>
      <c r="C2803" t="s">
        <v>10405</v>
      </c>
      <c r="D2803" t="s">
        <v>89</v>
      </c>
      <c r="E2803">
        <v>134.87665999999999</v>
      </c>
      <c r="F2803">
        <v>257.3</v>
      </c>
      <c r="G2803">
        <v>-2.1946738173229399</v>
      </c>
      <c r="H2803">
        <v>25.1552457214611</v>
      </c>
      <c r="I2803">
        <v>12.260185409738201</v>
      </c>
      <c r="J2803">
        <v>15.5615626308886</v>
      </c>
      <c r="O2803">
        <v>0</v>
      </c>
      <c r="P2803">
        <v>43.302701197437997</v>
      </c>
    </row>
    <row r="2804" spans="1:17" hidden="1" x14ac:dyDescent="0.3">
      <c r="A2804" t="s">
        <v>5820</v>
      </c>
      <c r="B2804" t="s">
        <v>5821</v>
      </c>
      <c r="C2804" t="s">
        <v>10405</v>
      </c>
      <c r="D2804" t="s">
        <v>130</v>
      </c>
      <c r="E2804">
        <v>134.858925</v>
      </c>
      <c r="F2804">
        <v>42.15</v>
      </c>
      <c r="K2804">
        <v>41.094271927697299</v>
      </c>
      <c r="L2804">
        <v>39.061986140059297</v>
      </c>
      <c r="M2804">
        <v>77.450142708280893</v>
      </c>
      <c r="N2804">
        <v>1</v>
      </c>
      <c r="Q2804">
        <v>5.6226245136147997E-2</v>
      </c>
    </row>
    <row r="2805" spans="1:17" hidden="1" x14ac:dyDescent="0.3">
      <c r="A2805" t="s">
        <v>5822</v>
      </c>
      <c r="B2805" t="s">
        <v>5823</v>
      </c>
      <c r="C2805" t="s">
        <v>10405</v>
      </c>
      <c r="D2805" t="s">
        <v>592</v>
      </c>
      <c r="E2805">
        <v>134.480615</v>
      </c>
      <c r="F2805">
        <v>46.1</v>
      </c>
      <c r="G2805">
        <v>2.6704896177405502</v>
      </c>
      <c r="H2805">
        <v>-2.8792173130019001</v>
      </c>
      <c r="I2805">
        <v>-24.917207186291201</v>
      </c>
      <c r="J2805">
        <v>4.7651536163370896</v>
      </c>
      <c r="K2805">
        <v>45.612021798690002</v>
      </c>
      <c r="L2805">
        <v>44.9416777685068</v>
      </c>
      <c r="M2805">
        <v>53.723005127943701</v>
      </c>
      <c r="N2805">
        <v>0.28100348160460997</v>
      </c>
      <c r="O2805">
        <v>25.2711496746203</v>
      </c>
      <c r="P2805">
        <v>54.1806020066889</v>
      </c>
      <c r="Q2805">
        <v>6.5949326285113005E-2</v>
      </c>
    </row>
    <row r="2806" spans="1:17" hidden="1" x14ac:dyDescent="0.3">
      <c r="A2806" t="s">
        <v>5824</v>
      </c>
      <c r="B2806" t="s">
        <v>5825</v>
      </c>
      <c r="C2806" t="s">
        <v>10405</v>
      </c>
      <c r="D2806" t="s">
        <v>1001</v>
      </c>
      <c r="E2806">
        <v>134.38852404599999</v>
      </c>
      <c r="F2806">
        <v>8.26</v>
      </c>
      <c r="G2806">
        <v>-67.318248710243097</v>
      </c>
      <c r="H2806">
        <v>-12.522816956601501</v>
      </c>
      <c r="I2806">
        <v>-17.876567194025299</v>
      </c>
      <c r="J2806">
        <v>-5.8461316501205802</v>
      </c>
      <c r="K2806">
        <v>8.7439675113344499</v>
      </c>
      <c r="L2806">
        <v>9.3813897303840807</v>
      </c>
      <c r="M2806">
        <v>29.595320322220999</v>
      </c>
      <c r="N2806">
        <v>0.67952356081595999</v>
      </c>
      <c r="O2806">
        <v>91.888619854721497</v>
      </c>
      <c r="P2806">
        <v>4.5569620253164498</v>
      </c>
      <c r="Q2806">
        <v>-5.3580874256430001E-3</v>
      </c>
    </row>
    <row r="2807" spans="1:17" hidden="1" x14ac:dyDescent="0.3">
      <c r="A2807" t="s">
        <v>5826</v>
      </c>
      <c r="B2807" t="s">
        <v>5827</v>
      </c>
      <c r="C2807" t="s">
        <v>10405</v>
      </c>
      <c r="D2807" t="s">
        <v>393</v>
      </c>
      <c r="E2807">
        <v>134.207217996</v>
      </c>
      <c r="F2807">
        <v>23.19</v>
      </c>
      <c r="G2807">
        <v>-24.785786798885699</v>
      </c>
      <c r="H2807">
        <v>3.75687431401531</v>
      </c>
      <c r="I2807">
        <v>-16.743597816515202</v>
      </c>
      <c r="J2807">
        <v>-2.0110994806707199</v>
      </c>
      <c r="K2807">
        <v>22.712484900053099</v>
      </c>
      <c r="L2807">
        <v>23.311747553869399</v>
      </c>
      <c r="M2807">
        <v>56.2047103406871</v>
      </c>
      <c r="N2807">
        <v>1.50090074486923</v>
      </c>
      <c r="O2807">
        <v>29.107373868046501</v>
      </c>
      <c r="P2807">
        <v>32.061503416856503</v>
      </c>
      <c r="Q2807">
        <v>3.4406652977071003E-2</v>
      </c>
    </row>
    <row r="2808" spans="1:17" hidden="1" x14ac:dyDescent="0.3">
      <c r="A2808" t="s">
        <v>5828</v>
      </c>
      <c r="B2808" t="s">
        <v>5829</v>
      </c>
      <c r="C2808" t="s">
        <v>10405</v>
      </c>
      <c r="D2808" t="s">
        <v>592</v>
      </c>
      <c r="E2808">
        <v>133.9840245</v>
      </c>
      <c r="F2808">
        <v>1883.65</v>
      </c>
      <c r="G2808">
        <v>93.750836639178999</v>
      </c>
      <c r="H2808">
        <v>-2.5391215065355399</v>
      </c>
      <c r="I2808">
        <v>119.03689057832101</v>
      </c>
      <c r="J2808">
        <v>8.7688108786150405</v>
      </c>
      <c r="K2808">
        <v>1815.0591294887799</v>
      </c>
      <c r="L2808">
        <v>1394.8347548858301</v>
      </c>
      <c r="M2808">
        <v>55.699670768223399</v>
      </c>
      <c r="N2808">
        <v>0.46419266248855701</v>
      </c>
      <c r="O2808">
        <v>22.506835133915502</v>
      </c>
      <c r="P2808">
        <v>154.926241710651</v>
      </c>
      <c r="Q2808">
        <v>7.1337971974530998E-2</v>
      </c>
    </row>
    <row r="2809" spans="1:17" hidden="1" x14ac:dyDescent="0.3">
      <c r="A2809" t="s">
        <v>5830</v>
      </c>
      <c r="B2809" t="s">
        <v>5831</v>
      </c>
      <c r="C2809" t="s">
        <v>10405</v>
      </c>
      <c r="D2809" t="s">
        <v>3334</v>
      </c>
      <c r="E2809">
        <v>133.79452695000001</v>
      </c>
      <c r="F2809">
        <v>87.39</v>
      </c>
      <c r="G2809">
        <v>4.9110646700385896</v>
      </c>
      <c r="H2809">
        <v>-15.8510717333819</v>
      </c>
      <c r="I2809">
        <v>53.189002913850999</v>
      </c>
      <c r="J2809">
        <v>-0.162196949614966</v>
      </c>
      <c r="K2809">
        <v>83.862494893347602</v>
      </c>
      <c r="L2809">
        <v>70.114659498370798</v>
      </c>
      <c r="M2809">
        <v>58.3667667206253</v>
      </c>
      <c r="N2809">
        <v>0.163758407468309</v>
      </c>
      <c r="O2809">
        <v>27.7148415150474</v>
      </c>
      <c r="P2809">
        <v>83.862823479907405</v>
      </c>
      <c r="Q2809">
        <v>0.12944430426372899</v>
      </c>
    </row>
    <row r="2810" spans="1:17" hidden="1" x14ac:dyDescent="0.3">
      <c r="A2810" t="s">
        <v>5832</v>
      </c>
      <c r="B2810" t="s">
        <v>5833</v>
      </c>
      <c r="C2810" t="s">
        <v>10405</v>
      </c>
      <c r="D2810" t="s">
        <v>21</v>
      </c>
      <c r="E2810">
        <v>133.32682643999999</v>
      </c>
      <c r="F2810">
        <v>161.4</v>
      </c>
      <c r="G2810">
        <v>-67.801879662624003</v>
      </c>
      <c r="H2810">
        <v>-9.2543600613840802</v>
      </c>
      <c r="I2810">
        <v>-53.347020435562797</v>
      </c>
      <c r="J2810">
        <v>-2.1761051249216399</v>
      </c>
      <c r="K2810">
        <v>180.530238928616</v>
      </c>
      <c r="M2810">
        <v>44.596163465712401</v>
      </c>
      <c r="O2810">
        <v>63.940520446096599</v>
      </c>
      <c r="P2810">
        <v>19.5112921140318</v>
      </c>
    </row>
    <row r="2811" spans="1:17" hidden="1" x14ac:dyDescent="0.3">
      <c r="A2811" t="s">
        <v>5834</v>
      </c>
      <c r="B2811" t="s">
        <v>5835</v>
      </c>
      <c r="C2811" t="s">
        <v>10405</v>
      </c>
      <c r="D2811" t="s">
        <v>46</v>
      </c>
      <c r="E2811">
        <v>133.15559999999999</v>
      </c>
      <c r="F2811">
        <v>59.98</v>
      </c>
      <c r="G2811">
        <v>98.842808982064497</v>
      </c>
      <c r="H2811">
        <v>36.398956566398901</v>
      </c>
      <c r="I2811">
        <v>20.237301774275601</v>
      </c>
      <c r="J2811">
        <v>-9.6387211973737799</v>
      </c>
      <c r="K2811">
        <v>48.841685161580102</v>
      </c>
      <c r="L2811">
        <v>44.097501461963198</v>
      </c>
      <c r="M2811">
        <v>61.010287878074699</v>
      </c>
      <c r="N2811">
        <v>3.6309987261777299</v>
      </c>
      <c r="O2811">
        <v>16.705568522840899</v>
      </c>
      <c r="P2811">
        <v>149.812578092461</v>
      </c>
      <c r="Q2811">
        <v>1.7673115601585999E-2</v>
      </c>
    </row>
    <row r="2812" spans="1:17" hidden="1" x14ac:dyDescent="0.3">
      <c r="A2812" t="s">
        <v>5836</v>
      </c>
      <c r="B2812" t="s">
        <v>5837</v>
      </c>
      <c r="C2812" t="s">
        <v>10405</v>
      </c>
      <c r="D2812" t="s">
        <v>54</v>
      </c>
      <c r="E2812">
        <v>133.0057674</v>
      </c>
      <c r="F2812">
        <v>81.73</v>
      </c>
      <c r="G2812">
        <v>35.458587267238997</v>
      </c>
      <c r="H2812">
        <v>18.078871210304001</v>
      </c>
      <c r="I2812">
        <v>18.935635746175802</v>
      </c>
      <c r="J2812">
        <v>-4.83463739724702</v>
      </c>
      <c r="K2812">
        <v>69.656082672388905</v>
      </c>
      <c r="L2812">
        <v>63.864365975147003</v>
      </c>
      <c r="M2812">
        <v>60.835001030877997</v>
      </c>
      <c r="N2812">
        <v>4.2775269572700401</v>
      </c>
      <c r="O2812">
        <v>12.406705004282401</v>
      </c>
      <c r="P2812">
        <v>80.220507166482903</v>
      </c>
      <c r="Q2812">
        <v>1.6421473217912999E-2</v>
      </c>
    </row>
    <row r="2813" spans="1:17" hidden="1" x14ac:dyDescent="0.3">
      <c r="A2813" t="s">
        <v>5838</v>
      </c>
      <c r="B2813" t="s">
        <v>5839</v>
      </c>
      <c r="C2813" t="s">
        <v>10405</v>
      </c>
      <c r="D2813" t="s">
        <v>3193</v>
      </c>
      <c r="E2813">
        <v>132.90600000000001</v>
      </c>
      <c r="F2813">
        <v>13.03</v>
      </c>
      <c r="G2813">
        <v>193.90050128975599</v>
      </c>
      <c r="H2813">
        <v>-24.344023494333999</v>
      </c>
      <c r="I2813">
        <v>-55.347020435562797</v>
      </c>
      <c r="J2813">
        <v>-9.6972255611220106</v>
      </c>
      <c r="K2813">
        <v>14.887117576126</v>
      </c>
      <c r="L2813">
        <v>13.6511023218526</v>
      </c>
      <c r="M2813">
        <v>20.514841021530302</v>
      </c>
      <c r="N2813">
        <v>0.15229805896574899</v>
      </c>
      <c r="O2813">
        <v>70.606293169608605</v>
      </c>
      <c r="P2813">
        <v>261.44244105409098</v>
      </c>
    </row>
    <row r="2814" spans="1:17" hidden="1" x14ac:dyDescent="0.3">
      <c r="A2814" t="s">
        <v>5840</v>
      </c>
      <c r="B2814" t="s">
        <v>5841</v>
      </c>
      <c r="C2814" t="s">
        <v>10405</v>
      </c>
      <c r="D2814" t="s">
        <v>393</v>
      </c>
      <c r="E2814">
        <v>132.86878715999899</v>
      </c>
      <c r="F2814">
        <v>100.2</v>
      </c>
      <c r="G2814">
        <v>1326.6657851325499</v>
      </c>
      <c r="H2814">
        <v>-24.3147202839837</v>
      </c>
      <c r="I2814">
        <v>17.700412424597499</v>
      </c>
      <c r="J2814">
        <v>0.37391582985413901</v>
      </c>
      <c r="K2814">
        <v>113.657190254211</v>
      </c>
      <c r="L2814">
        <v>94.904563625394701</v>
      </c>
      <c r="M2814">
        <v>34.509368466365501</v>
      </c>
      <c r="N2814">
        <v>1.49877149877149</v>
      </c>
      <c r="O2814">
        <v>90.618762475049806</v>
      </c>
      <c r="P2814">
        <v>1358.51528384279</v>
      </c>
    </row>
    <row r="2815" spans="1:17" hidden="1" x14ac:dyDescent="0.3">
      <c r="A2815" t="s">
        <v>5842</v>
      </c>
      <c r="B2815" t="s">
        <v>5843</v>
      </c>
      <c r="C2815" t="s">
        <v>10405</v>
      </c>
      <c r="D2815" t="s">
        <v>4397</v>
      </c>
      <c r="E2815">
        <v>132.58206891</v>
      </c>
      <c r="F2815">
        <v>1218.9000000000001</v>
      </c>
      <c r="G2815">
        <v>151.615617568826</v>
      </c>
      <c r="H2815">
        <v>-6.7111161218352002</v>
      </c>
      <c r="I2815">
        <v>56.7339319453895</v>
      </c>
      <c r="J2815">
        <v>-4.0510181515934596</v>
      </c>
      <c r="K2815">
        <v>1150.67453884667</v>
      </c>
      <c r="L2815">
        <v>873.37830095227002</v>
      </c>
      <c r="M2815">
        <v>51.246027994103599</v>
      </c>
      <c r="N2815">
        <v>0.19397269397269301</v>
      </c>
      <c r="O2815">
        <v>5.5870046763475099</v>
      </c>
      <c r="P2815">
        <v>208.543222376914</v>
      </c>
      <c r="Q2815">
        <v>0.11544188849102301</v>
      </c>
    </row>
    <row r="2816" spans="1:17" hidden="1" x14ac:dyDescent="0.3">
      <c r="A2816" t="s">
        <v>5844</v>
      </c>
      <c r="B2816" t="s">
        <v>5845</v>
      </c>
      <c r="C2816" t="s">
        <v>10405</v>
      </c>
      <c r="D2816" t="s">
        <v>327</v>
      </c>
      <c r="E2816">
        <v>132.47446548299999</v>
      </c>
      <c r="F2816">
        <v>54.13</v>
      </c>
      <c r="G2816">
        <v>76.498616620759407</v>
      </c>
      <c r="H2816">
        <v>-9.4214461584936995</v>
      </c>
      <c r="I2816">
        <v>3.2427574412664901</v>
      </c>
      <c r="J2816">
        <v>-4.5753895614153803</v>
      </c>
      <c r="K2816">
        <v>53.394950615712297</v>
      </c>
      <c r="L2816">
        <v>44.591207563769302</v>
      </c>
      <c r="M2816">
        <v>47.112345027368299</v>
      </c>
      <c r="N2816">
        <v>0.19438842294102901</v>
      </c>
      <c r="O2816">
        <v>38.462959541843702</v>
      </c>
      <c r="P2816">
        <v>114.27453013724001</v>
      </c>
      <c r="Q2816">
        <v>0.125709049370826</v>
      </c>
    </row>
    <row r="2817" spans="1:17" hidden="1" x14ac:dyDescent="0.3">
      <c r="A2817" t="s">
        <v>5846</v>
      </c>
      <c r="B2817" t="s">
        <v>5847</v>
      </c>
      <c r="C2817" t="s">
        <v>10405</v>
      </c>
      <c r="D2817" t="s">
        <v>46</v>
      </c>
      <c r="E2817">
        <v>131.98682072</v>
      </c>
      <c r="F2817">
        <v>423.4</v>
      </c>
      <c r="G2817">
        <v>-98.301529357486999</v>
      </c>
      <c r="H2817">
        <v>-25.380355921196401</v>
      </c>
      <c r="I2817">
        <v>-96.005940031286201</v>
      </c>
      <c r="J2817">
        <v>-5.2717230872062801</v>
      </c>
      <c r="K2817">
        <v>553.58352767464498</v>
      </c>
      <c r="L2817">
        <v>1017.3486840847</v>
      </c>
      <c r="M2817">
        <v>19.927083024580501</v>
      </c>
      <c r="N2817">
        <v>1.9701002183746601</v>
      </c>
      <c r="O2817">
        <v>460.20075578648999</v>
      </c>
      <c r="Q2817">
        <v>5.5661352744680002E-3</v>
      </c>
    </row>
    <row r="2818" spans="1:17" hidden="1" x14ac:dyDescent="0.3">
      <c r="A2818" t="s">
        <v>5848</v>
      </c>
      <c r="B2818" t="s">
        <v>5849</v>
      </c>
      <c r="C2818" t="s">
        <v>10405</v>
      </c>
      <c r="D2818" t="s">
        <v>261</v>
      </c>
      <c r="E2818">
        <v>131.91997499999999</v>
      </c>
      <c r="F2818">
        <v>122.25</v>
      </c>
      <c r="G2818">
        <v>-72.025667048877693</v>
      </c>
      <c r="H2818">
        <v>0.32258914461851401</v>
      </c>
      <c r="I2818">
        <v>-42.463594432614897</v>
      </c>
      <c r="J2818">
        <v>-4.4979179814038401</v>
      </c>
      <c r="K2818">
        <v>126.01574683980201</v>
      </c>
      <c r="L2818">
        <v>141.21215708408599</v>
      </c>
      <c r="M2818">
        <v>47.666161618990699</v>
      </c>
      <c r="N2818">
        <v>0.43769527202498998</v>
      </c>
      <c r="O2818">
        <v>79.959100204498895</v>
      </c>
      <c r="P2818">
        <v>6.3043478260869499</v>
      </c>
      <c r="Q2818">
        <v>0.107495672021457</v>
      </c>
    </row>
    <row r="2819" spans="1:17" hidden="1" x14ac:dyDescent="0.3">
      <c r="A2819" t="s">
        <v>5850</v>
      </c>
      <c r="B2819" t="s">
        <v>5851</v>
      </c>
      <c r="C2819" t="s">
        <v>10405</v>
      </c>
      <c r="D2819" t="s">
        <v>130</v>
      </c>
      <c r="E2819">
        <v>131.86272628</v>
      </c>
      <c r="F2819">
        <v>9.83</v>
      </c>
      <c r="G2819">
        <v>10.6142694056989</v>
      </c>
      <c r="H2819">
        <v>-5.3928111843757502</v>
      </c>
      <c r="I2819">
        <v>3.9633852081761098</v>
      </c>
      <c r="J2819">
        <v>-16.216118330600001</v>
      </c>
      <c r="K2819">
        <v>10.6081590192417</v>
      </c>
      <c r="L2819">
        <v>9.7561361217248699</v>
      </c>
      <c r="M2819">
        <v>37.530513240499602</v>
      </c>
      <c r="N2819">
        <v>0.33854653894679199</v>
      </c>
      <c r="O2819">
        <v>70.498474059003001</v>
      </c>
      <c r="P2819">
        <v>48.939393939393902</v>
      </c>
      <c r="Q2819">
        <v>7.1580474260569002E-2</v>
      </c>
    </row>
    <row r="2820" spans="1:17" hidden="1" x14ac:dyDescent="0.3">
      <c r="A2820" t="s">
        <v>5852</v>
      </c>
      <c r="B2820" t="s">
        <v>5853</v>
      </c>
      <c r="C2820" t="s">
        <v>10405</v>
      </c>
      <c r="D2820" t="s">
        <v>422</v>
      </c>
      <c r="E2820">
        <v>131.74544</v>
      </c>
      <c r="F2820">
        <v>134.5</v>
      </c>
      <c r="G2820">
        <v>1.5830409722965999</v>
      </c>
      <c r="H2820">
        <v>-11.858698466396101</v>
      </c>
      <c r="I2820">
        <v>16.037900199357701</v>
      </c>
      <c r="J2820">
        <v>5.4780276987763799</v>
      </c>
      <c r="M2820">
        <v>50.870808172017902</v>
      </c>
      <c r="O2820">
        <v>18.215613382899601</v>
      </c>
      <c r="P2820">
        <v>42.7055702917771</v>
      </c>
    </row>
    <row r="2821" spans="1:17" hidden="1" x14ac:dyDescent="0.3">
      <c r="A2821" t="s">
        <v>5854</v>
      </c>
      <c r="B2821" t="s">
        <v>5855</v>
      </c>
      <c r="C2821" t="s">
        <v>10405</v>
      </c>
      <c r="D2821" t="s">
        <v>592</v>
      </c>
      <c r="E2821">
        <v>131.69328153999999</v>
      </c>
      <c r="F2821">
        <v>45.74</v>
      </c>
      <c r="G2821">
        <v>-0.97682345988543695</v>
      </c>
      <c r="H2821">
        <v>-16.311250745035299</v>
      </c>
      <c r="I2821">
        <v>28.973360516818001</v>
      </c>
      <c r="J2821">
        <v>-8.2513753092827393</v>
      </c>
      <c r="K2821">
        <v>47.518245139930301</v>
      </c>
      <c r="L2821">
        <v>41.693487719171202</v>
      </c>
      <c r="M2821">
        <v>35.763626271941597</v>
      </c>
      <c r="N2821">
        <v>7.5339386841289602E-2</v>
      </c>
      <c r="O2821">
        <v>45.605596851770798</v>
      </c>
      <c r="P2821">
        <v>57.724137931034399</v>
      </c>
      <c r="Q2821">
        <v>-1.9372792489469E-2</v>
      </c>
    </row>
    <row r="2822" spans="1:17" hidden="1" x14ac:dyDescent="0.3">
      <c r="A2822" t="s">
        <v>5856</v>
      </c>
      <c r="B2822" t="s">
        <v>5857</v>
      </c>
      <c r="C2822" t="s">
        <v>10405</v>
      </c>
      <c r="D2822" t="s">
        <v>2205</v>
      </c>
      <c r="E2822">
        <v>131.648</v>
      </c>
      <c r="F2822">
        <v>96.8</v>
      </c>
      <c r="G2822">
        <v>-18.6331244412372</v>
      </c>
      <c r="H2822">
        <v>-6.1248546826550099</v>
      </c>
      <c r="I2822">
        <v>-4.1782652141760703</v>
      </c>
      <c r="J2822">
        <v>-1.49970828232762</v>
      </c>
      <c r="K2822">
        <v>96.468548197409405</v>
      </c>
      <c r="M2822">
        <v>38.109228569762401</v>
      </c>
      <c r="N2822">
        <v>0.37094195496735799</v>
      </c>
      <c r="O2822">
        <v>39.462809917355301</v>
      </c>
      <c r="P2822">
        <v>53.650793650793602</v>
      </c>
    </row>
    <row r="2823" spans="1:17" hidden="1" x14ac:dyDescent="0.3">
      <c r="A2823" t="s">
        <v>5858</v>
      </c>
      <c r="B2823" t="s">
        <v>5859</v>
      </c>
      <c r="C2823" t="s">
        <v>10405</v>
      </c>
      <c r="D2823" t="s">
        <v>125</v>
      </c>
      <c r="E2823">
        <v>131.40782256</v>
      </c>
      <c r="F2823">
        <v>6.72</v>
      </c>
      <c r="G2823">
        <v>-45.027793283886503</v>
      </c>
      <c r="H2823">
        <v>-8.7344155769592895</v>
      </c>
      <c r="I2823">
        <v>-26.337728914076202</v>
      </c>
      <c r="J2823">
        <v>-3.1255262497913799E-2</v>
      </c>
      <c r="K2823">
        <v>6.7809113927767699</v>
      </c>
      <c r="L2823">
        <v>7.4659843355807496</v>
      </c>
      <c r="M2823">
        <v>64.148104805517605</v>
      </c>
      <c r="N2823">
        <v>0.869781831386916</v>
      </c>
      <c r="O2823">
        <v>82.2916666666666</v>
      </c>
      <c r="P2823">
        <v>11.999999999999901</v>
      </c>
      <c r="Q2823">
        <v>3.5743106529112001E-2</v>
      </c>
    </row>
    <row r="2824" spans="1:17" hidden="1" x14ac:dyDescent="0.3">
      <c r="A2824" t="s">
        <v>5860</v>
      </c>
      <c r="B2824" t="s">
        <v>5861</v>
      </c>
      <c r="C2824" t="s">
        <v>10405</v>
      </c>
      <c r="D2824" t="s">
        <v>228</v>
      </c>
      <c r="E2824">
        <v>130.95568170000001</v>
      </c>
      <c r="F2824">
        <v>423</v>
      </c>
      <c r="G2824">
        <v>16.571553921335799</v>
      </c>
      <c r="H2824">
        <v>-6.2621826882686804</v>
      </c>
      <c r="I2824">
        <v>7.2370635221215496</v>
      </c>
      <c r="J2824">
        <v>-4.1227956437051798</v>
      </c>
      <c r="K2824">
        <v>415.02698347066701</v>
      </c>
      <c r="L2824">
        <v>366.08355798340301</v>
      </c>
      <c r="M2824">
        <v>49.811639143170197</v>
      </c>
      <c r="N2824">
        <v>0.145183413965041</v>
      </c>
      <c r="O2824">
        <v>24.113475177304899</v>
      </c>
      <c r="P2824">
        <v>61.388782907287201</v>
      </c>
      <c r="Q2824">
        <v>1.6797408667895999E-2</v>
      </c>
    </row>
    <row r="2825" spans="1:17" hidden="1" x14ac:dyDescent="0.3">
      <c r="A2825" t="s">
        <v>5862</v>
      </c>
      <c r="B2825" t="s">
        <v>5863</v>
      </c>
      <c r="C2825" t="s">
        <v>10405</v>
      </c>
      <c r="D2825" t="s">
        <v>998</v>
      </c>
      <c r="E2825">
        <v>130.44239999999999</v>
      </c>
      <c r="F2825">
        <v>219.6</v>
      </c>
      <c r="G2825">
        <v>-17.771576632321</v>
      </c>
      <c r="H2825">
        <v>-8.24203611772211</v>
      </c>
      <c r="I2825">
        <v>4.5714810388952598</v>
      </c>
      <c r="J2825">
        <v>2.6983847687463198</v>
      </c>
      <c r="K2825">
        <v>215.38251236835501</v>
      </c>
      <c r="L2825">
        <v>200.775712641122</v>
      </c>
      <c r="M2825">
        <v>55.441160623072399</v>
      </c>
      <c r="N2825">
        <v>0.37915486673281601</v>
      </c>
      <c r="O2825">
        <v>40.778688524590102</v>
      </c>
      <c r="P2825">
        <v>43.8113948919449</v>
      </c>
      <c r="Q2825">
        <v>9.3668893374792006E-2</v>
      </c>
    </row>
    <row r="2826" spans="1:17" hidden="1" x14ac:dyDescent="0.3">
      <c r="A2826" t="s">
        <v>5864</v>
      </c>
      <c r="B2826" t="s">
        <v>5865</v>
      </c>
      <c r="C2826" t="s">
        <v>10405</v>
      </c>
      <c r="D2826" t="s">
        <v>400</v>
      </c>
      <c r="E2826">
        <v>130.24575953999999</v>
      </c>
      <c r="F2826">
        <v>157.94999999999999</v>
      </c>
      <c r="G2826">
        <v>14.9813182191018</v>
      </c>
      <c r="H2826">
        <v>16.6670442770553</v>
      </c>
      <c r="I2826">
        <v>-9.9456598913451906</v>
      </c>
      <c r="J2826">
        <v>7.15749811394475</v>
      </c>
      <c r="K2826">
        <v>149.46175807168399</v>
      </c>
      <c r="L2826">
        <v>151.32885799115101</v>
      </c>
      <c r="M2826">
        <v>58.0766628674765</v>
      </c>
      <c r="N2826">
        <v>1.51463463442549</v>
      </c>
      <c r="O2826">
        <v>36.6255144032922</v>
      </c>
      <c r="P2826">
        <v>59.790232510500097</v>
      </c>
      <c r="Q2826">
        <v>7.9670606623751E-2</v>
      </c>
    </row>
    <row r="2827" spans="1:17" hidden="1" x14ac:dyDescent="0.3">
      <c r="A2827" t="s">
        <v>5866</v>
      </c>
      <c r="B2827" t="s">
        <v>5867</v>
      </c>
      <c r="C2827" t="s">
        <v>10405</v>
      </c>
      <c r="D2827" t="s">
        <v>549</v>
      </c>
      <c r="E2827">
        <v>130.08000000000001</v>
      </c>
      <c r="F2827">
        <v>162.6</v>
      </c>
      <c r="G2827">
        <v>349.215590047153</v>
      </c>
      <c r="H2827">
        <v>-11.0097146742684</v>
      </c>
      <c r="I2827">
        <v>31.166347268759498</v>
      </c>
      <c r="J2827">
        <v>-8.4233985722150901</v>
      </c>
      <c r="K2827">
        <v>157.218279022616</v>
      </c>
      <c r="L2827">
        <v>121.36557091115201</v>
      </c>
      <c r="M2827">
        <v>51.619259430293503</v>
      </c>
      <c r="N2827">
        <v>1.7270974507666099</v>
      </c>
      <c r="O2827">
        <v>12.4846248462484</v>
      </c>
      <c r="P2827">
        <v>406.384303955154</v>
      </c>
      <c r="Q2827">
        <v>0.13151042759072701</v>
      </c>
    </row>
    <row r="2828" spans="1:17" hidden="1" x14ac:dyDescent="0.3">
      <c r="A2828" t="s">
        <v>5868</v>
      </c>
      <c r="B2828" t="s">
        <v>5869</v>
      </c>
      <c r="C2828" t="s">
        <v>10405</v>
      </c>
      <c r="D2828" t="s">
        <v>1694</v>
      </c>
      <c r="E2828">
        <v>130.02585719999999</v>
      </c>
      <c r="F2828">
        <v>62.75</v>
      </c>
      <c r="G2828">
        <v>-6.3494987102430898</v>
      </c>
      <c r="H2828">
        <v>-1.4915796753642601</v>
      </c>
      <c r="I2828">
        <v>-5.1406144384591999</v>
      </c>
      <c r="J2828">
        <v>-1.2439667131715799</v>
      </c>
      <c r="K2828">
        <v>60.5311623565754</v>
      </c>
      <c r="L2828">
        <v>57.879363930850197</v>
      </c>
      <c r="M2828">
        <v>57.650387217952897</v>
      </c>
      <c r="N2828">
        <v>1.32573120216811</v>
      </c>
      <c r="O2828">
        <v>1.49800796812749</v>
      </c>
      <c r="P2828">
        <v>31.029442472332398</v>
      </c>
      <c r="Q2828">
        <v>-2.9836431339762999E-2</v>
      </c>
    </row>
    <row r="2829" spans="1:17" hidden="1" x14ac:dyDescent="0.3">
      <c r="A2829" t="s">
        <v>5870</v>
      </c>
      <c r="B2829" t="s">
        <v>5871</v>
      </c>
      <c r="C2829" t="s">
        <v>10405</v>
      </c>
      <c r="D2829" t="s">
        <v>642</v>
      </c>
      <c r="E2829">
        <v>129.95213186999999</v>
      </c>
      <c r="F2829">
        <v>120.45</v>
      </c>
      <c r="G2829">
        <v>26.034889807255901</v>
      </c>
      <c r="H2829">
        <v>27.530411065376398</v>
      </c>
      <c r="I2829">
        <v>1.45094512461285</v>
      </c>
      <c r="J2829">
        <v>14.982982878487601</v>
      </c>
      <c r="K2829">
        <v>104.072813146767</v>
      </c>
      <c r="L2829">
        <v>99.9659909744271</v>
      </c>
      <c r="M2829">
        <v>59.704126132454</v>
      </c>
      <c r="N2829">
        <v>2.2493275748389099</v>
      </c>
      <c r="O2829">
        <v>58.787878787878697</v>
      </c>
      <c r="P2829">
        <v>71.679019384264507</v>
      </c>
      <c r="Q2829">
        <v>4.7318425470960997E-2</v>
      </c>
    </row>
    <row r="2830" spans="1:17" hidden="1" x14ac:dyDescent="0.3">
      <c r="A2830" t="s">
        <v>5872</v>
      </c>
      <c r="B2830" t="s">
        <v>5873</v>
      </c>
      <c r="C2830" t="s">
        <v>10405</v>
      </c>
      <c r="D2830" t="s">
        <v>74</v>
      </c>
      <c r="E2830">
        <v>129.8152776</v>
      </c>
      <c r="F2830">
        <v>502.35</v>
      </c>
      <c r="G2830">
        <v>-3.7316716253157698</v>
      </c>
      <c r="H2830">
        <v>-14.005645754866499</v>
      </c>
      <c r="I2830">
        <v>-7.0486757270039897</v>
      </c>
      <c r="J2830">
        <v>-14.3497672367396</v>
      </c>
      <c r="K2830">
        <v>515.541760411121</v>
      </c>
      <c r="L2830">
        <v>470.05417269351398</v>
      </c>
      <c r="M2830">
        <v>30.468592405750599</v>
      </c>
      <c r="N2830">
        <v>2.34755457208112</v>
      </c>
      <c r="O2830">
        <v>36.657708768786598</v>
      </c>
      <c r="P2830">
        <v>43.119658119658098</v>
      </c>
      <c r="Q2830">
        <v>1.4723410221257E-2</v>
      </c>
    </row>
    <row r="2831" spans="1:17" hidden="1" x14ac:dyDescent="0.3">
      <c r="A2831" t="s">
        <v>5874</v>
      </c>
      <c r="B2831" t="s">
        <v>5875</v>
      </c>
      <c r="C2831" t="s">
        <v>10405</v>
      </c>
      <c r="D2831" t="s">
        <v>433</v>
      </c>
      <c r="E2831">
        <v>129.78</v>
      </c>
      <c r="F2831">
        <v>721</v>
      </c>
      <c r="G2831">
        <v>-25.835677213404299</v>
      </c>
      <c r="H2831">
        <v>-8.4018290336334207</v>
      </c>
      <c r="I2831">
        <v>-6.4800944481845999</v>
      </c>
      <c r="J2831">
        <v>-6.1439372927538001</v>
      </c>
      <c r="K2831">
        <v>737.39750515487106</v>
      </c>
      <c r="L2831">
        <v>710.48915803480497</v>
      </c>
      <c r="M2831">
        <v>41.918507338146298</v>
      </c>
      <c r="N2831">
        <v>0.909277815274388</v>
      </c>
      <c r="O2831">
        <v>21.497919556171901</v>
      </c>
      <c r="P2831">
        <v>25.391304347826001</v>
      </c>
      <c r="Q2831">
        <v>2.7751178415447001E-2</v>
      </c>
    </row>
    <row r="2832" spans="1:17" hidden="1" x14ac:dyDescent="0.3">
      <c r="A2832" t="s">
        <v>5876</v>
      </c>
      <c r="B2832" t="s">
        <v>5877</v>
      </c>
      <c r="C2832" t="s">
        <v>10405</v>
      </c>
      <c r="D2832" t="s">
        <v>1542</v>
      </c>
      <c r="E2832">
        <v>129.624</v>
      </c>
      <c r="F2832">
        <v>1200</v>
      </c>
      <c r="G2832">
        <v>-0.12611781013331899</v>
      </c>
      <c r="H2832">
        <v>4.3920830254490602</v>
      </c>
      <c r="I2832">
        <v>-0.88978511424988205</v>
      </c>
      <c r="J2832">
        <v>1.3952476602242401</v>
      </c>
      <c r="K2832">
        <v>1095.75478498501</v>
      </c>
      <c r="L2832">
        <v>1005.38781313825</v>
      </c>
      <c r="M2832">
        <v>63.9913137128353</v>
      </c>
      <c r="N2832">
        <v>5.5301571844960398</v>
      </c>
      <c r="O2832">
        <v>6.7499999999999796</v>
      </c>
      <c r="P2832">
        <v>42.331870477997803</v>
      </c>
      <c r="Q2832">
        <v>5.5012808101301998E-2</v>
      </c>
    </row>
    <row r="2833" spans="1:17" hidden="1" x14ac:dyDescent="0.3">
      <c r="A2833" t="s">
        <v>5878</v>
      </c>
      <c r="B2833" t="s">
        <v>5879</v>
      </c>
      <c r="C2833" t="s">
        <v>10405</v>
      </c>
      <c r="D2833" t="s">
        <v>465</v>
      </c>
      <c r="E2833">
        <v>129.42773485000001</v>
      </c>
      <c r="F2833">
        <v>3203.3</v>
      </c>
      <c r="G2833">
        <v>14.279783713004001</v>
      </c>
      <c r="H2833">
        <v>14.902599604176199</v>
      </c>
      <c r="I2833">
        <v>12.338264552619799</v>
      </c>
      <c r="J2833">
        <v>16.142138624040701</v>
      </c>
      <c r="K2833">
        <v>2932.8214604591499</v>
      </c>
      <c r="L2833">
        <v>2693.5495857116198</v>
      </c>
      <c r="M2833">
        <v>55.628644957584399</v>
      </c>
      <c r="N2833">
        <v>2.21656454679907</v>
      </c>
      <c r="O2833">
        <v>16.287890612805501</v>
      </c>
      <c r="P2833">
        <v>60.808232931726899</v>
      </c>
      <c r="Q2833">
        <v>0.15621096963546699</v>
      </c>
    </row>
    <row r="2834" spans="1:17" hidden="1" x14ac:dyDescent="0.3">
      <c r="A2834" t="s">
        <v>5880</v>
      </c>
      <c r="B2834" t="s">
        <v>5881</v>
      </c>
      <c r="C2834" t="s">
        <v>10405</v>
      </c>
      <c r="D2834" t="s">
        <v>2368</v>
      </c>
      <c r="E2834">
        <v>129.41720615999901</v>
      </c>
      <c r="F2834">
        <v>52.62</v>
      </c>
      <c r="G2834">
        <v>-6.9888470572179298</v>
      </c>
      <c r="H2834">
        <v>-11.8422345445916</v>
      </c>
      <c r="I2834">
        <v>-15.6042671753183</v>
      </c>
      <c r="J2834">
        <v>-13.352463230093299</v>
      </c>
      <c r="K2834">
        <v>51.068343125428498</v>
      </c>
      <c r="L2834">
        <v>50.037937213704303</v>
      </c>
      <c r="M2834">
        <v>55.6362585016578</v>
      </c>
      <c r="N2834">
        <v>1.1451798095376899</v>
      </c>
      <c r="O2834">
        <v>36.626720709395997</v>
      </c>
      <c r="P2834">
        <v>27.9795688466893</v>
      </c>
      <c r="Q2834">
        <v>0.23784037453777601</v>
      </c>
    </row>
    <row r="2835" spans="1:17" hidden="1" x14ac:dyDescent="0.3">
      <c r="A2835" t="s">
        <v>5882</v>
      </c>
      <c r="B2835" t="s">
        <v>5883</v>
      </c>
      <c r="C2835" t="s">
        <v>10405</v>
      </c>
      <c r="D2835" t="s">
        <v>1211</v>
      </c>
      <c r="E2835">
        <v>129.289505225</v>
      </c>
      <c r="F2835">
        <v>22.51</v>
      </c>
      <c r="G2835">
        <v>22.328583481537699</v>
      </c>
      <c r="H2835">
        <v>16.384890972429499</v>
      </c>
      <c r="I2835">
        <v>-0.45957454811697901</v>
      </c>
      <c r="J2835">
        <v>-5.0793439913184102</v>
      </c>
      <c r="K2835">
        <v>20.039759864658599</v>
      </c>
      <c r="L2835">
        <v>18.643881040282899</v>
      </c>
      <c r="M2835">
        <v>62.5181749718585</v>
      </c>
      <c r="N2835">
        <v>0.55601081711037204</v>
      </c>
      <c r="O2835">
        <v>12.172367836516999</v>
      </c>
      <c r="P2835">
        <v>64.306569343065703</v>
      </c>
      <c r="Q2835">
        <v>3.9153446295684999E-2</v>
      </c>
    </row>
    <row r="2836" spans="1:17" hidden="1" x14ac:dyDescent="0.3">
      <c r="A2836" t="s">
        <v>5884</v>
      </c>
      <c r="B2836" t="s">
        <v>5885</v>
      </c>
      <c r="C2836" t="s">
        <v>10405</v>
      </c>
      <c r="D2836" t="s">
        <v>130</v>
      </c>
      <c r="E2836">
        <v>129.22817480999899</v>
      </c>
      <c r="F2836">
        <v>35.770000000000003</v>
      </c>
      <c r="G2836">
        <v>10.0949457342013</v>
      </c>
      <c r="H2836">
        <v>-5.5011092779595696</v>
      </c>
      <c r="I2836">
        <v>-1.59664660522788</v>
      </c>
      <c r="J2836">
        <v>-4.34758529896318</v>
      </c>
      <c r="K2836">
        <v>35.661251108210301</v>
      </c>
      <c r="L2836">
        <v>33.088651255564699</v>
      </c>
      <c r="M2836">
        <v>52.855952234674902</v>
      </c>
      <c r="N2836">
        <v>0.239708743169496</v>
      </c>
      <c r="O2836">
        <v>42.549622588761501</v>
      </c>
      <c r="P2836">
        <v>47.871021083092202</v>
      </c>
      <c r="Q2836">
        <v>6.9780272675281002E-2</v>
      </c>
    </row>
    <row r="2837" spans="1:17" hidden="1" x14ac:dyDescent="0.3">
      <c r="A2837" t="s">
        <v>5886</v>
      </c>
      <c r="B2837" t="s">
        <v>5887</v>
      </c>
      <c r="C2837" t="s">
        <v>10405</v>
      </c>
      <c r="D2837" t="s">
        <v>753</v>
      </c>
      <c r="E2837">
        <v>128.966509</v>
      </c>
      <c r="F2837">
        <v>94.32</v>
      </c>
      <c r="G2837">
        <v>-3.15402836134112</v>
      </c>
      <c r="H2837">
        <v>-0.48716598280965501</v>
      </c>
      <c r="I2837">
        <v>0.66769622842152199</v>
      </c>
      <c r="J2837">
        <v>-0.14075508170643999</v>
      </c>
      <c r="K2837">
        <v>90.4586000630554</v>
      </c>
      <c r="L2837">
        <v>84.112479862768197</v>
      </c>
      <c r="M2837">
        <v>61.719228691607398</v>
      </c>
      <c r="N2837">
        <v>0.957251450335873</v>
      </c>
      <c r="O2837">
        <v>6.0220525869380799</v>
      </c>
      <c r="P2837">
        <v>35.711688149650001</v>
      </c>
      <c r="Q2837">
        <v>1.0011050249949E-2</v>
      </c>
    </row>
    <row r="2838" spans="1:17" hidden="1" x14ac:dyDescent="0.3">
      <c r="A2838" t="s">
        <v>5888</v>
      </c>
      <c r="B2838" t="s">
        <v>5889</v>
      </c>
      <c r="C2838" t="s">
        <v>10405</v>
      </c>
      <c r="D2838" t="s">
        <v>54</v>
      </c>
      <c r="E2838">
        <v>128.64105087499999</v>
      </c>
      <c r="F2838">
        <v>23.75</v>
      </c>
      <c r="G2838">
        <v>-19.290257004081901</v>
      </c>
      <c r="H2838">
        <v>-2.8886200122646</v>
      </c>
      <c r="I2838">
        <v>16.408177418226501</v>
      </c>
      <c r="J2838">
        <v>-2.26136153517806</v>
      </c>
      <c r="K2838">
        <v>23.4038712245322</v>
      </c>
      <c r="L2838">
        <v>20.873560145439399</v>
      </c>
      <c r="M2838">
        <v>47.4389489814249</v>
      </c>
      <c r="N2838">
        <v>0.58663836995461804</v>
      </c>
      <c r="O2838">
        <v>31.368421052631501</v>
      </c>
      <c r="P2838">
        <v>69.642857142857096</v>
      </c>
      <c r="Q2838">
        <v>7.8480369210961007E-2</v>
      </c>
    </row>
    <row r="2839" spans="1:17" hidden="1" x14ac:dyDescent="0.3">
      <c r="A2839" t="s">
        <v>5890</v>
      </c>
      <c r="B2839" t="s">
        <v>5891</v>
      </c>
      <c r="C2839" t="s">
        <v>10405</v>
      </c>
      <c r="D2839" t="s">
        <v>592</v>
      </c>
      <c r="E2839">
        <v>128.34066974999999</v>
      </c>
      <c r="F2839">
        <v>41.07</v>
      </c>
      <c r="G2839">
        <v>19.642285864903901</v>
      </c>
      <c r="H2839">
        <v>-27.964628254301601</v>
      </c>
      <c r="I2839">
        <v>3.3994781638768998</v>
      </c>
      <c r="J2839">
        <v>-6.8311851984317498</v>
      </c>
      <c r="K2839">
        <v>41.6397999089019</v>
      </c>
      <c r="L2839">
        <v>36.192040372482801</v>
      </c>
      <c r="M2839">
        <v>37.426879849096203</v>
      </c>
      <c r="N2839">
        <v>0.13860025573034601</v>
      </c>
      <c r="O2839">
        <v>43.048453859264598</v>
      </c>
      <c r="P2839">
        <v>59.074440459100003</v>
      </c>
      <c r="Q2839">
        <v>7.2374174404368996E-2</v>
      </c>
    </row>
    <row r="2840" spans="1:17" hidden="1" x14ac:dyDescent="0.3">
      <c r="A2840" t="s">
        <v>5892</v>
      </c>
      <c r="B2840" t="s">
        <v>5893</v>
      </c>
      <c r="C2840" t="s">
        <v>10405</v>
      </c>
      <c r="D2840" t="s">
        <v>116</v>
      </c>
      <c r="E2840">
        <v>128.26117500000001</v>
      </c>
      <c r="F2840">
        <v>8.33</v>
      </c>
      <c r="G2840">
        <v>-48.549498710243</v>
      </c>
      <c r="H2840">
        <v>10.965827732043101</v>
      </c>
      <c r="I2840">
        <v>-20.5341743669028</v>
      </c>
      <c r="J2840">
        <v>-1.9374212654285401</v>
      </c>
      <c r="K2840">
        <v>7.5963128492089202</v>
      </c>
      <c r="L2840">
        <v>9.0533074309375596</v>
      </c>
      <c r="M2840">
        <v>58.652911478777803</v>
      </c>
      <c r="N2840">
        <v>3.9429095771217502</v>
      </c>
      <c r="O2840">
        <v>61.464585834333697</v>
      </c>
      <c r="P2840">
        <v>22.5</v>
      </c>
      <c r="Q2840">
        <v>-4.862967118106E-2</v>
      </c>
    </row>
    <row r="2841" spans="1:17" hidden="1" x14ac:dyDescent="0.3">
      <c r="A2841" t="s">
        <v>5894</v>
      </c>
      <c r="B2841" t="s">
        <v>5895</v>
      </c>
      <c r="C2841" t="s">
        <v>10405</v>
      </c>
      <c r="D2841" t="s">
        <v>2703</v>
      </c>
      <c r="E2841">
        <v>127.908</v>
      </c>
      <c r="F2841">
        <v>90</v>
      </c>
      <c r="G2841">
        <v>-53.452286166688999</v>
      </c>
      <c r="H2841">
        <v>-8.8934118789206096</v>
      </c>
      <c r="I2841">
        <v>-13.827320725989701</v>
      </c>
      <c r="J2841">
        <v>-5.1501354176743703</v>
      </c>
      <c r="K2841">
        <v>93.042034157620094</v>
      </c>
      <c r="L2841">
        <v>95.836630990122501</v>
      </c>
      <c r="M2841">
        <v>38.205940450067203</v>
      </c>
      <c r="N2841">
        <v>0.40098976340587</v>
      </c>
      <c r="O2841">
        <v>54.111111111111001</v>
      </c>
      <c r="P2841">
        <v>8.9588377723971</v>
      </c>
    </row>
    <row r="2842" spans="1:17" hidden="1" x14ac:dyDescent="0.3">
      <c r="A2842" t="s">
        <v>5896</v>
      </c>
      <c r="B2842" t="s">
        <v>5897</v>
      </c>
      <c r="C2842" t="s">
        <v>10405</v>
      </c>
      <c r="D2842" t="s">
        <v>998</v>
      </c>
      <c r="E2842">
        <v>127.71767955</v>
      </c>
      <c r="F2842">
        <v>160.25</v>
      </c>
      <c r="G2842">
        <v>-47.948975150033597</v>
      </c>
      <c r="H2842">
        <v>5.9690093820616399</v>
      </c>
      <c r="I2842">
        <v>-19.532044063334499</v>
      </c>
      <c r="J2842">
        <v>-2.51969486851138</v>
      </c>
      <c r="K2842">
        <v>143.39267219036199</v>
      </c>
      <c r="L2842">
        <v>145.29190933705601</v>
      </c>
      <c r="M2842">
        <v>77.260968153404207</v>
      </c>
      <c r="N2842">
        <v>1.5527233397451301</v>
      </c>
      <c r="O2842">
        <v>77.691107644305703</v>
      </c>
      <c r="P2842">
        <v>32.438016528925601</v>
      </c>
      <c r="Q2842">
        <v>2.5336708754235999E-2</v>
      </c>
    </row>
    <row r="2843" spans="1:17" hidden="1" x14ac:dyDescent="0.3">
      <c r="A2843" t="s">
        <v>5898</v>
      </c>
      <c r="B2843" t="s">
        <v>5899</v>
      </c>
      <c r="C2843" t="s">
        <v>10405</v>
      </c>
      <c r="D2843" t="s">
        <v>592</v>
      </c>
      <c r="E2843">
        <v>127.569897</v>
      </c>
      <c r="F2843">
        <v>1.62</v>
      </c>
      <c r="G2843">
        <v>-89.618436501186807</v>
      </c>
      <c r="H2843">
        <v>-9.0462934800780701</v>
      </c>
      <c r="I2843">
        <v>-17.5627067100726</v>
      </c>
      <c r="J2843">
        <v>-4.3786095971935604</v>
      </c>
      <c r="K2843">
        <v>1.6749028981740399</v>
      </c>
      <c r="L2843">
        <v>2.0876828605658</v>
      </c>
      <c r="M2843">
        <v>35.873922094447998</v>
      </c>
      <c r="N2843">
        <v>0.247921311047095</v>
      </c>
      <c r="O2843">
        <v>169.15985249318501</v>
      </c>
      <c r="P2843">
        <v>26.729655592806999</v>
      </c>
      <c r="Q2843">
        <v>-6.1919888614859003E-2</v>
      </c>
    </row>
    <row r="2844" spans="1:17" hidden="1" x14ac:dyDescent="0.3">
      <c r="A2844" t="s">
        <v>5900</v>
      </c>
      <c r="B2844" t="s">
        <v>5901</v>
      </c>
      <c r="C2844" t="s">
        <v>10405</v>
      </c>
      <c r="D2844" t="s">
        <v>4342</v>
      </c>
      <c r="E2844">
        <v>127.3233456</v>
      </c>
      <c r="F2844">
        <v>96.58</v>
      </c>
      <c r="G2844">
        <v>-38.173456033230401</v>
      </c>
      <c r="H2844">
        <v>23.982981524666599</v>
      </c>
      <c r="I2844">
        <v>2.8643569058107201</v>
      </c>
      <c r="J2844">
        <v>12.9954587709324</v>
      </c>
      <c r="K2844">
        <v>84.889358220098401</v>
      </c>
      <c r="L2844">
        <v>85.180877902049403</v>
      </c>
      <c r="M2844">
        <v>63.446167145544699</v>
      </c>
      <c r="N2844">
        <v>3.0173870260854598</v>
      </c>
      <c r="O2844">
        <v>20.770345827293401</v>
      </c>
      <c r="P2844">
        <v>42.511435738527297</v>
      </c>
      <c r="Q2844">
        <v>8.9357894478189995E-2</v>
      </c>
    </row>
    <row r="2845" spans="1:17" hidden="1" x14ac:dyDescent="0.3">
      <c r="A2845" t="s">
        <v>5902</v>
      </c>
      <c r="B2845" t="s">
        <v>5903</v>
      </c>
      <c r="C2845" t="s">
        <v>10405</v>
      </c>
      <c r="D2845" t="s">
        <v>998</v>
      </c>
      <c r="E2845">
        <v>127.24243708</v>
      </c>
      <c r="F2845">
        <v>37.4</v>
      </c>
      <c r="G2845">
        <v>117.48383462309</v>
      </c>
      <c r="H2845">
        <v>-26.536816040101801</v>
      </c>
      <c r="I2845">
        <v>28.243989800307101</v>
      </c>
      <c r="J2845">
        <v>-2.8076469892503901</v>
      </c>
      <c r="K2845">
        <v>39.455978713274398</v>
      </c>
      <c r="L2845">
        <v>30.6199107005048</v>
      </c>
      <c r="M2845">
        <v>23.629508887001901</v>
      </c>
      <c r="N2845">
        <v>0.25043543228279003</v>
      </c>
      <c r="O2845">
        <v>40.775401069518701</v>
      </c>
      <c r="P2845">
        <v>166.76176890156901</v>
      </c>
      <c r="Q2845">
        <v>0.147777197953564</v>
      </c>
    </row>
    <row r="2846" spans="1:17" hidden="1" x14ac:dyDescent="0.3">
      <c r="A2846" t="s">
        <v>5904</v>
      </c>
      <c r="B2846" t="s">
        <v>5905</v>
      </c>
      <c r="C2846" t="s">
        <v>10405</v>
      </c>
      <c r="D2846" t="s">
        <v>393</v>
      </c>
      <c r="E2846">
        <v>127.085725791</v>
      </c>
      <c r="F2846">
        <v>73.709999999999994</v>
      </c>
      <c r="G2846">
        <v>-65.573607614622901</v>
      </c>
      <c r="H2846">
        <v>-12.3502483834424</v>
      </c>
      <c r="I2846">
        <v>-19.2126513860633</v>
      </c>
      <c r="J2846">
        <v>-2.7951432296740202</v>
      </c>
      <c r="K2846">
        <v>77.306704582395398</v>
      </c>
      <c r="L2846">
        <v>83.136607408220598</v>
      </c>
      <c r="M2846">
        <v>47.836837602474503</v>
      </c>
      <c r="N2846">
        <v>0.30352003022914598</v>
      </c>
      <c r="O2846">
        <v>55.945149221706799</v>
      </c>
      <c r="P2846">
        <v>17.515621876595102</v>
      </c>
      <c r="Q2846">
        <v>0.14786173187766199</v>
      </c>
    </row>
    <row r="2847" spans="1:17" hidden="1" x14ac:dyDescent="0.3">
      <c r="A2847" t="s">
        <v>5906</v>
      </c>
      <c r="B2847" t="s">
        <v>5907</v>
      </c>
      <c r="C2847" t="s">
        <v>10405</v>
      </c>
      <c r="D2847" t="s">
        <v>2368</v>
      </c>
      <c r="E2847">
        <v>126.8168494</v>
      </c>
      <c r="F2847">
        <v>15.35</v>
      </c>
      <c r="G2847">
        <v>-10.1207120330028</v>
      </c>
      <c r="H2847">
        <v>-19.6980547118857</v>
      </c>
      <c r="I2847">
        <v>35.341678924778201</v>
      </c>
      <c r="J2847">
        <v>-11.750372241375301</v>
      </c>
      <c r="K2847">
        <v>14.848519170225501</v>
      </c>
      <c r="L2847">
        <v>13.0070813262044</v>
      </c>
      <c r="M2847">
        <v>43.4570678364394</v>
      </c>
      <c r="N2847">
        <v>0.46774368972792402</v>
      </c>
      <c r="O2847">
        <v>28.599348534201901</v>
      </c>
      <c r="P2847">
        <v>62.262156448202902</v>
      </c>
      <c r="Q2847">
        <v>0.17515413845823299</v>
      </c>
    </row>
    <row r="2848" spans="1:17" hidden="1" x14ac:dyDescent="0.3">
      <c r="A2848" t="s">
        <v>5908</v>
      </c>
      <c r="B2848" t="s">
        <v>5909</v>
      </c>
      <c r="C2848" t="s">
        <v>10405</v>
      </c>
      <c r="D2848" t="s">
        <v>125</v>
      </c>
      <c r="E2848">
        <v>126.52872525999901</v>
      </c>
      <c r="F2848">
        <v>139.30000000000001</v>
      </c>
      <c r="G2848">
        <v>-10.402245004924801</v>
      </c>
      <c r="H2848">
        <v>-4.4294103631949504</v>
      </c>
      <c r="I2848">
        <v>10.815208653035199</v>
      </c>
      <c r="J2848">
        <v>-2.1243548780216099</v>
      </c>
      <c r="K2848">
        <v>137.72694385862101</v>
      </c>
      <c r="L2848">
        <v>128.24074321009701</v>
      </c>
      <c r="M2848">
        <v>46.992554337820302</v>
      </c>
      <c r="N2848">
        <v>0.96226314840405802</v>
      </c>
      <c r="O2848">
        <v>39.8061737257717</v>
      </c>
      <c r="P2848">
        <v>54.349030470914101</v>
      </c>
      <c r="Q2848">
        <v>7.8133123131221005E-2</v>
      </c>
    </row>
    <row r="2849" spans="1:17" hidden="1" x14ac:dyDescent="0.3">
      <c r="A2849" t="s">
        <v>5910</v>
      </c>
      <c r="B2849" t="s">
        <v>5911</v>
      </c>
      <c r="C2849" t="s">
        <v>10405</v>
      </c>
      <c r="D2849" t="s">
        <v>393</v>
      </c>
      <c r="E2849">
        <v>126.23265000000001</v>
      </c>
      <c r="F2849">
        <v>30</v>
      </c>
      <c r="G2849">
        <v>21.9966551359107</v>
      </c>
      <c r="H2849">
        <v>20.01502427098</v>
      </c>
      <c r="I2849">
        <v>43.3770646968823</v>
      </c>
      <c r="J2849">
        <v>-13.8194515595089</v>
      </c>
      <c r="K2849">
        <v>24.522669255016901</v>
      </c>
      <c r="L2849">
        <v>20.9682013142627</v>
      </c>
      <c r="M2849">
        <v>58.956138465434101</v>
      </c>
      <c r="N2849">
        <v>2.8692123951452899</v>
      </c>
      <c r="O2849">
        <v>15.733333333333301</v>
      </c>
      <c r="P2849">
        <v>93.923723335488006</v>
      </c>
      <c r="Q2849">
        <v>5.2704273876596E-2</v>
      </c>
    </row>
    <row r="2850" spans="1:17" hidden="1" x14ac:dyDescent="0.3">
      <c r="A2850" t="s">
        <v>5912</v>
      </c>
      <c r="B2850" t="s">
        <v>5913</v>
      </c>
      <c r="C2850" t="s">
        <v>10405</v>
      </c>
      <c r="D2850" t="s">
        <v>601</v>
      </c>
      <c r="E2850">
        <v>125.8377522</v>
      </c>
      <c r="F2850">
        <v>74.95</v>
      </c>
      <c r="G2850">
        <v>117.98383462309</v>
      </c>
      <c r="H2850">
        <v>14.0222004306495</v>
      </c>
      <c r="I2850">
        <v>124.848411583398</v>
      </c>
      <c r="J2850">
        <v>1.6585872854716901</v>
      </c>
      <c r="K2850">
        <v>63.498637740404298</v>
      </c>
      <c r="L2850">
        <v>47.468598702348402</v>
      </c>
      <c r="M2850">
        <v>51.824636445949302</v>
      </c>
      <c r="N2850">
        <v>0.72796037128921398</v>
      </c>
      <c r="O2850">
        <v>7.9386257505003197</v>
      </c>
      <c r="P2850">
        <v>208.944765045342</v>
      </c>
      <c r="Q2850">
        <v>0.12760385976605901</v>
      </c>
    </row>
    <row r="2851" spans="1:17" hidden="1" x14ac:dyDescent="0.3">
      <c r="A2851" t="s">
        <v>5914</v>
      </c>
      <c r="B2851" t="s">
        <v>5915</v>
      </c>
      <c r="C2851" t="s">
        <v>10405</v>
      </c>
      <c r="D2851" t="s">
        <v>228</v>
      </c>
      <c r="E2851">
        <v>125.547225</v>
      </c>
      <c r="F2851">
        <v>182.5</v>
      </c>
      <c r="G2851">
        <v>128.04796639941199</v>
      </c>
      <c r="H2851">
        <v>51.641718717368001</v>
      </c>
      <c r="I2851">
        <v>94.789990211039594</v>
      </c>
      <c r="J2851">
        <v>-12.641263495962299</v>
      </c>
      <c r="K2851">
        <v>148.874980143968</v>
      </c>
      <c r="L2851">
        <v>109.52002673012301</v>
      </c>
      <c r="M2851">
        <v>49.7249122963646</v>
      </c>
      <c r="N2851">
        <v>1.02320879110959</v>
      </c>
      <c r="O2851">
        <v>19.890410958904098</v>
      </c>
      <c r="P2851">
        <v>179.522132026344</v>
      </c>
      <c r="Q2851">
        <v>0.134903956463721</v>
      </c>
    </row>
    <row r="2852" spans="1:17" hidden="1" x14ac:dyDescent="0.3">
      <c r="A2852" t="s">
        <v>5916</v>
      </c>
      <c r="B2852" t="s">
        <v>5917</v>
      </c>
      <c r="C2852" t="s">
        <v>10405</v>
      </c>
      <c r="D2852" t="s">
        <v>273</v>
      </c>
      <c r="E2852">
        <v>125.03099117399999</v>
      </c>
      <c r="F2852">
        <v>122.79</v>
      </c>
      <c r="G2852">
        <v>-23.233841921211599</v>
      </c>
      <c r="H2852">
        <v>2.5214140742949902</v>
      </c>
      <c r="I2852">
        <v>-0.72955634778999101</v>
      </c>
      <c r="J2852">
        <v>-2.7360334248258402</v>
      </c>
      <c r="K2852">
        <v>124.41045291548301</v>
      </c>
      <c r="L2852">
        <v>123.131562392493</v>
      </c>
      <c r="M2852">
        <v>46.575515754953202</v>
      </c>
      <c r="N2852">
        <v>0.52696833274751498</v>
      </c>
      <c r="O2852">
        <v>34.375763498656198</v>
      </c>
      <c r="P2852">
        <v>28.508634222919898</v>
      </c>
      <c r="Q2852">
        <v>3.7650571182286E-2</v>
      </c>
    </row>
    <row r="2853" spans="1:17" hidden="1" x14ac:dyDescent="0.3">
      <c r="A2853" t="s">
        <v>5918</v>
      </c>
      <c r="B2853" t="s">
        <v>5919</v>
      </c>
      <c r="C2853" t="s">
        <v>10405</v>
      </c>
      <c r="D2853" t="s">
        <v>2205</v>
      </c>
      <c r="E2853">
        <v>124.8330864</v>
      </c>
      <c r="F2853">
        <v>54.76</v>
      </c>
      <c r="G2853">
        <v>240.92109352937501</v>
      </c>
      <c r="H2853">
        <v>1.2734889714726401</v>
      </c>
      <c r="I2853">
        <v>118.53814810837299</v>
      </c>
      <c r="J2853">
        <v>-9.7974139350019307</v>
      </c>
      <c r="K2853">
        <v>51.119265732576501</v>
      </c>
      <c r="L2853">
        <v>34.335829004267801</v>
      </c>
      <c r="M2853">
        <v>27.419033626885</v>
      </c>
      <c r="N2853">
        <v>0.32625528088026101</v>
      </c>
      <c r="O2853">
        <v>28.5609934258583</v>
      </c>
      <c r="P2853">
        <v>313.90778533635603</v>
      </c>
      <c r="Q2853">
        <v>0.160390730728489</v>
      </c>
    </row>
    <row r="2854" spans="1:17" hidden="1" x14ac:dyDescent="0.3">
      <c r="A2854" t="s">
        <v>5920</v>
      </c>
      <c r="B2854" t="s">
        <v>5921</v>
      </c>
      <c r="C2854" t="s">
        <v>10405</v>
      </c>
      <c r="D2854" t="s">
        <v>512</v>
      </c>
      <c r="E2854">
        <v>124.822465655999</v>
      </c>
      <c r="F2854">
        <v>115.08</v>
      </c>
      <c r="G2854">
        <v>29.439919649953101</v>
      </c>
      <c r="H2854">
        <v>-1.7145141482987301</v>
      </c>
      <c r="I2854">
        <v>-5.4491141913531198</v>
      </c>
      <c r="J2854">
        <v>-1.9198058871069901</v>
      </c>
      <c r="K2854">
        <v>120.31863332086</v>
      </c>
      <c r="L2854">
        <v>108.063744894191</v>
      </c>
      <c r="M2854">
        <v>29.303369774265501</v>
      </c>
      <c r="N2854">
        <v>0.83048311890431603</v>
      </c>
      <c r="O2854">
        <v>44.942648592283597</v>
      </c>
      <c r="P2854">
        <v>72.922614575507097</v>
      </c>
      <c r="Q2854">
        <v>3.9392635181291998E-2</v>
      </c>
    </row>
    <row r="2855" spans="1:17" hidden="1" x14ac:dyDescent="0.3">
      <c r="A2855" t="s">
        <v>5922</v>
      </c>
      <c r="B2855" t="s">
        <v>5923</v>
      </c>
      <c r="C2855" t="s">
        <v>10405</v>
      </c>
      <c r="D2855" t="s">
        <v>54</v>
      </c>
      <c r="E2855">
        <v>124.74772277999899</v>
      </c>
      <c r="F2855">
        <v>193.8</v>
      </c>
      <c r="G2855">
        <v>85.903310278520905</v>
      </c>
      <c r="H2855">
        <v>-14.3252338088522</v>
      </c>
      <c r="I2855">
        <v>99.117482067482797</v>
      </c>
      <c r="J2855">
        <v>-2.1319132925625799</v>
      </c>
      <c r="K2855">
        <v>186.91999755505799</v>
      </c>
      <c r="L2855">
        <v>137.79806605780399</v>
      </c>
      <c r="M2855">
        <v>43.786086952722997</v>
      </c>
      <c r="N2855">
        <v>0.102847668138652</v>
      </c>
      <c r="O2855">
        <v>22.368421052631501</v>
      </c>
      <c r="P2855">
        <v>160.13422818791901</v>
      </c>
      <c r="Q2855">
        <v>3.486137320168E-2</v>
      </c>
    </row>
    <row r="2856" spans="1:17" hidden="1" x14ac:dyDescent="0.3">
      <c r="A2856" t="s">
        <v>5924</v>
      </c>
      <c r="B2856" t="s">
        <v>5925</v>
      </c>
      <c r="C2856" t="s">
        <v>10405</v>
      </c>
      <c r="D2856" t="s">
        <v>393</v>
      </c>
      <c r="E2856">
        <v>124.74</v>
      </c>
      <c r="F2856">
        <v>231</v>
      </c>
      <c r="G2856">
        <v>60.730743057159899</v>
      </c>
      <c r="H2856">
        <v>10.854491014615</v>
      </c>
      <c r="I2856">
        <v>87.211206398128894</v>
      </c>
      <c r="J2856">
        <v>1.10176072234955</v>
      </c>
      <c r="K2856">
        <v>198.29897451554899</v>
      </c>
      <c r="M2856">
        <v>75.6453110651766</v>
      </c>
      <c r="N2856">
        <v>0.70632102272727204</v>
      </c>
      <c r="O2856">
        <v>2.5974025974025898</v>
      </c>
      <c r="P2856">
        <v>104.787234042553</v>
      </c>
    </row>
    <row r="2857" spans="1:17" hidden="1" x14ac:dyDescent="0.3">
      <c r="A2857" t="s">
        <v>5926</v>
      </c>
      <c r="B2857" t="s">
        <v>5927</v>
      </c>
      <c r="C2857" t="s">
        <v>10405</v>
      </c>
      <c r="D2857" t="s">
        <v>4771</v>
      </c>
      <c r="E2857">
        <v>124.136</v>
      </c>
      <c r="F2857">
        <v>295</v>
      </c>
      <c r="G2857">
        <v>108.280741419997</v>
      </c>
      <c r="H2857">
        <v>-6.1675056012901903</v>
      </c>
      <c r="I2857">
        <v>138.01661592807301</v>
      </c>
      <c r="J2857">
        <v>5.2977723803968999</v>
      </c>
      <c r="K2857">
        <v>270.02234573083302</v>
      </c>
      <c r="L2857">
        <v>175.13774999999899</v>
      </c>
      <c r="M2857">
        <v>49.501683814368</v>
      </c>
      <c r="N2857">
        <v>0.29252199413489699</v>
      </c>
      <c r="O2857">
        <v>11.830508474576201</v>
      </c>
      <c r="P2857">
        <v>197.97979797979701</v>
      </c>
    </row>
    <row r="2858" spans="1:17" hidden="1" x14ac:dyDescent="0.3">
      <c r="A2858" t="s">
        <v>5928</v>
      </c>
      <c r="B2858" t="s">
        <v>5929</v>
      </c>
      <c r="C2858" t="s">
        <v>10405</v>
      </c>
      <c r="D2858" t="s">
        <v>1966</v>
      </c>
      <c r="E2858">
        <v>124.13249999999999</v>
      </c>
      <c r="F2858">
        <v>12.26</v>
      </c>
      <c r="G2858">
        <v>72.483834623090203</v>
      </c>
      <c r="H2858">
        <v>-11.773566207350701</v>
      </c>
      <c r="I2858">
        <v>5.82144091882813</v>
      </c>
      <c r="J2858">
        <v>-2.3787611008675098</v>
      </c>
      <c r="K2858">
        <v>12.765549529010601</v>
      </c>
      <c r="L2858">
        <v>11.4786318238527</v>
      </c>
      <c r="M2858">
        <v>38.923519648883101</v>
      </c>
      <c r="N2858">
        <v>0.268085004906299</v>
      </c>
      <c r="O2858">
        <v>39.885807504078201</v>
      </c>
      <c r="P2858">
        <v>115.08771929824501</v>
      </c>
      <c r="Q2858">
        <v>-1.3023582842867001E-2</v>
      </c>
    </row>
    <row r="2859" spans="1:17" hidden="1" x14ac:dyDescent="0.3">
      <c r="A2859" t="s">
        <v>5930</v>
      </c>
      <c r="B2859" t="s">
        <v>5931</v>
      </c>
      <c r="C2859" t="s">
        <v>10405</v>
      </c>
      <c r="D2859" t="s">
        <v>273</v>
      </c>
      <c r="E2859">
        <v>124.026589504999</v>
      </c>
      <c r="F2859">
        <v>59.15</v>
      </c>
      <c r="G2859">
        <v>-26.224498710243001</v>
      </c>
      <c r="H2859">
        <v>-7.0462345247661897</v>
      </c>
      <c r="I2859">
        <v>3.6371038954271698E-2</v>
      </c>
      <c r="J2859">
        <v>2.10569645592689</v>
      </c>
      <c r="K2859">
        <v>58.497075217997498</v>
      </c>
      <c r="L2859">
        <v>57.153669041766101</v>
      </c>
      <c r="M2859">
        <v>54.422643886659401</v>
      </c>
      <c r="N2859">
        <v>0.47111375814400203</v>
      </c>
      <c r="O2859">
        <v>21.386306001690599</v>
      </c>
      <c r="P2859">
        <v>32.534169840914103</v>
      </c>
      <c r="Q2859">
        <v>-3.7122914955908998E-2</v>
      </c>
    </row>
    <row r="2860" spans="1:17" hidden="1" x14ac:dyDescent="0.3">
      <c r="A2860" t="s">
        <v>5932</v>
      </c>
      <c r="B2860" t="s">
        <v>5933</v>
      </c>
      <c r="C2860" t="s">
        <v>10405</v>
      </c>
      <c r="D2860" t="s">
        <v>592</v>
      </c>
      <c r="E2860">
        <v>123.66177</v>
      </c>
      <c r="F2860">
        <v>3.7</v>
      </c>
      <c r="G2860">
        <v>85.797560113286295</v>
      </c>
      <c r="H2860">
        <v>-5.8341722679568502</v>
      </c>
      <c r="I2860">
        <v>10.1915674133698</v>
      </c>
      <c r="J2860">
        <v>-12.681047525516201</v>
      </c>
      <c r="K2860">
        <v>3.7810313296560798</v>
      </c>
      <c r="L2860">
        <v>3.2485600359483899</v>
      </c>
      <c r="M2860">
        <v>40.393040205206702</v>
      </c>
      <c r="N2860">
        <v>1.6269332218439401</v>
      </c>
      <c r="O2860">
        <v>25.135135135135101</v>
      </c>
      <c r="P2860">
        <v>117.64705882352899</v>
      </c>
    </row>
    <row r="2861" spans="1:17" hidden="1" x14ac:dyDescent="0.3">
      <c r="A2861" t="s">
        <v>5934</v>
      </c>
      <c r="B2861" t="s">
        <v>5935</v>
      </c>
      <c r="C2861" t="s">
        <v>10405</v>
      </c>
      <c r="D2861" t="s">
        <v>273</v>
      </c>
      <c r="E2861">
        <v>123.65745</v>
      </c>
      <c r="F2861">
        <v>30.45</v>
      </c>
      <c r="G2861">
        <v>52.6959558352114</v>
      </c>
      <c r="H2861">
        <v>-13.0177258656073</v>
      </c>
      <c r="I2861">
        <v>17.3398737911543</v>
      </c>
      <c r="J2861">
        <v>1.57305296914662</v>
      </c>
      <c r="K2861">
        <v>32.233520469498998</v>
      </c>
      <c r="L2861">
        <v>27.6222221035672</v>
      </c>
      <c r="M2861">
        <v>37.742071695164498</v>
      </c>
      <c r="N2861">
        <v>0.50179343928771003</v>
      </c>
      <c r="O2861">
        <v>38.817733990147801</v>
      </c>
      <c r="P2861">
        <v>107.142857142857</v>
      </c>
      <c r="Q2861">
        <v>0.105731952440468</v>
      </c>
    </row>
    <row r="2862" spans="1:17" hidden="1" x14ac:dyDescent="0.3">
      <c r="A2862" t="s">
        <v>5936</v>
      </c>
      <c r="B2862" t="s">
        <v>5937</v>
      </c>
      <c r="C2862" t="s">
        <v>10405</v>
      </c>
      <c r="D2862" t="s">
        <v>215</v>
      </c>
      <c r="E2862">
        <v>123.56230547</v>
      </c>
      <c r="F2862">
        <v>28.9</v>
      </c>
      <c r="G2862">
        <v>3.0081774446798999</v>
      </c>
      <c r="H2862">
        <v>4.5900701562855604</v>
      </c>
      <c r="I2862">
        <v>18.605360516817999</v>
      </c>
      <c r="J2862">
        <v>-12.4952886441051</v>
      </c>
      <c r="K2862">
        <v>26.719474731440702</v>
      </c>
      <c r="L2862">
        <v>23.991885482729899</v>
      </c>
      <c r="M2862">
        <v>46.097081612704798</v>
      </c>
      <c r="N2862">
        <v>3.4153722380665998</v>
      </c>
      <c r="O2862">
        <v>34.532871972318297</v>
      </c>
      <c r="P2862">
        <v>68.218859138533105</v>
      </c>
      <c r="Q2862">
        <v>0.108050493155587</v>
      </c>
    </row>
    <row r="2863" spans="1:17" hidden="1" x14ac:dyDescent="0.3">
      <c r="A2863" t="s">
        <v>5938</v>
      </c>
      <c r="B2863" t="s">
        <v>5939</v>
      </c>
      <c r="C2863" t="s">
        <v>10405</v>
      </c>
      <c r="D2863" t="s">
        <v>279</v>
      </c>
      <c r="E2863">
        <v>123.5024329</v>
      </c>
      <c r="F2863">
        <v>109.9</v>
      </c>
      <c r="G2863">
        <v>50.557140293906301</v>
      </c>
      <c r="H2863">
        <v>-2.86584114408</v>
      </c>
      <c r="I2863">
        <v>-18.917936974221298</v>
      </c>
      <c r="J2863">
        <v>-3.00048728883869</v>
      </c>
      <c r="K2863">
        <v>116.53621068542699</v>
      </c>
      <c r="L2863">
        <v>111.733667328195</v>
      </c>
      <c r="M2863">
        <v>36.006298374355801</v>
      </c>
      <c r="N2863">
        <v>0.92035973561599305</v>
      </c>
      <c r="O2863">
        <v>36.032757051865303</v>
      </c>
      <c r="P2863">
        <v>92.807017543859601</v>
      </c>
      <c r="Q2863">
        <v>0.16580453556729299</v>
      </c>
    </row>
    <row r="2864" spans="1:17" hidden="1" x14ac:dyDescent="0.3">
      <c r="A2864" t="s">
        <v>5940</v>
      </c>
      <c r="B2864" t="s">
        <v>5941</v>
      </c>
      <c r="C2864" t="s">
        <v>10405</v>
      </c>
      <c r="D2864" t="s">
        <v>54</v>
      </c>
      <c r="E2864">
        <v>123.4969875</v>
      </c>
      <c r="F2864">
        <v>198.15</v>
      </c>
      <c r="G2864">
        <v>45.307407861057698</v>
      </c>
      <c r="H2864">
        <v>-7.2592882387984599</v>
      </c>
      <c r="I2864">
        <v>7.0714409188281397</v>
      </c>
      <c r="J2864">
        <v>-4.2035658362533104</v>
      </c>
      <c r="K2864">
        <v>190.07575676693901</v>
      </c>
      <c r="L2864">
        <v>174.09149985815199</v>
      </c>
      <c r="M2864">
        <v>59.357454956932202</v>
      </c>
      <c r="N2864">
        <v>1.41634631217777</v>
      </c>
      <c r="O2864">
        <v>55.034065102195299</v>
      </c>
      <c r="P2864">
        <v>88.355513307984793</v>
      </c>
      <c r="Q2864">
        <v>4.6634996325716001E-2</v>
      </c>
    </row>
    <row r="2865" spans="1:17" hidden="1" x14ac:dyDescent="0.3">
      <c r="A2865" t="s">
        <v>5942</v>
      </c>
      <c r="B2865" t="s">
        <v>5943</v>
      </c>
      <c r="C2865" t="s">
        <v>10405</v>
      </c>
      <c r="D2865" t="s">
        <v>21</v>
      </c>
      <c r="E2865">
        <v>123.029072</v>
      </c>
      <c r="F2865">
        <v>106.9</v>
      </c>
      <c r="G2865">
        <v>-43.356121226799303</v>
      </c>
      <c r="H2865">
        <v>-12.3669840889042</v>
      </c>
      <c r="I2865">
        <v>-28.9012619997382</v>
      </c>
      <c r="J2865">
        <v>-3.9048800536965702</v>
      </c>
      <c r="M2865">
        <v>37.862302985860197</v>
      </c>
      <c r="O2865">
        <v>24.508886810102801</v>
      </c>
      <c r="P2865">
        <v>3.7360504609412901</v>
      </c>
    </row>
    <row r="2866" spans="1:17" hidden="1" x14ac:dyDescent="0.3">
      <c r="A2866" t="s">
        <v>5944</v>
      </c>
      <c r="B2866" t="s">
        <v>5945</v>
      </c>
      <c r="C2866" t="s">
        <v>10405</v>
      </c>
      <c r="D2866" t="s">
        <v>4724</v>
      </c>
      <c r="E2866">
        <v>123.0028023</v>
      </c>
      <c r="F2866">
        <v>62.51</v>
      </c>
      <c r="G2866">
        <v>-77.279441966462997</v>
      </c>
      <c r="H2866">
        <v>-6.1978848177159103</v>
      </c>
      <c r="I2866">
        <v>-12.6175694194876</v>
      </c>
      <c r="J2866">
        <v>-1.58731437496179</v>
      </c>
      <c r="K2866">
        <v>63.924530296581899</v>
      </c>
      <c r="L2866">
        <v>77.3290023646544</v>
      </c>
      <c r="M2866">
        <v>46.025861459169199</v>
      </c>
      <c r="N2866">
        <v>0.55528122068046004</v>
      </c>
      <c r="O2866">
        <v>88.769796832506799</v>
      </c>
      <c r="P2866">
        <v>12.6306306306306</v>
      </c>
    </row>
    <row r="2867" spans="1:17" hidden="1" x14ac:dyDescent="0.3">
      <c r="A2867" t="s">
        <v>5946</v>
      </c>
      <c r="B2867" t="s">
        <v>5947</v>
      </c>
      <c r="C2867" t="s">
        <v>10405</v>
      </c>
      <c r="D2867" t="s">
        <v>54</v>
      </c>
      <c r="E2867">
        <v>122.67438</v>
      </c>
      <c r="F2867">
        <v>28.41</v>
      </c>
      <c r="G2867">
        <v>-14.867590815506199</v>
      </c>
      <c r="H2867">
        <v>-9.0011698413078403</v>
      </c>
      <c r="I2867">
        <v>-23.601308350794898</v>
      </c>
      <c r="J2867">
        <v>-4.0231368974969</v>
      </c>
      <c r="K2867">
        <v>29.4250086852214</v>
      </c>
      <c r="L2867">
        <v>29.5287145054068</v>
      </c>
      <c r="M2867">
        <v>41.2166681190525</v>
      </c>
      <c r="N2867">
        <v>0.556471597762632</v>
      </c>
      <c r="O2867">
        <v>54.487856388595503</v>
      </c>
      <c r="P2867">
        <v>26.3790035587188</v>
      </c>
      <c r="Q2867">
        <v>-2.8699351021636999E-2</v>
      </c>
    </row>
    <row r="2868" spans="1:17" hidden="1" x14ac:dyDescent="0.3">
      <c r="A2868" t="s">
        <v>5948</v>
      </c>
      <c r="B2868" t="s">
        <v>5949</v>
      </c>
      <c r="C2868" t="s">
        <v>10405</v>
      </c>
      <c r="D2868" t="s">
        <v>46</v>
      </c>
      <c r="E2868">
        <v>122.64397760999999</v>
      </c>
      <c r="F2868">
        <v>126.35</v>
      </c>
      <c r="G2868">
        <v>6.2832224005035897</v>
      </c>
      <c r="H2868">
        <v>-22.335006196953699</v>
      </c>
      <c r="I2868">
        <v>-62.111331673074702</v>
      </c>
      <c r="J2868">
        <v>-11.541217178222601</v>
      </c>
      <c r="K2868">
        <v>140.60420473702899</v>
      </c>
      <c r="L2868">
        <v>165.307184213959</v>
      </c>
      <c r="M2868">
        <v>51.3057686842998</v>
      </c>
      <c r="N2868">
        <v>1.1445876388405101</v>
      </c>
      <c r="O2868">
        <v>172.259596359319</v>
      </c>
      <c r="P2868">
        <v>60.342639593908601</v>
      </c>
      <c r="Q2868">
        <v>0.12919021006305201</v>
      </c>
    </row>
    <row r="2869" spans="1:17" hidden="1" x14ac:dyDescent="0.3">
      <c r="A2869" t="s">
        <v>5950</v>
      </c>
      <c r="B2869" t="s">
        <v>5951</v>
      </c>
      <c r="C2869" t="s">
        <v>10405</v>
      </c>
      <c r="D2869" t="s">
        <v>549</v>
      </c>
      <c r="E2869">
        <v>121.83150000000001</v>
      </c>
      <c r="F2869">
        <v>116.03</v>
      </c>
      <c r="G2869">
        <v>478.834711816072</v>
      </c>
      <c r="H2869">
        <v>-0.46605008857313701</v>
      </c>
      <c r="I2869">
        <v>159.52660156693699</v>
      </c>
      <c r="J2869">
        <v>-14.184796471439499</v>
      </c>
      <c r="K2869">
        <v>107.541839997202</v>
      </c>
      <c r="L2869">
        <v>69.104499224085103</v>
      </c>
      <c r="M2869">
        <v>24.363380692994198</v>
      </c>
      <c r="N2869">
        <v>1.6897042488483101</v>
      </c>
      <c r="O2869">
        <v>21.865034904765999</v>
      </c>
      <c r="P2869">
        <v>555.53672316384097</v>
      </c>
      <c r="Q2869">
        <v>7.8123771893518004E-2</v>
      </c>
    </row>
    <row r="2870" spans="1:17" hidden="1" x14ac:dyDescent="0.3">
      <c r="A2870" t="s">
        <v>5952</v>
      </c>
      <c r="B2870" t="s">
        <v>5953</v>
      </c>
      <c r="C2870" t="s">
        <v>10405</v>
      </c>
      <c r="D2870" t="s">
        <v>46</v>
      </c>
      <c r="E2870">
        <v>121.625</v>
      </c>
      <c r="F2870">
        <v>48.65</v>
      </c>
      <c r="G2870">
        <v>43.150501289756903</v>
      </c>
      <c r="H2870">
        <v>1.21757559881991</v>
      </c>
      <c r="I2870">
        <v>-46.294895237657599</v>
      </c>
      <c r="J2870">
        <v>-2.5968231134780502</v>
      </c>
      <c r="K2870">
        <v>50.951356327500697</v>
      </c>
      <c r="L2870">
        <v>48.704104746271497</v>
      </c>
      <c r="M2870">
        <v>34.3625992460357</v>
      </c>
      <c r="N2870">
        <v>0.57591139824642301</v>
      </c>
      <c r="O2870">
        <v>90.791366906474806</v>
      </c>
      <c r="P2870">
        <v>130.241362991008</v>
      </c>
      <c r="Q2870">
        <v>0.177932820645825</v>
      </c>
    </row>
    <row r="2871" spans="1:17" hidden="1" x14ac:dyDescent="0.3">
      <c r="A2871" t="s">
        <v>5954</v>
      </c>
      <c r="B2871" t="s">
        <v>5955</v>
      </c>
      <c r="C2871" t="s">
        <v>10405</v>
      </c>
      <c r="D2871" t="s">
        <v>83</v>
      </c>
      <c r="E2871">
        <v>121.61408</v>
      </c>
      <c r="F2871">
        <v>54.88</v>
      </c>
      <c r="G2871">
        <v>8.5085575557415591</v>
      </c>
      <c r="H2871">
        <v>-15.9444479571799</v>
      </c>
      <c r="I2871">
        <v>-23.742762350076099</v>
      </c>
      <c r="J2871">
        <v>-7.2068371887991498</v>
      </c>
      <c r="K2871">
        <v>62.152044175574801</v>
      </c>
      <c r="L2871">
        <v>57.071141992100202</v>
      </c>
      <c r="M2871">
        <v>18.484050847747898</v>
      </c>
      <c r="N2871">
        <v>0.62191054135900703</v>
      </c>
      <c r="O2871">
        <v>40.306122448979501</v>
      </c>
      <c r="P2871">
        <v>57.4748923959827</v>
      </c>
      <c r="Q2871">
        <v>7.7163441766101001E-2</v>
      </c>
    </row>
    <row r="2872" spans="1:17" hidden="1" x14ac:dyDescent="0.3">
      <c r="A2872" t="s">
        <v>5956</v>
      </c>
      <c r="B2872" t="s">
        <v>5957</v>
      </c>
      <c r="C2872" t="s">
        <v>10405</v>
      </c>
      <c r="D2872" t="s">
        <v>592</v>
      </c>
      <c r="E2872">
        <v>121.32617504</v>
      </c>
      <c r="F2872">
        <v>56.14</v>
      </c>
      <c r="G2872">
        <v>-19.276809718865501</v>
      </c>
      <c r="H2872">
        <v>-7.1328647454572698</v>
      </c>
      <c r="I2872">
        <v>-14.442136273939299</v>
      </c>
      <c r="J2872">
        <v>-1.80827295708947</v>
      </c>
      <c r="K2872">
        <v>58.027107886357499</v>
      </c>
      <c r="L2872">
        <v>58.5998431197659</v>
      </c>
      <c r="M2872">
        <v>38.707813663947697</v>
      </c>
      <c r="N2872">
        <v>0.74087394190630795</v>
      </c>
      <c r="O2872">
        <v>63.840399002493697</v>
      </c>
      <c r="P2872">
        <v>17.447698744769799</v>
      </c>
      <c r="Q2872">
        <v>5.7653427728785997E-2</v>
      </c>
    </row>
    <row r="2873" spans="1:17" hidden="1" x14ac:dyDescent="0.3">
      <c r="A2873" t="s">
        <v>5958</v>
      </c>
      <c r="B2873" t="s">
        <v>5959</v>
      </c>
      <c r="C2873" t="s">
        <v>10405</v>
      </c>
      <c r="D2873" t="s">
        <v>51</v>
      </c>
      <c r="E2873">
        <v>121.278814758</v>
      </c>
      <c r="F2873">
        <v>38.07</v>
      </c>
      <c r="G2873">
        <v>-3.2346338453782302</v>
      </c>
      <c r="H2873">
        <v>-4.3961816871091299</v>
      </c>
      <c r="I2873">
        <v>-10.185402648487401</v>
      </c>
      <c r="J2873">
        <v>3.4335998654284898</v>
      </c>
      <c r="K2873">
        <v>36.994438054966203</v>
      </c>
      <c r="L2873">
        <v>36.312367648387998</v>
      </c>
      <c r="M2873">
        <v>63.229779474277301</v>
      </c>
      <c r="N2873">
        <v>0.59686324404156799</v>
      </c>
      <c r="O2873">
        <v>27.3969004465458</v>
      </c>
      <c r="P2873">
        <v>42.584269662921301</v>
      </c>
      <c r="Q2873">
        <v>7.0264605163811E-2</v>
      </c>
    </row>
    <row r="2874" spans="1:17" hidden="1" x14ac:dyDescent="0.3">
      <c r="A2874" t="s">
        <v>5960</v>
      </c>
      <c r="B2874" t="s">
        <v>5961</v>
      </c>
      <c r="C2874" t="s">
        <v>10405</v>
      </c>
      <c r="D2874" t="s">
        <v>592</v>
      </c>
      <c r="E2874">
        <v>121.264143</v>
      </c>
      <c r="F2874">
        <v>36.71</v>
      </c>
      <c r="G2874">
        <v>57.3773054134682</v>
      </c>
      <c r="H2874">
        <v>1.46974930067059</v>
      </c>
      <c r="I2874">
        <v>-15.7048887906611</v>
      </c>
      <c r="J2874">
        <v>-1.96969486851138</v>
      </c>
      <c r="K2874">
        <v>35.166565935466899</v>
      </c>
      <c r="L2874">
        <v>31.2353877286819</v>
      </c>
      <c r="M2874">
        <v>60.730645443202803</v>
      </c>
      <c r="N2874">
        <v>1.3147953699145201</v>
      </c>
      <c r="O2874">
        <v>14.9550531190411</v>
      </c>
      <c r="P2874">
        <v>100.60109289617399</v>
      </c>
      <c r="Q2874">
        <v>0.11425351487436999</v>
      </c>
    </row>
    <row r="2875" spans="1:17" hidden="1" x14ac:dyDescent="0.3">
      <c r="A2875" t="s">
        <v>5962</v>
      </c>
      <c r="B2875" t="s">
        <v>5963</v>
      </c>
      <c r="C2875" t="s">
        <v>10405</v>
      </c>
      <c r="D2875" t="s">
        <v>5627</v>
      </c>
      <c r="E2875">
        <v>121.17588524999999</v>
      </c>
      <c r="F2875">
        <v>120.75</v>
      </c>
      <c r="G2875">
        <v>130.65050128975599</v>
      </c>
      <c r="H2875">
        <v>-7.12180667655901</v>
      </c>
      <c r="I2875">
        <v>85.240030763503697</v>
      </c>
      <c r="J2875">
        <v>1.3288211132237699</v>
      </c>
      <c r="K2875">
        <v>115.653194070818</v>
      </c>
      <c r="L2875">
        <v>87.327943106909203</v>
      </c>
      <c r="M2875">
        <v>60.722920566669202</v>
      </c>
      <c r="N2875">
        <v>0.235020661157024</v>
      </c>
      <c r="O2875">
        <v>17.101449275362299</v>
      </c>
      <c r="P2875">
        <v>724.23208191126196</v>
      </c>
    </row>
    <row r="2876" spans="1:17" hidden="1" x14ac:dyDescent="0.3">
      <c r="A2876" t="s">
        <v>5964</v>
      </c>
      <c r="B2876" t="s">
        <v>5965</v>
      </c>
      <c r="C2876" t="s">
        <v>10405</v>
      </c>
      <c r="D2876" t="s">
        <v>393</v>
      </c>
      <c r="E2876">
        <v>121.1243173</v>
      </c>
      <c r="F2876">
        <v>26.87</v>
      </c>
      <c r="G2876">
        <v>347.11663319706503</v>
      </c>
      <c r="H2876">
        <v>46.242868159197897</v>
      </c>
      <c r="I2876">
        <v>49.086153577536699</v>
      </c>
      <c r="J2876">
        <v>8.1980178232598906</v>
      </c>
      <c r="K2876">
        <v>19.8042044889919</v>
      </c>
      <c r="L2876">
        <v>14.485731306502601</v>
      </c>
      <c r="M2876">
        <v>98.914894042000697</v>
      </c>
      <c r="N2876">
        <v>0.78701922649114997</v>
      </c>
      <c r="O2876">
        <v>0</v>
      </c>
      <c r="P2876">
        <v>424.8046875</v>
      </c>
    </row>
    <row r="2877" spans="1:17" hidden="1" x14ac:dyDescent="0.3">
      <c r="A2877" t="s">
        <v>5966</v>
      </c>
      <c r="B2877" t="s">
        <v>5967</v>
      </c>
      <c r="C2877" t="s">
        <v>10405</v>
      </c>
      <c r="D2877" t="s">
        <v>1015</v>
      </c>
      <c r="E2877">
        <v>121.09480000000001</v>
      </c>
      <c r="F2877">
        <v>48.5</v>
      </c>
      <c r="G2877">
        <v>-21.496825217637799</v>
      </c>
      <c r="H2877">
        <v>25.693066882550902</v>
      </c>
      <c r="I2877">
        <v>11.5947222189457</v>
      </c>
      <c r="J2877">
        <v>4.0417799245661099</v>
      </c>
      <c r="K2877">
        <v>39.085372951364</v>
      </c>
      <c r="L2877">
        <v>40.762316669308198</v>
      </c>
      <c r="M2877">
        <v>77.526786900367298</v>
      </c>
      <c r="N2877">
        <v>2.3432465923172199</v>
      </c>
      <c r="O2877">
        <v>19.381443298969</v>
      </c>
      <c r="P2877">
        <v>50.855365474339003</v>
      </c>
    </row>
    <row r="2878" spans="1:17" hidden="1" x14ac:dyDescent="0.3">
      <c r="A2878" t="s">
        <v>5968</v>
      </c>
      <c r="B2878" t="s">
        <v>5969</v>
      </c>
      <c r="C2878" t="s">
        <v>10405</v>
      </c>
      <c r="D2878" t="s">
        <v>46</v>
      </c>
      <c r="E2878">
        <v>120.97199999999999</v>
      </c>
      <c r="F2878">
        <v>296.5</v>
      </c>
      <c r="G2878">
        <v>10.0504773605872</v>
      </c>
      <c r="H2878">
        <v>-1.2727687591849299</v>
      </c>
      <c r="I2878">
        <v>24.505336587648401</v>
      </c>
      <c r="J2878">
        <v>9.8100896688776995</v>
      </c>
      <c r="K2878">
        <v>276.68488855010798</v>
      </c>
      <c r="M2878">
        <v>78.079911442694694</v>
      </c>
      <c r="N2878">
        <v>0.84028356964136697</v>
      </c>
      <c r="O2878">
        <v>28.634064080944299</v>
      </c>
      <c r="P2878">
        <v>59.408602150537597</v>
      </c>
    </row>
    <row r="2879" spans="1:17" hidden="1" x14ac:dyDescent="0.3">
      <c r="A2879" t="s">
        <v>5970</v>
      </c>
      <c r="B2879" t="s">
        <v>5971</v>
      </c>
      <c r="C2879" t="s">
        <v>10405</v>
      </c>
      <c r="D2879" t="s">
        <v>2205</v>
      </c>
      <c r="E2879">
        <v>120.75520950000001</v>
      </c>
      <c r="F2879">
        <v>38.79</v>
      </c>
      <c r="G2879">
        <v>69.761727900983502</v>
      </c>
      <c r="H2879">
        <v>-2.57978630304458</v>
      </c>
      <c r="I2879">
        <v>50.672951504686303</v>
      </c>
      <c r="J2879">
        <v>-4.2499978988144296</v>
      </c>
      <c r="K2879">
        <v>35.817014294309097</v>
      </c>
      <c r="L2879">
        <v>28.969010367799999</v>
      </c>
      <c r="M2879">
        <v>49.800519214116797</v>
      </c>
      <c r="N2879">
        <v>0.48512582662980602</v>
      </c>
      <c r="O2879">
        <v>16.627996906419099</v>
      </c>
      <c r="P2879">
        <v>115.49999999999901</v>
      </c>
      <c r="Q2879">
        <v>0.145867394895139</v>
      </c>
    </row>
    <row r="2880" spans="1:17" hidden="1" x14ac:dyDescent="0.3">
      <c r="A2880" t="s">
        <v>5972</v>
      </c>
      <c r="B2880" t="s">
        <v>5973</v>
      </c>
      <c r="C2880" t="s">
        <v>10405</v>
      </c>
      <c r="D2880" t="s">
        <v>592</v>
      </c>
      <c r="E2880">
        <v>120.4575021</v>
      </c>
      <c r="F2880">
        <v>59.93</v>
      </c>
      <c r="G2880">
        <v>99.540462679718303</v>
      </c>
      <c r="H2880">
        <v>14.7791610653764</v>
      </c>
      <c r="I2880">
        <v>49.401909361794402</v>
      </c>
      <c r="J2880">
        <v>10.6453844965679</v>
      </c>
      <c r="K2880">
        <v>53.104221295420601</v>
      </c>
      <c r="L2880">
        <v>45.371708021425398</v>
      </c>
      <c r="M2880">
        <v>86.697901240527898</v>
      </c>
      <c r="N2880">
        <v>1.3100012295261501</v>
      </c>
      <c r="O2880">
        <v>15.1343233772734</v>
      </c>
      <c r="P2880">
        <v>160.67855589386599</v>
      </c>
      <c r="Q2880">
        <v>0.103115032229458</v>
      </c>
    </row>
    <row r="2881" spans="1:17" hidden="1" x14ac:dyDescent="0.3">
      <c r="A2881" t="s">
        <v>5974</v>
      </c>
      <c r="B2881" t="s">
        <v>5975</v>
      </c>
      <c r="C2881" t="s">
        <v>10405</v>
      </c>
      <c r="D2881" t="s">
        <v>190</v>
      </c>
      <c r="E2881">
        <v>120.05211647</v>
      </c>
      <c r="F2881">
        <v>144.1</v>
      </c>
      <c r="G2881">
        <v>61.703221236029499</v>
      </c>
      <c r="H2881">
        <v>-11.285873810970999</v>
      </c>
      <c r="I2881">
        <v>33.070015419188302</v>
      </c>
      <c r="J2881">
        <v>-2.9296296853241599</v>
      </c>
      <c r="K2881">
        <v>146.997995334481</v>
      </c>
      <c r="L2881">
        <v>125.917956199457</v>
      </c>
      <c r="M2881">
        <v>42.832702776976397</v>
      </c>
      <c r="N2881">
        <v>0.64292736995104505</v>
      </c>
      <c r="O2881">
        <v>24.566273421235199</v>
      </c>
      <c r="P2881">
        <v>97.4784157873098</v>
      </c>
      <c r="Q2881">
        <v>0.199222234977152</v>
      </c>
    </row>
    <row r="2882" spans="1:17" hidden="1" x14ac:dyDescent="0.3">
      <c r="A2882" t="s">
        <v>5976</v>
      </c>
      <c r="B2882" t="s">
        <v>5977</v>
      </c>
      <c r="C2882" t="s">
        <v>10405</v>
      </c>
      <c r="D2882" t="s">
        <v>374</v>
      </c>
      <c r="E2882">
        <v>120.02</v>
      </c>
      <c r="F2882">
        <v>300.05</v>
      </c>
      <c r="G2882">
        <v>82.166193158515796</v>
      </c>
      <c r="H2882">
        <v>-17.956275911837199</v>
      </c>
      <c r="I2882">
        <v>104.86461977607701</v>
      </c>
      <c r="J2882">
        <v>-8.2874032018447199</v>
      </c>
      <c r="K2882">
        <v>311.677462884102</v>
      </c>
      <c r="M2882">
        <v>9.6973086018254406</v>
      </c>
      <c r="N2882">
        <v>0.54310344827586199</v>
      </c>
      <c r="O2882">
        <v>26.6455590734877</v>
      </c>
      <c r="P2882">
        <v>130.80769230769201</v>
      </c>
    </row>
    <row r="2883" spans="1:17" hidden="1" x14ac:dyDescent="0.3">
      <c r="A2883" t="s">
        <v>5978</v>
      </c>
      <c r="B2883" t="s">
        <v>5979</v>
      </c>
      <c r="C2883" t="s">
        <v>10405</v>
      </c>
      <c r="D2883" t="s">
        <v>465</v>
      </c>
      <c r="E2883">
        <v>119.97638625</v>
      </c>
      <c r="F2883">
        <v>98.07</v>
      </c>
      <c r="G2883">
        <v>43.181734557649001</v>
      </c>
      <c r="H2883">
        <v>23.444366544828501</v>
      </c>
      <c r="I2883">
        <v>71.966240995674994</v>
      </c>
      <c r="J2883">
        <v>16.174819899421099</v>
      </c>
      <c r="K2883">
        <v>64.642477647018396</v>
      </c>
      <c r="L2883">
        <v>55.298437894774601</v>
      </c>
      <c r="M2883">
        <v>87.561071282227502</v>
      </c>
      <c r="N2883">
        <v>2.7283950617283899</v>
      </c>
      <c r="O2883">
        <v>0</v>
      </c>
      <c r="P2883">
        <v>120.38202247191001</v>
      </c>
      <c r="Q2883">
        <v>7.7829654157507006E-2</v>
      </c>
    </row>
    <row r="2884" spans="1:17" hidden="1" x14ac:dyDescent="0.3">
      <c r="A2884" t="s">
        <v>5980</v>
      </c>
      <c r="B2884" t="s">
        <v>5981</v>
      </c>
      <c r="C2884" t="s">
        <v>10405</v>
      </c>
      <c r="D2884" t="s">
        <v>182</v>
      </c>
      <c r="E2884">
        <v>119.95419032999899</v>
      </c>
      <c r="F2884">
        <v>115.05</v>
      </c>
      <c r="G2884">
        <v>54.044829937357399</v>
      </c>
      <c r="H2884">
        <v>-24.805884474597502</v>
      </c>
      <c r="I2884">
        <v>40.316121311883101</v>
      </c>
      <c r="J2884">
        <v>-6.5984827472992702</v>
      </c>
      <c r="K2884">
        <v>110.381656884145</v>
      </c>
      <c r="L2884">
        <v>88.654276185129703</v>
      </c>
      <c r="M2884">
        <v>50.694159853666001</v>
      </c>
      <c r="N2884">
        <v>0.56242722524292399</v>
      </c>
      <c r="O2884">
        <v>32.551064754454501</v>
      </c>
      <c r="P2884">
        <v>126.342710997442</v>
      </c>
      <c r="Q2884">
        <v>0.17231782162846401</v>
      </c>
    </row>
    <row r="2885" spans="1:17" hidden="1" x14ac:dyDescent="0.3">
      <c r="A2885" t="s">
        <v>5982</v>
      </c>
      <c r="B2885" t="s">
        <v>5983</v>
      </c>
      <c r="C2885" t="s">
        <v>10405</v>
      </c>
      <c r="D2885" t="s">
        <v>3193</v>
      </c>
      <c r="E2885">
        <v>119.8656192</v>
      </c>
      <c r="F2885">
        <v>2.2799999999999998</v>
      </c>
      <c r="G2885">
        <v>153.15050128975599</v>
      </c>
      <c r="H2885">
        <v>91.895557461772796</v>
      </c>
      <c r="I2885">
        <v>147.72163958658501</v>
      </c>
      <c r="J2885">
        <v>19.0580829092663</v>
      </c>
      <c r="K2885">
        <v>1.4183896462468399</v>
      </c>
      <c r="L2885">
        <v>1.1053389600371</v>
      </c>
      <c r="M2885">
        <v>99.2424662785442</v>
      </c>
      <c r="N2885">
        <v>1.5164954968987701</v>
      </c>
      <c r="O2885">
        <v>0</v>
      </c>
      <c r="P2885">
        <v>245.45454545454501</v>
      </c>
      <c r="Q2885">
        <v>0.11683250954301901</v>
      </c>
    </row>
    <row r="2886" spans="1:17" hidden="1" x14ac:dyDescent="0.3">
      <c r="A2886" t="s">
        <v>5984</v>
      </c>
      <c r="B2886" t="s">
        <v>5985</v>
      </c>
      <c r="C2886" t="s">
        <v>10405</v>
      </c>
      <c r="E2886">
        <v>119.79476750000001</v>
      </c>
      <c r="F2886">
        <v>128.5</v>
      </c>
      <c r="G2886">
        <v>63.468938742257201</v>
      </c>
      <c r="H2886">
        <v>20.4376755759519</v>
      </c>
      <c r="I2886">
        <v>-0.47016268609366502</v>
      </c>
      <c r="J2886">
        <v>5.5740904422230697</v>
      </c>
      <c r="K2886">
        <v>111.44820854402199</v>
      </c>
      <c r="L2886">
        <v>100.377739445757</v>
      </c>
      <c r="M2886">
        <v>77.938787112452502</v>
      </c>
      <c r="N2886">
        <v>1.14903170099913</v>
      </c>
      <c r="O2886">
        <v>1.5953307392996201</v>
      </c>
      <c r="P2886">
        <v>135.69332355098999</v>
      </c>
      <c r="Q2886">
        <v>5.8193428762162998E-2</v>
      </c>
    </row>
    <row r="2887" spans="1:17" hidden="1" x14ac:dyDescent="0.3">
      <c r="A2887" t="s">
        <v>5986</v>
      </c>
      <c r="B2887" t="s">
        <v>5987</v>
      </c>
      <c r="C2887" t="s">
        <v>10405</v>
      </c>
      <c r="D2887" t="s">
        <v>433</v>
      </c>
      <c r="E2887">
        <v>119.70808162</v>
      </c>
      <c r="F2887">
        <v>56.78</v>
      </c>
      <c r="G2887">
        <v>-17.604025873220898</v>
      </c>
      <c r="H2887">
        <v>-10.1837737528351</v>
      </c>
      <c r="I2887">
        <v>-6.49620198318192</v>
      </c>
      <c r="J2887">
        <v>-1.5995134626156899</v>
      </c>
      <c r="K2887">
        <v>57.645587090201602</v>
      </c>
      <c r="L2887">
        <v>58.356160565365599</v>
      </c>
      <c r="M2887">
        <v>39.9872395811933</v>
      </c>
      <c r="N2887">
        <v>0.57865766955576303</v>
      </c>
      <c r="O2887">
        <v>39.837971116590303</v>
      </c>
      <c r="P2887">
        <v>22.1075268817204</v>
      </c>
      <c r="Q2887">
        <v>-8.5030208598447996E-2</v>
      </c>
    </row>
    <row r="2888" spans="1:17" hidden="1" x14ac:dyDescent="0.3">
      <c r="A2888" t="s">
        <v>5988</v>
      </c>
      <c r="B2888" t="s">
        <v>5989</v>
      </c>
      <c r="C2888" t="s">
        <v>10405</v>
      </c>
      <c r="D2888" t="s">
        <v>46</v>
      </c>
      <c r="E2888">
        <v>119.65756</v>
      </c>
      <c r="F2888">
        <v>68</v>
      </c>
      <c r="G2888">
        <v>-70.972148665480304</v>
      </c>
      <c r="H2888">
        <v>-19.796390427615599</v>
      </c>
      <c r="I2888">
        <v>-56.517289438419098</v>
      </c>
      <c r="J2888">
        <v>2.4582499936439901</v>
      </c>
      <c r="M2888">
        <v>45.2021507140716</v>
      </c>
      <c r="O2888">
        <v>81.029411764705799</v>
      </c>
      <c r="P2888">
        <v>7.8509119746233003</v>
      </c>
    </row>
    <row r="2889" spans="1:17" hidden="1" x14ac:dyDescent="0.3">
      <c r="A2889" t="s">
        <v>5990</v>
      </c>
      <c r="B2889" t="s">
        <v>5991</v>
      </c>
      <c r="C2889" t="s">
        <v>10405</v>
      </c>
      <c r="D2889" t="s">
        <v>261</v>
      </c>
      <c r="E2889">
        <v>119.54474999999999</v>
      </c>
      <c r="F2889">
        <v>118.95</v>
      </c>
      <c r="G2889">
        <v>41.800136326253202</v>
      </c>
      <c r="H2889">
        <v>3.5348753510907498</v>
      </c>
      <c r="I2889">
        <v>23.125147876534498</v>
      </c>
      <c r="J2889">
        <v>-5.2530282018447201</v>
      </c>
      <c r="K2889">
        <v>114.01492506642801</v>
      </c>
      <c r="L2889">
        <v>109.368496305473</v>
      </c>
      <c r="M2889">
        <v>50.061013068280403</v>
      </c>
      <c r="N2889">
        <v>1.4801061007957499</v>
      </c>
      <c r="O2889">
        <v>28.667507356031901</v>
      </c>
      <c r="P2889">
        <v>83</v>
      </c>
    </row>
    <row r="2890" spans="1:17" hidden="1" x14ac:dyDescent="0.3">
      <c r="A2890" t="s">
        <v>5992</v>
      </c>
      <c r="B2890" t="s">
        <v>5993</v>
      </c>
      <c r="C2890" t="s">
        <v>10405</v>
      </c>
      <c r="D2890" t="s">
        <v>2205</v>
      </c>
      <c r="E2890">
        <v>119.54320225399999</v>
      </c>
      <c r="F2890">
        <v>70.58</v>
      </c>
      <c r="G2890">
        <v>83.991479883029001</v>
      </c>
      <c r="H2890">
        <v>45.092134501537501</v>
      </c>
      <c r="I2890">
        <v>59.231987143444698</v>
      </c>
      <c r="J2890">
        <v>14.310911141598</v>
      </c>
      <c r="K2890">
        <v>52.522217722433602</v>
      </c>
      <c r="L2890">
        <v>45.558289338827599</v>
      </c>
      <c r="M2890">
        <v>97.446323099400402</v>
      </c>
      <c r="N2890">
        <v>1.4687501711415101</v>
      </c>
      <c r="O2890">
        <v>2.6919807310852901</v>
      </c>
      <c r="P2890">
        <v>127.16446733183101</v>
      </c>
      <c r="Q2890">
        <v>3.3131101832175998E-2</v>
      </c>
    </row>
    <row r="2891" spans="1:17" hidden="1" x14ac:dyDescent="0.3">
      <c r="A2891" t="s">
        <v>5994</v>
      </c>
      <c r="B2891" t="s">
        <v>5995</v>
      </c>
      <c r="C2891" t="s">
        <v>10405</v>
      </c>
      <c r="D2891" t="s">
        <v>54</v>
      </c>
      <c r="E2891">
        <v>119.41200000000001</v>
      </c>
      <c r="F2891">
        <v>995.1</v>
      </c>
      <c r="G2891">
        <v>-3.6480042500524199</v>
      </c>
      <c r="H2891">
        <v>-3.4930560569544</v>
      </c>
      <c r="I2891">
        <v>2.9900689610474398</v>
      </c>
      <c r="J2891">
        <v>-5.7718792575799398</v>
      </c>
      <c r="K2891">
        <v>1004.5944208984801</v>
      </c>
      <c r="L2891">
        <v>936.59437918726701</v>
      </c>
      <c r="M2891">
        <v>39.328604741581501</v>
      </c>
      <c r="N2891">
        <v>0.37054209569310498</v>
      </c>
      <c r="O2891">
        <v>30.9416139081499</v>
      </c>
      <c r="P2891">
        <v>40.352609308885697</v>
      </c>
      <c r="Q2891">
        <v>3.4242916543431E-2</v>
      </c>
    </row>
    <row r="2892" spans="1:17" hidden="1" x14ac:dyDescent="0.3">
      <c r="A2892" t="s">
        <v>5996</v>
      </c>
      <c r="B2892" t="s">
        <v>5997</v>
      </c>
      <c r="C2892" t="s">
        <v>10405</v>
      </c>
      <c r="D2892" t="s">
        <v>27</v>
      </c>
      <c r="E2892">
        <v>119.390752259999</v>
      </c>
      <c r="F2892">
        <v>1.95</v>
      </c>
      <c r="G2892">
        <v>14.7670426431403</v>
      </c>
      <c r="H2892">
        <v>-20.449114796692399</v>
      </c>
      <c r="I2892">
        <v>-20.8599860178353</v>
      </c>
      <c r="J2892">
        <v>-10.5037324271968</v>
      </c>
      <c r="K2892">
        <v>2.1849047627985398</v>
      </c>
      <c r="L2892">
        <v>1.96307379851498</v>
      </c>
      <c r="M2892">
        <v>27.317152118548499</v>
      </c>
      <c r="N2892">
        <v>0.69036672618518102</v>
      </c>
      <c r="O2892">
        <v>56.923076923076898</v>
      </c>
      <c r="P2892">
        <v>89.320388349514502</v>
      </c>
      <c r="Q2892">
        <v>0.113326837476772</v>
      </c>
    </row>
    <row r="2893" spans="1:17" hidden="1" x14ac:dyDescent="0.3">
      <c r="A2893" t="s">
        <v>5998</v>
      </c>
      <c r="B2893" t="s">
        <v>5999</v>
      </c>
      <c r="C2893" t="s">
        <v>10405</v>
      </c>
      <c r="D2893" t="s">
        <v>3334</v>
      </c>
      <c r="E2893">
        <v>119.31525000000001</v>
      </c>
      <c r="F2893">
        <v>139.55000000000001</v>
      </c>
      <c r="G2893">
        <v>135.43646183371399</v>
      </c>
      <c r="H2893">
        <v>29.539770202432301</v>
      </c>
      <c r="I2893">
        <v>112.69604477073401</v>
      </c>
      <c r="J2893">
        <v>24.7769429797114</v>
      </c>
      <c r="K2893">
        <v>104.37700226985601</v>
      </c>
      <c r="L2893">
        <v>88.504164252591096</v>
      </c>
      <c r="M2893">
        <v>90.390714784499593</v>
      </c>
      <c r="N2893">
        <v>3.6816166774955699</v>
      </c>
      <c r="O2893">
        <v>3.1816553206735798</v>
      </c>
      <c r="P2893">
        <v>185.963114754098</v>
      </c>
      <c r="Q2893">
        <v>0.16297584202568399</v>
      </c>
    </row>
    <row r="2894" spans="1:17" hidden="1" x14ac:dyDescent="0.3">
      <c r="A2894" t="s">
        <v>6000</v>
      </c>
      <c r="B2894" t="s">
        <v>6001</v>
      </c>
      <c r="C2894" t="s">
        <v>10405</v>
      </c>
      <c r="D2894" t="s">
        <v>400</v>
      </c>
      <c r="E2894">
        <v>119.276235</v>
      </c>
      <c r="F2894">
        <v>172.25</v>
      </c>
      <c r="G2894">
        <v>12.0519215069666</v>
      </c>
      <c r="H2894">
        <v>-6.2791106767741098</v>
      </c>
      <c r="I2894">
        <v>-19.274445806166799</v>
      </c>
      <c r="J2894">
        <v>-4.2389717546947399</v>
      </c>
      <c r="K2894">
        <v>180.37380374233899</v>
      </c>
      <c r="L2894">
        <v>172.912456005839</v>
      </c>
      <c r="M2894">
        <v>44.7784149975096</v>
      </c>
      <c r="N2894">
        <v>1.14809259734364</v>
      </c>
      <c r="O2894">
        <v>38.751814223512298</v>
      </c>
      <c r="P2894">
        <v>51.762114537444901</v>
      </c>
      <c r="Q2894">
        <v>0.114873413511724</v>
      </c>
    </row>
    <row r="2895" spans="1:17" hidden="1" x14ac:dyDescent="0.3">
      <c r="A2895" t="s">
        <v>6002</v>
      </c>
      <c r="B2895" t="s">
        <v>6003</v>
      </c>
      <c r="C2895" t="s">
        <v>10405</v>
      </c>
      <c r="D2895" t="s">
        <v>83</v>
      </c>
      <c r="E2895">
        <v>119.22878383</v>
      </c>
      <c r="F2895">
        <v>16.22</v>
      </c>
      <c r="G2895">
        <v>154.61290142485299</v>
      </c>
      <c r="H2895">
        <v>-2.4882603182713301</v>
      </c>
      <c r="I2895">
        <v>121.596848629527</v>
      </c>
      <c r="J2895">
        <v>-0.678028201844731</v>
      </c>
      <c r="K2895">
        <v>12.5426792067879</v>
      </c>
      <c r="L2895">
        <v>9.1370776979814892</v>
      </c>
      <c r="M2895">
        <v>60.668504675180003</v>
      </c>
      <c r="N2895">
        <v>0.20532668598569601</v>
      </c>
      <c r="O2895">
        <v>4.2540073982737496</v>
      </c>
      <c r="P2895">
        <v>240.02853999775601</v>
      </c>
      <c r="Q2895">
        <v>8.1925283389735995E-2</v>
      </c>
    </row>
    <row r="2896" spans="1:17" hidden="1" x14ac:dyDescent="0.3">
      <c r="A2896" t="s">
        <v>6004</v>
      </c>
      <c r="B2896" t="s">
        <v>6005</v>
      </c>
      <c r="C2896" t="s">
        <v>10405</v>
      </c>
      <c r="D2896" t="s">
        <v>261</v>
      </c>
      <c r="E2896">
        <v>118.9543518</v>
      </c>
      <c r="F2896">
        <v>1542</v>
      </c>
      <c r="G2896">
        <v>60.659864585637003</v>
      </c>
      <c r="H2896">
        <v>-12.2364394615065</v>
      </c>
      <c r="I2896">
        <v>-11.9695548764749</v>
      </c>
      <c r="J2896">
        <v>-10.8642004605582</v>
      </c>
      <c r="K2896">
        <v>1587.0430345894499</v>
      </c>
      <c r="L2896">
        <v>1415.2080968016401</v>
      </c>
      <c r="M2896">
        <v>32.041952081463997</v>
      </c>
      <c r="N2896">
        <v>0.80606841886579295</v>
      </c>
      <c r="O2896">
        <v>22.503242542153</v>
      </c>
      <c r="P2896">
        <v>104.0357260999</v>
      </c>
      <c r="Q2896">
        <v>7.8056223120323995E-2</v>
      </c>
    </row>
    <row r="2897" spans="1:17" hidden="1" x14ac:dyDescent="0.3">
      <c r="A2897" t="s">
        <v>6006</v>
      </c>
      <c r="B2897" t="s">
        <v>6007</v>
      </c>
      <c r="C2897" t="s">
        <v>10405</v>
      </c>
      <c r="D2897" t="s">
        <v>190</v>
      </c>
      <c r="E2897">
        <v>118.8838702</v>
      </c>
      <c r="F2897">
        <v>110.2</v>
      </c>
      <c r="G2897">
        <v>-7.3297246989436502</v>
      </c>
      <c r="H2897">
        <v>-5.5257943713436699</v>
      </c>
      <c r="I2897">
        <v>-19.742889372415402</v>
      </c>
      <c r="J2897">
        <v>-3.34191709073361</v>
      </c>
      <c r="K2897">
        <v>110.64597337551</v>
      </c>
      <c r="L2897">
        <v>110.96503512998299</v>
      </c>
      <c r="M2897">
        <v>40.229015462098801</v>
      </c>
      <c r="N2897">
        <v>0.40864998712532302</v>
      </c>
      <c r="O2897">
        <v>53.992740471869297</v>
      </c>
      <c r="P2897">
        <v>31.503579952267302</v>
      </c>
      <c r="Q2897">
        <v>0.12482743473928</v>
      </c>
    </row>
    <row r="2898" spans="1:17" hidden="1" x14ac:dyDescent="0.3">
      <c r="A2898" t="s">
        <v>6008</v>
      </c>
      <c r="B2898" t="s">
        <v>6009</v>
      </c>
      <c r="C2898" t="s">
        <v>10405</v>
      </c>
      <c r="D2898" t="s">
        <v>433</v>
      </c>
      <c r="E2898">
        <v>118.83211799999999</v>
      </c>
      <c r="F2898">
        <v>105.15</v>
      </c>
      <c r="G2898">
        <v>-65.966040063626494</v>
      </c>
      <c r="H2898">
        <v>-33.217944197781399</v>
      </c>
      <c r="I2898">
        <v>-51.511180836565302</v>
      </c>
      <c r="J2898">
        <v>-3.5530282018447199</v>
      </c>
      <c r="M2898">
        <v>27.899316360446299</v>
      </c>
      <c r="O2898">
        <v>75.6062767475035</v>
      </c>
      <c r="P2898">
        <v>10.104712041884801</v>
      </c>
    </row>
    <row r="2899" spans="1:17" hidden="1" x14ac:dyDescent="0.3">
      <c r="A2899" t="s">
        <v>6010</v>
      </c>
      <c r="B2899" t="s">
        <v>6011</v>
      </c>
      <c r="C2899" t="s">
        <v>10405</v>
      </c>
      <c r="D2899" t="s">
        <v>1564</v>
      </c>
      <c r="E2899">
        <v>118.78650279999999</v>
      </c>
      <c r="F2899">
        <v>125.02</v>
      </c>
      <c r="G2899">
        <v>-8.9193118862509593</v>
      </c>
      <c r="H2899">
        <v>-2.3707576338105101</v>
      </c>
      <c r="I2899">
        <v>7.6879017874533799</v>
      </c>
      <c r="J2899">
        <v>-4.9066358114650104</v>
      </c>
      <c r="K2899">
        <v>124.17316779393001</v>
      </c>
      <c r="L2899">
        <v>114.94191593972199</v>
      </c>
      <c r="M2899">
        <v>40.512302302549301</v>
      </c>
      <c r="N2899">
        <v>0.148889694007239</v>
      </c>
      <c r="O2899">
        <v>32.778755399136102</v>
      </c>
      <c r="P2899">
        <v>34.647280560043001</v>
      </c>
      <c r="Q2899">
        <v>1.2515441676481E-2</v>
      </c>
    </row>
    <row r="2900" spans="1:17" hidden="1" x14ac:dyDescent="0.3">
      <c r="A2900" t="s">
        <v>6012</v>
      </c>
      <c r="B2900" t="s">
        <v>6013</v>
      </c>
      <c r="C2900" t="s">
        <v>10405</v>
      </c>
      <c r="D2900" t="s">
        <v>261</v>
      </c>
      <c r="E2900">
        <v>118.726</v>
      </c>
      <c r="F2900">
        <v>145</v>
      </c>
      <c r="G2900">
        <v>90.066632296796996</v>
      </c>
      <c r="H2900">
        <v>-10.4608904810152</v>
      </c>
      <c r="I2900">
        <v>33.662762329506897</v>
      </c>
      <c r="J2900">
        <v>-1.04956799423227</v>
      </c>
      <c r="K2900">
        <v>145.38174522580101</v>
      </c>
      <c r="L2900">
        <v>118.20716892583501</v>
      </c>
      <c r="M2900">
        <v>41.338449780767803</v>
      </c>
      <c r="N2900">
        <v>0.14603610931521899</v>
      </c>
      <c r="O2900">
        <v>35.172413793103402</v>
      </c>
      <c r="P2900">
        <v>126.5625</v>
      </c>
      <c r="Q2900">
        <v>0.16241463605218801</v>
      </c>
    </row>
    <row r="2901" spans="1:17" hidden="1" x14ac:dyDescent="0.3">
      <c r="A2901" t="s">
        <v>6014</v>
      </c>
      <c r="B2901" t="s">
        <v>6015</v>
      </c>
      <c r="C2901" t="s">
        <v>10405</v>
      </c>
      <c r="D2901" t="s">
        <v>51</v>
      </c>
      <c r="E2901">
        <v>118.531679</v>
      </c>
      <c r="F2901">
        <v>104.05</v>
      </c>
      <c r="G2901">
        <v>-47.598486564494102</v>
      </c>
      <c r="H2901">
        <v>-27.471853427377098</v>
      </c>
      <c r="I2901">
        <v>-33.143627337432903</v>
      </c>
      <c r="J2901">
        <v>-7.9822317416677304</v>
      </c>
      <c r="O2901">
        <v>24.987986544930301</v>
      </c>
      <c r="P2901">
        <v>3.79052369077306</v>
      </c>
    </row>
    <row r="2902" spans="1:17" hidden="1" x14ac:dyDescent="0.3">
      <c r="A2902" t="s">
        <v>6016</v>
      </c>
      <c r="B2902" t="s">
        <v>6017</v>
      </c>
      <c r="C2902" t="s">
        <v>10405</v>
      </c>
      <c r="D2902" t="s">
        <v>74</v>
      </c>
      <c r="E2902">
        <v>118.30337400000001</v>
      </c>
      <c r="F2902">
        <v>281.39999999999998</v>
      </c>
      <c r="G2902">
        <v>380.43886830231799</v>
      </c>
      <c r="H2902">
        <v>43.9444184471376</v>
      </c>
      <c r="I2902">
        <v>63.163589583228003</v>
      </c>
      <c r="J2902">
        <v>-4.4413443530474597</v>
      </c>
      <c r="K2902">
        <v>223.62284105066499</v>
      </c>
      <c r="L2902">
        <v>161.781868076519</v>
      </c>
      <c r="M2902">
        <v>57.181995442541101</v>
      </c>
      <c r="N2902">
        <v>1.2258453385761301</v>
      </c>
      <c r="O2902">
        <v>15.458422174840001</v>
      </c>
      <c r="P2902">
        <v>413.59737178317198</v>
      </c>
      <c r="Q2902">
        <v>0.30804698145186898</v>
      </c>
    </row>
    <row r="2903" spans="1:17" hidden="1" x14ac:dyDescent="0.3">
      <c r="A2903" t="s">
        <v>6018</v>
      </c>
      <c r="B2903" t="s">
        <v>6019</v>
      </c>
      <c r="C2903" t="s">
        <v>10405</v>
      </c>
      <c r="D2903" t="s">
        <v>4342</v>
      </c>
      <c r="E2903">
        <v>118.180732259999</v>
      </c>
      <c r="F2903">
        <v>32.299999999999997</v>
      </c>
      <c r="G2903">
        <v>80.510790573123003</v>
      </c>
      <c r="H2903">
        <v>-12.3316477371385</v>
      </c>
      <c r="I2903">
        <v>-5.4750275635700101</v>
      </c>
      <c r="J2903">
        <v>-5.4961419742998103</v>
      </c>
      <c r="K2903">
        <v>34.087081917942797</v>
      </c>
      <c r="L2903">
        <v>32.567300355867303</v>
      </c>
      <c r="M2903">
        <v>42.161001753511897</v>
      </c>
      <c r="N2903">
        <v>0.35701979549741902</v>
      </c>
      <c r="O2903">
        <v>77.337461300309599</v>
      </c>
      <c r="P2903">
        <v>112.360289283366</v>
      </c>
      <c r="Q2903">
        <v>0.106078027580847</v>
      </c>
    </row>
    <row r="2904" spans="1:17" hidden="1" x14ac:dyDescent="0.3">
      <c r="A2904" t="s">
        <v>6020</v>
      </c>
      <c r="B2904" t="s">
        <v>6021</v>
      </c>
      <c r="C2904" t="s">
        <v>10405</v>
      </c>
      <c r="D2904" t="s">
        <v>1300</v>
      </c>
      <c r="E2904">
        <v>117.84375</v>
      </c>
      <c r="F2904">
        <v>75</v>
      </c>
      <c r="G2904">
        <v>-42.297259904272899</v>
      </c>
      <c r="H2904">
        <v>-38.2469689655832</v>
      </c>
      <c r="I2904">
        <v>-27.8424006772117</v>
      </c>
      <c r="J2904">
        <v>-10.1511877110471</v>
      </c>
      <c r="M2904">
        <v>37.688291628102</v>
      </c>
      <c r="O2904">
        <v>87.999999999999901</v>
      </c>
      <c r="P2904">
        <v>14.7666411629686</v>
      </c>
    </row>
    <row r="2905" spans="1:17" hidden="1" x14ac:dyDescent="0.3">
      <c r="A2905" t="s">
        <v>6022</v>
      </c>
      <c r="B2905" t="s">
        <v>6023</v>
      </c>
      <c r="C2905" t="s">
        <v>10405</v>
      </c>
      <c r="D2905" t="s">
        <v>228</v>
      </c>
      <c r="E2905">
        <v>117.69172415</v>
      </c>
      <c r="F2905">
        <v>1012.55</v>
      </c>
      <c r="G2905">
        <v>-14.1042809650253</v>
      </c>
      <c r="H2905">
        <v>-3.6173047980773401</v>
      </c>
      <c r="I2905">
        <v>-4.5253941370666704</v>
      </c>
      <c r="J2905">
        <v>-4.4996301435922996</v>
      </c>
      <c r="K2905">
        <v>993.88481443847195</v>
      </c>
      <c r="L2905">
        <v>948.39512167503801</v>
      </c>
      <c r="M2905">
        <v>50.306932597206597</v>
      </c>
      <c r="N2905">
        <v>0.60592741865434396</v>
      </c>
      <c r="O2905">
        <v>10.7105821934719</v>
      </c>
      <c r="P2905">
        <v>35.8124874253906</v>
      </c>
      <c r="Q2905">
        <v>-2.6225538036983999E-2</v>
      </c>
    </row>
    <row r="2906" spans="1:17" hidden="1" x14ac:dyDescent="0.3">
      <c r="A2906" t="s">
        <v>6024</v>
      </c>
      <c r="B2906" t="s">
        <v>6025</v>
      </c>
      <c r="C2906" t="s">
        <v>10405</v>
      </c>
      <c r="D2906" t="s">
        <v>473</v>
      </c>
      <c r="E2906">
        <v>117.61724</v>
      </c>
      <c r="F2906">
        <v>71.239999999999995</v>
      </c>
      <c r="G2906">
        <v>202.76769245931999</v>
      </c>
      <c r="H2906">
        <v>-1.1112593017046499</v>
      </c>
      <c r="I2906">
        <v>104.813719843081</v>
      </c>
      <c r="J2906">
        <v>-6.0392824973773704</v>
      </c>
      <c r="K2906">
        <v>64.616420034499598</v>
      </c>
      <c r="L2906">
        <v>46.127535818744697</v>
      </c>
      <c r="M2906">
        <v>39.8732001615247</v>
      </c>
      <c r="N2906">
        <v>3.7331456275115103E-2</v>
      </c>
      <c r="O2906">
        <v>33.211678832116696</v>
      </c>
      <c r="P2906">
        <v>267.02730551262198</v>
      </c>
      <c r="Q2906">
        <v>0.25326346596982402</v>
      </c>
    </row>
    <row r="2907" spans="1:17" hidden="1" x14ac:dyDescent="0.3">
      <c r="A2907" t="s">
        <v>6026</v>
      </c>
      <c r="B2907" t="s">
        <v>6027</v>
      </c>
      <c r="C2907" t="s">
        <v>10405</v>
      </c>
      <c r="D2907" t="s">
        <v>74</v>
      </c>
      <c r="E2907">
        <v>117.47962099999999</v>
      </c>
      <c r="F2907">
        <v>1310</v>
      </c>
      <c r="G2907">
        <v>-23.135805764185001</v>
      </c>
      <c r="H2907">
        <v>-12.7077354863476</v>
      </c>
      <c r="I2907">
        <v>-10.4034601300293</v>
      </c>
      <c r="J2907">
        <v>-6.2976325183914801</v>
      </c>
      <c r="K2907">
        <v>1411.3176734024501</v>
      </c>
      <c r="L2907">
        <v>1385.1608245893799</v>
      </c>
      <c r="M2907">
        <v>20.051434750148999</v>
      </c>
      <c r="N2907">
        <v>0.28894138968898597</v>
      </c>
      <c r="O2907">
        <v>24.0419847328244</v>
      </c>
      <c r="P2907">
        <v>16.4444444444444</v>
      </c>
      <c r="Q2907">
        <v>1.2478494074119001E-2</v>
      </c>
    </row>
    <row r="2908" spans="1:17" hidden="1" x14ac:dyDescent="0.3">
      <c r="A2908" t="s">
        <v>6028</v>
      </c>
      <c r="B2908" t="s">
        <v>6029</v>
      </c>
      <c r="C2908" t="s">
        <v>10405</v>
      </c>
      <c r="D2908" t="s">
        <v>465</v>
      </c>
      <c r="E2908">
        <v>117.28704</v>
      </c>
      <c r="F2908">
        <v>101.6</v>
      </c>
      <c r="G2908">
        <v>-19.277051095441401</v>
      </c>
      <c r="H2908">
        <v>-8.2272540289631504</v>
      </c>
      <c r="I2908">
        <v>-4.9430622834032798</v>
      </c>
      <c r="J2908">
        <v>-3.9280282018447199</v>
      </c>
      <c r="K2908">
        <v>103.001892086137</v>
      </c>
      <c r="L2908">
        <v>102.833255971383</v>
      </c>
      <c r="M2908">
        <v>41.5733040806048</v>
      </c>
      <c r="N2908">
        <v>1.214157811984</v>
      </c>
      <c r="O2908">
        <v>31.3484251968503</v>
      </c>
      <c r="P2908">
        <v>20.952380952380899</v>
      </c>
      <c r="Q2908">
        <v>-9.9970145220415002E-2</v>
      </c>
    </row>
    <row r="2909" spans="1:17" hidden="1" x14ac:dyDescent="0.3">
      <c r="A2909" t="s">
        <v>6030</v>
      </c>
      <c r="B2909" t="s">
        <v>6031</v>
      </c>
      <c r="C2909" t="s">
        <v>10405</v>
      </c>
      <c r="D2909" t="s">
        <v>1403</v>
      </c>
      <c r="E2909">
        <v>117.19799999999999</v>
      </c>
      <c r="F2909">
        <v>172.35</v>
      </c>
      <c r="G2909">
        <v>-22.420927281671599</v>
      </c>
      <c r="H2909">
        <v>-1.7529297351014199</v>
      </c>
      <c r="I2909">
        <v>-7.9660680546104903</v>
      </c>
      <c r="J2909">
        <v>-8.6001621328417404</v>
      </c>
      <c r="K2909">
        <v>179.54505219561401</v>
      </c>
      <c r="M2909">
        <v>34.561436741953202</v>
      </c>
      <c r="N2909">
        <v>0.242716208740549</v>
      </c>
      <c r="O2909">
        <v>47.374528575572903</v>
      </c>
      <c r="P2909">
        <v>21.415991546319098</v>
      </c>
    </row>
    <row r="2910" spans="1:17" hidden="1" x14ac:dyDescent="0.3">
      <c r="A2910" t="s">
        <v>6032</v>
      </c>
      <c r="B2910" t="s">
        <v>6033</v>
      </c>
      <c r="C2910" t="s">
        <v>10405</v>
      </c>
      <c r="D2910" t="s">
        <v>592</v>
      </c>
      <c r="E2910">
        <v>116.848072</v>
      </c>
      <c r="F2910">
        <v>69.19</v>
      </c>
      <c r="G2910">
        <v>-45.145238058613998</v>
      </c>
      <c r="H2910">
        <v>-8.1718110624277394</v>
      </c>
      <c r="I2910">
        <v>15.1278657840082</v>
      </c>
      <c r="J2910">
        <v>-6.2968449338355299</v>
      </c>
      <c r="K2910">
        <v>70.515096888389095</v>
      </c>
      <c r="M2910">
        <v>43.536905761557499</v>
      </c>
      <c r="N2910">
        <v>0.74457713867901498</v>
      </c>
      <c r="O2910">
        <v>40.078045960398903</v>
      </c>
      <c r="P2910">
        <v>49.6</v>
      </c>
    </row>
    <row r="2911" spans="1:17" hidden="1" x14ac:dyDescent="0.3">
      <c r="A2911" t="s">
        <v>6034</v>
      </c>
      <c r="B2911" t="s">
        <v>6035</v>
      </c>
      <c r="C2911" t="s">
        <v>10405</v>
      </c>
      <c r="D2911" t="s">
        <v>130</v>
      </c>
      <c r="E2911">
        <v>116.6516829</v>
      </c>
      <c r="F2911">
        <v>23.51</v>
      </c>
      <c r="G2911">
        <v>97.740345039756903</v>
      </c>
      <c r="H2911">
        <v>-19.758191875799898</v>
      </c>
      <c r="I2911">
        <v>53.587178698636201</v>
      </c>
      <c r="J2911">
        <v>-2.3126560685690798</v>
      </c>
      <c r="K2911">
        <v>23.4110090903688</v>
      </c>
      <c r="L2911">
        <v>18.822960757213899</v>
      </c>
      <c r="M2911">
        <v>50.7124465896093</v>
      </c>
      <c r="N2911">
        <v>0.29708240133750702</v>
      </c>
      <c r="O2911">
        <v>24.500212675457199</v>
      </c>
      <c r="P2911">
        <v>152.25321888412</v>
      </c>
      <c r="Q2911">
        <v>9.7562140951527002E-2</v>
      </c>
    </row>
    <row r="2912" spans="1:17" hidden="1" x14ac:dyDescent="0.3">
      <c r="A2912" t="s">
        <v>6036</v>
      </c>
      <c r="B2912" t="s">
        <v>6037</v>
      </c>
      <c r="C2912" t="s">
        <v>10405</v>
      </c>
      <c r="E2912">
        <v>116.57840160000001</v>
      </c>
      <c r="F2912">
        <v>60.6</v>
      </c>
      <c r="G2912">
        <v>-55.909649086182903</v>
      </c>
      <c r="H2912">
        <v>-12.425367236510301</v>
      </c>
      <c r="I2912">
        <v>-41.454789859121703</v>
      </c>
      <c r="J2912">
        <v>-1.3929621952440601</v>
      </c>
      <c r="M2912">
        <v>34.647826083490301</v>
      </c>
      <c r="O2912">
        <v>36.468646864686399</v>
      </c>
      <c r="P2912">
        <v>1</v>
      </c>
    </row>
    <row r="2913" spans="1:17" hidden="1" x14ac:dyDescent="0.3">
      <c r="A2913" t="s">
        <v>6038</v>
      </c>
      <c r="B2913" t="s">
        <v>6039</v>
      </c>
      <c r="C2913" t="s">
        <v>10405</v>
      </c>
      <c r="D2913" t="s">
        <v>89</v>
      </c>
      <c r="E2913">
        <v>115.9</v>
      </c>
      <c r="F2913">
        <v>24.4</v>
      </c>
      <c r="G2913">
        <v>-8.3051949127747395</v>
      </c>
      <c r="H2913">
        <v>-23.189363524787399</v>
      </c>
      <c r="I2913">
        <v>-7.9775991244375302</v>
      </c>
      <c r="J2913">
        <v>-7.39653965222639</v>
      </c>
      <c r="K2913">
        <v>26.010077889108501</v>
      </c>
      <c r="L2913">
        <v>24.2227668456331</v>
      </c>
      <c r="M2913">
        <v>28.892507766097498</v>
      </c>
      <c r="N2913">
        <v>0.247105739147464</v>
      </c>
      <c r="O2913">
        <v>50.819672131147499</v>
      </c>
      <c r="P2913">
        <v>46.987951807228903</v>
      </c>
      <c r="Q2913">
        <v>7.9787930272312999E-2</v>
      </c>
    </row>
    <row r="2914" spans="1:17" hidden="1" x14ac:dyDescent="0.3">
      <c r="A2914" t="s">
        <v>6040</v>
      </c>
      <c r="B2914" t="s">
        <v>6041</v>
      </c>
      <c r="C2914" t="s">
        <v>10405</v>
      </c>
      <c r="D2914" t="s">
        <v>734</v>
      </c>
      <c r="E2914">
        <v>115.7632</v>
      </c>
      <c r="F2914">
        <v>60.8</v>
      </c>
      <c r="G2914">
        <v>-51.426218286962602</v>
      </c>
      <c r="H2914">
        <v>-22.012671253758</v>
      </c>
      <c r="I2914">
        <v>-36.971359059901502</v>
      </c>
      <c r="J2914">
        <v>-4.4530282018447203</v>
      </c>
      <c r="M2914">
        <v>39.228079043819001</v>
      </c>
      <c r="O2914">
        <v>36.5131578947368</v>
      </c>
      <c r="P2914">
        <v>4.8275862068965303</v>
      </c>
    </row>
    <row r="2915" spans="1:17" hidden="1" x14ac:dyDescent="0.3">
      <c r="A2915" t="s">
        <v>6042</v>
      </c>
      <c r="B2915" t="s">
        <v>6043</v>
      </c>
      <c r="C2915" t="s">
        <v>10405</v>
      </c>
      <c r="D2915" t="s">
        <v>116</v>
      </c>
      <c r="E2915">
        <v>115.6414063</v>
      </c>
      <c r="F2915">
        <v>0.57999999999999996</v>
      </c>
      <c r="G2915">
        <v>-59.349498710243097</v>
      </c>
      <c r="H2915">
        <v>-16.622051055835598</v>
      </c>
      <c r="I2915">
        <v>-49.159345365534797</v>
      </c>
      <c r="J2915">
        <v>-3.7479434560820102</v>
      </c>
      <c r="K2915">
        <v>0.90866145353512695</v>
      </c>
      <c r="L2915">
        <v>0.97262369879528798</v>
      </c>
      <c r="M2915">
        <v>4.6500200334654904</v>
      </c>
      <c r="N2915">
        <v>1.2383148800086301</v>
      </c>
      <c r="O2915">
        <v>115.51724137930999</v>
      </c>
      <c r="P2915">
        <v>0</v>
      </c>
      <c r="Q2915">
        <v>-0.11784790912427399</v>
      </c>
    </row>
    <row r="2916" spans="1:17" hidden="1" x14ac:dyDescent="0.3">
      <c r="A2916" t="s">
        <v>6044</v>
      </c>
      <c r="B2916" t="s">
        <v>6045</v>
      </c>
      <c r="C2916" t="s">
        <v>10405</v>
      </c>
      <c r="D2916" t="s">
        <v>592</v>
      </c>
      <c r="E2916">
        <v>115.35225</v>
      </c>
      <c r="F2916">
        <v>42.07</v>
      </c>
      <c r="G2916">
        <v>-17.198107110879501</v>
      </c>
      <c r="H2916">
        <v>-33.850633173306598</v>
      </c>
      <c r="I2916">
        <v>53.274731713572599</v>
      </c>
      <c r="J2916">
        <v>-10.539168926791399</v>
      </c>
      <c r="K2916">
        <v>46.623495278396902</v>
      </c>
      <c r="L2916">
        <v>37.942989056601498</v>
      </c>
      <c r="M2916">
        <v>32.935325667225797</v>
      </c>
      <c r="N2916">
        <v>1.0186572751087399</v>
      </c>
      <c r="O2916">
        <v>44.996434513905399</v>
      </c>
      <c r="P2916">
        <v>109.660870104707</v>
      </c>
      <c r="Q2916">
        <v>0.19877908397380201</v>
      </c>
    </row>
    <row r="2917" spans="1:17" hidden="1" x14ac:dyDescent="0.3">
      <c r="A2917" t="s">
        <v>6046</v>
      </c>
      <c r="B2917" t="s">
        <v>6047</v>
      </c>
      <c r="C2917" t="s">
        <v>10405</v>
      </c>
      <c r="D2917" t="s">
        <v>46</v>
      </c>
      <c r="E2917">
        <v>115.20549889</v>
      </c>
      <c r="F2917">
        <v>5.51</v>
      </c>
      <c r="G2917">
        <v>9.4325525718081895</v>
      </c>
      <c r="H2917">
        <v>-19.0348041794892</v>
      </c>
      <c r="I2917">
        <v>-36.956683278802302</v>
      </c>
      <c r="J2917">
        <v>3.4050614667712602</v>
      </c>
      <c r="K2917">
        <v>6.0292616698924002</v>
      </c>
      <c r="L2917">
        <v>4.6793836137261202</v>
      </c>
      <c r="M2917">
        <v>26.388966104087</v>
      </c>
      <c r="N2917">
        <v>0.59328318318814999</v>
      </c>
      <c r="O2917">
        <v>75.1361161524501</v>
      </c>
      <c r="P2917">
        <v>46.933333333333302</v>
      </c>
      <c r="Q2917">
        <v>1.381267930402E-2</v>
      </c>
    </row>
    <row r="2918" spans="1:17" hidden="1" x14ac:dyDescent="0.3">
      <c r="A2918" t="s">
        <v>6048</v>
      </c>
      <c r="B2918" t="s">
        <v>6049</v>
      </c>
      <c r="C2918" t="s">
        <v>10405</v>
      </c>
      <c r="D2918" t="s">
        <v>433</v>
      </c>
      <c r="E2918">
        <v>115.138974855</v>
      </c>
      <c r="F2918">
        <v>4.37</v>
      </c>
      <c r="G2918">
        <v>-36.849498710242997</v>
      </c>
      <c r="H2918">
        <v>-18.9822479365804</v>
      </c>
      <c r="I2918">
        <v>-53.599019045225702</v>
      </c>
      <c r="J2918">
        <v>-2.0530282018447199</v>
      </c>
      <c r="K2918">
        <v>4.9859117447765096</v>
      </c>
      <c r="L2918">
        <v>5.9437069083129401</v>
      </c>
      <c r="M2918">
        <v>8.51384792999451</v>
      </c>
      <c r="N2918">
        <v>9.26812029072481E-2</v>
      </c>
      <c r="O2918">
        <v>123.112128146453</v>
      </c>
      <c r="P2918">
        <v>26.6666666666666</v>
      </c>
      <c r="Q2918">
        <v>-6.9735565686547998E-2</v>
      </c>
    </row>
    <row r="2919" spans="1:17" hidden="1" x14ac:dyDescent="0.3">
      <c r="A2919" t="s">
        <v>6050</v>
      </c>
      <c r="B2919" t="s">
        <v>6051</v>
      </c>
      <c r="C2919" t="s">
        <v>10405</v>
      </c>
      <c r="D2919" t="s">
        <v>1597</v>
      </c>
      <c r="E2919">
        <v>114.85761484</v>
      </c>
      <c r="F2919">
        <v>6.01</v>
      </c>
      <c r="G2919">
        <v>55.963001289756797</v>
      </c>
      <c r="H2919">
        <v>6.23990180611721</v>
      </c>
      <c r="I2919">
        <v>-9.1063511948936302</v>
      </c>
      <c r="J2919">
        <v>-7.1323932812097901</v>
      </c>
      <c r="K2919">
        <v>5.6201987991607796</v>
      </c>
      <c r="L2919">
        <v>5.0140021028684201</v>
      </c>
      <c r="M2919">
        <v>58.680457027935397</v>
      </c>
      <c r="N2919">
        <v>0.72859503805674697</v>
      </c>
      <c r="O2919">
        <v>13.9767054908485</v>
      </c>
      <c r="P2919">
        <v>107.241379310344</v>
      </c>
      <c r="Q2919">
        <v>6.3630120313501001E-2</v>
      </c>
    </row>
    <row r="2920" spans="1:17" hidden="1" x14ac:dyDescent="0.3">
      <c r="A2920" t="s">
        <v>6052</v>
      </c>
      <c r="B2920" t="s">
        <v>6053</v>
      </c>
      <c r="C2920" t="s">
        <v>10405</v>
      </c>
      <c r="D2920" t="s">
        <v>125</v>
      </c>
      <c r="E2920">
        <v>114.716697729999</v>
      </c>
      <c r="F2920">
        <v>8.51</v>
      </c>
      <c r="G2920">
        <v>7.6586980110683802</v>
      </c>
      <c r="H2920">
        <v>-15.1804505851089</v>
      </c>
      <c r="I2920">
        <v>-17.276992424358301</v>
      </c>
      <c r="J2920">
        <v>-5.32405623922791</v>
      </c>
      <c r="K2920">
        <v>8.2592011430135592</v>
      </c>
      <c r="L2920">
        <v>8.3283658802854497</v>
      </c>
      <c r="M2920">
        <v>47.930040253203799</v>
      </c>
      <c r="N2920">
        <v>1.4159717073451099</v>
      </c>
      <c r="O2920">
        <v>105.640423031727</v>
      </c>
      <c r="P2920">
        <v>46.724137931034399</v>
      </c>
      <c r="Q2920">
        <v>-1.6074515087502999E-2</v>
      </c>
    </row>
    <row r="2921" spans="1:17" hidden="1" x14ac:dyDescent="0.3">
      <c r="A2921" t="s">
        <v>6054</v>
      </c>
      <c r="B2921" t="s">
        <v>6055</v>
      </c>
      <c r="C2921" t="s">
        <v>10405</v>
      </c>
      <c r="D2921" t="s">
        <v>6056</v>
      </c>
      <c r="E2921">
        <v>114.67017749999999</v>
      </c>
      <c r="F2921">
        <v>71.25</v>
      </c>
      <c r="G2921">
        <v>-24.706641567385901</v>
      </c>
      <c r="H2921">
        <v>-18.8529740135419</v>
      </c>
      <c r="I2921">
        <v>52.978387776502402</v>
      </c>
      <c r="J2921">
        <v>-9.9477650439499801</v>
      </c>
      <c r="K2921">
        <v>72.919884999050794</v>
      </c>
      <c r="M2921">
        <v>43.144594937608503</v>
      </c>
      <c r="N2921">
        <v>0.665955897649261</v>
      </c>
      <c r="O2921">
        <v>20.7017543859649</v>
      </c>
      <c r="P2921">
        <v>82.692307692307693</v>
      </c>
    </row>
    <row r="2922" spans="1:17" hidden="1" x14ac:dyDescent="0.3">
      <c r="A2922" t="s">
        <v>6057</v>
      </c>
      <c r="B2922" t="s">
        <v>6058</v>
      </c>
      <c r="C2922" t="s">
        <v>10405</v>
      </c>
      <c r="D2922" t="s">
        <v>549</v>
      </c>
      <c r="E2922">
        <v>114.20551125</v>
      </c>
      <c r="F2922">
        <v>127.5</v>
      </c>
      <c r="G2922">
        <v>302.71082848812</v>
      </c>
      <c r="H2922">
        <v>-6.9445197288197704</v>
      </c>
      <c r="I2922">
        <v>133.58961248532199</v>
      </c>
      <c r="J2922">
        <v>-3.0220204499067398</v>
      </c>
      <c r="K2922">
        <v>119.139322002437</v>
      </c>
      <c r="L2922">
        <v>83.316796075365403</v>
      </c>
      <c r="M2922">
        <v>52.085014524866097</v>
      </c>
      <c r="N2922">
        <v>0.30121035532226498</v>
      </c>
      <c r="O2922">
        <v>27.372549019607799</v>
      </c>
      <c r="P2922">
        <v>371.52366863905303</v>
      </c>
      <c r="Q2922">
        <v>0.16234644861846201</v>
      </c>
    </row>
    <row r="2923" spans="1:17" hidden="1" x14ac:dyDescent="0.3">
      <c r="A2923" t="s">
        <v>6059</v>
      </c>
      <c r="B2923" t="s">
        <v>6060</v>
      </c>
      <c r="C2923" t="s">
        <v>10405</v>
      </c>
      <c r="D2923" t="s">
        <v>998</v>
      </c>
      <c r="E2923">
        <v>113.9901</v>
      </c>
      <c r="F2923">
        <v>73.78</v>
      </c>
      <c r="G2923">
        <v>559.39847374113003</v>
      </c>
      <c r="H2923">
        <v>-0.51923766971047403</v>
      </c>
      <c r="I2923">
        <v>91.275796947619199</v>
      </c>
      <c r="J2923">
        <v>4.6588762088353102</v>
      </c>
      <c r="K2923">
        <v>65.045732737288603</v>
      </c>
      <c r="L2923">
        <v>49.065261490886201</v>
      </c>
      <c r="M2923">
        <v>84.549879895413596</v>
      </c>
      <c r="N2923">
        <v>0.78975279370970897</v>
      </c>
      <c r="O2923">
        <v>18.362997186132599</v>
      </c>
      <c r="P2923">
        <v>591.24797245137302</v>
      </c>
    </row>
    <row r="2924" spans="1:17" hidden="1" x14ac:dyDescent="0.3">
      <c r="A2924" t="s">
        <v>6061</v>
      </c>
      <c r="B2924" t="s">
        <v>6062</v>
      </c>
      <c r="C2924" t="s">
        <v>10405</v>
      </c>
      <c r="D2924" t="s">
        <v>1429</v>
      </c>
      <c r="E2924">
        <v>113.98177800000001</v>
      </c>
      <c r="F2924">
        <v>126.6</v>
      </c>
      <c r="G2924">
        <v>10.9109884345471</v>
      </c>
      <c r="H2924">
        <v>-14.187551214061701</v>
      </c>
      <c r="I2924">
        <v>3.7536858756697402</v>
      </c>
      <c r="J2924">
        <v>-4.8437258762633197</v>
      </c>
      <c r="K2924">
        <v>126.596352478515</v>
      </c>
      <c r="L2924">
        <v>118.132914593198</v>
      </c>
      <c r="M2924">
        <v>50.9387600354504</v>
      </c>
      <c r="N2924">
        <v>0.43195210608886597</v>
      </c>
      <c r="O2924">
        <v>21.406003159557599</v>
      </c>
      <c r="P2924">
        <v>49.822485207100499</v>
      </c>
      <c r="Q2924">
        <v>0.11985751466908599</v>
      </c>
    </row>
    <row r="2925" spans="1:17" hidden="1" x14ac:dyDescent="0.3">
      <c r="A2925" t="s">
        <v>6063</v>
      </c>
      <c r="B2925" t="s">
        <v>6064</v>
      </c>
      <c r="C2925" t="s">
        <v>10405</v>
      </c>
      <c r="D2925" t="s">
        <v>324</v>
      </c>
      <c r="E2925">
        <v>113.83499999999999</v>
      </c>
      <c r="F2925">
        <v>75</v>
      </c>
      <c r="G2925">
        <v>-5.3739506495348204</v>
      </c>
      <c r="H2925">
        <v>-22.278616712401298</v>
      </c>
      <c r="I2925">
        <v>9.0809085775263405</v>
      </c>
      <c r="J2925">
        <v>-10.468869786003101</v>
      </c>
      <c r="K2925">
        <v>88.295600945560395</v>
      </c>
      <c r="M2925">
        <v>31.4262075391878</v>
      </c>
      <c r="N2925">
        <v>1.01477122613186</v>
      </c>
      <c r="O2925">
        <v>76</v>
      </c>
      <c r="P2925">
        <v>33.3333333333333</v>
      </c>
    </row>
    <row r="2926" spans="1:17" hidden="1" x14ac:dyDescent="0.3">
      <c r="A2926" t="s">
        <v>6065</v>
      </c>
      <c r="B2926" t="s">
        <v>6066</v>
      </c>
      <c r="C2926" t="s">
        <v>10405</v>
      </c>
      <c r="D2926" t="s">
        <v>433</v>
      </c>
      <c r="E2926">
        <v>113.79644710999899</v>
      </c>
      <c r="M2926">
        <v>50</v>
      </c>
    </row>
    <row r="2927" spans="1:17" hidden="1" x14ac:dyDescent="0.3">
      <c r="A2927" t="s">
        <v>6067</v>
      </c>
      <c r="B2927" t="s">
        <v>6068</v>
      </c>
      <c r="C2927" t="s">
        <v>10405</v>
      </c>
      <c r="D2927" t="s">
        <v>261</v>
      </c>
      <c r="E2927">
        <v>113.72968096</v>
      </c>
      <c r="F2927">
        <v>116.2</v>
      </c>
      <c r="G2927">
        <v>20.844325205657</v>
      </c>
      <c r="H2927">
        <v>-4.5008389346235198</v>
      </c>
      <c r="I2927">
        <v>-8.74573812740819</v>
      </c>
      <c r="J2927">
        <v>9.5390833902668604</v>
      </c>
      <c r="K2927">
        <v>104.603527083673</v>
      </c>
      <c r="L2927">
        <v>97.446933538040497</v>
      </c>
      <c r="M2927">
        <v>71.960376352314896</v>
      </c>
      <c r="N2927">
        <v>0.84203389830508402</v>
      </c>
      <c r="O2927">
        <v>13.554216867469799</v>
      </c>
      <c r="P2927">
        <v>66</v>
      </c>
    </row>
    <row r="2928" spans="1:17" hidden="1" x14ac:dyDescent="0.3">
      <c r="A2928" t="s">
        <v>6069</v>
      </c>
      <c r="B2928" t="s">
        <v>6070</v>
      </c>
      <c r="C2928" t="s">
        <v>10405</v>
      </c>
      <c r="D2928" t="s">
        <v>86</v>
      </c>
      <c r="E2928">
        <v>113.54467638</v>
      </c>
      <c r="F2928">
        <v>21.16</v>
      </c>
      <c r="G2928">
        <v>-4.3796191921708099</v>
      </c>
      <c r="H2928">
        <v>0.12203211160518</v>
      </c>
      <c r="I2928">
        <v>-1.1309032194456501</v>
      </c>
      <c r="J2928">
        <v>-5.9851104181092403</v>
      </c>
      <c r="K2928">
        <v>20.1708733996531</v>
      </c>
      <c r="L2928">
        <v>17.684488896069801</v>
      </c>
      <c r="M2928">
        <v>42.494775295259203</v>
      </c>
      <c r="N2928">
        <v>0.420718615473748</v>
      </c>
      <c r="O2928">
        <v>39.177693761814702</v>
      </c>
      <c r="P2928">
        <v>56.740740740740698</v>
      </c>
      <c r="Q2928">
        <v>-3.5781806714584002E-2</v>
      </c>
    </row>
    <row r="2929" spans="1:17" hidden="1" x14ac:dyDescent="0.3">
      <c r="A2929" t="s">
        <v>6071</v>
      </c>
      <c r="B2929" t="s">
        <v>6072</v>
      </c>
      <c r="C2929" t="s">
        <v>10405</v>
      </c>
      <c r="D2929" t="s">
        <v>119</v>
      </c>
      <c r="E2929">
        <v>113.50541929000001</v>
      </c>
      <c r="F2929">
        <v>5.41</v>
      </c>
      <c r="G2929">
        <v>-6.03554522187099</v>
      </c>
      <c r="H2929">
        <v>-15.320511065771001</v>
      </c>
      <c r="I2929">
        <v>-29.427159808385099</v>
      </c>
      <c r="J2929">
        <v>-5.2558751769336798</v>
      </c>
      <c r="K2929">
        <v>5.6053915406273704</v>
      </c>
      <c r="L2929">
        <v>5.8016197540601597</v>
      </c>
      <c r="M2929">
        <v>44.449668022688797</v>
      </c>
      <c r="N2929">
        <v>0.46533813640034699</v>
      </c>
      <c r="O2929">
        <v>94.0850277264325</v>
      </c>
      <c r="P2929">
        <v>28.8095238095238</v>
      </c>
      <c r="Q2929">
        <v>-7.1649236428133006E-2</v>
      </c>
    </row>
    <row r="2930" spans="1:17" hidden="1" x14ac:dyDescent="0.3">
      <c r="A2930" t="s">
        <v>6073</v>
      </c>
      <c r="B2930" t="s">
        <v>6074</v>
      </c>
      <c r="C2930" t="s">
        <v>10405</v>
      </c>
      <c r="D2930" t="s">
        <v>2307</v>
      </c>
      <c r="E2930">
        <v>113.47762350000001</v>
      </c>
      <c r="F2930">
        <v>187.05</v>
      </c>
      <c r="G2930">
        <v>1037.2130012897501</v>
      </c>
      <c r="H2930">
        <v>0.65067621689162103</v>
      </c>
      <c r="I2930">
        <v>55.240339750782098</v>
      </c>
      <c r="J2930">
        <v>-2.1315622332583399</v>
      </c>
      <c r="K2930">
        <v>172.424601620256</v>
      </c>
      <c r="L2930">
        <v>119.704696692133</v>
      </c>
      <c r="M2930">
        <v>37.925808265250097</v>
      </c>
      <c r="N2930">
        <v>0.49796141141238398</v>
      </c>
      <c r="O2930">
        <v>18.176958032611498</v>
      </c>
      <c r="P2930">
        <v>1069.0625</v>
      </c>
      <c r="Q2930">
        <v>0.26578705515426398</v>
      </c>
    </row>
    <row r="2931" spans="1:17" hidden="1" x14ac:dyDescent="0.3">
      <c r="A2931" t="s">
        <v>6075</v>
      </c>
      <c r="B2931" t="s">
        <v>6076</v>
      </c>
      <c r="C2931" t="s">
        <v>10405</v>
      </c>
      <c r="D2931" t="s">
        <v>1066</v>
      </c>
      <c r="E2931">
        <v>113.186213467</v>
      </c>
      <c r="F2931">
        <v>6.17</v>
      </c>
      <c r="G2931">
        <v>-83.2668215448887</v>
      </c>
      <c r="H2931">
        <v>-31.0484579822425</v>
      </c>
      <c r="I2931">
        <v>-66.402903945991795</v>
      </c>
      <c r="J2931">
        <v>-2.0530282018447199</v>
      </c>
      <c r="K2931">
        <v>7.7116342334899697</v>
      </c>
      <c r="L2931">
        <v>10.4450553409698</v>
      </c>
      <c r="M2931">
        <v>1.9860513496596499</v>
      </c>
      <c r="N2931">
        <v>0.23788854638319001</v>
      </c>
      <c r="O2931">
        <v>260.61588330631997</v>
      </c>
      <c r="P2931">
        <v>0</v>
      </c>
      <c r="Q2931">
        <v>-5.6445324960253999E-2</v>
      </c>
    </row>
    <row r="2932" spans="1:17" hidden="1" x14ac:dyDescent="0.3">
      <c r="A2932" t="s">
        <v>6077</v>
      </c>
      <c r="B2932" t="s">
        <v>6078</v>
      </c>
      <c r="C2932" t="s">
        <v>10405</v>
      </c>
      <c r="D2932" t="s">
        <v>438</v>
      </c>
      <c r="E2932">
        <v>112.9032</v>
      </c>
      <c r="F2932">
        <v>209.08</v>
      </c>
      <c r="G2932">
        <v>-4.4005502189294603</v>
      </c>
      <c r="H2932">
        <v>-4.3161131205104697</v>
      </c>
      <c r="I2932">
        <v>3.3561546259719899</v>
      </c>
      <c r="J2932">
        <v>-4.0004428410306296</v>
      </c>
      <c r="K2932">
        <v>193.13314572134101</v>
      </c>
      <c r="L2932">
        <v>190.38814109490201</v>
      </c>
      <c r="M2932">
        <v>79.971528071561806</v>
      </c>
      <c r="N2932">
        <v>1.8728428611947301</v>
      </c>
      <c r="O2932">
        <v>12.1101970537593</v>
      </c>
      <c r="P2932">
        <v>35.766233766233697</v>
      </c>
      <c r="Q2932">
        <v>4.3518192815972002E-2</v>
      </c>
    </row>
    <row r="2933" spans="1:17" hidden="1" x14ac:dyDescent="0.3">
      <c r="A2933" t="s">
        <v>6079</v>
      </c>
      <c r="B2933" t="s">
        <v>6080</v>
      </c>
      <c r="C2933" t="s">
        <v>10405</v>
      </c>
      <c r="D2933" t="s">
        <v>46</v>
      </c>
      <c r="E2933">
        <v>112.74630000000001</v>
      </c>
      <c r="F2933">
        <v>60.6</v>
      </c>
      <c r="G2933">
        <v>-71.370456794075395</v>
      </c>
      <c r="H2933">
        <v>0.228309818600893</v>
      </c>
      <c r="I2933">
        <v>10.318743024721099</v>
      </c>
      <c r="J2933">
        <v>-3.1893918382083601</v>
      </c>
      <c r="K2933">
        <v>61.0999861876655</v>
      </c>
      <c r="L2933">
        <v>84.614114670217404</v>
      </c>
      <c r="M2933">
        <v>43.251976253840297</v>
      </c>
      <c r="N2933">
        <v>0.212333871568749</v>
      </c>
      <c r="O2933">
        <v>78.217821782178206</v>
      </c>
      <c r="P2933">
        <v>124.444444444444</v>
      </c>
    </row>
    <row r="2934" spans="1:17" hidden="1" x14ac:dyDescent="0.3">
      <c r="A2934" t="s">
        <v>6081</v>
      </c>
      <c r="B2934" t="s">
        <v>6082</v>
      </c>
      <c r="C2934" t="s">
        <v>10405</v>
      </c>
      <c r="D2934" t="s">
        <v>2777</v>
      </c>
      <c r="E2934">
        <v>112.51071</v>
      </c>
      <c r="F2934">
        <v>259.89999999999998</v>
      </c>
      <c r="G2934">
        <v>186.57103109108101</v>
      </c>
      <c r="H2934">
        <v>39.885279467242903</v>
      </c>
      <c r="I2934">
        <v>68.248217659675205</v>
      </c>
      <c r="J2934">
        <v>-0.72269664228680297</v>
      </c>
      <c r="K2934">
        <v>206.779165982911</v>
      </c>
      <c r="L2934">
        <v>161.13473091467699</v>
      </c>
      <c r="M2934">
        <v>59.956275940183403</v>
      </c>
      <c r="N2934">
        <v>1.22397740349408</v>
      </c>
      <c r="O2934">
        <v>9.3305117352827995</v>
      </c>
      <c r="P2934">
        <v>233.783408538701</v>
      </c>
      <c r="Q2934">
        <v>0.15479336558836601</v>
      </c>
    </row>
    <row r="2935" spans="1:17" hidden="1" x14ac:dyDescent="0.3">
      <c r="A2935" t="s">
        <v>6083</v>
      </c>
      <c r="B2935" t="s">
        <v>6084</v>
      </c>
      <c r="C2935" t="s">
        <v>10405</v>
      </c>
      <c r="D2935" t="s">
        <v>512</v>
      </c>
      <c r="E2935">
        <v>112.30686661599999</v>
      </c>
      <c r="F2935">
        <v>11.38</v>
      </c>
      <c r="G2935">
        <v>-27.922558070973601</v>
      </c>
      <c r="H2935">
        <v>3.6270149466550099</v>
      </c>
      <c r="I2935">
        <v>1.1470271834847501</v>
      </c>
      <c r="J2935">
        <v>-14.219200308669601</v>
      </c>
      <c r="K2935">
        <v>11.544935054005901</v>
      </c>
      <c r="L2935">
        <v>11.4860356439673</v>
      </c>
      <c r="M2935">
        <v>25.277918961149201</v>
      </c>
      <c r="N2935">
        <v>0.267265775882504</v>
      </c>
      <c r="O2935">
        <v>37.521968365553498</v>
      </c>
      <c r="P2935">
        <v>69.850746268656707</v>
      </c>
      <c r="Q2935">
        <v>-9.8217592057585998E-2</v>
      </c>
    </row>
    <row r="2936" spans="1:17" hidden="1" x14ac:dyDescent="0.3">
      <c r="A2936" t="s">
        <v>6085</v>
      </c>
      <c r="B2936" t="s">
        <v>6086</v>
      </c>
      <c r="C2936" t="s">
        <v>10405</v>
      </c>
      <c r="D2936" t="s">
        <v>592</v>
      </c>
      <c r="E2936">
        <v>112.26897</v>
      </c>
      <c r="F2936">
        <v>165.15</v>
      </c>
      <c r="G2936">
        <v>-78.124710161121399</v>
      </c>
      <c r="H2936">
        <v>-12.701169149263</v>
      </c>
      <c r="I2936">
        <v>-39.235623865576599</v>
      </c>
      <c r="J2936">
        <v>-6.5477318949452004</v>
      </c>
      <c r="K2936">
        <v>174.55768613025899</v>
      </c>
      <c r="L2936">
        <v>186.9145076053</v>
      </c>
      <c r="M2936">
        <v>30.147268713479399</v>
      </c>
      <c r="N2936">
        <v>0.60979498640782204</v>
      </c>
      <c r="O2936">
        <v>128.27732364517101</v>
      </c>
      <c r="P2936">
        <v>7.2402597402597397</v>
      </c>
      <c r="Q2936">
        <v>3.5543962685067002E-2</v>
      </c>
    </row>
    <row r="2937" spans="1:17" hidden="1" x14ac:dyDescent="0.3">
      <c r="A2937" t="s">
        <v>6087</v>
      </c>
      <c r="B2937" t="s">
        <v>6088</v>
      </c>
      <c r="C2937" t="s">
        <v>10405</v>
      </c>
      <c r="D2937" t="s">
        <v>276</v>
      </c>
      <c r="E2937">
        <v>111.925784748</v>
      </c>
      <c r="F2937">
        <v>59.72</v>
      </c>
      <c r="G2937">
        <v>-24.958501753020901</v>
      </c>
      <c r="H2937">
        <v>-7.4621145610472102</v>
      </c>
      <c r="I2937">
        <v>9.3187065808961407</v>
      </c>
      <c r="J2937">
        <v>-3.4582191424960702</v>
      </c>
      <c r="K2937">
        <v>61.638507375533798</v>
      </c>
      <c r="L2937">
        <v>62.594942469352098</v>
      </c>
      <c r="M2937">
        <v>42.550779517521697</v>
      </c>
      <c r="N2937">
        <v>0.877686308928463</v>
      </c>
      <c r="O2937">
        <v>80.743469524447406</v>
      </c>
      <c r="P2937">
        <v>35.727272727272698</v>
      </c>
      <c r="Q2937">
        <v>-4.4831850834679996E-3</v>
      </c>
    </row>
    <row r="2938" spans="1:17" hidden="1" x14ac:dyDescent="0.3">
      <c r="A2938" t="s">
        <v>6089</v>
      </c>
      <c r="B2938" t="s">
        <v>6090</v>
      </c>
      <c r="C2938" t="s">
        <v>10405</v>
      </c>
      <c r="D2938" t="s">
        <v>473</v>
      </c>
      <c r="E2938">
        <v>111.78594699999999</v>
      </c>
      <c r="F2938">
        <v>47.65</v>
      </c>
      <c r="G2938">
        <v>63.437386535658497</v>
      </c>
      <c r="H2938">
        <v>0.51314858420582099</v>
      </c>
      <c r="I2938">
        <v>76.699046871196899</v>
      </c>
      <c r="J2938">
        <v>-5.4002256666892503</v>
      </c>
      <c r="K2938">
        <v>42.061415486395298</v>
      </c>
      <c r="L2938">
        <v>33.020245937473497</v>
      </c>
      <c r="M2938">
        <v>51.919772821435203</v>
      </c>
      <c r="N2938">
        <v>0.42741149449285198</v>
      </c>
      <c r="O2938">
        <v>8.0587618048268705</v>
      </c>
      <c r="P2938">
        <v>120.09237875288601</v>
      </c>
      <c r="Q2938">
        <v>6.8709482922922005E-2</v>
      </c>
    </row>
    <row r="2939" spans="1:17" hidden="1" x14ac:dyDescent="0.3">
      <c r="A2939" t="s">
        <v>6091</v>
      </c>
      <c r="B2939" t="s">
        <v>6092</v>
      </c>
      <c r="C2939" t="s">
        <v>10405</v>
      </c>
      <c r="D2939" t="s">
        <v>393</v>
      </c>
      <c r="E2939">
        <v>111.632013</v>
      </c>
      <c r="F2939">
        <v>97.2</v>
      </c>
      <c r="G2939">
        <v>-37.480566671408099</v>
      </c>
      <c r="H2939">
        <v>-31.2253018068436</v>
      </c>
      <c r="I2939">
        <v>-57.817563173037797</v>
      </c>
      <c r="J2939">
        <v>-6.7589105547858903</v>
      </c>
      <c r="K2939">
        <v>126.49987992507</v>
      </c>
      <c r="L2939">
        <v>144.73029295757399</v>
      </c>
      <c r="M2939">
        <v>37.4851668901983</v>
      </c>
      <c r="N2939">
        <v>1.8146341463414599</v>
      </c>
      <c r="O2939">
        <v>131.48148148148101</v>
      </c>
      <c r="P2939">
        <v>16.798846431146298</v>
      </c>
      <c r="Q2939">
        <v>7.3104534397804996E-2</v>
      </c>
    </row>
    <row r="2940" spans="1:17" hidden="1" x14ac:dyDescent="0.3">
      <c r="A2940" t="s">
        <v>6093</v>
      </c>
      <c r="B2940" t="s">
        <v>6094</v>
      </c>
      <c r="C2940" t="s">
        <v>10405</v>
      </c>
      <c r="D2940" t="s">
        <v>284</v>
      </c>
      <c r="E2940">
        <v>111.52459949</v>
      </c>
      <c r="F2940">
        <v>33.380000000000003</v>
      </c>
      <c r="G2940">
        <v>-50.335457196201503</v>
      </c>
      <c r="H2940">
        <v>-16.869259987255099</v>
      </c>
      <c r="I2940">
        <v>-35.780947551641503</v>
      </c>
      <c r="J2940">
        <v>-8.7757172774749908</v>
      </c>
      <c r="K2940">
        <v>35.927203667516601</v>
      </c>
      <c r="L2940">
        <v>41.062261583510399</v>
      </c>
      <c r="M2940">
        <v>33.714311496192003</v>
      </c>
      <c r="N2940">
        <v>0.96855958525220098</v>
      </c>
      <c r="O2940">
        <v>118.394248052726</v>
      </c>
      <c r="P2940">
        <v>2.7076923076923198</v>
      </c>
      <c r="Q2940">
        <v>-0.11904865309981599</v>
      </c>
    </row>
    <row r="2941" spans="1:17" hidden="1" x14ac:dyDescent="0.3">
      <c r="A2941" t="s">
        <v>6095</v>
      </c>
      <c r="B2941" t="s">
        <v>6096</v>
      </c>
      <c r="C2941" t="s">
        <v>10405</v>
      </c>
      <c r="D2941" t="s">
        <v>46</v>
      </c>
      <c r="E2941">
        <v>111.444909345</v>
      </c>
      <c r="F2941">
        <v>0.79</v>
      </c>
      <c r="G2941">
        <v>93.864787004042597</v>
      </c>
      <c r="H2941">
        <v>-11.8179121053552</v>
      </c>
      <c r="I2941">
        <v>40.605360516818003</v>
      </c>
      <c r="J2941">
        <v>-7.0530282018447199</v>
      </c>
      <c r="K2941">
        <v>0.76330008292667395</v>
      </c>
      <c r="L2941">
        <v>0.65862880033365601</v>
      </c>
      <c r="M2941">
        <v>60.9166706245881</v>
      </c>
      <c r="N2941">
        <v>1.6040328806552899</v>
      </c>
      <c r="O2941">
        <v>20.253164556961998</v>
      </c>
      <c r="P2941">
        <v>163.333333333333</v>
      </c>
      <c r="Q2941">
        <v>0.108106012166046</v>
      </c>
    </row>
    <row r="2942" spans="1:17" hidden="1" x14ac:dyDescent="0.3">
      <c r="A2942" t="s">
        <v>6097</v>
      </c>
      <c r="B2942" t="s">
        <v>6098</v>
      </c>
      <c r="C2942" t="s">
        <v>10405</v>
      </c>
      <c r="E2942">
        <v>111.30231000000001</v>
      </c>
      <c r="F2942">
        <v>221.2</v>
      </c>
      <c r="G2942">
        <v>55.687593277887402</v>
      </c>
      <c r="H2942">
        <v>-2.6190008602252699</v>
      </c>
      <c r="I2942">
        <v>47.618415347105199</v>
      </c>
      <c r="J2942">
        <v>-3.5550379331753699</v>
      </c>
      <c r="K2942">
        <v>225.725978792132</v>
      </c>
      <c r="L2942">
        <v>182.93945020516099</v>
      </c>
      <c r="M2942">
        <v>24.111984588965999</v>
      </c>
      <c r="N2942">
        <v>0.238995075416052</v>
      </c>
      <c r="O2942">
        <v>19.6428571428571</v>
      </c>
      <c r="P2942">
        <v>107.50469043151899</v>
      </c>
      <c r="Q2942">
        <v>0.15074992715431099</v>
      </c>
    </row>
    <row r="2943" spans="1:17" hidden="1" x14ac:dyDescent="0.3">
      <c r="A2943" t="s">
        <v>6099</v>
      </c>
      <c r="B2943" t="s">
        <v>3001</v>
      </c>
      <c r="C2943" t="s">
        <v>10405</v>
      </c>
      <c r="D2943" t="s">
        <v>4367</v>
      </c>
      <c r="E2943">
        <v>111.0265</v>
      </c>
      <c r="F2943">
        <v>854.05</v>
      </c>
      <c r="G2943">
        <v>-42.885957043576397</v>
      </c>
      <c r="H2943">
        <v>0.76859358802788502</v>
      </c>
      <c r="I2943">
        <v>1.5952595067170601</v>
      </c>
      <c r="J2943">
        <v>-6.5677619136587202</v>
      </c>
      <c r="K2943">
        <v>865.63946297575899</v>
      </c>
      <c r="L2943">
        <v>796.72343582310305</v>
      </c>
      <c r="M2943">
        <v>36.3428840358023</v>
      </c>
      <c r="N2943">
        <v>1.5251079575172499</v>
      </c>
      <c r="O2943">
        <v>20.6018382998653</v>
      </c>
      <c r="P2943">
        <v>37.229854583433699</v>
      </c>
      <c r="Q2943">
        <v>7.1906140409518995E-2</v>
      </c>
    </row>
    <row r="2944" spans="1:17" hidden="1" x14ac:dyDescent="0.3">
      <c r="A2944" t="s">
        <v>6100</v>
      </c>
      <c r="B2944" t="s">
        <v>6101</v>
      </c>
      <c r="C2944" t="s">
        <v>10405</v>
      </c>
      <c r="D2944" t="s">
        <v>549</v>
      </c>
      <c r="E2944">
        <v>110.881308</v>
      </c>
      <c r="F2944">
        <v>162.85</v>
      </c>
      <c r="G2944">
        <v>95.087513552856095</v>
      </c>
      <c r="H2944">
        <v>2.8015952100913899</v>
      </c>
      <c r="I2944">
        <v>68.592112458343806</v>
      </c>
      <c r="J2944">
        <v>-2.11514000308695</v>
      </c>
      <c r="K2944">
        <v>151.59793880525399</v>
      </c>
      <c r="L2944">
        <v>122.86609215526801</v>
      </c>
      <c r="M2944">
        <v>59.3487574335239</v>
      </c>
      <c r="N2944">
        <v>0.33179941816983199</v>
      </c>
      <c r="O2944">
        <v>4.45194964691433</v>
      </c>
      <c r="P2944">
        <v>179.33104631217799</v>
      </c>
      <c r="Q2944">
        <v>0.12895590637812801</v>
      </c>
    </row>
    <row r="2945" spans="1:17" hidden="1" x14ac:dyDescent="0.3">
      <c r="A2945" t="s">
        <v>6102</v>
      </c>
      <c r="B2945" t="s">
        <v>6103</v>
      </c>
      <c r="C2945" t="s">
        <v>10405</v>
      </c>
      <c r="D2945" t="s">
        <v>753</v>
      </c>
      <c r="E2945">
        <v>110.88097019999999</v>
      </c>
      <c r="F2945">
        <v>79.69</v>
      </c>
      <c r="G2945">
        <v>39.637482137615699</v>
      </c>
      <c r="H2945">
        <v>-1.5088348077212901</v>
      </c>
      <c r="I2945">
        <v>11.4701729359642</v>
      </c>
      <c r="J2945">
        <v>-0.86194862759231905</v>
      </c>
      <c r="K2945">
        <v>76.586871117126194</v>
      </c>
      <c r="L2945">
        <v>67.6451261264436</v>
      </c>
      <c r="M2945">
        <v>46.511713315869002</v>
      </c>
      <c r="N2945">
        <v>0.67530518517412996</v>
      </c>
      <c r="O2945">
        <v>2.5222738110176999</v>
      </c>
      <c r="P2945">
        <v>81.526195899772205</v>
      </c>
      <c r="Q2945">
        <v>1.7417697266181999E-2</v>
      </c>
    </row>
    <row r="2946" spans="1:17" hidden="1" x14ac:dyDescent="0.3">
      <c r="A2946" t="s">
        <v>6104</v>
      </c>
      <c r="B2946" t="s">
        <v>6105</v>
      </c>
      <c r="C2946" t="s">
        <v>10405</v>
      </c>
      <c r="D2946" t="s">
        <v>86</v>
      </c>
      <c r="E2946">
        <v>110.87668480000001</v>
      </c>
      <c r="F2946">
        <v>53.11</v>
      </c>
      <c r="G2946">
        <v>33.550688147433597</v>
      </c>
      <c r="H2946">
        <v>45.093339626809403</v>
      </c>
      <c r="I2946">
        <v>42.430819439478299</v>
      </c>
      <c r="J2946">
        <v>-12.522039927137801</v>
      </c>
      <c r="K2946">
        <v>40.104428308508901</v>
      </c>
      <c r="L2946">
        <v>33.239834892299399</v>
      </c>
      <c r="M2946">
        <v>60.616423980533298</v>
      </c>
      <c r="N2946">
        <v>2.7371508157092199</v>
      </c>
      <c r="O2946">
        <v>22.349839954810701</v>
      </c>
      <c r="P2946">
        <v>129.91341991341901</v>
      </c>
      <c r="Q2946">
        <v>9.9503265579589995E-2</v>
      </c>
    </row>
    <row r="2947" spans="1:17" hidden="1" x14ac:dyDescent="0.3">
      <c r="A2947" t="s">
        <v>6106</v>
      </c>
      <c r="B2947" t="s">
        <v>6107</v>
      </c>
      <c r="C2947" t="s">
        <v>10405</v>
      </c>
      <c r="D2947" t="s">
        <v>1473</v>
      </c>
      <c r="E2947">
        <v>110.81016</v>
      </c>
      <c r="F2947">
        <v>183</v>
      </c>
      <c r="G2947">
        <v>14.902706582459301</v>
      </c>
      <c r="H2947">
        <v>-1.6119500457346401</v>
      </c>
      <c r="I2947">
        <v>5.4241524631268003</v>
      </c>
      <c r="J2947">
        <v>0.83586068704415795</v>
      </c>
      <c r="K2947">
        <v>168.94116653247801</v>
      </c>
      <c r="L2947">
        <v>149.645909237909</v>
      </c>
      <c r="M2947">
        <v>50.149722447812799</v>
      </c>
      <c r="N2947">
        <v>1.0164625850340101</v>
      </c>
      <c r="O2947">
        <v>9.2896174863388001</v>
      </c>
      <c r="P2947">
        <v>74.285714285714207</v>
      </c>
    </row>
    <row r="2948" spans="1:17" hidden="1" x14ac:dyDescent="0.3">
      <c r="A2948" t="s">
        <v>6108</v>
      </c>
      <c r="B2948" t="s">
        <v>6109</v>
      </c>
      <c r="C2948" t="s">
        <v>10405</v>
      </c>
      <c r="D2948" t="s">
        <v>6056</v>
      </c>
      <c r="E2948">
        <v>110.78870000000001</v>
      </c>
      <c r="F2948">
        <v>73.37</v>
      </c>
      <c r="G2948">
        <v>-54.6179197628746</v>
      </c>
      <c r="H2948">
        <v>-9.6290440628286493</v>
      </c>
      <c r="I2948">
        <v>-54.226322651498698</v>
      </c>
      <c r="J2948">
        <v>-2.7241691414420299</v>
      </c>
      <c r="K2948">
        <v>77.969221050047693</v>
      </c>
      <c r="L2948">
        <v>88.763117089023794</v>
      </c>
      <c r="M2948">
        <v>38.510541720601502</v>
      </c>
      <c r="N2948">
        <v>0.98360655737704905</v>
      </c>
      <c r="O2948">
        <v>100.35436827041001</v>
      </c>
      <c r="P2948">
        <v>3.1781746589790401</v>
      </c>
      <c r="Q2948">
        <v>5.8991482012214998E-2</v>
      </c>
    </row>
    <row r="2949" spans="1:17" hidden="1" x14ac:dyDescent="0.3">
      <c r="A2949" t="s">
        <v>6110</v>
      </c>
      <c r="B2949" t="s">
        <v>6111</v>
      </c>
      <c r="C2949" t="s">
        <v>10405</v>
      </c>
      <c r="D2949" t="s">
        <v>74</v>
      </c>
      <c r="E2949">
        <v>110.7873</v>
      </c>
      <c r="F2949">
        <v>27.85</v>
      </c>
      <c r="G2949">
        <v>126.259861808756</v>
      </c>
      <c r="H2949">
        <v>-1.0410175060520901</v>
      </c>
      <c r="I2949">
        <v>58.982814601681902</v>
      </c>
      <c r="J2949">
        <v>-5.7913459588540697</v>
      </c>
      <c r="K2949">
        <v>26.0643978141681</v>
      </c>
      <c r="L2949">
        <v>21.7297397456264</v>
      </c>
      <c r="M2949">
        <v>60.712378834453297</v>
      </c>
      <c r="N2949">
        <v>3.9594223848060301</v>
      </c>
      <c r="O2949">
        <v>5.9245960502692903</v>
      </c>
      <c r="P2949">
        <v>193.157894736842</v>
      </c>
      <c r="Q2949">
        <v>6.6926754067002006E-2</v>
      </c>
    </row>
    <row r="2950" spans="1:17" hidden="1" x14ac:dyDescent="0.3">
      <c r="A2950" t="s">
        <v>6112</v>
      </c>
      <c r="B2950" t="s">
        <v>6113</v>
      </c>
      <c r="C2950" t="s">
        <v>10405</v>
      </c>
      <c r="D2950" t="s">
        <v>473</v>
      </c>
      <c r="E2950">
        <v>110.6766832</v>
      </c>
      <c r="F2950">
        <v>224.8</v>
      </c>
      <c r="G2950">
        <v>-32.578136378602501</v>
      </c>
      <c r="H2950">
        <v>15.364804059618301</v>
      </c>
      <c r="I2950">
        <v>45.268168042143699</v>
      </c>
      <c r="J2950">
        <v>27.153868349879399</v>
      </c>
      <c r="K2950">
        <v>155.15386610894501</v>
      </c>
      <c r="L2950">
        <v>165.678399499584</v>
      </c>
      <c r="M2950">
        <v>87.101016497867207</v>
      </c>
      <c r="N2950">
        <v>3.4748057719670302</v>
      </c>
      <c r="O2950">
        <v>5.6049822064056798</v>
      </c>
      <c r="P2950">
        <v>77.007874015748001</v>
      </c>
      <c r="Q2950">
        <v>0.106985356047358</v>
      </c>
    </row>
    <row r="2951" spans="1:17" hidden="1" x14ac:dyDescent="0.3">
      <c r="A2951" t="s">
        <v>6114</v>
      </c>
      <c r="B2951" t="s">
        <v>6115</v>
      </c>
      <c r="C2951" t="s">
        <v>10405</v>
      </c>
      <c r="D2951" t="s">
        <v>998</v>
      </c>
      <c r="E2951">
        <v>110.6485</v>
      </c>
      <c r="F2951">
        <v>299.05</v>
      </c>
      <c r="G2951">
        <v>-10.825621737357601</v>
      </c>
      <c r="H2951">
        <v>-7.6779891271780896</v>
      </c>
      <c r="I2951">
        <v>20.068012780665399</v>
      </c>
      <c r="J2951">
        <v>-10.3509005422702</v>
      </c>
      <c r="K2951">
        <v>275.524122543972</v>
      </c>
      <c r="L2951">
        <v>249.05016815111799</v>
      </c>
      <c r="M2951">
        <v>51.2754532570994</v>
      </c>
      <c r="N2951">
        <v>0.98418313659497203</v>
      </c>
      <c r="O2951">
        <v>12.0214011034943</v>
      </c>
      <c r="P2951">
        <v>43.017694882831101</v>
      </c>
      <c r="Q2951">
        <v>1.8102159081875999E-2</v>
      </c>
    </row>
    <row r="2952" spans="1:17" hidden="1" x14ac:dyDescent="0.3">
      <c r="A2952" t="s">
        <v>6116</v>
      </c>
      <c r="B2952" t="s">
        <v>6117</v>
      </c>
      <c r="C2952" t="s">
        <v>10405</v>
      </c>
      <c r="D2952" t="s">
        <v>592</v>
      </c>
      <c r="E2952">
        <v>110.58593211500001</v>
      </c>
      <c r="F2952">
        <v>140.15</v>
      </c>
      <c r="G2952">
        <v>106.41979744752599</v>
      </c>
      <c r="H2952">
        <v>0.134922654780433</v>
      </c>
      <c r="I2952">
        <v>43.827033126964103</v>
      </c>
      <c r="J2952">
        <v>-1.91218313142219</v>
      </c>
      <c r="K2952">
        <v>126.921465675973</v>
      </c>
      <c r="L2952">
        <v>100.51525258001899</v>
      </c>
      <c r="M2952">
        <v>50.663203177694299</v>
      </c>
      <c r="N2952">
        <v>0.33265283983801502</v>
      </c>
      <c r="O2952">
        <v>8.3838744202640001</v>
      </c>
      <c r="P2952">
        <v>152.522522522522</v>
      </c>
      <c r="Q2952">
        <v>6.2873113463233002E-2</v>
      </c>
    </row>
    <row r="2953" spans="1:17" hidden="1" x14ac:dyDescent="0.3">
      <c r="A2953" t="s">
        <v>6118</v>
      </c>
      <c r="B2953" t="s">
        <v>6119</v>
      </c>
      <c r="C2953" t="s">
        <v>10405</v>
      </c>
      <c r="D2953" t="s">
        <v>86</v>
      </c>
      <c r="E2953">
        <v>110.32093500000001</v>
      </c>
      <c r="F2953">
        <v>255.55</v>
      </c>
      <c r="G2953">
        <v>-21.698636641277499</v>
      </c>
      <c r="H2953">
        <v>16.9582865406616</v>
      </c>
      <c r="I2953">
        <v>-5.2867210800233204</v>
      </c>
      <c r="J2953">
        <v>-2.0530282018447199</v>
      </c>
      <c r="K2953">
        <v>230.60719031800099</v>
      </c>
      <c r="L2953">
        <v>224.08698483994701</v>
      </c>
      <c r="M2953">
        <v>95.467217434146207</v>
      </c>
      <c r="N2953">
        <v>2.5668449197860901</v>
      </c>
      <c r="O2953">
        <v>2.9152807669731802</v>
      </c>
      <c r="P2953">
        <v>21.459125475285099</v>
      </c>
    </row>
    <row r="2954" spans="1:17" hidden="1" x14ac:dyDescent="0.3">
      <c r="A2954" t="s">
        <v>6120</v>
      </c>
      <c r="B2954" t="s">
        <v>6121</v>
      </c>
      <c r="C2954" t="s">
        <v>10405</v>
      </c>
      <c r="E2954">
        <v>110.26505263999999</v>
      </c>
      <c r="F2954">
        <v>155.19999999999999</v>
      </c>
      <c r="G2954">
        <v>176.94477108681201</v>
      </c>
      <c r="H2954">
        <v>12.7009050209848</v>
      </c>
      <c r="I2954">
        <v>73.268751180208696</v>
      </c>
      <c r="J2954">
        <v>-0.75121251153982105</v>
      </c>
      <c r="K2954">
        <v>134.557978360889</v>
      </c>
      <c r="L2954">
        <v>103.364022844738</v>
      </c>
      <c r="M2954">
        <v>77.574863706389493</v>
      </c>
      <c r="N2954">
        <v>1.125571964935</v>
      </c>
      <c r="O2954">
        <v>8.7951030927834992</v>
      </c>
      <c r="P2954">
        <v>325.20547945205402</v>
      </c>
      <c r="Q2954">
        <v>0.14782854113043201</v>
      </c>
    </row>
    <row r="2955" spans="1:17" hidden="1" x14ac:dyDescent="0.3">
      <c r="A2955" t="s">
        <v>6122</v>
      </c>
      <c r="B2955" t="s">
        <v>6123</v>
      </c>
      <c r="C2955" t="s">
        <v>10405</v>
      </c>
      <c r="D2955" t="s">
        <v>400</v>
      </c>
      <c r="E2955">
        <v>110.03763015</v>
      </c>
      <c r="F2955">
        <v>109.95</v>
      </c>
      <c r="G2955">
        <v>-50.7055872711286</v>
      </c>
      <c r="H2955">
        <v>-3.1212004950421699</v>
      </c>
      <c r="I2955">
        <v>-11.1114108703254</v>
      </c>
      <c r="J2955">
        <v>-7.3839922178376103</v>
      </c>
      <c r="K2955">
        <v>114.368261478816</v>
      </c>
      <c r="L2955">
        <v>121.293919146029</v>
      </c>
      <c r="M2955">
        <v>44.831454610667599</v>
      </c>
      <c r="N2955">
        <v>0.91741425656637599</v>
      </c>
      <c r="O2955">
        <v>61.418826739426997</v>
      </c>
      <c r="P2955">
        <v>19.7712418300653</v>
      </c>
      <c r="Q2955">
        <v>7.9569430026127E-2</v>
      </c>
    </row>
    <row r="2956" spans="1:17" hidden="1" x14ac:dyDescent="0.3">
      <c r="A2956" t="s">
        <v>6124</v>
      </c>
      <c r="B2956" t="s">
        <v>6125</v>
      </c>
      <c r="C2956" t="s">
        <v>10405</v>
      </c>
      <c r="D2956" t="s">
        <v>1597</v>
      </c>
      <c r="E2956">
        <v>109.93273059800001</v>
      </c>
      <c r="F2956">
        <v>7.06</v>
      </c>
      <c r="G2956">
        <v>205.16162144164099</v>
      </c>
      <c r="H2956">
        <v>71.559011439441306</v>
      </c>
      <c r="I2956">
        <v>190.90230374825899</v>
      </c>
      <c r="J2956">
        <v>7.91581915018019</v>
      </c>
      <c r="K2956">
        <v>4.8332898208803803</v>
      </c>
      <c r="L2956">
        <v>3.6910719346621299</v>
      </c>
      <c r="M2956">
        <v>98.205196569831003</v>
      </c>
      <c r="N2956">
        <v>1.74243411983665</v>
      </c>
      <c r="O2956">
        <v>0</v>
      </c>
      <c r="Q2956">
        <v>0.16863051572532101</v>
      </c>
    </row>
    <row r="2957" spans="1:17" hidden="1" x14ac:dyDescent="0.3">
      <c r="A2957" t="s">
        <v>6126</v>
      </c>
      <c r="B2957" t="s">
        <v>6127</v>
      </c>
      <c r="C2957" t="s">
        <v>10405</v>
      </c>
      <c r="D2957" t="s">
        <v>592</v>
      </c>
      <c r="E2957">
        <v>109.90205</v>
      </c>
      <c r="F2957">
        <v>210.5</v>
      </c>
      <c r="G2957">
        <v>-31.131795360960702</v>
      </c>
      <c r="H2957">
        <v>-9.3952949773050403</v>
      </c>
      <c r="I2957">
        <v>-15.6546684826986</v>
      </c>
      <c r="J2957">
        <v>-6.2586356784802302</v>
      </c>
      <c r="K2957">
        <v>212.15725449757099</v>
      </c>
      <c r="L2957">
        <v>211.90366281503901</v>
      </c>
      <c r="M2957">
        <v>48.359827101332499</v>
      </c>
      <c r="N2957">
        <v>0.476884840054279</v>
      </c>
      <c r="O2957">
        <v>16.365795724465499</v>
      </c>
      <c r="P2957">
        <v>13.6609071274298</v>
      </c>
      <c r="Q2957">
        <v>-9.9392884660010006E-2</v>
      </c>
    </row>
    <row r="2958" spans="1:17" hidden="1" x14ac:dyDescent="0.3">
      <c r="A2958" t="s">
        <v>6128</v>
      </c>
      <c r="B2958" t="s">
        <v>6129</v>
      </c>
      <c r="C2958" t="s">
        <v>10405</v>
      </c>
      <c r="D2958" t="s">
        <v>727</v>
      </c>
      <c r="E2958">
        <v>109.7428266</v>
      </c>
      <c r="F2958">
        <v>66</v>
      </c>
      <c r="G2958">
        <v>-68.112173746457401</v>
      </c>
      <c r="H2958">
        <v>-9.0234519999501597</v>
      </c>
      <c r="I2958">
        <v>-53.657314519396301</v>
      </c>
      <c r="J2958">
        <v>1.4489173234471</v>
      </c>
      <c r="K2958">
        <v>72.141895815204805</v>
      </c>
      <c r="M2958">
        <v>49.797991382103298</v>
      </c>
      <c r="O2958">
        <v>65.151515151515099</v>
      </c>
      <c r="P2958">
        <v>6.4516129032257998</v>
      </c>
    </row>
    <row r="2959" spans="1:17" hidden="1" x14ac:dyDescent="0.3">
      <c r="A2959" t="s">
        <v>6130</v>
      </c>
      <c r="B2959" t="s">
        <v>6131</v>
      </c>
      <c r="C2959" t="s">
        <v>10405</v>
      </c>
      <c r="D2959" t="s">
        <v>592</v>
      </c>
      <c r="E2959">
        <v>109.62649999999999</v>
      </c>
      <c r="F2959">
        <v>47.05</v>
      </c>
      <c r="G2959">
        <v>-35.138296243644902</v>
      </c>
      <c r="H2959">
        <v>-9.6077272956686599</v>
      </c>
      <c r="I2959">
        <v>-12.137368789669599</v>
      </c>
      <c r="J2959">
        <v>-3.0034414249852199</v>
      </c>
      <c r="K2959">
        <v>48.886850087853198</v>
      </c>
      <c r="L2959">
        <v>50.020558842181401</v>
      </c>
      <c r="M2959">
        <v>35.3069525271221</v>
      </c>
      <c r="N2959">
        <v>0.69999593247915404</v>
      </c>
      <c r="O2959">
        <v>45.802337938363401</v>
      </c>
      <c r="P2959">
        <v>14.476885644768799</v>
      </c>
      <c r="Q2959">
        <v>-1.6451285307942001E-2</v>
      </c>
    </row>
    <row r="2960" spans="1:17" hidden="1" x14ac:dyDescent="0.3">
      <c r="A2960" t="s">
        <v>6132</v>
      </c>
      <c r="B2960" t="s">
        <v>6133</v>
      </c>
      <c r="C2960" t="s">
        <v>10405</v>
      </c>
      <c r="D2960" t="s">
        <v>130</v>
      </c>
      <c r="E2960">
        <v>109.2</v>
      </c>
      <c r="F2960">
        <v>39</v>
      </c>
      <c r="G2960">
        <v>-12.7291566210555</v>
      </c>
      <c r="H2960">
        <v>-8.2402840492194294</v>
      </c>
      <c r="I2960">
        <v>-10.7498486710408</v>
      </c>
      <c r="J2960">
        <v>-11.0194895297023</v>
      </c>
      <c r="K2960">
        <v>40.272309876868597</v>
      </c>
      <c r="L2960">
        <v>39.177047525551302</v>
      </c>
      <c r="M2960">
        <v>44.724292881333</v>
      </c>
      <c r="N2960">
        <v>0.210530238155726</v>
      </c>
      <c r="O2960">
        <v>74.615384615384599</v>
      </c>
      <c r="P2960">
        <v>38.987883107626502</v>
      </c>
      <c r="Q2960">
        <v>7.7880795527116006E-2</v>
      </c>
    </row>
    <row r="2961" spans="1:17" hidden="1" x14ac:dyDescent="0.3">
      <c r="A2961" t="s">
        <v>6134</v>
      </c>
      <c r="B2961" t="s">
        <v>6135</v>
      </c>
      <c r="C2961" t="s">
        <v>10405</v>
      </c>
      <c r="D2961" t="s">
        <v>756</v>
      </c>
      <c r="E2961">
        <v>108.984292716</v>
      </c>
      <c r="F2961">
        <v>86.53</v>
      </c>
      <c r="G2961">
        <v>38.317659598508101</v>
      </c>
      <c r="H2961">
        <v>-6.3484139923602401</v>
      </c>
      <c r="I2961">
        <v>29.018220076885701</v>
      </c>
      <c r="J2961">
        <v>-1.04292719174372</v>
      </c>
      <c r="K2961">
        <v>80.920245658891105</v>
      </c>
      <c r="L2961">
        <v>69.599268432391099</v>
      </c>
      <c r="M2961">
        <v>52.060541499081197</v>
      </c>
      <c r="N2961">
        <v>0.32163957544865102</v>
      </c>
      <c r="O2961">
        <v>27.701375245579499</v>
      </c>
      <c r="P2961">
        <v>81.785714285714207</v>
      </c>
      <c r="Q2961">
        <v>3.9852375782835001E-2</v>
      </c>
    </row>
    <row r="2962" spans="1:17" hidden="1" x14ac:dyDescent="0.3">
      <c r="A2962" t="s">
        <v>6136</v>
      </c>
      <c r="B2962" t="s">
        <v>6137</v>
      </c>
      <c r="C2962" t="s">
        <v>10405</v>
      </c>
      <c r="D2962" t="s">
        <v>4342</v>
      </c>
      <c r="E2962">
        <v>108.7587</v>
      </c>
      <c r="F2962">
        <v>130.5</v>
      </c>
      <c r="G2962">
        <v>35.672965988088002</v>
      </c>
      <c r="H2962">
        <v>3.79772388410619</v>
      </c>
      <c r="I2962">
        <v>5.7185680639878802</v>
      </c>
      <c r="J2962">
        <v>-1.8385279873445</v>
      </c>
      <c r="K2962">
        <v>116.527584369677</v>
      </c>
      <c r="M2962">
        <v>65.708966482794906</v>
      </c>
      <c r="N2962">
        <v>2.8909090909090902</v>
      </c>
      <c r="O2962">
        <v>27.203065134099599</v>
      </c>
      <c r="P2962">
        <v>78.522571819425394</v>
      </c>
    </row>
    <row r="2963" spans="1:17" hidden="1" x14ac:dyDescent="0.3">
      <c r="A2963" t="s">
        <v>6138</v>
      </c>
      <c r="B2963" t="s">
        <v>6139</v>
      </c>
      <c r="C2963" t="s">
        <v>10405</v>
      </c>
      <c r="D2963" t="s">
        <v>388</v>
      </c>
      <c r="E2963">
        <v>108.461358405</v>
      </c>
      <c r="F2963">
        <v>25.53</v>
      </c>
      <c r="G2963">
        <v>1218.9441520834</v>
      </c>
      <c r="H2963">
        <v>46.373181559650099</v>
      </c>
      <c r="I2963">
        <v>1233.3990113104601</v>
      </c>
      <c r="J2963">
        <v>6.1614119192101899</v>
      </c>
      <c r="K2963">
        <v>17.3096489543662</v>
      </c>
      <c r="M2963">
        <v>100</v>
      </c>
      <c r="N2963">
        <v>0.31783228767119998</v>
      </c>
      <c r="O2963">
        <v>0</v>
      </c>
      <c r="P2963">
        <v>1318.3333333333301</v>
      </c>
    </row>
    <row r="2964" spans="1:17" hidden="1" x14ac:dyDescent="0.3">
      <c r="A2964" t="s">
        <v>6140</v>
      </c>
      <c r="B2964" t="s">
        <v>6141</v>
      </c>
      <c r="C2964" t="s">
        <v>10405</v>
      </c>
      <c r="D2964" t="s">
        <v>393</v>
      </c>
      <c r="E2964">
        <v>108.43389500000001</v>
      </c>
      <c r="F2964">
        <v>182.15</v>
      </c>
      <c r="G2964">
        <v>188.78067203434401</v>
      </c>
      <c r="H2964">
        <v>4.5276721530216602</v>
      </c>
      <c r="I2964">
        <v>36.969767296479098</v>
      </c>
      <c r="J2964">
        <v>0.99659752590687001</v>
      </c>
      <c r="K2964">
        <v>158.49074382194701</v>
      </c>
      <c r="L2964">
        <v>115.455043936745</v>
      </c>
      <c r="M2964">
        <v>42.252611809161998</v>
      </c>
      <c r="N2964">
        <v>0.41240916444799203</v>
      </c>
      <c r="O2964">
        <v>26.242108152621402</v>
      </c>
      <c r="P2964">
        <v>261.76762661370401</v>
      </c>
      <c r="Q2964">
        <v>0.174597637852586</v>
      </c>
    </row>
    <row r="2965" spans="1:17" hidden="1" x14ac:dyDescent="0.3">
      <c r="A2965" t="s">
        <v>6142</v>
      </c>
      <c r="B2965" t="s">
        <v>6143</v>
      </c>
      <c r="C2965" t="s">
        <v>10405</v>
      </c>
      <c r="D2965" t="s">
        <v>549</v>
      </c>
      <c r="E2965">
        <v>108.0199516</v>
      </c>
      <c r="F2965">
        <v>43.18</v>
      </c>
      <c r="G2965">
        <v>65.499678620652702</v>
      </c>
      <c r="H2965">
        <v>1.40160008976672</v>
      </c>
      <c r="I2965">
        <v>31.194486463135998</v>
      </c>
      <c r="J2965">
        <v>-6.8337299562306804</v>
      </c>
      <c r="K2965">
        <v>40.353691487453297</v>
      </c>
      <c r="L2965">
        <v>35.519561850611403</v>
      </c>
      <c r="M2965">
        <v>57.6564294701734</v>
      </c>
      <c r="N2965">
        <v>2.51599686582979</v>
      </c>
      <c r="O2965">
        <v>15.794349235757201</v>
      </c>
      <c r="P2965">
        <v>139.22437673130099</v>
      </c>
      <c r="Q2965">
        <v>8.9388193525039003E-2</v>
      </c>
    </row>
    <row r="2966" spans="1:17" hidden="1" x14ac:dyDescent="0.3">
      <c r="A2966" t="s">
        <v>6144</v>
      </c>
      <c r="B2966" t="s">
        <v>6145</v>
      </c>
      <c r="C2966" t="s">
        <v>10405</v>
      </c>
      <c r="D2966" t="s">
        <v>1429</v>
      </c>
      <c r="E2966">
        <v>107.96</v>
      </c>
      <c r="F2966">
        <v>107.96</v>
      </c>
      <c r="G2966">
        <v>4.9819334824058101</v>
      </c>
      <c r="H2966">
        <v>-1.9272378427927599</v>
      </c>
      <c r="I2966">
        <v>17.555360516817998</v>
      </c>
      <c r="J2966">
        <v>-13.6328601346178</v>
      </c>
      <c r="K2966">
        <v>102.455785397222</v>
      </c>
      <c r="L2966">
        <v>94.152530768915</v>
      </c>
      <c r="M2966">
        <v>54.822725987058597</v>
      </c>
      <c r="N2966">
        <v>3.8665764544420802</v>
      </c>
      <c r="O2966">
        <v>21.526491293071501</v>
      </c>
      <c r="P2966">
        <v>60.416047548291203</v>
      </c>
      <c r="Q2966">
        <v>3.4915922433573998E-2</v>
      </c>
    </row>
    <row r="2967" spans="1:17" hidden="1" x14ac:dyDescent="0.3">
      <c r="A2967" t="s">
        <v>6146</v>
      </c>
      <c r="B2967" t="s">
        <v>6147</v>
      </c>
      <c r="C2967" t="s">
        <v>10405</v>
      </c>
      <c r="D2967" t="s">
        <v>549</v>
      </c>
      <c r="E2967">
        <v>107.95085683599901</v>
      </c>
      <c r="F2967">
        <v>20.420000000000002</v>
      </c>
      <c r="G2967">
        <v>-44.397678581763401</v>
      </c>
      <c r="H2967">
        <v>-8.6322943336845501</v>
      </c>
      <c r="I2967">
        <v>-60.672417260959598</v>
      </c>
      <c r="J2967">
        <v>-1.4123184926283401</v>
      </c>
      <c r="K2967">
        <v>19.452187228830901</v>
      </c>
      <c r="L2967">
        <v>22.270333840086099</v>
      </c>
      <c r="M2967">
        <v>63.441394736083403</v>
      </c>
      <c r="N2967">
        <v>0.84878463336786103</v>
      </c>
      <c r="O2967">
        <v>157.34573947110599</v>
      </c>
      <c r="P2967">
        <v>24.133738601823701</v>
      </c>
      <c r="Q2967">
        <v>7.0703060247446006E-2</v>
      </c>
    </row>
    <row r="2968" spans="1:17" hidden="1" x14ac:dyDescent="0.3">
      <c r="A2968" t="s">
        <v>6148</v>
      </c>
      <c r="B2968" t="s">
        <v>6149</v>
      </c>
      <c r="C2968" t="s">
        <v>10405</v>
      </c>
      <c r="D2968" t="s">
        <v>400</v>
      </c>
      <c r="E2968">
        <v>107.93952</v>
      </c>
      <c r="F2968">
        <v>186</v>
      </c>
      <c r="G2968">
        <v>233.142651996193</v>
      </c>
      <c r="H2968">
        <v>36.357136908774997</v>
      </c>
      <c r="I2968">
        <v>106.512908368027</v>
      </c>
      <c r="J2968">
        <v>15.459133021226799</v>
      </c>
      <c r="K2968">
        <v>129.696954131794</v>
      </c>
      <c r="L2968">
        <v>100.360943448952</v>
      </c>
      <c r="M2968">
        <v>94.478515388998204</v>
      </c>
      <c r="N2968">
        <v>2.1190785566499799</v>
      </c>
      <c r="O2968">
        <v>0</v>
      </c>
      <c r="P2968">
        <v>303.29575021682501</v>
      </c>
      <c r="Q2968">
        <v>0.12037352664555399</v>
      </c>
    </row>
    <row r="2969" spans="1:17" hidden="1" x14ac:dyDescent="0.3">
      <c r="A2969" t="s">
        <v>6150</v>
      </c>
      <c r="B2969" t="s">
        <v>6151</v>
      </c>
      <c r="C2969" t="s">
        <v>10405</v>
      </c>
      <c r="D2969" t="s">
        <v>74</v>
      </c>
      <c r="E2969">
        <v>107.84466</v>
      </c>
      <c r="F2969">
        <v>263.55</v>
      </c>
      <c r="G2969">
        <v>812.77415720373494</v>
      </c>
      <c r="H2969">
        <v>14.167358539544001</v>
      </c>
      <c r="I2969">
        <v>625.20891081267598</v>
      </c>
      <c r="J2969">
        <v>6.1546769907850702</v>
      </c>
      <c r="K2969">
        <v>195.32116130874601</v>
      </c>
      <c r="L2969">
        <v>109.724442273553</v>
      </c>
      <c r="M2969">
        <v>93.462514415467894</v>
      </c>
      <c r="N2969">
        <v>1.28224987048732</v>
      </c>
      <c r="O2969">
        <v>0</v>
      </c>
      <c r="P2969">
        <v>1084.4943820224701</v>
      </c>
      <c r="Q2969">
        <v>0.231180038262633</v>
      </c>
    </row>
    <row r="2970" spans="1:17" hidden="1" x14ac:dyDescent="0.3">
      <c r="A2970" t="s">
        <v>6152</v>
      </c>
      <c r="B2970" t="s">
        <v>6153</v>
      </c>
      <c r="C2970" t="s">
        <v>10405</v>
      </c>
      <c r="D2970" t="s">
        <v>225</v>
      </c>
      <c r="E2970">
        <v>107.7989</v>
      </c>
      <c r="F2970">
        <v>16.61</v>
      </c>
      <c r="G2970">
        <v>81.372580878973807</v>
      </c>
      <c r="H2970">
        <v>22.1005175084812</v>
      </c>
      <c r="I2970">
        <v>82.967242302101496</v>
      </c>
      <c r="J2970">
        <v>2.9469717981552801</v>
      </c>
      <c r="K2970">
        <v>14.5206376760078</v>
      </c>
      <c r="L2970">
        <v>11.506443354009299</v>
      </c>
      <c r="M2970">
        <v>74.718558547493004</v>
      </c>
      <c r="N2970">
        <v>1.6712086943312701</v>
      </c>
      <c r="O2970">
        <v>5.9602649006622599</v>
      </c>
      <c r="P2970">
        <v>173.235729560782</v>
      </c>
    </row>
    <row r="2971" spans="1:17" hidden="1" x14ac:dyDescent="0.3">
      <c r="A2971" t="s">
        <v>6154</v>
      </c>
      <c r="B2971" t="s">
        <v>6155</v>
      </c>
      <c r="C2971" t="s">
        <v>10405</v>
      </c>
      <c r="D2971" t="s">
        <v>54</v>
      </c>
      <c r="E2971">
        <v>107.68</v>
      </c>
      <c r="F2971">
        <v>134.6</v>
      </c>
      <c r="G2971">
        <v>-15.514148667027801</v>
      </c>
      <c r="H2971">
        <v>-6.2149162504513802</v>
      </c>
      <c r="I2971">
        <v>-1.60969324662278</v>
      </c>
      <c r="J2971">
        <v>-3.00855925660401</v>
      </c>
      <c r="K2971">
        <v>140.61070059965499</v>
      </c>
      <c r="L2971">
        <v>136.02883884984701</v>
      </c>
      <c r="M2971">
        <v>38.381459974425702</v>
      </c>
      <c r="N2971">
        <v>0.45619977975083198</v>
      </c>
      <c r="O2971">
        <v>36.701337295690898</v>
      </c>
      <c r="P2971">
        <v>22.363636363636299</v>
      </c>
      <c r="Q2971">
        <v>-9.9782562078566006E-2</v>
      </c>
    </row>
    <row r="2972" spans="1:17" hidden="1" x14ac:dyDescent="0.3">
      <c r="A2972" t="s">
        <v>6156</v>
      </c>
      <c r="B2972" t="s">
        <v>6157</v>
      </c>
      <c r="C2972" t="s">
        <v>10405</v>
      </c>
      <c r="D2972" t="s">
        <v>261</v>
      </c>
      <c r="E2972">
        <v>107.4803436</v>
      </c>
      <c r="F2972">
        <v>99.05</v>
      </c>
      <c r="G2972">
        <v>-26.3087421838712</v>
      </c>
      <c r="H2972">
        <v>3.2553638701229599</v>
      </c>
      <c r="I2972">
        <v>-13.2411168754006</v>
      </c>
      <c r="J2972">
        <v>-2.6599933759740702</v>
      </c>
      <c r="K2972">
        <v>94.591112502178404</v>
      </c>
      <c r="L2972">
        <v>94.165700010973097</v>
      </c>
      <c r="M2972">
        <v>56.633314400650001</v>
      </c>
      <c r="N2972">
        <v>3.9560401170439299</v>
      </c>
      <c r="O2972">
        <v>34.023220595658699</v>
      </c>
      <c r="P2972">
        <v>26.4199106573069</v>
      </c>
      <c r="Q2972">
        <v>5.7985591609148998E-2</v>
      </c>
    </row>
    <row r="2973" spans="1:17" hidden="1" x14ac:dyDescent="0.3">
      <c r="A2973" t="s">
        <v>6158</v>
      </c>
      <c r="B2973" t="s">
        <v>6159</v>
      </c>
      <c r="C2973" t="s">
        <v>10405</v>
      </c>
      <c r="D2973" t="s">
        <v>549</v>
      </c>
      <c r="E2973">
        <v>107.268</v>
      </c>
      <c r="F2973">
        <v>446.95</v>
      </c>
      <c r="G2973">
        <v>417.22912536837998</v>
      </c>
      <c r="H2973">
        <v>-5.4226015245515899</v>
      </c>
      <c r="I2973">
        <v>77.865299354738497</v>
      </c>
      <c r="J2973">
        <v>-1.8142018627113199</v>
      </c>
      <c r="K2973">
        <v>400.51830011590101</v>
      </c>
      <c r="L2973">
        <v>280.91911254450298</v>
      </c>
      <c r="M2973">
        <v>52.372863694608697</v>
      </c>
      <c r="N2973">
        <v>0.49374874959113602</v>
      </c>
      <c r="O2973">
        <v>9.1620986687548793</v>
      </c>
      <c r="P2973">
        <v>506.03389830508399</v>
      </c>
      <c r="Q2973">
        <v>0.12953744372282799</v>
      </c>
    </row>
    <row r="2974" spans="1:17" hidden="1" x14ac:dyDescent="0.3">
      <c r="A2974" t="s">
        <v>6160</v>
      </c>
      <c r="B2974" t="s">
        <v>6161</v>
      </c>
      <c r="C2974" t="s">
        <v>10405</v>
      </c>
      <c r="D2974" t="s">
        <v>215</v>
      </c>
      <c r="E2974">
        <v>106.76496296000001</v>
      </c>
      <c r="F2974">
        <v>105.31</v>
      </c>
      <c r="G2974">
        <v>102.43303744103601</v>
      </c>
      <c r="H2974">
        <v>-10.982569790176001</v>
      </c>
      <c r="I2974">
        <v>32.940835177774503</v>
      </c>
      <c r="J2974">
        <v>-5.5993244981410104</v>
      </c>
      <c r="K2974">
        <v>106.55243844967499</v>
      </c>
      <c r="L2974">
        <v>92.155145117609095</v>
      </c>
      <c r="M2974">
        <v>50.940446343219698</v>
      </c>
      <c r="N2974">
        <v>0.495158910811761</v>
      </c>
      <c r="O2974">
        <v>31.440508973506699</v>
      </c>
      <c r="P2974">
        <v>141.536697247706</v>
      </c>
      <c r="Q2974">
        <v>8.8751177702322007E-2</v>
      </c>
    </row>
    <row r="2975" spans="1:17" hidden="1" x14ac:dyDescent="0.3">
      <c r="A2975" t="s">
        <v>6162</v>
      </c>
      <c r="B2975" t="s">
        <v>6163</v>
      </c>
      <c r="C2975" t="s">
        <v>10405</v>
      </c>
      <c r="D2975" t="s">
        <v>261</v>
      </c>
      <c r="E2975">
        <v>106.63753199999999</v>
      </c>
      <c r="F2975">
        <v>173.4</v>
      </c>
      <c r="G2975">
        <v>15.224292638357401</v>
      </c>
      <c r="H2975">
        <v>-7.1331962253659196</v>
      </c>
      <c r="I2975">
        <v>9.2671574488852695</v>
      </c>
      <c r="J2975">
        <v>-10.608583757400201</v>
      </c>
      <c r="K2975">
        <v>167.28637435024899</v>
      </c>
      <c r="L2975">
        <v>159.67354509782899</v>
      </c>
      <c r="M2975">
        <v>55.529483736365897</v>
      </c>
      <c r="N2975">
        <v>1.57179220077844</v>
      </c>
      <c r="O2975">
        <v>19.953863898500501</v>
      </c>
      <c r="P2975">
        <v>52.775330396475702</v>
      </c>
      <c r="Q2975">
        <v>2.8565570933098E-2</v>
      </c>
    </row>
    <row r="2976" spans="1:17" hidden="1" x14ac:dyDescent="0.3">
      <c r="A2976" t="s">
        <v>6164</v>
      </c>
      <c r="B2976" t="s">
        <v>6165</v>
      </c>
      <c r="C2976" t="s">
        <v>10405</v>
      </c>
      <c r="D2976" t="s">
        <v>215</v>
      </c>
      <c r="E2976">
        <v>106.425</v>
      </c>
      <c r="F2976">
        <v>75</v>
      </c>
      <c r="G2976">
        <v>71.347466881737404</v>
      </c>
      <c r="H2976">
        <v>-13.6207368938072</v>
      </c>
      <c r="I2976">
        <v>26.8361297475873</v>
      </c>
      <c r="J2976">
        <v>-5.7692444180609401</v>
      </c>
      <c r="K2976">
        <v>73.403614995618597</v>
      </c>
      <c r="L2976">
        <v>64.231490153706403</v>
      </c>
      <c r="M2976">
        <v>50.368979832224198</v>
      </c>
      <c r="N2976">
        <v>0.42645427232898397</v>
      </c>
      <c r="O2976">
        <v>39.866666666666603</v>
      </c>
      <c r="P2976">
        <v>112.46458923512699</v>
      </c>
      <c r="Q2976">
        <v>0.14958749997997201</v>
      </c>
    </row>
    <row r="2977" spans="1:17" hidden="1" x14ac:dyDescent="0.3">
      <c r="A2977" t="s">
        <v>6166</v>
      </c>
      <c r="B2977" t="s">
        <v>6167</v>
      </c>
      <c r="C2977" t="s">
        <v>10405</v>
      </c>
      <c r="D2977" t="s">
        <v>549</v>
      </c>
      <c r="E2977">
        <v>106.352980074</v>
      </c>
      <c r="F2977">
        <v>118.26</v>
      </c>
      <c r="G2977">
        <v>57.215249491195699</v>
      </c>
      <c r="H2977">
        <v>-11.1105650041833</v>
      </c>
      <c r="I2977">
        <v>4.3973275611023297</v>
      </c>
      <c r="J2977">
        <v>-7.2327157018447199</v>
      </c>
      <c r="K2977">
        <v>126.204484111802</v>
      </c>
      <c r="L2977">
        <v>111.281467953716</v>
      </c>
      <c r="M2977">
        <v>29.389621689203199</v>
      </c>
      <c r="N2977">
        <v>0.53395259710313503</v>
      </c>
      <c r="O2977">
        <v>39.565364451209099</v>
      </c>
      <c r="P2977">
        <v>94.827018121910996</v>
      </c>
      <c r="Q2977">
        <v>8.5121207606422E-2</v>
      </c>
    </row>
    <row r="2978" spans="1:17" hidden="1" x14ac:dyDescent="0.3">
      <c r="A2978" t="s">
        <v>6168</v>
      </c>
      <c r="B2978" t="s">
        <v>6169</v>
      </c>
      <c r="C2978" t="s">
        <v>10405</v>
      </c>
      <c r="D2978" t="s">
        <v>4721</v>
      </c>
      <c r="E2978">
        <v>106.35248875000001</v>
      </c>
      <c r="F2978">
        <v>709.75</v>
      </c>
      <c r="G2978">
        <v>26.2239979489996</v>
      </c>
      <c r="H2978">
        <v>14.9859090670592</v>
      </c>
      <c r="I2978">
        <v>48.706460446609697</v>
      </c>
      <c r="J2978">
        <v>-0.39220781384273201</v>
      </c>
      <c r="K2978">
        <v>633.08915162763606</v>
      </c>
      <c r="L2978">
        <v>539.51816444513202</v>
      </c>
      <c r="M2978">
        <v>68.240145747420001</v>
      </c>
      <c r="N2978">
        <v>0.51266789792913203</v>
      </c>
      <c r="O2978">
        <v>7.0658682634730399</v>
      </c>
      <c r="P2978">
        <v>86.7763157894736</v>
      </c>
      <c r="Q2978">
        <v>9.0114007792887002E-2</v>
      </c>
    </row>
    <row r="2979" spans="1:17" hidden="1" x14ac:dyDescent="0.3">
      <c r="A2979" t="s">
        <v>6170</v>
      </c>
      <c r="B2979" t="s">
        <v>6171</v>
      </c>
      <c r="C2979" t="s">
        <v>10405</v>
      </c>
      <c r="D2979" t="s">
        <v>465</v>
      </c>
      <c r="E2979">
        <v>106.20405</v>
      </c>
      <c r="F2979">
        <v>91.5</v>
      </c>
      <c r="G2979">
        <v>24.027843708836901</v>
      </c>
      <c r="H2979">
        <v>-2.6876521214367002</v>
      </c>
      <c r="I2979">
        <v>38.482702935898097</v>
      </c>
      <c r="J2979">
        <v>-13.137481176892701</v>
      </c>
      <c r="K2979">
        <v>84.344560504066607</v>
      </c>
      <c r="M2979">
        <v>43.389158199978397</v>
      </c>
      <c r="N2979">
        <v>1.0591630591630501</v>
      </c>
      <c r="O2979">
        <v>25.1366120218579</v>
      </c>
      <c r="P2979">
        <v>98.481561822125798</v>
      </c>
    </row>
    <row r="2980" spans="1:17" hidden="1" x14ac:dyDescent="0.3">
      <c r="A2980" t="s">
        <v>6172</v>
      </c>
      <c r="B2980" t="s">
        <v>6173</v>
      </c>
      <c r="C2980" t="s">
        <v>10405</v>
      </c>
      <c r="D2980" t="s">
        <v>273</v>
      </c>
      <c r="E2980">
        <v>106.197</v>
      </c>
      <c r="F2980">
        <v>97.5</v>
      </c>
      <c r="G2980">
        <v>-3.9806462512266898</v>
      </c>
      <c r="H2980">
        <v>0.63016543218870302</v>
      </c>
      <c r="I2980">
        <v>3.7233729391783199</v>
      </c>
      <c r="J2980">
        <v>-14.824767332279499</v>
      </c>
      <c r="K2980">
        <v>90.338731820455706</v>
      </c>
      <c r="L2980">
        <v>89.235119861034207</v>
      </c>
      <c r="M2980">
        <v>46.115384606706797</v>
      </c>
      <c r="N2980">
        <v>1.9858064516128999</v>
      </c>
      <c r="O2980">
        <v>27.846153846153801</v>
      </c>
      <c r="P2980">
        <v>38.987883107626502</v>
      </c>
    </row>
    <row r="2981" spans="1:17" hidden="1" x14ac:dyDescent="0.3">
      <c r="A2981" t="s">
        <v>6174</v>
      </c>
      <c r="B2981" t="s">
        <v>6175</v>
      </c>
      <c r="C2981" t="s">
        <v>10405</v>
      </c>
      <c r="D2981" t="s">
        <v>753</v>
      </c>
      <c r="E2981">
        <v>105.953940543</v>
      </c>
      <c r="F2981">
        <v>89.67</v>
      </c>
      <c r="G2981">
        <v>-11.179333187433199</v>
      </c>
      <c r="H2981">
        <v>-1.9690470271090701</v>
      </c>
      <c r="I2981">
        <v>1.62580118578542</v>
      </c>
      <c r="J2981">
        <v>-2.3901447317918998</v>
      </c>
      <c r="K2981">
        <v>86.554072502569099</v>
      </c>
      <c r="L2981">
        <v>82.842666446335997</v>
      </c>
      <c r="M2981">
        <v>58.050219930369003</v>
      </c>
      <c r="N2981">
        <v>0.71451981497658001</v>
      </c>
      <c r="O2981">
        <v>7.9067692650830903</v>
      </c>
      <c r="P2981">
        <v>31.8482576091751</v>
      </c>
    </row>
    <row r="2982" spans="1:17" hidden="1" x14ac:dyDescent="0.3">
      <c r="A2982" t="s">
        <v>6176</v>
      </c>
      <c r="B2982" t="s">
        <v>6177</v>
      </c>
      <c r="C2982" t="s">
        <v>10405</v>
      </c>
      <c r="D2982" t="s">
        <v>465</v>
      </c>
      <c r="E2982">
        <v>105.945728</v>
      </c>
      <c r="F2982">
        <v>97.52</v>
      </c>
      <c r="G2982">
        <v>-70.746741818012495</v>
      </c>
      <c r="H2982">
        <v>-1.6156336455293401E-2</v>
      </c>
      <c r="I2982">
        <v>24.824990092434199</v>
      </c>
      <c r="J2982">
        <v>-3.3459173117402901</v>
      </c>
      <c r="K2982">
        <v>94.821436793535597</v>
      </c>
      <c r="M2982">
        <v>52.210789097796898</v>
      </c>
      <c r="N2982">
        <v>0.93484528156832503</v>
      </c>
      <c r="O2982">
        <v>63.658736669401101</v>
      </c>
      <c r="P2982">
        <v>50.030769230769202</v>
      </c>
    </row>
    <row r="2983" spans="1:17" hidden="1" x14ac:dyDescent="0.3">
      <c r="A2983" t="s">
        <v>6178</v>
      </c>
      <c r="B2983" t="s">
        <v>6179</v>
      </c>
      <c r="C2983" t="s">
        <v>10405</v>
      </c>
      <c r="D2983" t="s">
        <v>1542</v>
      </c>
      <c r="E2983">
        <v>105.83274</v>
      </c>
      <c r="F2983">
        <v>31.33</v>
      </c>
      <c r="G2983">
        <v>-10.179595797621699</v>
      </c>
      <c r="H2983">
        <v>6.2795603394236501</v>
      </c>
      <c r="I2983">
        <v>-17.138639483181901</v>
      </c>
      <c r="J2983">
        <v>-7.8845616791665298</v>
      </c>
      <c r="K2983">
        <v>28.7999610338214</v>
      </c>
      <c r="L2983">
        <v>28.170766571962101</v>
      </c>
      <c r="M2983">
        <v>54.706972113587803</v>
      </c>
      <c r="N2983">
        <v>2.0825547968434499</v>
      </c>
      <c r="O2983">
        <v>35.652729013724802</v>
      </c>
      <c r="P2983">
        <v>42.409090909090899</v>
      </c>
      <c r="Q2983">
        <v>5.4587485128151002E-2</v>
      </c>
    </row>
    <row r="2984" spans="1:17" hidden="1" x14ac:dyDescent="0.3">
      <c r="A2984" t="s">
        <v>6180</v>
      </c>
      <c r="B2984" t="s">
        <v>6181</v>
      </c>
      <c r="C2984" t="s">
        <v>10405</v>
      </c>
      <c r="D2984" t="s">
        <v>21</v>
      </c>
      <c r="E2984">
        <v>105.7456</v>
      </c>
      <c r="F2984">
        <v>124.7</v>
      </c>
      <c r="G2984">
        <v>-36.658659015586601</v>
      </c>
      <c r="H2984">
        <v>-3.6540647410751399</v>
      </c>
      <c r="I2984">
        <v>-9.9872320757745001</v>
      </c>
      <c r="J2984">
        <v>-4.2048278888556698</v>
      </c>
      <c r="K2984">
        <v>115.987885075362</v>
      </c>
      <c r="L2984">
        <v>120.38069735513599</v>
      </c>
      <c r="M2984">
        <v>53.231243577765198</v>
      </c>
      <c r="N2984">
        <v>1.56104614610838</v>
      </c>
      <c r="O2984">
        <v>24.137931034482701</v>
      </c>
      <c r="P2984">
        <v>52.538226299694202</v>
      </c>
    </row>
    <row r="2985" spans="1:17" hidden="1" x14ac:dyDescent="0.3">
      <c r="A2985" t="s">
        <v>6182</v>
      </c>
      <c r="B2985" t="s">
        <v>6183</v>
      </c>
      <c r="C2985" t="s">
        <v>10405</v>
      </c>
      <c r="E2985">
        <v>105.68687625</v>
      </c>
      <c r="F2985">
        <v>88.71</v>
      </c>
      <c r="G2985">
        <v>3.68908035774772</v>
      </c>
      <c r="H2985">
        <v>-22.8302171975565</v>
      </c>
      <c r="I2985">
        <v>18.143939584808798</v>
      </c>
      <c r="J2985">
        <v>-5.7036441033004799</v>
      </c>
      <c r="K2985">
        <v>106.27559925882601</v>
      </c>
      <c r="M2985">
        <v>48.853099747009601</v>
      </c>
      <c r="N2985">
        <v>0.44579208976050699</v>
      </c>
      <c r="O2985">
        <v>103.97925825724199</v>
      </c>
      <c r="P2985">
        <v>42.300288739172203</v>
      </c>
    </row>
    <row r="2986" spans="1:17" hidden="1" x14ac:dyDescent="0.3">
      <c r="A2986" t="s">
        <v>6184</v>
      </c>
      <c r="B2986" t="s">
        <v>6185</v>
      </c>
      <c r="C2986" t="s">
        <v>10405</v>
      </c>
      <c r="D2986" t="s">
        <v>144</v>
      </c>
      <c r="E2986">
        <v>105.64812993</v>
      </c>
      <c r="F2986">
        <v>2</v>
      </c>
      <c r="K2986">
        <v>2.1140989605141698</v>
      </c>
      <c r="L2986">
        <v>3.1857726977597598</v>
      </c>
      <c r="M2986">
        <v>71.039956020089093</v>
      </c>
      <c r="Q2986">
        <v>-6.9211309357390005E-2</v>
      </c>
    </row>
    <row r="2987" spans="1:17" hidden="1" x14ac:dyDescent="0.3">
      <c r="A2987" t="s">
        <v>6186</v>
      </c>
      <c r="B2987" t="s">
        <v>6187</v>
      </c>
      <c r="C2987" t="s">
        <v>10405</v>
      </c>
      <c r="D2987" t="s">
        <v>998</v>
      </c>
      <c r="E2987">
        <v>105.6362065</v>
      </c>
      <c r="F2987">
        <v>208.45</v>
      </c>
      <c r="G2987">
        <v>-26.730991398089799</v>
      </c>
      <c r="H2987">
        <v>-0.103854010000411</v>
      </c>
      <c r="I2987">
        <v>-22.644639483181901</v>
      </c>
      <c r="J2987">
        <v>-4.5178169342390904</v>
      </c>
      <c r="K2987">
        <v>214.413900056063</v>
      </c>
      <c r="L2987">
        <v>234.82003893527201</v>
      </c>
      <c r="M2987">
        <v>48.603771591614098</v>
      </c>
      <c r="N2987">
        <v>1.61521858396128</v>
      </c>
      <c r="O2987">
        <v>69.057327896377998</v>
      </c>
      <c r="P2987">
        <v>18.3366449049105</v>
      </c>
      <c r="Q2987">
        <v>4.1471694271178E-2</v>
      </c>
    </row>
    <row r="2988" spans="1:17" hidden="1" x14ac:dyDescent="0.3">
      <c r="A2988" t="s">
        <v>6188</v>
      </c>
      <c r="B2988" t="s">
        <v>6189</v>
      </c>
      <c r="C2988" t="s">
        <v>10405</v>
      </c>
      <c r="D2988" t="s">
        <v>21</v>
      </c>
      <c r="E2988">
        <v>105.60750726000001</v>
      </c>
      <c r="F2988">
        <v>21.6</v>
      </c>
      <c r="G2988">
        <v>-117.93197293704699</v>
      </c>
      <c r="H2988">
        <v>-6.7181338348452497</v>
      </c>
      <c r="I2988">
        <v>-71.388249706824098</v>
      </c>
      <c r="J2988">
        <v>-8.2232409678021696</v>
      </c>
      <c r="K2988">
        <v>24.916913060506001</v>
      </c>
      <c r="L2988">
        <v>63.3694189229657</v>
      </c>
      <c r="M2988">
        <v>28.243530725321602</v>
      </c>
      <c r="N2988">
        <v>0.30361403168086099</v>
      </c>
      <c r="O2988">
        <v>1010.87962962962</v>
      </c>
      <c r="P2988">
        <v>56.521739130434703</v>
      </c>
      <c r="Q2988">
        <v>2.0604575128988001E-2</v>
      </c>
    </row>
    <row r="2989" spans="1:17" hidden="1" x14ac:dyDescent="0.3">
      <c r="A2989" t="s">
        <v>6190</v>
      </c>
      <c r="B2989" t="s">
        <v>6191</v>
      </c>
      <c r="C2989" t="s">
        <v>10405</v>
      </c>
      <c r="D2989" t="s">
        <v>592</v>
      </c>
      <c r="E2989">
        <v>105.57195</v>
      </c>
      <c r="F2989">
        <v>179.85</v>
      </c>
      <c r="G2989">
        <v>-16.041385381202499</v>
      </c>
      <c r="H2989">
        <v>-10.5102041791604</v>
      </c>
      <c r="I2989">
        <v>5.5376913438857303</v>
      </c>
      <c r="J2989">
        <v>-1.4963902948032499</v>
      </c>
      <c r="K2989">
        <v>178.284298291623</v>
      </c>
      <c r="L2989">
        <v>168.61364937998101</v>
      </c>
      <c r="M2989">
        <v>41.409376334483099</v>
      </c>
      <c r="N2989">
        <v>0.25976983244407398</v>
      </c>
      <c r="O2989">
        <v>25.104253544620502</v>
      </c>
      <c r="P2989">
        <v>34.7191011235955</v>
      </c>
      <c r="Q2989">
        <v>7.2693097436849999E-2</v>
      </c>
    </row>
    <row r="2990" spans="1:17" hidden="1" x14ac:dyDescent="0.3">
      <c r="A2990" t="s">
        <v>6192</v>
      </c>
      <c r="B2990" t="s">
        <v>6193</v>
      </c>
      <c r="C2990" t="s">
        <v>10405</v>
      </c>
      <c r="D2990" t="s">
        <v>1015</v>
      </c>
      <c r="E2990">
        <v>105.50917511999999</v>
      </c>
      <c r="F2990">
        <v>25.56</v>
      </c>
      <c r="G2990">
        <v>-46.649498710243002</v>
      </c>
      <c r="H2990">
        <v>-0.48477467759541398</v>
      </c>
      <c r="I2990">
        <v>-16.3669714989922</v>
      </c>
      <c r="J2990">
        <v>-2.1301886956718898</v>
      </c>
      <c r="K2990">
        <v>26.533044705739901</v>
      </c>
      <c r="L2990">
        <v>27.909074967701599</v>
      </c>
      <c r="M2990">
        <v>43.2592756655092</v>
      </c>
      <c r="N2990">
        <v>0.311142226955885</v>
      </c>
      <c r="O2990">
        <v>50.6259780907668</v>
      </c>
      <c r="P2990">
        <v>11.8599562363238</v>
      </c>
      <c r="Q2990">
        <v>-1.2156543082830001E-3</v>
      </c>
    </row>
    <row r="2991" spans="1:17" hidden="1" x14ac:dyDescent="0.3">
      <c r="A2991" t="s">
        <v>6194</v>
      </c>
      <c r="B2991" t="s">
        <v>6195</v>
      </c>
      <c r="C2991" t="s">
        <v>10405</v>
      </c>
      <c r="D2991" t="s">
        <v>433</v>
      </c>
      <c r="E2991">
        <v>105.49908000000001</v>
      </c>
      <c r="F2991">
        <v>10.62</v>
      </c>
      <c r="G2991">
        <v>73.964454778128896</v>
      </c>
      <c r="H2991">
        <v>4.0076695738849697</v>
      </c>
      <c r="I2991">
        <v>20.886610516817999</v>
      </c>
      <c r="J2991">
        <v>-1.3095337780528999</v>
      </c>
      <c r="K2991">
        <v>10.7119524024619</v>
      </c>
      <c r="L2991">
        <v>9.3572703427635808</v>
      </c>
      <c r="M2991">
        <v>44.883830114572497</v>
      </c>
      <c r="N2991">
        <v>1.00388346222568</v>
      </c>
      <c r="O2991">
        <v>18.644067796610098</v>
      </c>
      <c r="P2991">
        <v>128.387096774193</v>
      </c>
      <c r="Q2991">
        <v>4.8748308360207E-2</v>
      </c>
    </row>
    <row r="2992" spans="1:17" hidden="1" x14ac:dyDescent="0.3">
      <c r="A2992" t="s">
        <v>6196</v>
      </c>
      <c r="B2992" t="s">
        <v>6197</v>
      </c>
      <c r="C2992" t="s">
        <v>10405</v>
      </c>
      <c r="D2992" t="s">
        <v>1542</v>
      </c>
      <c r="E2992">
        <v>105.422521948</v>
      </c>
      <c r="F2992">
        <v>72.040000000000006</v>
      </c>
      <c r="G2992">
        <v>-43.995840173657697</v>
      </c>
      <c r="H2992">
        <v>-9.5873622697047995</v>
      </c>
      <c r="I2992">
        <v>-38.360081062995398</v>
      </c>
      <c r="J2992">
        <v>-9.4817457571445392</v>
      </c>
      <c r="K2992">
        <v>80.3479334393149</v>
      </c>
      <c r="L2992">
        <v>82.829290871828704</v>
      </c>
      <c r="M2992">
        <v>30.2266512311223</v>
      </c>
      <c r="N2992">
        <v>1.4844555768380701</v>
      </c>
      <c r="O2992">
        <v>106.482509716823</v>
      </c>
      <c r="P2992">
        <v>20.066666666666599</v>
      </c>
      <c r="Q2992">
        <v>6.0294447661212003E-2</v>
      </c>
    </row>
    <row r="2993" spans="1:17" hidden="1" x14ac:dyDescent="0.3">
      <c r="A2993" t="s">
        <v>6198</v>
      </c>
      <c r="B2993" t="s">
        <v>6199</v>
      </c>
      <c r="C2993" t="s">
        <v>10405</v>
      </c>
      <c r="D2993" t="s">
        <v>130</v>
      </c>
      <c r="E2993">
        <v>105.17805660000001</v>
      </c>
      <c r="F2993">
        <v>14.51</v>
      </c>
      <c r="G2993">
        <v>-29.666400118693701</v>
      </c>
      <c r="H2993">
        <v>-9.1749666502258904</v>
      </c>
      <c r="I2993">
        <v>-18.147033464029999</v>
      </c>
      <c r="J2993">
        <v>-4.5446106934272104</v>
      </c>
      <c r="K2993">
        <v>14.9591230518548</v>
      </c>
      <c r="L2993">
        <v>15.777308779618499</v>
      </c>
      <c r="M2993">
        <v>46.896758043161199</v>
      </c>
      <c r="N2993">
        <v>0.53303415705291102</v>
      </c>
      <c r="O2993">
        <v>59.5451412818745</v>
      </c>
      <c r="P2993">
        <v>14.703557312252901</v>
      </c>
      <c r="Q2993">
        <v>-4.4178382616065999E-2</v>
      </c>
    </row>
    <row r="2994" spans="1:17" hidden="1" x14ac:dyDescent="0.3">
      <c r="A2994" t="s">
        <v>6200</v>
      </c>
      <c r="B2994" t="s">
        <v>6201</v>
      </c>
      <c r="C2994" t="s">
        <v>10405</v>
      </c>
      <c r="D2994" t="s">
        <v>4196</v>
      </c>
      <c r="E2994">
        <v>105.14655</v>
      </c>
      <c r="F2994">
        <v>166.8</v>
      </c>
      <c r="G2994">
        <v>-1.8417044779749701</v>
      </c>
      <c r="H2994">
        <v>-16.2051510496132</v>
      </c>
      <c r="I2994">
        <v>21.605360516817999</v>
      </c>
      <c r="J2994">
        <v>-9.5799099222748296</v>
      </c>
      <c r="K2994">
        <v>183.56477907184799</v>
      </c>
      <c r="L2994">
        <v>158.48395646333901</v>
      </c>
      <c r="M2994">
        <v>20.139470375587798</v>
      </c>
      <c r="N2994">
        <v>0.65518590998043003</v>
      </c>
      <c r="O2994">
        <v>46.492805755395601</v>
      </c>
      <c r="P2994">
        <v>58.329378262933098</v>
      </c>
    </row>
    <row r="2995" spans="1:17" hidden="1" x14ac:dyDescent="0.3">
      <c r="A2995" t="s">
        <v>6202</v>
      </c>
      <c r="B2995" t="s">
        <v>6203</v>
      </c>
      <c r="C2995" t="s">
        <v>10405</v>
      </c>
      <c r="D2995" t="s">
        <v>480</v>
      </c>
      <c r="E2995">
        <v>105.087864</v>
      </c>
      <c r="F2995">
        <v>37.6</v>
      </c>
      <c r="G2995">
        <v>-1.38454381780727</v>
      </c>
      <c r="H2995">
        <v>-8.8098649417627293</v>
      </c>
      <c r="I2995">
        <v>-1.59544022232574</v>
      </c>
      <c r="J2995">
        <v>-6.1664671389934202</v>
      </c>
      <c r="K2995">
        <v>39.215785145586999</v>
      </c>
      <c r="L2995">
        <v>36.466510200479</v>
      </c>
      <c r="M2995">
        <v>36.815023339379799</v>
      </c>
      <c r="N2995">
        <v>0.86287878787878702</v>
      </c>
      <c r="O2995">
        <v>39.388297872340402</v>
      </c>
      <c r="P2995">
        <v>39.259259259259203</v>
      </c>
      <c r="Q2995">
        <v>8.7960112587479999E-3</v>
      </c>
    </row>
    <row r="2996" spans="1:17" hidden="1" x14ac:dyDescent="0.3">
      <c r="A2996" t="s">
        <v>6204</v>
      </c>
      <c r="B2996" t="s">
        <v>6205</v>
      </c>
      <c r="C2996" t="s">
        <v>10405</v>
      </c>
      <c r="D2996" t="s">
        <v>6206</v>
      </c>
      <c r="E2996">
        <v>104.78238056000001</v>
      </c>
      <c r="F2996">
        <v>339.95</v>
      </c>
      <c r="G2996">
        <v>-22.6461578814605</v>
      </c>
      <c r="H2996">
        <v>-15.5728264150617</v>
      </c>
      <c r="I2996">
        <v>-38.947656674828401</v>
      </c>
      <c r="J2996">
        <v>-7.0808833550480701</v>
      </c>
      <c r="K2996">
        <v>372.74521926459499</v>
      </c>
      <c r="L2996">
        <v>372.71016636160198</v>
      </c>
      <c r="M2996">
        <v>28.372436972993999</v>
      </c>
      <c r="N2996">
        <v>0.47399124939231801</v>
      </c>
      <c r="O2996">
        <v>93.4843359317546</v>
      </c>
      <c r="P2996">
        <v>64.227053140096601</v>
      </c>
    </row>
    <row r="2997" spans="1:17" hidden="1" x14ac:dyDescent="0.3">
      <c r="A2997" t="s">
        <v>6207</v>
      </c>
      <c r="B2997" t="s">
        <v>6208</v>
      </c>
      <c r="C2997" t="s">
        <v>10405</v>
      </c>
      <c r="D2997" t="s">
        <v>1429</v>
      </c>
      <c r="E2997">
        <v>104.52500000000001</v>
      </c>
      <c r="F2997">
        <v>185</v>
      </c>
      <c r="G2997">
        <v>-23.977778593625001</v>
      </c>
      <c r="H2997">
        <v>2.1274031403044198</v>
      </c>
      <c r="I2997">
        <v>-5.1714062408403896</v>
      </c>
      <c r="J2997">
        <v>-6.4457930597258599</v>
      </c>
      <c r="K2997">
        <v>178.805504110501</v>
      </c>
      <c r="L2997">
        <v>170.011225321696</v>
      </c>
      <c r="M2997">
        <v>50.0802765820589</v>
      </c>
      <c r="N2997">
        <v>0.28752287980475899</v>
      </c>
      <c r="O2997">
        <v>7.8378378378378404</v>
      </c>
      <c r="P2997">
        <v>30.098452883263001</v>
      </c>
      <c r="Q2997">
        <v>0.110404812670722</v>
      </c>
    </row>
    <row r="2998" spans="1:17" hidden="1" x14ac:dyDescent="0.3">
      <c r="A2998" t="s">
        <v>6209</v>
      </c>
      <c r="B2998" t="s">
        <v>6210</v>
      </c>
      <c r="C2998" t="s">
        <v>10405</v>
      </c>
      <c r="D2998" t="s">
        <v>452</v>
      </c>
      <c r="E2998">
        <v>104.51173337500001</v>
      </c>
      <c r="F2998">
        <v>95.65</v>
      </c>
      <c r="G2998">
        <v>46.935548018728802</v>
      </c>
      <c r="H2998">
        <v>-9.5911828242679693</v>
      </c>
      <c r="I2998">
        <v>7.4748122139460298</v>
      </c>
      <c r="J2998">
        <v>-6.0333721821886996</v>
      </c>
      <c r="K2998">
        <v>99.401336361818196</v>
      </c>
      <c r="L2998">
        <v>88.615767699552293</v>
      </c>
      <c r="M2998">
        <v>41.881700038642599</v>
      </c>
      <c r="N2998">
        <v>0.46277633010993102</v>
      </c>
      <c r="O2998">
        <v>39.937271301620399</v>
      </c>
      <c r="P2998">
        <v>89.970208540218394</v>
      </c>
      <c r="Q2998">
        <v>7.2351650499893005E-2</v>
      </c>
    </row>
    <row r="2999" spans="1:17" hidden="1" x14ac:dyDescent="0.3">
      <c r="A2999" t="s">
        <v>6211</v>
      </c>
      <c r="B2999" t="s">
        <v>6212</v>
      </c>
      <c r="C2999" t="s">
        <v>10405</v>
      </c>
      <c r="D2999" t="s">
        <v>734</v>
      </c>
      <c r="E2999">
        <v>104.4745375</v>
      </c>
      <c r="F2999">
        <v>58.75</v>
      </c>
      <c r="G2999">
        <v>-53.516165376909697</v>
      </c>
      <c r="H2999">
        <v>-4.8369733884050401</v>
      </c>
      <c r="I2999">
        <v>-4.9544480956221104</v>
      </c>
      <c r="J2999">
        <v>-8.5199051734535498</v>
      </c>
      <c r="K2999">
        <v>59.445610605455499</v>
      </c>
      <c r="L2999">
        <v>59.788568685210699</v>
      </c>
      <c r="M2999">
        <v>44.229138158152203</v>
      </c>
      <c r="N2999">
        <v>0.59400113186191195</v>
      </c>
      <c r="O2999">
        <v>48.085106382978701</v>
      </c>
      <c r="P2999">
        <v>26.344086021505301</v>
      </c>
      <c r="Q2999">
        <v>8.9051039050038999E-2</v>
      </c>
    </row>
    <row r="3000" spans="1:17" hidden="1" x14ac:dyDescent="0.3">
      <c r="A3000" t="s">
        <v>6213</v>
      </c>
      <c r="B3000" t="s">
        <v>6214</v>
      </c>
      <c r="C3000" t="s">
        <v>10405</v>
      </c>
      <c r="D3000" t="s">
        <v>1429</v>
      </c>
      <c r="E3000">
        <v>104.3817</v>
      </c>
      <c r="F3000">
        <v>211</v>
      </c>
      <c r="G3000">
        <v>-50.492259458267</v>
      </c>
      <c r="H3000">
        <v>1.5293118191453099</v>
      </c>
      <c r="I3000">
        <v>-36.037400231205801</v>
      </c>
      <c r="J3000">
        <v>-3.3626633749036601</v>
      </c>
      <c r="M3000">
        <v>42.758048342377897</v>
      </c>
      <c r="O3000">
        <v>22.914691943127899</v>
      </c>
      <c r="P3000">
        <v>19.209039548022599</v>
      </c>
    </row>
    <row r="3001" spans="1:17" hidden="1" x14ac:dyDescent="0.3">
      <c r="A3001" t="s">
        <v>6215</v>
      </c>
      <c r="B3001" t="s">
        <v>6216</v>
      </c>
      <c r="C3001" t="s">
        <v>10405</v>
      </c>
      <c r="D3001" t="s">
        <v>465</v>
      </c>
      <c r="E3001">
        <v>104.27119999999999</v>
      </c>
      <c r="F3001">
        <v>74.8</v>
      </c>
      <c r="G3001">
        <v>-15.700430387261701</v>
      </c>
      <c r="H3001">
        <v>-8.7691316175503502</v>
      </c>
      <c r="I3001">
        <v>-6.8582127061758698</v>
      </c>
      <c r="J3001">
        <v>-4.05053132294334</v>
      </c>
      <c r="K3001">
        <v>79.347244278172099</v>
      </c>
      <c r="L3001">
        <v>71.644080268711306</v>
      </c>
      <c r="M3001">
        <v>33.556742762739603</v>
      </c>
      <c r="N3001">
        <v>0.50379460681414501</v>
      </c>
      <c r="O3001">
        <v>30.347593582887701</v>
      </c>
      <c r="P3001">
        <v>49.6</v>
      </c>
    </row>
    <row r="3002" spans="1:17" hidden="1" x14ac:dyDescent="0.3">
      <c r="A3002" t="s">
        <v>6217</v>
      </c>
      <c r="B3002" t="s">
        <v>6218</v>
      </c>
      <c r="C3002" t="s">
        <v>10405</v>
      </c>
      <c r="D3002" t="s">
        <v>642</v>
      </c>
      <c r="E3002">
        <v>104.253</v>
      </c>
      <c r="F3002">
        <v>22.42</v>
      </c>
      <c r="G3002">
        <v>-63.2868075787446</v>
      </c>
      <c r="H3002">
        <v>7.3152096766605695E-2</v>
      </c>
      <c r="I3002">
        <v>-6.1291307983183803</v>
      </c>
      <c r="J3002">
        <v>-8.7357012710724007</v>
      </c>
      <c r="K3002">
        <v>23.7666725028581</v>
      </c>
      <c r="L3002">
        <v>25.316308207773801</v>
      </c>
      <c r="M3002">
        <v>29.713288733679899</v>
      </c>
      <c r="N3002">
        <v>0.82532913168619804</v>
      </c>
      <c r="O3002">
        <v>82.426404995539599</v>
      </c>
      <c r="P3002">
        <v>18</v>
      </c>
      <c r="Q3002">
        <v>-0.106272133191847</v>
      </c>
    </row>
    <row r="3003" spans="1:17" hidden="1" x14ac:dyDescent="0.3">
      <c r="A3003" t="s">
        <v>6219</v>
      </c>
      <c r="B3003" t="s">
        <v>6220</v>
      </c>
      <c r="C3003" t="s">
        <v>10405</v>
      </c>
      <c r="D3003" t="s">
        <v>465</v>
      </c>
      <c r="E3003">
        <v>104.16773999999999</v>
      </c>
      <c r="F3003">
        <v>195.4</v>
      </c>
      <c r="G3003">
        <v>67.335006896280902</v>
      </c>
      <c r="H3003">
        <v>0.49647433781065398</v>
      </c>
      <c r="I3003">
        <v>13.746300114133501</v>
      </c>
      <c r="K3003">
        <v>156.779903676195</v>
      </c>
      <c r="M3003">
        <v>94.373343421298102</v>
      </c>
      <c r="N3003">
        <v>0.71428571428571397</v>
      </c>
      <c r="O3003">
        <v>3.8126919140225102</v>
      </c>
      <c r="P3003">
        <v>99.184505606523899</v>
      </c>
    </row>
    <row r="3004" spans="1:17" hidden="1" x14ac:dyDescent="0.3">
      <c r="A3004" t="s">
        <v>6221</v>
      </c>
      <c r="B3004" t="s">
        <v>6222</v>
      </c>
      <c r="C3004" t="s">
        <v>10405</v>
      </c>
      <c r="D3004" t="s">
        <v>130</v>
      </c>
      <c r="E3004">
        <v>104.002453125</v>
      </c>
      <c r="F3004">
        <v>482.75</v>
      </c>
      <c r="G3004">
        <v>144.007644146899</v>
      </c>
      <c r="H3004">
        <v>-21.465751215325199</v>
      </c>
      <c r="I3004">
        <v>-18.155252084682498</v>
      </c>
      <c r="J3004">
        <v>9.7061217391234003</v>
      </c>
      <c r="K3004">
        <v>590.55767377801203</v>
      </c>
      <c r="L3004">
        <v>576.80736222197004</v>
      </c>
      <c r="M3004">
        <v>60.797245942183103</v>
      </c>
      <c r="N3004">
        <v>4.3939906681023402</v>
      </c>
      <c r="O3004">
        <v>134.73847747281201</v>
      </c>
      <c r="P3004">
        <v>181.486880466472</v>
      </c>
    </row>
    <row r="3005" spans="1:17" hidden="1" x14ac:dyDescent="0.3">
      <c r="A3005" t="s">
        <v>6223</v>
      </c>
      <c r="B3005" t="s">
        <v>6224</v>
      </c>
      <c r="C3005" t="s">
        <v>10405</v>
      </c>
      <c r="D3005" t="s">
        <v>144</v>
      </c>
      <c r="E3005">
        <v>103.85468955</v>
      </c>
      <c r="F3005">
        <v>105.65</v>
      </c>
      <c r="G3005">
        <v>197.79168693718199</v>
      </c>
      <c r="H3005">
        <v>-0.93661566629804505</v>
      </c>
      <c r="I3005">
        <v>141.044695154782</v>
      </c>
      <c r="J3005">
        <v>-9.7189810926370104</v>
      </c>
      <c r="K3005">
        <v>99.566209909883298</v>
      </c>
      <c r="L3005">
        <v>57.087971863093699</v>
      </c>
      <c r="M3005">
        <v>20.612830963994501</v>
      </c>
      <c r="N3005">
        <v>0.68196078199332499</v>
      </c>
      <c r="O3005">
        <v>24.656885944155199</v>
      </c>
      <c r="P3005">
        <v>229.641185647425</v>
      </c>
      <c r="Q3005">
        <v>0.26878835856197503</v>
      </c>
    </row>
    <row r="3006" spans="1:17" hidden="1" x14ac:dyDescent="0.3">
      <c r="A3006" t="s">
        <v>6225</v>
      </c>
      <c r="B3006" t="s">
        <v>6226</v>
      </c>
      <c r="C3006" t="s">
        <v>10405</v>
      </c>
      <c r="D3006" t="s">
        <v>4468</v>
      </c>
      <c r="E3006">
        <v>103.44595</v>
      </c>
      <c r="F3006">
        <v>78.22</v>
      </c>
      <c r="G3006">
        <v>-18.074953255697601</v>
      </c>
      <c r="H3006">
        <v>4.2195270711993</v>
      </c>
      <c r="I3006">
        <v>5.0153761662703404</v>
      </c>
      <c r="J3006">
        <v>-11.9150971673619</v>
      </c>
      <c r="K3006">
        <v>76.676409971785702</v>
      </c>
      <c r="L3006">
        <v>70.053112498293203</v>
      </c>
      <c r="M3006">
        <v>32.5081155480269</v>
      </c>
      <c r="N3006">
        <v>0.40199142751940198</v>
      </c>
      <c r="O3006">
        <v>48.2740986959856</v>
      </c>
      <c r="P3006">
        <v>41.421081178810297</v>
      </c>
      <c r="Q3006">
        <v>0.17859664239223599</v>
      </c>
    </row>
    <row r="3007" spans="1:17" hidden="1" x14ac:dyDescent="0.3">
      <c r="A3007" t="s">
        <v>6227</v>
      </c>
      <c r="B3007" t="s">
        <v>6228</v>
      </c>
      <c r="C3007" t="s">
        <v>10405</v>
      </c>
      <c r="D3007" t="s">
        <v>130</v>
      </c>
      <c r="E3007">
        <v>103.23195</v>
      </c>
      <c r="F3007">
        <v>95.25</v>
      </c>
      <c r="G3007">
        <v>151.801484017571</v>
      </c>
      <c r="H3007">
        <v>71.654500871201705</v>
      </c>
      <c r="I3007">
        <v>165.41414911539201</v>
      </c>
      <c r="J3007">
        <v>19.3927549306853</v>
      </c>
      <c r="K3007">
        <v>60.143815598506102</v>
      </c>
      <c r="L3007">
        <v>46.585352617776302</v>
      </c>
      <c r="M3007">
        <v>98.701405017621497</v>
      </c>
      <c r="N3007">
        <v>1.9570655684984299</v>
      </c>
      <c r="O3007">
        <v>0</v>
      </c>
      <c r="P3007">
        <v>239.57219251336801</v>
      </c>
      <c r="Q3007">
        <v>0.103323013395312</v>
      </c>
    </row>
    <row r="3008" spans="1:17" hidden="1" x14ac:dyDescent="0.3">
      <c r="A3008" t="s">
        <v>6229</v>
      </c>
      <c r="B3008" t="s">
        <v>6230</v>
      </c>
      <c r="C3008" t="s">
        <v>10405</v>
      </c>
      <c r="D3008" t="s">
        <v>438</v>
      </c>
      <c r="E3008">
        <v>102.66</v>
      </c>
      <c r="F3008">
        <v>171.1</v>
      </c>
      <c r="G3008">
        <v>-24.945406239140301</v>
      </c>
      <c r="H3008">
        <v>-4.9082894584884897</v>
      </c>
      <c r="I3008">
        <v>0.28073878366813698</v>
      </c>
      <c r="J3008">
        <v>-3.6065379832026099</v>
      </c>
      <c r="K3008">
        <v>171.22937604002399</v>
      </c>
      <c r="L3008">
        <v>162.61711719343299</v>
      </c>
      <c r="M3008">
        <v>52.2206357755081</v>
      </c>
      <c r="N3008">
        <v>1.4758196288197101</v>
      </c>
      <c r="O3008">
        <v>36.148451198129699</v>
      </c>
      <c r="P3008">
        <v>30.1140684410646</v>
      </c>
      <c r="Q3008">
        <v>-5.8393469670829999E-2</v>
      </c>
    </row>
    <row r="3009" spans="1:17" hidden="1" x14ac:dyDescent="0.3">
      <c r="A3009" t="s">
        <v>6231</v>
      </c>
      <c r="B3009" t="s">
        <v>6232</v>
      </c>
      <c r="C3009" t="s">
        <v>10405</v>
      </c>
      <c r="D3009" t="s">
        <v>5244</v>
      </c>
      <c r="E3009">
        <v>102.40978440000001</v>
      </c>
      <c r="F3009">
        <v>37.729999999999997</v>
      </c>
      <c r="G3009">
        <v>-4.38328249402689</v>
      </c>
      <c r="H3009">
        <v>-10.735190461914399</v>
      </c>
      <c r="I3009">
        <v>-0.58349397234600797</v>
      </c>
      <c r="J3009">
        <v>-2.5842367011806999</v>
      </c>
      <c r="K3009">
        <v>37.922333846911698</v>
      </c>
      <c r="L3009">
        <v>36.728028227134303</v>
      </c>
      <c r="M3009">
        <v>52.137803565392304</v>
      </c>
      <c r="N3009">
        <v>1.17287954095017</v>
      </c>
      <c r="O3009">
        <v>34.905910416114502</v>
      </c>
      <c r="P3009">
        <v>43.733333333333299</v>
      </c>
      <c r="Q3009">
        <v>1.4783916436770001E-3</v>
      </c>
    </row>
    <row r="3010" spans="1:17" hidden="1" x14ac:dyDescent="0.3">
      <c r="A3010" t="s">
        <v>6233</v>
      </c>
      <c r="B3010" t="s">
        <v>6234</v>
      </c>
      <c r="C3010" t="s">
        <v>10405</v>
      </c>
      <c r="D3010" t="s">
        <v>792</v>
      </c>
      <c r="E3010">
        <v>102.15006271999999</v>
      </c>
      <c r="F3010">
        <v>42.2</v>
      </c>
      <c r="G3010">
        <v>-3.9707108314552002</v>
      </c>
      <c r="H3010">
        <v>-36.500838934623502</v>
      </c>
      <c r="I3010">
        <v>17.214610915542099</v>
      </c>
      <c r="J3010">
        <v>-19.0090233572746</v>
      </c>
      <c r="K3010">
        <v>53.453517259909503</v>
      </c>
      <c r="L3010">
        <v>44.895042354777402</v>
      </c>
      <c r="M3010">
        <v>15.6360564967763</v>
      </c>
      <c r="N3010">
        <v>0.69176447185199896</v>
      </c>
      <c r="O3010">
        <v>65.876777251184805</v>
      </c>
      <c r="P3010">
        <v>59.245283018867902</v>
      </c>
    </row>
    <row r="3011" spans="1:17" hidden="1" x14ac:dyDescent="0.3">
      <c r="A3011" t="s">
        <v>6235</v>
      </c>
      <c r="B3011" t="s">
        <v>6236</v>
      </c>
      <c r="C3011" t="s">
        <v>10405</v>
      </c>
      <c r="D3011" t="s">
        <v>273</v>
      </c>
      <c r="E3011">
        <v>102.049555478999</v>
      </c>
      <c r="F3011">
        <v>49.73</v>
      </c>
      <c r="G3011">
        <v>-48.89703832659</v>
      </c>
      <c r="H3011">
        <v>-10.271574458880099</v>
      </c>
      <c r="I3011">
        <v>13.027600223086001</v>
      </c>
      <c r="J3011">
        <v>-9.4184128172293295</v>
      </c>
      <c r="K3011">
        <v>49.6216769719395</v>
      </c>
      <c r="L3011">
        <v>50.312404227624597</v>
      </c>
      <c r="M3011">
        <v>51.347123899326299</v>
      </c>
      <c r="N3011">
        <v>0.60314621108920696</v>
      </c>
      <c r="O3011">
        <v>27.9911522219987</v>
      </c>
      <c r="P3011">
        <v>41.680911680911599</v>
      </c>
      <c r="Q3011">
        <v>-4.6758169727500001E-4</v>
      </c>
    </row>
    <row r="3012" spans="1:17" hidden="1" x14ac:dyDescent="0.3">
      <c r="A3012" t="s">
        <v>6237</v>
      </c>
      <c r="B3012" t="s">
        <v>6238</v>
      </c>
      <c r="C3012" t="s">
        <v>10405</v>
      </c>
      <c r="D3012" t="s">
        <v>83</v>
      </c>
      <c r="E3012">
        <v>102.0108645</v>
      </c>
      <c r="F3012">
        <v>50.1</v>
      </c>
      <c r="G3012">
        <v>-9.2956826632763594</v>
      </c>
      <c r="H3012">
        <v>0.230343861075404</v>
      </c>
      <c r="I3012">
        <v>-44.511310999038699</v>
      </c>
      <c r="J3012">
        <v>-4.5164770302044204</v>
      </c>
      <c r="K3012">
        <v>49.955005298434102</v>
      </c>
      <c r="L3012">
        <v>50.399584243882103</v>
      </c>
      <c r="M3012">
        <v>57.278769676773202</v>
      </c>
      <c r="N3012">
        <v>0.97941847308776697</v>
      </c>
      <c r="O3012">
        <v>123.552894211576</v>
      </c>
      <c r="P3012">
        <v>37.978518314513899</v>
      </c>
      <c r="Q3012">
        <v>4.6344044634143003E-2</v>
      </c>
    </row>
    <row r="3013" spans="1:17" hidden="1" x14ac:dyDescent="0.3">
      <c r="A3013" t="s">
        <v>6239</v>
      </c>
      <c r="B3013" t="s">
        <v>6240</v>
      </c>
      <c r="C3013" t="s">
        <v>10405</v>
      </c>
      <c r="D3013" t="s">
        <v>125</v>
      </c>
      <c r="E3013">
        <v>101.829448875</v>
      </c>
      <c r="F3013">
        <v>41.25</v>
      </c>
      <c r="G3013">
        <v>-77.573182920769398</v>
      </c>
      <c r="H3013">
        <v>-4.0106428561921401</v>
      </c>
      <c r="I3013">
        <v>-6.9528724149088301</v>
      </c>
      <c r="J3013">
        <v>-5.35491499429755</v>
      </c>
      <c r="K3013">
        <v>41.6758605506081</v>
      </c>
      <c r="L3013">
        <v>45.638974361222502</v>
      </c>
      <c r="M3013">
        <v>42.121548585250501</v>
      </c>
      <c r="N3013">
        <v>1.4053660449224199</v>
      </c>
      <c r="O3013">
        <v>93.939393939393895</v>
      </c>
      <c r="P3013">
        <v>26.728110599078299</v>
      </c>
    </row>
    <row r="3014" spans="1:17" hidden="1" x14ac:dyDescent="0.3">
      <c r="A3014" t="s">
        <v>6241</v>
      </c>
      <c r="B3014" t="s">
        <v>6242</v>
      </c>
      <c r="C3014" t="s">
        <v>10405</v>
      </c>
      <c r="D3014" t="s">
        <v>122</v>
      </c>
      <c r="E3014">
        <v>101.72925322499999</v>
      </c>
      <c r="F3014">
        <v>5.31</v>
      </c>
      <c r="G3014">
        <v>-29.734114094858398</v>
      </c>
      <c r="H3014">
        <v>-17.723979430491202</v>
      </c>
      <c r="I3014">
        <v>-4.4159160789266103</v>
      </c>
      <c r="J3014">
        <v>-9.9477650439499801</v>
      </c>
      <c r="K3014">
        <v>5.4931599445643897</v>
      </c>
      <c r="L3014">
        <v>5.5760943370051201</v>
      </c>
      <c r="M3014">
        <v>47.887425104037902</v>
      </c>
      <c r="N3014">
        <v>0.75570940999771496</v>
      </c>
      <c r="O3014">
        <v>29.001883239171299</v>
      </c>
      <c r="P3014">
        <v>29.512195121951201</v>
      </c>
      <c r="Q3014">
        <v>-2.9348977013354999E-2</v>
      </c>
    </row>
    <row r="3015" spans="1:17" hidden="1" x14ac:dyDescent="0.3">
      <c r="A3015" t="s">
        <v>6243</v>
      </c>
      <c r="B3015" t="s">
        <v>6244</v>
      </c>
      <c r="C3015" t="s">
        <v>10405</v>
      </c>
      <c r="D3015" t="s">
        <v>1277</v>
      </c>
      <c r="E3015">
        <v>101.52580057500001</v>
      </c>
      <c r="F3015">
        <v>134.85</v>
      </c>
      <c r="G3015">
        <v>-46.501397444420299</v>
      </c>
      <c r="H3015">
        <v>21.4562105518377</v>
      </c>
      <c r="I3015">
        <v>57.735230646688102</v>
      </c>
      <c r="J3015">
        <v>-5.6958853447018596</v>
      </c>
      <c r="K3015">
        <v>119.051486767868</v>
      </c>
      <c r="L3015">
        <v>114.266635567721</v>
      </c>
      <c r="M3015">
        <v>55.519653360146499</v>
      </c>
      <c r="N3015">
        <v>0.76031192284013904</v>
      </c>
      <c r="O3015">
        <v>18.650352243233201</v>
      </c>
      <c r="P3015">
        <v>99.7777777777777</v>
      </c>
    </row>
    <row r="3016" spans="1:17" hidden="1" x14ac:dyDescent="0.3">
      <c r="A3016" t="s">
        <v>6245</v>
      </c>
      <c r="B3016" t="s">
        <v>6246</v>
      </c>
      <c r="C3016" t="s">
        <v>10405</v>
      </c>
      <c r="D3016" t="s">
        <v>549</v>
      </c>
      <c r="E3016">
        <v>101.090749395</v>
      </c>
      <c r="F3016">
        <v>141.63</v>
      </c>
      <c r="G3016">
        <v>124.726588246278</v>
      </c>
      <c r="H3016">
        <v>-12.760825393662101</v>
      </c>
      <c r="I3016">
        <v>51.112201682790698</v>
      </c>
      <c r="J3016">
        <v>-8.6047523397757502</v>
      </c>
      <c r="K3016">
        <v>141.73276780171099</v>
      </c>
      <c r="L3016">
        <v>110.620279955206</v>
      </c>
      <c r="M3016">
        <v>44.553614348265803</v>
      </c>
      <c r="N3016">
        <v>0.21188568486110301</v>
      </c>
      <c r="O3016">
        <v>31.342229753583201</v>
      </c>
      <c r="P3016">
        <v>199.11298838437099</v>
      </c>
      <c r="Q3016">
        <v>0.106168365174584</v>
      </c>
    </row>
    <row r="3017" spans="1:17" hidden="1" x14ac:dyDescent="0.3">
      <c r="A3017" t="s">
        <v>6247</v>
      </c>
      <c r="B3017" t="s">
        <v>6248</v>
      </c>
      <c r="C3017" t="s">
        <v>10405</v>
      </c>
      <c r="D3017" t="s">
        <v>169</v>
      </c>
      <c r="E3017">
        <v>101.019852364999</v>
      </c>
      <c r="F3017">
        <v>78.849999999999994</v>
      </c>
      <c r="G3017">
        <v>102.823120337375</v>
      </c>
      <c r="H3017">
        <v>5.0130499542653499</v>
      </c>
      <c r="I3017">
        <v>117.277979564437</v>
      </c>
      <c r="J3017">
        <v>-0.89844192859265004</v>
      </c>
      <c r="K3017">
        <v>66.994377063633706</v>
      </c>
      <c r="M3017">
        <v>51.695656435938801</v>
      </c>
      <c r="N3017">
        <v>0.46718100890207698</v>
      </c>
      <c r="O3017">
        <v>12.175015852885201</v>
      </c>
      <c r="P3017">
        <v>158.52459016393399</v>
      </c>
    </row>
    <row r="3018" spans="1:17" hidden="1" x14ac:dyDescent="0.3">
      <c r="A3018" t="s">
        <v>6249</v>
      </c>
      <c r="B3018" t="s">
        <v>6250</v>
      </c>
      <c r="C3018" t="s">
        <v>10405</v>
      </c>
      <c r="D3018" t="s">
        <v>473</v>
      </c>
      <c r="E3018">
        <v>100.2744</v>
      </c>
      <c r="F3018">
        <v>329.85</v>
      </c>
      <c r="G3018">
        <v>25.221929861185401</v>
      </c>
      <c r="H3018">
        <v>4.1789452608699502</v>
      </c>
      <c r="I3018">
        <v>31.6901062795299</v>
      </c>
      <c r="J3018">
        <v>0.17085239517019701</v>
      </c>
      <c r="K3018">
        <v>317.547226184821</v>
      </c>
      <c r="L3018">
        <v>286.07725136630199</v>
      </c>
      <c r="M3018">
        <v>47.2373507932829</v>
      </c>
      <c r="N3018">
        <v>1.6099923978211499</v>
      </c>
      <c r="O3018">
        <v>12.0054570259208</v>
      </c>
      <c r="P3018">
        <v>66.590909090909093</v>
      </c>
      <c r="Q3018">
        <v>0.101133441742814</v>
      </c>
    </row>
    <row r="3019" spans="1:17" hidden="1" x14ac:dyDescent="0.3">
      <c r="A3019" t="s">
        <v>6251</v>
      </c>
      <c r="B3019" t="s">
        <v>6252</v>
      </c>
      <c r="C3019" t="s">
        <v>10405</v>
      </c>
      <c r="D3019" t="s">
        <v>4468</v>
      </c>
      <c r="E3019">
        <v>100.066416</v>
      </c>
      <c r="F3019">
        <v>53.08</v>
      </c>
      <c r="G3019">
        <v>34.025501289756903</v>
      </c>
      <c r="H3019">
        <v>-23.027316294562102</v>
      </c>
      <c r="I3019">
        <v>61.145555605953597</v>
      </c>
      <c r="J3019">
        <v>-2.0530282018447199</v>
      </c>
      <c r="K3019">
        <v>52.904110156499499</v>
      </c>
      <c r="L3019">
        <v>40.631090366977801</v>
      </c>
      <c r="M3019">
        <v>12.5736883354535</v>
      </c>
      <c r="N3019">
        <v>9.0260344681691203E-3</v>
      </c>
      <c r="O3019">
        <v>46.948003014317997</v>
      </c>
      <c r="P3019">
        <v>111.47410358565701</v>
      </c>
      <c r="Q3019">
        <v>0.10804563070668501</v>
      </c>
    </row>
    <row r="3020" spans="1:17" hidden="1" x14ac:dyDescent="0.3">
      <c r="A3020" t="s">
        <v>6253</v>
      </c>
      <c r="B3020" t="s">
        <v>6254</v>
      </c>
      <c r="C3020" t="s">
        <v>10405</v>
      </c>
      <c r="D3020" t="s">
        <v>21</v>
      </c>
      <c r="E3020">
        <v>100.0087465</v>
      </c>
      <c r="F3020">
        <v>7.9</v>
      </c>
      <c r="G3020">
        <v>332.85638364269801</v>
      </c>
      <c r="H3020">
        <v>-5.2397551907811399</v>
      </c>
      <c r="I3020">
        <v>277.605360516818</v>
      </c>
      <c r="J3020">
        <v>-3.27851839792315</v>
      </c>
      <c r="K3020">
        <v>7.0965594415883002</v>
      </c>
      <c r="L3020">
        <v>4.4463456550060902</v>
      </c>
      <c r="M3020">
        <v>38.104407213474701</v>
      </c>
      <c r="N3020">
        <v>1.7751552533686801</v>
      </c>
      <c r="O3020">
        <v>13.1645569620252</v>
      </c>
      <c r="P3020">
        <v>393.75</v>
      </c>
      <c r="Q3020">
        <v>0.11669763164956901</v>
      </c>
    </row>
    <row r="3021" spans="1:17" hidden="1" x14ac:dyDescent="0.3">
      <c r="A3021" t="s">
        <v>6255</v>
      </c>
      <c r="B3021" t="s">
        <v>6256</v>
      </c>
      <c r="C3021" t="s">
        <v>10405</v>
      </c>
      <c r="D3021" t="s">
        <v>512</v>
      </c>
      <c r="E3021">
        <v>99.930599999999998</v>
      </c>
      <c r="F3021">
        <v>161.69999999999999</v>
      </c>
      <c r="G3021">
        <v>7.6673261387646496</v>
      </c>
      <c r="H3021">
        <v>-19.652354086138601</v>
      </c>
      <c r="I3021">
        <v>146.605360516818</v>
      </c>
      <c r="J3021">
        <v>-15.047378484330601</v>
      </c>
      <c r="K3021">
        <v>158.94299102839599</v>
      </c>
      <c r="L3021">
        <v>115.315882184909</v>
      </c>
      <c r="M3021">
        <v>40.016782461204599</v>
      </c>
      <c r="N3021">
        <v>0.46678635547576303</v>
      </c>
      <c r="O3021">
        <v>23.716759431045102</v>
      </c>
      <c r="P3021">
        <v>171.08130762782801</v>
      </c>
    </row>
    <row r="3022" spans="1:17" hidden="1" x14ac:dyDescent="0.3">
      <c r="A3022" t="s">
        <v>6257</v>
      </c>
      <c r="B3022" t="s">
        <v>6258</v>
      </c>
      <c r="C3022" t="s">
        <v>10405</v>
      </c>
      <c r="E3022">
        <v>99.846000000000004</v>
      </c>
      <c r="F3022">
        <v>73.959999999999994</v>
      </c>
      <c r="G3022">
        <v>-56.341586510140999</v>
      </c>
      <c r="H3022">
        <v>-6.6099694285682702</v>
      </c>
      <c r="I3022">
        <v>-26.523525095665001</v>
      </c>
      <c r="J3022">
        <v>-3.57253538870303</v>
      </c>
      <c r="K3022">
        <v>73.520889255448694</v>
      </c>
      <c r="L3022">
        <v>79.477281891581001</v>
      </c>
      <c r="M3022">
        <v>57.2021110169784</v>
      </c>
      <c r="N3022">
        <v>0.64081479429036203</v>
      </c>
      <c r="O3022">
        <v>43.253109789075197</v>
      </c>
      <c r="P3022">
        <v>17.396825396825299</v>
      </c>
      <c r="Q3022">
        <v>-0.121113648343264</v>
      </c>
    </row>
    <row r="3023" spans="1:17" hidden="1" x14ac:dyDescent="0.3">
      <c r="A3023" t="s">
        <v>6259</v>
      </c>
      <c r="B3023" t="s">
        <v>6260</v>
      </c>
      <c r="C3023" t="s">
        <v>10405</v>
      </c>
      <c r="D3023" t="s">
        <v>1408</v>
      </c>
      <c r="E3023">
        <v>99.81</v>
      </c>
      <c r="F3023">
        <v>332.7</v>
      </c>
      <c r="G3023">
        <v>98.552163339618403</v>
      </c>
      <c r="H3023">
        <v>-28.5017344904278</v>
      </c>
      <c r="I3023">
        <v>23.8792458671365</v>
      </c>
      <c r="J3023">
        <v>-6.0411486939957699</v>
      </c>
      <c r="K3023">
        <v>354.06658109757899</v>
      </c>
      <c r="L3023">
        <v>272.787877012146</v>
      </c>
      <c r="M3023">
        <v>21.769424044709201</v>
      </c>
      <c r="N3023">
        <v>0.53875661508490402</v>
      </c>
      <c r="O3023">
        <v>40.952810339645303</v>
      </c>
      <c r="P3023">
        <v>130.40166204986099</v>
      </c>
      <c r="Q3023">
        <v>0.19635853643766699</v>
      </c>
    </row>
    <row r="3024" spans="1:17" hidden="1" x14ac:dyDescent="0.3">
      <c r="A3024" t="s">
        <v>6261</v>
      </c>
      <c r="B3024" t="s">
        <v>6262</v>
      </c>
      <c r="C3024" t="s">
        <v>10405</v>
      </c>
      <c r="D3024" t="s">
        <v>144</v>
      </c>
      <c r="E3024">
        <v>99.605759000000006</v>
      </c>
      <c r="F3024">
        <v>133.30000000000001</v>
      </c>
      <c r="G3024">
        <v>26.8409774802331</v>
      </c>
      <c r="H3024">
        <v>9.2641696417058093</v>
      </c>
      <c r="I3024">
        <v>21.531884748188499</v>
      </c>
      <c r="J3024">
        <v>-16.472383040554298</v>
      </c>
      <c r="K3024">
        <v>117.678306216192</v>
      </c>
      <c r="L3024">
        <v>102.42378139635601</v>
      </c>
      <c r="M3024">
        <v>57.371501836284999</v>
      </c>
      <c r="N3024">
        <v>2.26836907666965</v>
      </c>
      <c r="O3024">
        <v>21.530382595648899</v>
      </c>
      <c r="P3024">
        <v>82.853223593964302</v>
      </c>
      <c r="Q3024">
        <v>0.10160293838124999</v>
      </c>
    </row>
    <row r="3025" spans="1:17" hidden="1" x14ac:dyDescent="0.3">
      <c r="A3025" t="s">
        <v>6263</v>
      </c>
      <c r="B3025" t="s">
        <v>6264</v>
      </c>
      <c r="C3025" t="s">
        <v>10405</v>
      </c>
      <c r="D3025" t="s">
        <v>1863</v>
      </c>
      <c r="E3025">
        <v>99.326999999999998</v>
      </c>
      <c r="F3025">
        <v>33.9</v>
      </c>
      <c r="G3025">
        <v>-24.230451091195398</v>
      </c>
      <c r="H3025">
        <v>-8.7261910472995794</v>
      </c>
      <c r="I3025">
        <v>-9.7755918641343094</v>
      </c>
      <c r="J3025">
        <v>-9.6617238540186303</v>
      </c>
      <c r="M3025">
        <v>37.027677424738201</v>
      </c>
      <c r="O3025">
        <v>30.383480825958699</v>
      </c>
      <c r="P3025">
        <v>18.947368421052602</v>
      </c>
    </row>
    <row r="3026" spans="1:17" hidden="1" x14ac:dyDescent="0.3">
      <c r="A3026" t="s">
        <v>6265</v>
      </c>
      <c r="B3026" t="s">
        <v>6266</v>
      </c>
      <c r="C3026" t="s">
        <v>10405</v>
      </c>
      <c r="D3026" t="s">
        <v>54</v>
      </c>
      <c r="E3026">
        <v>99.176685000000006</v>
      </c>
      <c r="F3026">
        <v>131.69999999999999</v>
      </c>
      <c r="G3026">
        <v>9.0719105038490504</v>
      </c>
      <c r="H3026">
        <v>20.206763404557702</v>
      </c>
      <c r="I3026">
        <v>25.524514070806099</v>
      </c>
      <c r="J3026">
        <v>-7.9375445681558503</v>
      </c>
      <c r="K3026">
        <v>121.024768996055</v>
      </c>
      <c r="L3026">
        <v>105.58164313163</v>
      </c>
      <c r="M3026">
        <v>49.486642407402499</v>
      </c>
      <c r="N3026">
        <v>0.54614957311623002</v>
      </c>
      <c r="O3026">
        <v>17.6917236142748</v>
      </c>
      <c r="P3026">
        <v>60.414129110840399</v>
      </c>
      <c r="Q3026">
        <v>5.4237152677360997E-2</v>
      </c>
    </row>
    <row r="3027" spans="1:17" hidden="1" x14ac:dyDescent="0.3">
      <c r="A3027" t="s">
        <v>6267</v>
      </c>
      <c r="B3027" t="s">
        <v>6268</v>
      </c>
      <c r="C3027" t="s">
        <v>10405</v>
      </c>
      <c r="D3027" t="s">
        <v>400</v>
      </c>
      <c r="E3027">
        <v>99.114400000000003</v>
      </c>
      <c r="F3027">
        <v>38.5</v>
      </c>
      <c r="G3027">
        <v>31.771410767019901</v>
      </c>
      <c r="H3027">
        <v>-9.1206157319243299</v>
      </c>
      <c r="I3027">
        <v>-31.071769528024902</v>
      </c>
      <c r="J3027">
        <v>-1.3680966949954001</v>
      </c>
      <c r="K3027">
        <v>38.512780482477901</v>
      </c>
      <c r="L3027">
        <v>38.3098201633236</v>
      </c>
      <c r="M3027">
        <v>67.643557967244206</v>
      </c>
      <c r="N3027">
        <v>0.27181248682753101</v>
      </c>
      <c r="O3027">
        <v>98.649350649350595</v>
      </c>
      <c r="P3027">
        <v>74.920490686051707</v>
      </c>
      <c r="Q3027">
        <v>8.8524183250269006E-2</v>
      </c>
    </row>
    <row r="3028" spans="1:17" hidden="1" x14ac:dyDescent="0.3">
      <c r="A3028" t="s">
        <v>6269</v>
      </c>
      <c r="B3028" t="s">
        <v>6270</v>
      </c>
      <c r="C3028" t="s">
        <v>10405</v>
      </c>
      <c r="E3028">
        <v>99.037499999999994</v>
      </c>
      <c r="F3028">
        <v>660.25</v>
      </c>
      <c r="G3028">
        <v>-41.155817391561698</v>
      </c>
      <c r="H3028">
        <v>-14.247592181376699</v>
      </c>
      <c r="I3028">
        <v>-29.361306149848499</v>
      </c>
      <c r="J3028">
        <v>-7.0496105668481297</v>
      </c>
      <c r="K3028">
        <v>694.89589655390296</v>
      </c>
      <c r="M3028">
        <v>9.5280827889951E-2</v>
      </c>
      <c r="N3028">
        <v>0.96551724137931005</v>
      </c>
      <c r="O3028">
        <v>16.6224914804998</v>
      </c>
      <c r="P3028">
        <v>25.047348484848399</v>
      </c>
    </row>
    <row r="3029" spans="1:17" hidden="1" x14ac:dyDescent="0.3">
      <c r="A3029" t="s">
        <v>6271</v>
      </c>
      <c r="B3029" t="s">
        <v>6272</v>
      </c>
      <c r="C3029" t="s">
        <v>10405</v>
      </c>
      <c r="D3029" t="s">
        <v>2529</v>
      </c>
      <c r="E3029">
        <v>98.868466548000001</v>
      </c>
      <c r="F3029">
        <v>41.98</v>
      </c>
      <c r="G3029">
        <v>-11.6920747388656</v>
      </c>
      <c r="H3029">
        <v>6.5760050643484602</v>
      </c>
      <c r="I3029">
        <v>-50.054248081192803</v>
      </c>
      <c r="J3029">
        <v>-3.0381370220050901</v>
      </c>
      <c r="K3029">
        <v>42.6611383464356</v>
      </c>
      <c r="L3029">
        <v>45.514884423347098</v>
      </c>
      <c r="M3029">
        <v>41.321182545942797</v>
      </c>
      <c r="N3029">
        <v>0.64138277769045404</v>
      </c>
      <c r="O3029">
        <v>78.656503096712697</v>
      </c>
      <c r="P3029">
        <v>47.143357868909902</v>
      </c>
      <c r="Q3029">
        <v>0.18966598725065301</v>
      </c>
    </row>
    <row r="3030" spans="1:17" hidden="1" x14ac:dyDescent="0.3">
      <c r="A3030" t="s">
        <v>6273</v>
      </c>
      <c r="B3030" t="s">
        <v>6274</v>
      </c>
      <c r="C3030" t="s">
        <v>10405</v>
      </c>
      <c r="D3030" t="s">
        <v>46</v>
      </c>
      <c r="E3030">
        <v>98.803543519000002</v>
      </c>
      <c r="F3030">
        <v>4.67</v>
      </c>
      <c r="G3030">
        <v>5.5034424662274901</v>
      </c>
      <c r="H3030">
        <v>-11.244576892234299</v>
      </c>
      <c r="I3030">
        <v>-23.051205139747498</v>
      </c>
      <c r="J3030">
        <v>-10.212420991218501</v>
      </c>
      <c r="K3030">
        <v>5.0230367801303704</v>
      </c>
      <c r="L3030">
        <v>4.8959214528863901</v>
      </c>
      <c r="M3030">
        <v>26.058727190130298</v>
      </c>
      <c r="N3030">
        <v>0.678423713966257</v>
      </c>
      <c r="O3030">
        <v>52.03426124197</v>
      </c>
      <c r="P3030">
        <v>61.034482758620598</v>
      </c>
      <c r="Q3030">
        <v>8.0755706352770001E-3</v>
      </c>
    </row>
    <row r="3031" spans="1:17" hidden="1" x14ac:dyDescent="0.3">
      <c r="A3031" t="s">
        <v>6275</v>
      </c>
      <c r="B3031" t="s">
        <v>6276</v>
      </c>
      <c r="C3031" t="s">
        <v>10405</v>
      </c>
      <c r="D3031" t="s">
        <v>156</v>
      </c>
      <c r="E3031">
        <v>98.704471999999996</v>
      </c>
      <c r="F3031">
        <v>80.900000000000006</v>
      </c>
      <c r="G3031">
        <v>-8.0545484424542408</v>
      </c>
      <c r="H3031">
        <v>1.70743876898126</v>
      </c>
      <c r="I3031">
        <v>-10.6664072932082</v>
      </c>
      <c r="J3031">
        <v>-4.8036394487884797</v>
      </c>
      <c r="K3031">
        <v>79.820434404509896</v>
      </c>
      <c r="L3031">
        <v>77.6636279513923</v>
      </c>
      <c r="M3031">
        <v>46.534959286191203</v>
      </c>
      <c r="N3031">
        <v>0.64015151515151503</v>
      </c>
      <c r="O3031">
        <v>45.859085290482</v>
      </c>
      <c r="P3031">
        <v>36.540084388185598</v>
      </c>
    </row>
    <row r="3032" spans="1:17" hidden="1" x14ac:dyDescent="0.3">
      <c r="A3032" t="s">
        <v>6277</v>
      </c>
      <c r="B3032" t="s">
        <v>6278</v>
      </c>
      <c r="C3032" t="s">
        <v>10405</v>
      </c>
      <c r="D3032" t="s">
        <v>549</v>
      </c>
      <c r="E3032">
        <v>98.364598920000006</v>
      </c>
      <c r="F3032">
        <v>9.09</v>
      </c>
      <c r="G3032">
        <v>-43.865002586212</v>
      </c>
      <c r="H3032">
        <v>-1.6727846359809899</v>
      </c>
      <c r="I3032">
        <v>-10.2012432567668</v>
      </c>
      <c r="J3032">
        <v>-8.9177823002053795</v>
      </c>
      <c r="K3032">
        <v>9.0559550027277407</v>
      </c>
      <c r="L3032">
        <v>9.2385192277568002</v>
      </c>
      <c r="M3032">
        <v>40.358044551941802</v>
      </c>
      <c r="N3032">
        <v>1.45727852491495</v>
      </c>
      <c r="O3032">
        <v>58.085808580858</v>
      </c>
      <c r="P3032">
        <v>19.448094612352101</v>
      </c>
      <c r="Q3032">
        <v>0.18796600595938701</v>
      </c>
    </row>
    <row r="3033" spans="1:17" hidden="1" x14ac:dyDescent="0.3">
      <c r="A3033" t="s">
        <v>6279</v>
      </c>
      <c r="B3033" t="s">
        <v>6280</v>
      </c>
      <c r="C3033" t="s">
        <v>10405</v>
      </c>
      <c r="D3033" t="s">
        <v>6281</v>
      </c>
      <c r="E3033">
        <v>97.345472400000006</v>
      </c>
      <c r="F3033">
        <v>126.3</v>
      </c>
      <c r="G3033">
        <v>-45.931131363304303</v>
      </c>
      <c r="H3033">
        <v>1.30120884694643</v>
      </c>
      <c r="I3033">
        <v>-22.503580129312599</v>
      </c>
      <c r="J3033">
        <v>-13.9848463836629</v>
      </c>
      <c r="K3033">
        <v>117.44678576241699</v>
      </c>
      <c r="M3033">
        <v>56.404136213043003</v>
      </c>
      <c r="N3033">
        <v>2.1401979580008001</v>
      </c>
      <c r="O3033">
        <v>66.270783847980994</v>
      </c>
      <c r="P3033">
        <v>40.099833610648901</v>
      </c>
    </row>
    <row r="3034" spans="1:17" hidden="1" x14ac:dyDescent="0.3">
      <c r="A3034" t="s">
        <v>6282</v>
      </c>
      <c r="B3034" t="s">
        <v>6283</v>
      </c>
      <c r="C3034" t="s">
        <v>10405</v>
      </c>
      <c r="D3034" t="s">
        <v>549</v>
      </c>
      <c r="E3034">
        <v>97.342789199999999</v>
      </c>
      <c r="F3034">
        <v>21.3</v>
      </c>
      <c r="G3034">
        <v>-46.518837387597799</v>
      </c>
      <c r="H3034">
        <v>48.846588831408901</v>
      </c>
      <c r="I3034">
        <v>40.383138294595803</v>
      </c>
      <c r="J3034">
        <v>-4.4307760708442601</v>
      </c>
      <c r="K3034">
        <v>16.748286009752299</v>
      </c>
      <c r="L3034">
        <v>15.3335948452547</v>
      </c>
      <c r="M3034">
        <v>63.518449333853802</v>
      </c>
      <c r="N3034">
        <v>2.5697366926253702</v>
      </c>
      <c r="O3034">
        <v>19.671361502347398</v>
      </c>
      <c r="P3034">
        <v>105.797101449275</v>
      </c>
      <c r="Q3034">
        <v>0.144865400620111</v>
      </c>
    </row>
    <row r="3035" spans="1:17" hidden="1" x14ac:dyDescent="0.3">
      <c r="A3035" t="s">
        <v>6284</v>
      </c>
      <c r="B3035" t="s">
        <v>6285</v>
      </c>
      <c r="C3035" t="s">
        <v>10405</v>
      </c>
      <c r="D3035" t="s">
        <v>388</v>
      </c>
      <c r="E3035">
        <v>97.262506950000002</v>
      </c>
      <c r="F3035">
        <v>101.5</v>
      </c>
      <c r="G3035">
        <v>-44.236205658883499</v>
      </c>
      <c r="H3035">
        <v>-6.3736827000252001</v>
      </c>
      <c r="I3035">
        <v>-12.376532913083601</v>
      </c>
      <c r="J3035">
        <v>-0.98703835412899099</v>
      </c>
      <c r="K3035">
        <v>99.583895734148996</v>
      </c>
      <c r="L3035">
        <v>106.565311274894</v>
      </c>
      <c r="M3035">
        <v>67.836828112215201</v>
      </c>
      <c r="N3035">
        <v>0.57232863992871397</v>
      </c>
      <c r="O3035">
        <v>42.857142857142797</v>
      </c>
      <c r="P3035">
        <v>14.044943820224701</v>
      </c>
      <c r="Q3035">
        <v>-5.5191496785540004E-3</v>
      </c>
    </row>
    <row r="3036" spans="1:17" hidden="1" x14ac:dyDescent="0.3">
      <c r="A3036" t="s">
        <v>6286</v>
      </c>
      <c r="B3036" t="s">
        <v>6287</v>
      </c>
      <c r="C3036" t="s">
        <v>10405</v>
      </c>
      <c r="D3036" t="s">
        <v>1806</v>
      </c>
      <c r="E3036">
        <v>97.153460654999904</v>
      </c>
      <c r="F3036">
        <v>5.97</v>
      </c>
      <c r="G3036">
        <v>-70.931131363304303</v>
      </c>
      <c r="H3036">
        <v>-8.2744238402838999</v>
      </c>
      <c r="I3036">
        <v>-36.170149687263503</v>
      </c>
      <c r="J3036">
        <v>0.288108921901089</v>
      </c>
      <c r="K3036">
        <v>6.5900777422424701</v>
      </c>
      <c r="L3036">
        <v>8.3594360431706196</v>
      </c>
      <c r="M3036">
        <v>45.024999881291102</v>
      </c>
      <c r="N3036">
        <v>0.607720644742755</v>
      </c>
      <c r="O3036">
        <v>98.492462311557702</v>
      </c>
      <c r="P3036">
        <v>6.6071428571428497</v>
      </c>
      <c r="Q3036">
        <v>-4.6827845097307003E-2</v>
      </c>
    </row>
    <row r="3037" spans="1:17" hidden="1" x14ac:dyDescent="0.3">
      <c r="A3037" t="s">
        <v>6288</v>
      </c>
      <c r="B3037" t="s">
        <v>6289</v>
      </c>
      <c r="C3037" t="s">
        <v>10405</v>
      </c>
      <c r="D3037" t="s">
        <v>284</v>
      </c>
      <c r="E3037">
        <v>96.999421600000005</v>
      </c>
      <c r="F3037">
        <v>146</v>
      </c>
      <c r="G3037">
        <v>-67.489789651393593</v>
      </c>
      <c r="H3037">
        <v>-13.2508389346235</v>
      </c>
      <c r="I3037">
        <v>-40.145962234504601</v>
      </c>
      <c r="J3037">
        <v>-10.459552668595</v>
      </c>
      <c r="K3037">
        <v>153.28917840722099</v>
      </c>
      <c r="L3037">
        <v>162.06022934195701</v>
      </c>
      <c r="M3037">
        <v>29.802530564101598</v>
      </c>
      <c r="N3037">
        <v>0.48788828726132799</v>
      </c>
      <c r="O3037">
        <v>87.671232876712295</v>
      </c>
      <c r="P3037">
        <v>39.047619047619001</v>
      </c>
    </row>
    <row r="3038" spans="1:17" hidden="1" x14ac:dyDescent="0.3">
      <c r="A3038" t="s">
        <v>6290</v>
      </c>
      <c r="B3038" t="s">
        <v>6291</v>
      </c>
      <c r="C3038" t="s">
        <v>10405</v>
      </c>
      <c r="D3038" t="s">
        <v>182</v>
      </c>
      <c r="E3038">
        <v>96.972650775000005</v>
      </c>
      <c r="F3038">
        <v>50.05</v>
      </c>
      <c r="G3038">
        <v>-47.604422123809798</v>
      </c>
      <c r="H3038">
        <v>0.370746878666323</v>
      </c>
      <c r="I3038">
        <v>-12.0705654091078</v>
      </c>
      <c r="J3038">
        <v>-4.1462727308646903</v>
      </c>
      <c r="K3038">
        <v>48.966501221973303</v>
      </c>
      <c r="L3038">
        <v>52.199024213243597</v>
      </c>
      <c r="M3038">
        <v>49.959937261684701</v>
      </c>
      <c r="N3038">
        <v>1.37307060937477</v>
      </c>
      <c r="O3038">
        <v>65.074925074925005</v>
      </c>
      <c r="P3038">
        <v>26.7088607594936</v>
      </c>
      <c r="Q3038">
        <v>4.9554163675874001E-2</v>
      </c>
    </row>
    <row r="3039" spans="1:17" hidden="1" x14ac:dyDescent="0.3">
      <c r="A3039" t="s">
        <v>6292</v>
      </c>
      <c r="B3039" t="s">
        <v>6293</v>
      </c>
      <c r="C3039" t="s">
        <v>10405</v>
      </c>
      <c r="D3039" t="s">
        <v>21</v>
      </c>
      <c r="E3039">
        <v>96.904471874999999</v>
      </c>
      <c r="F3039">
        <v>77.45</v>
      </c>
      <c r="G3039">
        <v>59.149268244134198</v>
      </c>
      <c r="H3039">
        <v>0.80669389191414198</v>
      </c>
      <c r="I3039">
        <v>40.505462453617199</v>
      </c>
      <c r="J3039">
        <v>-5.5855680853595402</v>
      </c>
      <c r="K3039">
        <v>74.131234404797098</v>
      </c>
      <c r="L3039">
        <v>65.147836009173005</v>
      </c>
      <c r="M3039">
        <v>62.839995446779596</v>
      </c>
      <c r="N3039">
        <v>0.71155264137276697</v>
      </c>
      <c r="O3039">
        <v>32.343447385409902</v>
      </c>
      <c r="P3039">
        <v>95.334174022698605</v>
      </c>
      <c r="Q3039">
        <v>3.7901627381755003E-2</v>
      </c>
    </row>
    <row r="3040" spans="1:17" hidden="1" x14ac:dyDescent="0.3">
      <c r="A3040" t="s">
        <v>6294</v>
      </c>
      <c r="B3040" t="s">
        <v>6295</v>
      </c>
      <c r="C3040" t="s">
        <v>10405</v>
      </c>
      <c r="D3040" t="s">
        <v>592</v>
      </c>
      <c r="E3040">
        <v>96.884799999999998</v>
      </c>
      <c r="F3040">
        <v>0.76</v>
      </c>
      <c r="G3040">
        <v>-5.1828320435764104</v>
      </c>
      <c r="H3040">
        <v>-12.8341722679568</v>
      </c>
      <c r="I3040">
        <v>-8.8232109117533408</v>
      </c>
      <c r="J3040">
        <v>-3.3350794838960001</v>
      </c>
      <c r="K3040">
        <v>0.792444586919966</v>
      </c>
      <c r="L3040">
        <v>0.81459494031180502</v>
      </c>
      <c r="M3040">
        <v>34.069488616802303</v>
      </c>
      <c r="N3040">
        <v>0.46743748798170098</v>
      </c>
      <c r="O3040">
        <v>107.894736842105</v>
      </c>
      <c r="P3040">
        <v>35.714285714285701</v>
      </c>
      <c r="Q3040">
        <v>0.14285718906950101</v>
      </c>
    </row>
    <row r="3041" spans="1:17" hidden="1" x14ac:dyDescent="0.3">
      <c r="A3041" t="s">
        <v>6296</v>
      </c>
      <c r="B3041" t="s">
        <v>6297</v>
      </c>
      <c r="C3041" t="s">
        <v>10405</v>
      </c>
      <c r="D3041" t="s">
        <v>400</v>
      </c>
      <c r="E3041">
        <v>96.546965</v>
      </c>
      <c r="F3041">
        <v>138.5</v>
      </c>
      <c r="G3041">
        <v>-12.452946986105101</v>
      </c>
      <c r="H3041">
        <v>-9.7120105967488701</v>
      </c>
      <c r="I3041">
        <v>-0.61555010712795499</v>
      </c>
      <c r="J3041">
        <v>-7.3931642562664797</v>
      </c>
      <c r="K3041">
        <v>141.96958815495799</v>
      </c>
      <c r="L3041">
        <v>135.52599038800901</v>
      </c>
      <c r="M3041">
        <v>42.145713965471899</v>
      </c>
      <c r="N3041">
        <v>0.49243969490619599</v>
      </c>
      <c r="O3041">
        <v>30.613718411552298</v>
      </c>
      <c r="P3041">
        <v>38.5</v>
      </c>
      <c r="Q3041">
        <v>-5.7979776362999999E-5</v>
      </c>
    </row>
    <row r="3042" spans="1:17" hidden="1" x14ac:dyDescent="0.3">
      <c r="A3042" t="s">
        <v>6298</v>
      </c>
      <c r="B3042" t="s">
        <v>6299</v>
      </c>
      <c r="C3042" t="s">
        <v>10405</v>
      </c>
      <c r="D3042" t="s">
        <v>125</v>
      </c>
      <c r="E3042">
        <v>96.483571804999997</v>
      </c>
      <c r="F3042">
        <v>94.03</v>
      </c>
      <c r="G3042">
        <v>-21.381923522273102</v>
      </c>
      <c r="H3042">
        <v>-6.28099979253237</v>
      </c>
      <c r="I3042">
        <v>-12.262707461714999</v>
      </c>
      <c r="J3042">
        <v>-3.56915723410278</v>
      </c>
      <c r="K3042">
        <v>93.396820654855006</v>
      </c>
      <c r="L3042">
        <v>93.333200748497106</v>
      </c>
      <c r="M3042">
        <v>65.684141164385096</v>
      </c>
      <c r="N3042">
        <v>0.82718504229114098</v>
      </c>
      <c r="O3042">
        <v>26.01297458258</v>
      </c>
      <c r="P3042">
        <v>16.5179677819083</v>
      </c>
      <c r="Q3042">
        <v>5.3582592277247001E-2</v>
      </c>
    </row>
    <row r="3043" spans="1:17" hidden="1" x14ac:dyDescent="0.3">
      <c r="A3043" t="s">
        <v>6300</v>
      </c>
      <c r="B3043" t="s">
        <v>6301</v>
      </c>
      <c r="C3043" t="s">
        <v>10405</v>
      </c>
      <c r="D3043" t="s">
        <v>54</v>
      </c>
      <c r="E3043">
        <v>96.363023999999996</v>
      </c>
      <c r="F3043">
        <v>303.2</v>
      </c>
      <c r="G3043">
        <v>28.4042010783404</v>
      </c>
      <c r="H3043">
        <v>-6.0878860651140601</v>
      </c>
      <c r="I3043">
        <v>34.205360516817997</v>
      </c>
      <c r="J3043">
        <v>-7.8965864840533104</v>
      </c>
      <c r="K3043">
        <v>304.57877654514698</v>
      </c>
      <c r="L3043">
        <v>252.43344467704901</v>
      </c>
      <c r="M3043">
        <v>38.0753329547722</v>
      </c>
      <c r="N3043">
        <v>0.39049521957351502</v>
      </c>
      <c r="O3043">
        <v>31.2664907651715</v>
      </c>
      <c r="P3043">
        <v>74.956722446624298</v>
      </c>
      <c r="Q3043">
        <v>4.9749970674109002E-2</v>
      </c>
    </row>
    <row r="3044" spans="1:17" hidden="1" x14ac:dyDescent="0.3">
      <c r="A3044" t="s">
        <v>6302</v>
      </c>
      <c r="B3044" t="s">
        <v>6303</v>
      </c>
      <c r="C3044" t="s">
        <v>10405</v>
      </c>
      <c r="D3044" t="s">
        <v>473</v>
      </c>
      <c r="E3044">
        <v>96.195077874000006</v>
      </c>
      <c r="F3044">
        <v>17.010000000000002</v>
      </c>
      <c r="G3044">
        <v>-33.809152888917403</v>
      </c>
      <c r="H3044">
        <v>-9.0869686885385104</v>
      </c>
      <c r="I3044">
        <v>-19.0709400612166</v>
      </c>
      <c r="J3044">
        <v>-13.4756657927066</v>
      </c>
      <c r="K3044">
        <v>17.587391369176199</v>
      </c>
      <c r="L3044">
        <v>17.8368258644518</v>
      </c>
      <c r="M3044">
        <v>39.530450617534299</v>
      </c>
      <c r="N3044">
        <v>0.55756855223888402</v>
      </c>
      <c r="O3044">
        <v>40.799529688418502</v>
      </c>
      <c r="P3044">
        <v>18.125</v>
      </c>
      <c r="Q3044">
        <v>5.7106751244319999E-2</v>
      </c>
    </row>
    <row r="3045" spans="1:17" hidden="1" x14ac:dyDescent="0.3">
      <c r="A3045" t="s">
        <v>6304</v>
      </c>
      <c r="B3045" t="s">
        <v>6305</v>
      </c>
      <c r="C3045" t="s">
        <v>10405</v>
      </c>
      <c r="E3045">
        <v>96.167979000000003</v>
      </c>
      <c r="F3045">
        <v>335.7</v>
      </c>
      <c r="G3045">
        <v>274.66539593737099</v>
      </c>
      <c r="H3045">
        <v>2.64648668314313</v>
      </c>
      <c r="I3045">
        <v>-51.1489562074049</v>
      </c>
      <c r="J3045">
        <v>-1.2140526351682299</v>
      </c>
      <c r="K3045">
        <v>324.80166101290899</v>
      </c>
      <c r="L3045">
        <v>287.11964426557302</v>
      </c>
      <c r="M3045">
        <v>52.271527874050904</v>
      </c>
      <c r="N3045">
        <v>0.43033371245611002</v>
      </c>
      <c r="O3045">
        <v>102.263926124515</v>
      </c>
      <c r="P3045">
        <v>306.51489464761403</v>
      </c>
    </row>
    <row r="3046" spans="1:17" hidden="1" x14ac:dyDescent="0.3">
      <c r="A3046" t="s">
        <v>6306</v>
      </c>
      <c r="B3046" t="s">
        <v>6307</v>
      </c>
      <c r="C3046" t="s">
        <v>10405</v>
      </c>
      <c r="D3046" t="s">
        <v>393</v>
      </c>
      <c r="E3046">
        <v>96.159462599999998</v>
      </c>
      <c r="F3046">
        <v>102.35</v>
      </c>
      <c r="G3046">
        <v>209.31716795642299</v>
      </c>
      <c r="H3046">
        <v>-3.6109382723718699</v>
      </c>
      <c r="I3046">
        <v>319.99852290998001</v>
      </c>
      <c r="J3046">
        <v>-7.0700764239587004</v>
      </c>
      <c r="K3046">
        <v>93.005487479948798</v>
      </c>
      <c r="L3046">
        <v>64.217357466629096</v>
      </c>
      <c r="M3046">
        <v>51.503257197213301</v>
      </c>
      <c r="N3046">
        <v>0.74220465524813295</v>
      </c>
      <c r="O3046">
        <v>6.6927210552027496</v>
      </c>
      <c r="P3046">
        <v>347.33391608391599</v>
      </c>
    </row>
    <row r="3047" spans="1:17" hidden="1" x14ac:dyDescent="0.3">
      <c r="A3047" t="s">
        <v>6308</v>
      </c>
      <c r="B3047" t="s">
        <v>6309</v>
      </c>
      <c r="C3047" t="s">
        <v>10405</v>
      </c>
      <c r="D3047" t="s">
        <v>1369</v>
      </c>
      <c r="E3047">
        <v>96.080539380000005</v>
      </c>
      <c r="F3047">
        <v>26.47</v>
      </c>
      <c r="G3047">
        <v>-21.557832043576401</v>
      </c>
      <c r="H3047">
        <v>-3.35185387142934</v>
      </c>
      <c r="I3047">
        <v>-11.429867665727899</v>
      </c>
      <c r="J3047">
        <v>-1.74919227324616</v>
      </c>
      <c r="K3047">
        <v>26.064270847085901</v>
      </c>
      <c r="L3047">
        <v>25.3178092281657</v>
      </c>
      <c r="M3047">
        <v>53.842876406836702</v>
      </c>
      <c r="N3047">
        <v>0.90617497052323703</v>
      </c>
      <c r="O3047">
        <v>5.6667925953909997</v>
      </c>
      <c r="P3047">
        <v>14.5887445887445</v>
      </c>
      <c r="Q3047">
        <v>-6.9436672557021004E-2</v>
      </c>
    </row>
    <row r="3048" spans="1:17" hidden="1" x14ac:dyDescent="0.3">
      <c r="A3048" t="s">
        <v>6310</v>
      </c>
      <c r="B3048" t="s">
        <v>6311</v>
      </c>
      <c r="C3048" t="s">
        <v>10405</v>
      </c>
      <c r="D3048" t="s">
        <v>190</v>
      </c>
      <c r="E3048">
        <v>95.749099999999999</v>
      </c>
      <c r="F3048">
        <v>63.41</v>
      </c>
      <c r="G3048">
        <v>14.932908697164301</v>
      </c>
      <c r="H3048">
        <v>-9.5158539496385295</v>
      </c>
      <c r="I3048">
        <v>6.4772104875154799</v>
      </c>
      <c r="J3048">
        <v>-6.7245170505487604</v>
      </c>
      <c r="K3048">
        <v>65.775110237156298</v>
      </c>
      <c r="L3048">
        <v>59.0320545551753</v>
      </c>
      <c r="M3048">
        <v>42.4257026176371</v>
      </c>
      <c r="N3048">
        <v>0.85131211703185605</v>
      </c>
      <c r="O3048">
        <v>32.313515218419802</v>
      </c>
      <c r="P3048">
        <v>77.619047619047507</v>
      </c>
      <c r="Q3048">
        <v>8.3513327886534997E-2</v>
      </c>
    </row>
    <row r="3049" spans="1:17" hidden="1" x14ac:dyDescent="0.3">
      <c r="A3049" t="s">
        <v>6312</v>
      </c>
      <c r="B3049" t="s">
        <v>6313</v>
      </c>
      <c r="C3049" t="s">
        <v>10405</v>
      </c>
      <c r="D3049" t="s">
        <v>1211</v>
      </c>
      <c r="E3049">
        <v>95.612403</v>
      </c>
      <c r="F3049">
        <v>66.09</v>
      </c>
      <c r="G3049">
        <v>41.843011145210198</v>
      </c>
      <c r="H3049">
        <v>-7.20083893462352</v>
      </c>
      <c r="I3049">
        <v>4.4302453094448104</v>
      </c>
      <c r="J3049">
        <v>-8.9557072614401196</v>
      </c>
      <c r="K3049">
        <v>67.404014014734699</v>
      </c>
      <c r="L3049">
        <v>60.792776490003398</v>
      </c>
      <c r="M3049">
        <v>41.485162058036401</v>
      </c>
      <c r="N3049">
        <v>1.2867735528623001</v>
      </c>
      <c r="O3049">
        <v>16.432137993645</v>
      </c>
      <c r="P3049">
        <v>80.820793433652497</v>
      </c>
      <c r="Q3049">
        <v>4.9690941479601E-2</v>
      </c>
    </row>
    <row r="3050" spans="1:17" hidden="1" x14ac:dyDescent="0.3">
      <c r="A3050" t="s">
        <v>6314</v>
      </c>
      <c r="B3050" t="s">
        <v>6315</v>
      </c>
      <c r="C3050" t="s">
        <v>10405</v>
      </c>
      <c r="E3050">
        <v>95.270067900000001</v>
      </c>
      <c r="F3050">
        <v>279.3</v>
      </c>
      <c r="G3050">
        <v>700.39126410262895</v>
      </c>
      <c r="H3050">
        <v>-5.1261558181793898</v>
      </c>
      <c r="I3050">
        <v>32.083551579167498</v>
      </c>
      <c r="J3050">
        <v>1.03252579535023</v>
      </c>
      <c r="K3050">
        <v>293.57605576185802</v>
      </c>
      <c r="L3050">
        <v>216.045606679115</v>
      </c>
      <c r="M3050">
        <v>26.0671939346134</v>
      </c>
      <c r="N3050">
        <v>0.85922516302263097</v>
      </c>
      <c r="O3050">
        <v>24.812030075187899</v>
      </c>
      <c r="P3050">
        <v>732.24076281287205</v>
      </c>
      <c r="Q3050">
        <v>0.29738291237826198</v>
      </c>
    </row>
    <row r="3051" spans="1:17" hidden="1" x14ac:dyDescent="0.3">
      <c r="A3051" t="s">
        <v>6316</v>
      </c>
      <c r="B3051" t="s">
        <v>6317</v>
      </c>
      <c r="C3051" t="s">
        <v>10405</v>
      </c>
      <c r="D3051" t="s">
        <v>433</v>
      </c>
      <c r="E3051">
        <v>95.236998775000004</v>
      </c>
      <c r="F3051">
        <v>26.23</v>
      </c>
      <c r="G3051">
        <v>40.8298956281374</v>
      </c>
      <c r="H3051">
        <v>-9.6362592652601808</v>
      </c>
      <c r="I3051">
        <v>22.8727401959624</v>
      </c>
      <c r="J3051">
        <v>-6.1085244665192198</v>
      </c>
      <c r="K3051">
        <v>28.456055548456199</v>
      </c>
      <c r="L3051">
        <v>25.146774912504799</v>
      </c>
      <c r="M3051">
        <v>35.825713839773499</v>
      </c>
      <c r="N3051">
        <v>1.1425432809655101</v>
      </c>
      <c r="O3051">
        <v>39.191765154403299</v>
      </c>
      <c r="P3051">
        <v>94.296296296296305</v>
      </c>
      <c r="Q3051">
        <v>8.7896671322894998E-2</v>
      </c>
    </row>
    <row r="3052" spans="1:17" hidden="1" x14ac:dyDescent="0.3">
      <c r="A3052" t="s">
        <v>6318</v>
      </c>
      <c r="B3052" t="s">
        <v>6319</v>
      </c>
      <c r="C3052" t="s">
        <v>10405</v>
      </c>
      <c r="D3052" t="s">
        <v>1694</v>
      </c>
      <c r="E3052">
        <v>95.118487040000005</v>
      </c>
      <c r="F3052">
        <v>6827.95</v>
      </c>
      <c r="G3052">
        <v>-5.6665246659086996</v>
      </c>
      <c r="H3052">
        <v>0.64116589369439803</v>
      </c>
      <c r="I3052">
        <v>-4.5359617972315096</v>
      </c>
      <c r="J3052">
        <v>-0.183298456008783</v>
      </c>
      <c r="K3052">
        <v>6581.6944866129998</v>
      </c>
      <c r="L3052">
        <v>6283.7835728393002</v>
      </c>
      <c r="M3052">
        <v>55.282251015972101</v>
      </c>
      <c r="N3052">
        <v>1.31902151357507</v>
      </c>
      <c r="O3052">
        <v>2.2993724324284801</v>
      </c>
      <c r="P3052">
        <v>33.593230287614901</v>
      </c>
      <c r="Q3052">
        <v>-2.1659899071474999E-2</v>
      </c>
    </row>
    <row r="3053" spans="1:17" hidden="1" x14ac:dyDescent="0.3">
      <c r="A3053" t="s">
        <v>6320</v>
      </c>
      <c r="B3053" t="s">
        <v>6321</v>
      </c>
      <c r="C3053" t="s">
        <v>10405</v>
      </c>
      <c r="D3053" t="s">
        <v>51</v>
      </c>
      <c r="E3053">
        <v>94.5</v>
      </c>
      <c r="F3053">
        <v>78.3</v>
      </c>
      <c r="G3053">
        <v>94.320345310554103</v>
      </c>
      <c r="H3053">
        <v>-0.29671413293130999</v>
      </c>
      <c r="I3053">
        <v>45.764351973371497</v>
      </c>
      <c r="J3053">
        <v>-15.428124366258301</v>
      </c>
      <c r="K3053">
        <v>71.171928611616906</v>
      </c>
      <c r="L3053">
        <v>60.076878362573403</v>
      </c>
      <c r="M3053">
        <v>84.278181043154405</v>
      </c>
      <c r="N3053">
        <v>0.69367135029217997</v>
      </c>
      <c r="O3053">
        <v>32.503192848020397</v>
      </c>
      <c r="P3053">
        <v>144.6875</v>
      </c>
      <c r="Q3053">
        <v>4.6517478921412003E-2</v>
      </c>
    </row>
    <row r="3054" spans="1:17" hidden="1" x14ac:dyDescent="0.3">
      <c r="A3054" t="s">
        <v>6322</v>
      </c>
      <c r="B3054" t="s">
        <v>6323</v>
      </c>
      <c r="C3054" t="s">
        <v>10405</v>
      </c>
      <c r="D3054" t="s">
        <v>6324</v>
      </c>
      <c r="E3054">
        <v>94.44</v>
      </c>
      <c r="F3054">
        <v>157.4</v>
      </c>
      <c r="G3054">
        <v>284.55261769187302</v>
      </c>
      <c r="H3054">
        <v>79.910233574622197</v>
      </c>
      <c r="I3054">
        <v>173.817201404884</v>
      </c>
      <c r="J3054">
        <v>-9.1131807011387096</v>
      </c>
      <c r="K3054">
        <v>126.94671822362299</v>
      </c>
      <c r="L3054">
        <v>90.805873374554196</v>
      </c>
      <c r="M3054">
        <v>48.250356038522803</v>
      </c>
      <c r="N3054">
        <v>1.54948544559668</v>
      </c>
      <c r="O3054">
        <v>20.743329097839801</v>
      </c>
      <c r="P3054">
        <v>342.13483146067398</v>
      </c>
      <c r="Q3054">
        <v>0.15927486260902901</v>
      </c>
    </row>
    <row r="3055" spans="1:17" hidden="1" x14ac:dyDescent="0.3">
      <c r="A3055" t="s">
        <v>6325</v>
      </c>
      <c r="B3055" t="s">
        <v>6326</v>
      </c>
      <c r="C3055" t="s">
        <v>10405</v>
      </c>
      <c r="D3055" t="s">
        <v>54</v>
      </c>
      <c r="E3055">
        <v>94.343699999999998</v>
      </c>
      <c r="F3055">
        <v>92</v>
      </c>
      <c r="G3055">
        <v>42.690436785867703</v>
      </c>
      <c r="H3055">
        <v>-3.8267793564543702</v>
      </c>
      <c r="I3055">
        <v>33.425032647965601</v>
      </c>
      <c r="J3055">
        <v>-1.5646939641887401</v>
      </c>
      <c r="K3055">
        <v>88.830671079753003</v>
      </c>
      <c r="L3055">
        <v>78.552952516883096</v>
      </c>
      <c r="M3055">
        <v>49.603035929832302</v>
      </c>
      <c r="N3055">
        <v>1.0148784917468101</v>
      </c>
      <c r="O3055">
        <v>13.043478260869501</v>
      </c>
      <c r="P3055">
        <v>87.563710499490298</v>
      </c>
      <c r="Q3055">
        <v>8.2400812515845995E-2</v>
      </c>
    </row>
    <row r="3056" spans="1:17" hidden="1" x14ac:dyDescent="0.3">
      <c r="A3056" t="s">
        <v>6327</v>
      </c>
      <c r="B3056" t="s">
        <v>6328</v>
      </c>
      <c r="C3056" t="s">
        <v>10405</v>
      </c>
      <c r="D3056" t="s">
        <v>46</v>
      </c>
      <c r="E3056">
        <v>94.309933319999999</v>
      </c>
      <c r="F3056">
        <v>12.78</v>
      </c>
      <c r="G3056">
        <v>113.91973205898699</v>
      </c>
      <c r="H3056">
        <v>-8.1746082219122798</v>
      </c>
      <c r="I3056">
        <v>33.847964067113899</v>
      </c>
      <c r="J3056">
        <v>9.5214398832616496</v>
      </c>
      <c r="K3056">
        <v>13.4345563836865</v>
      </c>
      <c r="L3056">
        <v>11.1733324591257</v>
      </c>
      <c r="M3056">
        <v>48.626483945823999</v>
      </c>
      <c r="N3056">
        <v>0.80301696664556599</v>
      </c>
      <c r="O3056">
        <v>53.755868544600901</v>
      </c>
      <c r="Q3056">
        <v>8.6621048934047998E-2</v>
      </c>
    </row>
    <row r="3057" spans="1:17" hidden="1" x14ac:dyDescent="0.3">
      <c r="A3057" t="s">
        <v>6329</v>
      </c>
      <c r="B3057" t="s">
        <v>6330</v>
      </c>
      <c r="C3057" t="s">
        <v>10405</v>
      </c>
      <c r="D3057" t="s">
        <v>465</v>
      </c>
      <c r="E3057">
        <v>94.23</v>
      </c>
      <c r="F3057">
        <v>157.05000000000001</v>
      </c>
      <c r="G3057">
        <v>316.736619541685</v>
      </c>
      <c r="H3057">
        <v>-9.4684415264161892</v>
      </c>
      <c r="I3057">
        <v>41.562850395360599</v>
      </c>
      <c r="J3057">
        <v>-6.9912998067829903</v>
      </c>
      <c r="K3057">
        <v>155.08732473086101</v>
      </c>
      <c r="L3057">
        <v>116.707882523622</v>
      </c>
      <c r="M3057">
        <v>41.412839818861002</v>
      </c>
      <c r="N3057">
        <v>0.75571827894245702</v>
      </c>
      <c r="O3057">
        <v>25.183062718879299</v>
      </c>
      <c r="P3057">
        <v>352.59365994236299</v>
      </c>
      <c r="Q3057">
        <v>0.141530268324676</v>
      </c>
    </row>
    <row r="3058" spans="1:17" hidden="1" x14ac:dyDescent="0.3">
      <c r="A3058" t="s">
        <v>6331</v>
      </c>
      <c r="B3058" t="s">
        <v>6332</v>
      </c>
      <c r="C3058" t="s">
        <v>10405</v>
      </c>
      <c r="D3058" t="s">
        <v>1614</v>
      </c>
      <c r="E3058">
        <v>94.172743499999996</v>
      </c>
      <c r="F3058">
        <v>241.45</v>
      </c>
      <c r="G3058">
        <v>97.774847461891895</v>
      </c>
      <c r="H3058">
        <v>30.339889165490199</v>
      </c>
      <c r="I3058">
        <v>22.820226951196702</v>
      </c>
      <c r="J3058">
        <v>8.9254362176309296</v>
      </c>
      <c r="K3058">
        <v>196.93997053866701</v>
      </c>
      <c r="L3058">
        <v>174.72330900535101</v>
      </c>
      <c r="M3058">
        <v>81.252358935637702</v>
      </c>
      <c r="N3058">
        <v>1.5555819301042</v>
      </c>
      <c r="O3058">
        <v>11.8243942845309</v>
      </c>
      <c r="P3058">
        <v>144.50632911392401</v>
      </c>
      <c r="Q3058">
        <v>8.7936731938795004E-2</v>
      </c>
    </row>
    <row r="3059" spans="1:17" hidden="1" x14ac:dyDescent="0.3">
      <c r="A3059" t="s">
        <v>6333</v>
      </c>
      <c r="B3059" t="s">
        <v>6334</v>
      </c>
      <c r="C3059" t="s">
        <v>10405</v>
      </c>
      <c r="D3059" t="s">
        <v>21</v>
      </c>
      <c r="E3059">
        <v>94.145109500000004</v>
      </c>
      <c r="F3059">
        <v>93.04</v>
      </c>
      <c r="G3059">
        <v>-28.356728966082901</v>
      </c>
      <c r="H3059">
        <v>-3.9904222679568599</v>
      </c>
      <c r="I3059">
        <v>-14.417329023857</v>
      </c>
      <c r="J3059">
        <v>1.14483276072211</v>
      </c>
      <c r="K3059">
        <v>96.307969888684397</v>
      </c>
      <c r="L3059">
        <v>97.992443733093197</v>
      </c>
      <c r="M3059">
        <v>31.058500969788302</v>
      </c>
      <c r="N3059">
        <v>1.39622706197677</v>
      </c>
      <c r="O3059">
        <v>56.223129836629298</v>
      </c>
      <c r="P3059">
        <v>30.399439383321599</v>
      </c>
    </row>
    <row r="3060" spans="1:17" hidden="1" x14ac:dyDescent="0.3">
      <c r="A3060" t="s">
        <v>6335</v>
      </c>
      <c r="B3060" t="s">
        <v>6336</v>
      </c>
      <c r="C3060" t="s">
        <v>10405</v>
      </c>
      <c r="D3060" t="s">
        <v>273</v>
      </c>
      <c r="E3060">
        <v>94.106018104</v>
      </c>
      <c r="F3060">
        <v>5.77</v>
      </c>
      <c r="G3060">
        <v>55.488163627419198</v>
      </c>
      <c r="H3060">
        <v>21.357284635170501</v>
      </c>
      <c r="I3060">
        <v>64.051901397321203</v>
      </c>
      <c r="J3060">
        <v>-11.592501886055199</v>
      </c>
      <c r="K3060">
        <v>4.7688619853893197</v>
      </c>
      <c r="L3060">
        <v>4.13373048084381</v>
      </c>
      <c r="M3060">
        <v>61.062603826274099</v>
      </c>
      <c r="N3060">
        <v>2.3263829426740599</v>
      </c>
      <c r="O3060">
        <v>16.117850953206201</v>
      </c>
      <c r="P3060">
        <v>107.553956834532</v>
      </c>
      <c r="Q3060">
        <v>6.8639767508429997E-2</v>
      </c>
    </row>
    <row r="3061" spans="1:17" hidden="1" x14ac:dyDescent="0.3">
      <c r="A3061" t="s">
        <v>6337</v>
      </c>
      <c r="B3061" t="s">
        <v>6338</v>
      </c>
      <c r="C3061" t="s">
        <v>10405</v>
      </c>
      <c r="D3061" t="s">
        <v>86</v>
      </c>
      <c r="E3061">
        <v>94.031318499999998</v>
      </c>
      <c r="F3061">
        <v>4.9000000000000004</v>
      </c>
      <c r="G3061">
        <v>-20.989770203455699</v>
      </c>
      <c r="H3061">
        <v>-5.7056582117319703</v>
      </c>
      <c r="I3061">
        <v>-13.581080161148</v>
      </c>
      <c r="J3061">
        <v>-4.6272856275872902</v>
      </c>
      <c r="K3061">
        <v>4.9594926411272997</v>
      </c>
      <c r="L3061">
        <v>4.6957381542789403</v>
      </c>
      <c r="M3061">
        <v>49.919926104045999</v>
      </c>
      <c r="N3061">
        <v>0.95444843087639997</v>
      </c>
      <c r="O3061">
        <v>33.265306122448898</v>
      </c>
      <c r="P3061">
        <v>26.614987080103301</v>
      </c>
    </row>
    <row r="3062" spans="1:17" hidden="1" x14ac:dyDescent="0.3">
      <c r="A3062" t="s">
        <v>6339</v>
      </c>
      <c r="B3062" t="s">
        <v>6340</v>
      </c>
      <c r="C3062" t="s">
        <v>10405</v>
      </c>
      <c r="D3062" t="s">
        <v>998</v>
      </c>
      <c r="E3062">
        <v>93.876817250000002</v>
      </c>
      <c r="F3062">
        <v>57.5</v>
      </c>
      <c r="G3062">
        <v>-52.209609513567102</v>
      </c>
      <c r="H3062">
        <v>0.869531435746841</v>
      </c>
      <c r="I3062">
        <v>-12.9441399373145</v>
      </c>
      <c r="J3062">
        <v>-0.35508360845777898</v>
      </c>
      <c r="K3062">
        <v>54.128990177271099</v>
      </c>
      <c r="L3062">
        <v>58.668677258034002</v>
      </c>
      <c r="M3062">
        <v>72.017080772296794</v>
      </c>
      <c r="N3062">
        <v>1.26285714285714</v>
      </c>
      <c r="O3062">
        <v>40.347826086956502</v>
      </c>
      <c r="P3062">
        <v>19.294605809128601</v>
      </c>
    </row>
    <row r="3063" spans="1:17" hidden="1" x14ac:dyDescent="0.3">
      <c r="A3063" t="s">
        <v>6341</v>
      </c>
      <c r="B3063" t="s">
        <v>6342</v>
      </c>
      <c r="C3063" t="s">
        <v>10405</v>
      </c>
      <c r="D3063" t="s">
        <v>144</v>
      </c>
      <c r="E3063">
        <v>93.84</v>
      </c>
      <c r="F3063">
        <v>125.12</v>
      </c>
      <c r="G3063">
        <v>134.590024288053</v>
      </c>
      <c r="H3063">
        <v>56.575901884120697</v>
      </c>
      <c r="I3063">
        <v>116.47451939532201</v>
      </c>
      <c r="J3063">
        <v>15.6330652776705</v>
      </c>
      <c r="K3063">
        <v>86.548638150440894</v>
      </c>
      <c r="L3063">
        <v>70.649350586865296</v>
      </c>
      <c r="M3063">
        <v>89.891145284208307</v>
      </c>
      <c r="N3063">
        <v>1.90466690787066</v>
      </c>
      <c r="O3063">
        <v>0.70332480818413501</v>
      </c>
      <c r="P3063">
        <v>212.40948813982499</v>
      </c>
      <c r="Q3063">
        <v>0.122780913605818</v>
      </c>
    </row>
    <row r="3064" spans="1:17" hidden="1" x14ac:dyDescent="0.3">
      <c r="A3064" t="s">
        <v>6343</v>
      </c>
      <c r="B3064" t="s">
        <v>6344</v>
      </c>
      <c r="C3064" t="s">
        <v>10405</v>
      </c>
      <c r="D3064" t="s">
        <v>21</v>
      </c>
      <c r="E3064">
        <v>93.78125</v>
      </c>
      <c r="F3064">
        <v>125</v>
      </c>
      <c r="G3064">
        <v>-67.250015506108696</v>
      </c>
      <c r="H3064">
        <v>-24.626625098145499</v>
      </c>
      <c r="I3064">
        <v>-58.956116809035102</v>
      </c>
      <c r="J3064">
        <v>-12.8676349434177</v>
      </c>
      <c r="K3064">
        <v>164.602378347827</v>
      </c>
      <c r="L3064">
        <v>212.97102592393301</v>
      </c>
      <c r="M3064">
        <v>36.070686331031901</v>
      </c>
      <c r="N3064">
        <v>0.78828491096532305</v>
      </c>
      <c r="O3064">
        <v>308.8</v>
      </c>
      <c r="P3064">
        <v>6.3377286261165402</v>
      </c>
      <c r="Q3064">
        <v>0.129661370617494</v>
      </c>
    </row>
    <row r="3065" spans="1:17" hidden="1" x14ac:dyDescent="0.3">
      <c r="A3065" t="s">
        <v>6345</v>
      </c>
      <c r="B3065" t="s">
        <v>6346</v>
      </c>
      <c r="C3065" t="s">
        <v>10405</v>
      </c>
      <c r="D3065" t="s">
        <v>727</v>
      </c>
      <c r="E3065">
        <v>93.758394005999904</v>
      </c>
      <c r="F3065">
        <v>9.5399999999999991</v>
      </c>
      <c r="G3065">
        <v>106.65050128975599</v>
      </c>
      <c r="H3065">
        <v>58.110967863229703</v>
      </c>
      <c r="I3065">
        <v>204.902657814115</v>
      </c>
      <c r="J3065">
        <v>-4.9376435864600996</v>
      </c>
      <c r="K3065">
        <v>6.6498835659969604</v>
      </c>
      <c r="L3065">
        <v>5.15336351489462</v>
      </c>
      <c r="M3065">
        <v>74.602665573996603</v>
      </c>
      <c r="N3065">
        <v>1.9965548068863399</v>
      </c>
      <c r="O3065">
        <v>2.9350104821802998</v>
      </c>
      <c r="P3065">
        <v>241.935483870967</v>
      </c>
      <c r="Q3065">
        <v>0.107207643518463</v>
      </c>
    </row>
    <row r="3066" spans="1:17" hidden="1" x14ac:dyDescent="0.3">
      <c r="A3066" t="s">
        <v>6347</v>
      </c>
      <c r="B3066" t="s">
        <v>6348</v>
      </c>
      <c r="C3066" t="s">
        <v>10405</v>
      </c>
      <c r="D3066" t="s">
        <v>592</v>
      </c>
      <c r="E3066">
        <v>93.358890000000002</v>
      </c>
      <c r="F3066">
        <v>54.31</v>
      </c>
      <c r="G3066">
        <v>-62.8844193451637</v>
      </c>
      <c r="H3066">
        <v>-24.945283379067899</v>
      </c>
      <c r="I3066">
        <v>-48.429560118102501</v>
      </c>
      <c r="J3066">
        <v>-7.0087804142341001</v>
      </c>
      <c r="K3066">
        <v>62.833381243050503</v>
      </c>
      <c r="M3066">
        <v>40.50060391785</v>
      </c>
      <c r="N3066">
        <v>9.9709349265299493E-2</v>
      </c>
      <c r="O3066">
        <v>53.562879764315902</v>
      </c>
      <c r="P3066">
        <v>8.6199999999999992</v>
      </c>
    </row>
    <row r="3067" spans="1:17" hidden="1" x14ac:dyDescent="0.3">
      <c r="A3067" t="s">
        <v>6349</v>
      </c>
      <c r="B3067" t="s">
        <v>6350</v>
      </c>
      <c r="C3067" t="s">
        <v>10405</v>
      </c>
      <c r="D3067" t="s">
        <v>1462</v>
      </c>
      <c r="E3067">
        <v>93.33</v>
      </c>
      <c r="F3067">
        <v>61</v>
      </c>
      <c r="G3067">
        <v>-26.313166530312198</v>
      </c>
      <c r="H3067">
        <v>-6.5251304325992301</v>
      </c>
      <c r="I3067">
        <v>16.230771250662499</v>
      </c>
      <c r="J3067">
        <v>-4.3147406412631302</v>
      </c>
      <c r="K3067">
        <v>58.740234076782599</v>
      </c>
      <c r="L3067">
        <v>55.424372861268097</v>
      </c>
      <c r="M3067">
        <v>58.2677367884584</v>
      </c>
      <c r="N3067">
        <v>1.1486020512083499</v>
      </c>
      <c r="O3067">
        <v>13.6065573770491</v>
      </c>
      <c r="P3067">
        <v>48.418491484184898</v>
      </c>
      <c r="Q3067">
        <v>-2.0930996033624E-2</v>
      </c>
    </row>
    <row r="3068" spans="1:17" hidden="1" x14ac:dyDescent="0.3">
      <c r="A3068" t="s">
        <v>6351</v>
      </c>
      <c r="B3068" t="s">
        <v>6352</v>
      </c>
      <c r="C3068" t="s">
        <v>10405</v>
      </c>
      <c r="D3068" t="s">
        <v>2307</v>
      </c>
      <c r="E3068">
        <v>93.327290000000005</v>
      </c>
      <c r="F3068">
        <v>333.55</v>
      </c>
      <c r="G3068">
        <v>389.32237628975599</v>
      </c>
      <c r="H3068">
        <v>5.4240201762093001</v>
      </c>
      <c r="I3068">
        <v>40.536231728939299</v>
      </c>
      <c r="J3068">
        <v>-6.2418670611706801</v>
      </c>
      <c r="K3068">
        <v>327.379059191838</v>
      </c>
      <c r="L3068">
        <v>230.95042518742099</v>
      </c>
      <c r="M3068">
        <v>38.669692704682497</v>
      </c>
      <c r="N3068">
        <v>0.43123543123543101</v>
      </c>
      <c r="O3068">
        <v>28.271623444760898</v>
      </c>
      <c r="P3068">
        <v>421.171875</v>
      </c>
    </row>
    <row r="3069" spans="1:17" hidden="1" x14ac:dyDescent="0.3">
      <c r="A3069" t="s">
        <v>6353</v>
      </c>
      <c r="B3069" t="s">
        <v>6354</v>
      </c>
      <c r="C3069" t="s">
        <v>10405</v>
      </c>
      <c r="D3069" t="s">
        <v>125</v>
      </c>
      <c r="E3069">
        <v>93.218611199999998</v>
      </c>
      <c r="F3069">
        <v>84.88</v>
      </c>
      <c r="G3069">
        <v>73.671082403558302</v>
      </c>
      <c r="H3069">
        <v>-13.4651743742722</v>
      </c>
      <c r="I3069">
        <v>4.64705713795394</v>
      </c>
      <c r="J3069">
        <v>-7.3455073104798201</v>
      </c>
      <c r="K3069">
        <v>87.920752758252505</v>
      </c>
      <c r="L3069">
        <v>81.676651873348703</v>
      </c>
      <c r="M3069">
        <v>46.373067068493903</v>
      </c>
      <c r="N3069">
        <v>0.55751369894181402</v>
      </c>
      <c r="O3069">
        <v>35.3675777568331</v>
      </c>
      <c r="P3069">
        <v>117.36235595390499</v>
      </c>
      <c r="Q3069">
        <v>0.10380079490518899</v>
      </c>
    </row>
    <row r="3070" spans="1:17" hidden="1" x14ac:dyDescent="0.3">
      <c r="A3070" t="s">
        <v>6355</v>
      </c>
      <c r="B3070" t="s">
        <v>6356</v>
      </c>
      <c r="C3070" t="s">
        <v>10405</v>
      </c>
      <c r="D3070" t="s">
        <v>130</v>
      </c>
      <c r="E3070">
        <v>93.17</v>
      </c>
      <c r="F3070">
        <v>84.7</v>
      </c>
      <c r="G3070">
        <v>34.228932662305901</v>
      </c>
      <c r="H3070">
        <v>6.9465294864290996</v>
      </c>
      <c r="I3070">
        <v>-12.826738248613999</v>
      </c>
      <c r="J3070">
        <v>-2.0530282018447199</v>
      </c>
      <c r="K3070">
        <v>81.213976113897203</v>
      </c>
      <c r="L3070">
        <v>74.142552096760696</v>
      </c>
      <c r="M3070">
        <v>73.366582004653594</v>
      </c>
      <c r="N3070">
        <v>8.8932806324110603E-2</v>
      </c>
      <c r="O3070">
        <v>21.050767414403701</v>
      </c>
      <c r="P3070">
        <v>66.078431372549005</v>
      </c>
    </row>
    <row r="3071" spans="1:17" hidden="1" x14ac:dyDescent="0.3">
      <c r="A3071" t="s">
        <v>6357</v>
      </c>
      <c r="B3071" t="s">
        <v>6358</v>
      </c>
      <c r="C3071" t="s">
        <v>10405</v>
      </c>
      <c r="D3071" t="s">
        <v>138</v>
      </c>
      <c r="E3071">
        <v>93.144909999999996</v>
      </c>
      <c r="F3071">
        <v>83.99</v>
      </c>
      <c r="G3071">
        <v>7.41430497073849</v>
      </c>
      <c r="H3071">
        <v>-13.6219002944908</v>
      </c>
      <c r="I3071">
        <v>-8.2458415624541797</v>
      </c>
      <c r="J3071">
        <v>-5.3471458489035397</v>
      </c>
      <c r="K3071">
        <v>88.292862406242406</v>
      </c>
      <c r="L3071">
        <v>85.161360501847298</v>
      </c>
      <c r="M3071">
        <v>47.770293500469599</v>
      </c>
      <c r="N3071">
        <v>0.60010852905781598</v>
      </c>
      <c r="O3071">
        <v>51.208477199666603</v>
      </c>
      <c r="P3071">
        <v>47.221735319894798</v>
      </c>
      <c r="Q3071">
        <v>0.12027092115471601</v>
      </c>
    </row>
    <row r="3072" spans="1:17" hidden="1" x14ac:dyDescent="0.3">
      <c r="A3072" t="s">
        <v>6359</v>
      </c>
      <c r="B3072" t="s">
        <v>6360</v>
      </c>
      <c r="C3072" t="s">
        <v>10405</v>
      </c>
      <c r="D3072" t="s">
        <v>6361</v>
      </c>
      <c r="E3072">
        <v>93.020950990000003</v>
      </c>
      <c r="F3072">
        <v>101.05</v>
      </c>
      <c r="G3072">
        <v>102.87756284608599</v>
      </c>
      <c r="H3072">
        <v>129.054716620932</v>
      </c>
      <c r="I3072">
        <v>203.39901131046801</v>
      </c>
      <c r="J3072">
        <v>-2.9955352706477401</v>
      </c>
      <c r="K3072">
        <v>68.450568751399004</v>
      </c>
      <c r="M3072">
        <v>62.177509885733897</v>
      </c>
      <c r="N3072">
        <v>1.6658607350096699</v>
      </c>
      <c r="O3072">
        <v>15.7347847600197</v>
      </c>
      <c r="P3072">
        <v>277.05223880596998</v>
      </c>
    </row>
    <row r="3073" spans="1:17" hidden="1" x14ac:dyDescent="0.3">
      <c r="A3073" t="s">
        <v>6362</v>
      </c>
      <c r="B3073" t="s">
        <v>6363</v>
      </c>
      <c r="C3073" t="s">
        <v>10405</v>
      </c>
      <c r="D3073" t="s">
        <v>46</v>
      </c>
      <c r="E3073">
        <v>92.958117504000001</v>
      </c>
      <c r="F3073">
        <v>18.079999999999998</v>
      </c>
      <c r="G3073">
        <v>40.340977480233001</v>
      </c>
      <c r="H3073">
        <v>-7.81280474658932</v>
      </c>
      <c r="I3073">
        <v>0.77529515734093801</v>
      </c>
      <c r="J3073">
        <v>-4.1622764441378397</v>
      </c>
      <c r="K3073">
        <v>18.8454896487195</v>
      </c>
      <c r="L3073">
        <v>17.541773024112601</v>
      </c>
      <c r="M3073">
        <v>49.884789275215198</v>
      </c>
      <c r="N3073">
        <v>0.74320088307052501</v>
      </c>
      <c r="O3073">
        <v>36.5597345132743</v>
      </c>
      <c r="P3073">
        <v>74.517374517374506</v>
      </c>
      <c r="Q3073">
        <v>0.125772608829787</v>
      </c>
    </row>
    <row r="3074" spans="1:17" hidden="1" x14ac:dyDescent="0.3">
      <c r="A3074" t="s">
        <v>6364</v>
      </c>
      <c r="B3074" t="s">
        <v>6365</v>
      </c>
      <c r="C3074" t="s">
        <v>10405</v>
      </c>
      <c r="D3074" t="s">
        <v>273</v>
      </c>
      <c r="E3074">
        <v>92.935615999999996</v>
      </c>
      <c r="F3074">
        <v>227</v>
      </c>
      <c r="G3074">
        <v>-37.266165376909697</v>
      </c>
      <c r="H3074">
        <v>3.24046434808103</v>
      </c>
      <c r="I3074">
        <v>-14.048406840341</v>
      </c>
      <c r="J3074">
        <v>-6.4443325496707997</v>
      </c>
      <c r="K3074">
        <v>225.33465176238599</v>
      </c>
      <c r="L3074">
        <v>222.96609187694801</v>
      </c>
      <c r="M3074">
        <v>44.229790066759001</v>
      </c>
      <c r="N3074">
        <v>0.50476190476190397</v>
      </c>
      <c r="O3074">
        <v>48.700440528634303</v>
      </c>
      <c r="P3074">
        <v>21.390374331550799</v>
      </c>
      <c r="Q3074">
        <v>0.12503301766271099</v>
      </c>
    </row>
    <row r="3075" spans="1:17" hidden="1" x14ac:dyDescent="0.3">
      <c r="A3075" t="s">
        <v>6366</v>
      </c>
      <c r="B3075" t="s">
        <v>6367</v>
      </c>
      <c r="C3075" t="s">
        <v>10405</v>
      </c>
      <c r="D3075" t="s">
        <v>46</v>
      </c>
      <c r="E3075">
        <v>92.659598715000001</v>
      </c>
      <c r="F3075">
        <v>119.45</v>
      </c>
      <c r="G3075">
        <v>54.791126289756903</v>
      </c>
      <c r="H3075">
        <v>21.236003170639599</v>
      </c>
      <c r="I3075">
        <v>93.647763343673205</v>
      </c>
      <c r="J3075">
        <v>6.5378808890643603</v>
      </c>
      <c r="K3075">
        <v>100.767877544543</v>
      </c>
      <c r="L3075">
        <v>79.991185948890404</v>
      </c>
      <c r="M3075">
        <v>77.184942215039101</v>
      </c>
      <c r="N3075">
        <v>1.0269709543568399</v>
      </c>
      <c r="O3075">
        <v>0</v>
      </c>
      <c r="P3075">
        <v>165.444444444444</v>
      </c>
    </row>
    <row r="3076" spans="1:17" hidden="1" x14ac:dyDescent="0.3">
      <c r="A3076" t="s">
        <v>6368</v>
      </c>
      <c r="B3076" t="s">
        <v>6369</v>
      </c>
      <c r="C3076" t="s">
        <v>10405</v>
      </c>
      <c r="D3076" t="s">
        <v>46</v>
      </c>
      <c r="E3076">
        <v>92.36448</v>
      </c>
      <c r="F3076">
        <v>8.32</v>
      </c>
      <c r="G3076">
        <v>-79.745529781417204</v>
      </c>
      <c r="H3076">
        <v>7.23249439870981</v>
      </c>
      <c r="I3076">
        <v>-62.551872187584401</v>
      </c>
      <c r="J3076">
        <v>1.65984308528399</v>
      </c>
      <c r="K3076">
        <v>7.69275812522962</v>
      </c>
      <c r="L3076">
        <v>10.310092384187101</v>
      </c>
      <c r="M3076">
        <v>70.777694218021395</v>
      </c>
      <c r="N3076">
        <v>1.4586491520345299</v>
      </c>
      <c r="O3076">
        <v>105.716302046577</v>
      </c>
      <c r="P3076">
        <v>27.503303995725901</v>
      </c>
      <c r="Q3076">
        <v>-4.3361675720080001E-3</v>
      </c>
    </row>
    <row r="3077" spans="1:17" hidden="1" x14ac:dyDescent="0.3">
      <c r="A3077" t="s">
        <v>6370</v>
      </c>
      <c r="B3077" t="s">
        <v>6371</v>
      </c>
      <c r="C3077" t="s">
        <v>10405</v>
      </c>
      <c r="D3077" t="s">
        <v>74</v>
      </c>
      <c r="E3077">
        <v>92.335499999999996</v>
      </c>
      <c r="F3077">
        <v>63.9</v>
      </c>
      <c r="G3077">
        <v>73.023858134899498</v>
      </c>
      <c r="H3077">
        <v>38.615440135143899</v>
      </c>
      <c r="I3077">
        <v>71.156555559603504</v>
      </c>
      <c r="J3077">
        <v>2.8566206218852401</v>
      </c>
      <c r="K3077">
        <v>49.630047922362301</v>
      </c>
      <c r="L3077">
        <v>41.618453968571799</v>
      </c>
      <c r="M3077">
        <v>83.046836314095103</v>
      </c>
      <c r="N3077">
        <v>0.651750375847574</v>
      </c>
      <c r="O3077">
        <v>0.93896713615022598</v>
      </c>
      <c r="P3077">
        <v>128.21428571428501</v>
      </c>
      <c r="Q3077">
        <v>1.9098383225083001E-2</v>
      </c>
    </row>
    <row r="3078" spans="1:17" hidden="1" x14ac:dyDescent="0.3">
      <c r="A3078" t="s">
        <v>6372</v>
      </c>
      <c r="B3078" t="s">
        <v>6373</v>
      </c>
      <c r="C3078" t="s">
        <v>10405</v>
      </c>
      <c r="E3078">
        <v>92.064599999999999</v>
      </c>
      <c r="F3078">
        <v>284.14999999999998</v>
      </c>
      <c r="G3078">
        <v>152.300501289756</v>
      </c>
      <c r="H3078">
        <v>24.480642546857901</v>
      </c>
      <c r="I3078">
        <v>118.590743790632</v>
      </c>
      <c r="J3078">
        <v>1.6120880772250501</v>
      </c>
      <c r="K3078">
        <v>253.77831832387699</v>
      </c>
      <c r="L3078">
        <v>193.93179220419401</v>
      </c>
      <c r="M3078">
        <v>66.039463858146704</v>
      </c>
      <c r="N3078">
        <v>1.2465530698696701</v>
      </c>
      <c r="O3078">
        <v>5.7540031673412004</v>
      </c>
      <c r="P3078">
        <v>260.36778693722198</v>
      </c>
      <c r="Q3078">
        <v>0.17301466084421799</v>
      </c>
    </row>
    <row r="3079" spans="1:17" hidden="1" x14ac:dyDescent="0.3">
      <c r="A3079" t="s">
        <v>6374</v>
      </c>
      <c r="B3079" t="s">
        <v>6375</v>
      </c>
      <c r="C3079" t="s">
        <v>10405</v>
      </c>
      <c r="D3079" t="s">
        <v>403</v>
      </c>
      <c r="E3079">
        <v>92.033428060000006</v>
      </c>
      <c r="F3079">
        <v>62.62</v>
      </c>
      <c r="G3079">
        <v>130.818286524656</v>
      </c>
      <c r="H3079">
        <v>6.63038278483348</v>
      </c>
      <c r="I3079">
        <v>68.256116520375699</v>
      </c>
      <c r="J3079">
        <v>0.45114542085978299</v>
      </c>
      <c r="K3079">
        <v>56.579749348504599</v>
      </c>
      <c r="L3079">
        <v>45.220061454805602</v>
      </c>
      <c r="M3079">
        <v>61.941515767498203</v>
      </c>
      <c r="N3079">
        <v>1.0581935493474799</v>
      </c>
      <c r="O3079">
        <v>5.7968700095815997</v>
      </c>
      <c r="P3079">
        <v>198.19047619047601</v>
      </c>
      <c r="Q3079">
        <v>0.13819613183583401</v>
      </c>
    </row>
    <row r="3080" spans="1:17" hidden="1" x14ac:dyDescent="0.3">
      <c r="A3080" t="s">
        <v>6376</v>
      </c>
      <c r="B3080" t="s">
        <v>6377</v>
      </c>
      <c r="C3080" t="s">
        <v>10405</v>
      </c>
      <c r="D3080" t="s">
        <v>46</v>
      </c>
      <c r="E3080">
        <v>92.012500000000003</v>
      </c>
      <c r="F3080">
        <v>21.25</v>
      </c>
      <c r="G3080">
        <v>199.663761820178</v>
      </c>
      <c r="H3080">
        <v>-9.9457260528174203</v>
      </c>
      <c r="I3080">
        <v>123.26221215894699</v>
      </c>
      <c r="J3080">
        <v>-6.48255840318701</v>
      </c>
      <c r="K3080">
        <v>22.878819048524399</v>
      </c>
      <c r="L3080">
        <v>17.1784733337294</v>
      </c>
      <c r="M3080">
        <v>41.297150623790799</v>
      </c>
      <c r="N3080">
        <v>0.61339045952965598</v>
      </c>
      <c r="O3080">
        <v>52.847058823529402</v>
      </c>
      <c r="P3080">
        <v>288.482632541133</v>
      </c>
      <c r="Q3080">
        <v>8.0337019852940006E-2</v>
      </c>
    </row>
    <row r="3081" spans="1:17" hidden="1" x14ac:dyDescent="0.3">
      <c r="A3081" t="s">
        <v>6378</v>
      </c>
      <c r="B3081" t="s">
        <v>6379</v>
      </c>
      <c r="C3081" t="s">
        <v>10405</v>
      </c>
      <c r="D3081" t="s">
        <v>125</v>
      </c>
      <c r="E3081">
        <v>91.734774724000005</v>
      </c>
      <c r="F3081">
        <v>32.26</v>
      </c>
      <c r="G3081">
        <v>-26.252117368180901</v>
      </c>
      <c r="H3081">
        <v>-2.2023502696361201</v>
      </c>
      <c r="I3081">
        <v>-5.3807505942930396</v>
      </c>
      <c r="J3081">
        <v>6.2108838274788303</v>
      </c>
      <c r="K3081">
        <v>30.534941104832601</v>
      </c>
      <c r="L3081">
        <v>30.217133124196</v>
      </c>
      <c r="M3081">
        <v>64.8523914752015</v>
      </c>
      <c r="N3081">
        <v>0.97291366175040905</v>
      </c>
      <c r="O3081">
        <v>35.430874147551101</v>
      </c>
      <c r="P3081">
        <v>28.782435129740499</v>
      </c>
      <c r="Q3081">
        <v>3.4311466146566001E-2</v>
      </c>
    </row>
    <row r="3082" spans="1:17" hidden="1" x14ac:dyDescent="0.3">
      <c r="A3082" t="s">
        <v>6380</v>
      </c>
      <c r="B3082" t="s">
        <v>6381</v>
      </c>
      <c r="C3082" t="s">
        <v>10405</v>
      </c>
      <c r="D3082" t="s">
        <v>3193</v>
      </c>
      <c r="E3082">
        <v>91.665000000000006</v>
      </c>
      <c r="F3082">
        <v>45</v>
      </c>
      <c r="G3082">
        <v>36.374800355177399</v>
      </c>
      <c r="H3082">
        <v>-2.77868049604717</v>
      </c>
      <c r="I3082">
        <v>-17.726865396803099</v>
      </c>
      <c r="J3082">
        <v>-3.1690996304161501</v>
      </c>
      <c r="K3082">
        <v>44.495618060299499</v>
      </c>
      <c r="L3082">
        <v>41.550922264542201</v>
      </c>
      <c r="M3082">
        <v>64.054687540977099</v>
      </c>
      <c r="N3082">
        <v>1.0606060606060601</v>
      </c>
      <c r="O3082">
        <v>16.2222222222222</v>
      </c>
      <c r="P3082">
        <v>69.811320754716903</v>
      </c>
    </row>
    <row r="3083" spans="1:17" hidden="1" x14ac:dyDescent="0.3">
      <c r="A3083" t="s">
        <v>6382</v>
      </c>
      <c r="B3083" t="s">
        <v>6383</v>
      </c>
      <c r="C3083" t="s">
        <v>10405</v>
      </c>
      <c r="D3083" t="s">
        <v>549</v>
      </c>
      <c r="E3083">
        <v>91.664000000000001</v>
      </c>
      <c r="F3083">
        <v>170</v>
      </c>
      <c r="G3083">
        <v>151.48383462308999</v>
      </c>
      <c r="H3083">
        <v>-3.7861277970416398</v>
      </c>
      <c r="I3083">
        <v>34.120512031969596</v>
      </c>
      <c r="J3083">
        <v>-4.30736346196033</v>
      </c>
      <c r="K3083">
        <v>157.35230164564001</v>
      </c>
      <c r="L3083">
        <v>121.61798176656301</v>
      </c>
      <c r="M3083">
        <v>47.243211039546203</v>
      </c>
      <c r="N3083">
        <v>1.18897931622716</v>
      </c>
      <c r="O3083">
        <v>16.470588235294102</v>
      </c>
      <c r="P3083">
        <v>242.46575342465701</v>
      </c>
      <c r="Q3083">
        <v>0.12659483048599199</v>
      </c>
    </row>
    <row r="3084" spans="1:17" hidden="1" x14ac:dyDescent="0.3">
      <c r="A3084" t="s">
        <v>6384</v>
      </c>
      <c r="B3084" t="s">
        <v>6385</v>
      </c>
      <c r="C3084" t="s">
        <v>10405</v>
      </c>
      <c r="D3084" t="s">
        <v>642</v>
      </c>
      <c r="E3084">
        <v>91.585139999999996</v>
      </c>
      <c r="F3084">
        <v>41.46</v>
      </c>
      <c r="G3084">
        <v>440.012570255274</v>
      </c>
      <c r="H3084">
        <v>-12.544317195493001</v>
      </c>
      <c r="I3084">
        <v>-25.261306149848501</v>
      </c>
      <c r="J3084">
        <v>-8.4275301938765992</v>
      </c>
      <c r="K3084">
        <v>43.1063148160925</v>
      </c>
      <c r="L3084">
        <v>36.019421397777798</v>
      </c>
      <c r="M3084">
        <v>33.095623219310603</v>
      </c>
      <c r="N3084">
        <v>0.69137182268231101</v>
      </c>
      <c r="O3084">
        <v>21.0323203087313</v>
      </c>
      <c r="P3084">
        <v>537.84615384615302</v>
      </c>
      <c r="Q3084">
        <v>0.167470230891241</v>
      </c>
    </row>
    <row r="3085" spans="1:17" hidden="1" x14ac:dyDescent="0.3">
      <c r="A3085" t="s">
        <v>6386</v>
      </c>
      <c r="B3085" t="s">
        <v>6387</v>
      </c>
      <c r="C3085" t="s">
        <v>10405</v>
      </c>
      <c r="D3085" t="s">
        <v>642</v>
      </c>
      <c r="E3085">
        <v>91.548662284000002</v>
      </c>
      <c r="F3085">
        <v>28.37</v>
      </c>
      <c r="G3085">
        <v>7.2464489584647502</v>
      </c>
      <c r="H3085">
        <v>11.004315704551701</v>
      </c>
      <c r="I3085">
        <v>-2.0694362311494001</v>
      </c>
      <c r="J3085">
        <v>1.6493042676110301</v>
      </c>
      <c r="K3085">
        <v>25.8106422588416</v>
      </c>
      <c r="L3085">
        <v>24.9220223458648</v>
      </c>
      <c r="M3085">
        <v>69.362257250415496</v>
      </c>
      <c r="N3085">
        <v>1.2423174420637799</v>
      </c>
      <c r="O3085">
        <v>37.9367335967505</v>
      </c>
      <c r="P3085">
        <v>53.109345381600001</v>
      </c>
      <c r="Q3085">
        <v>6.9757248839163996E-2</v>
      </c>
    </row>
    <row r="3086" spans="1:17" hidden="1" x14ac:dyDescent="0.3">
      <c r="A3086" t="s">
        <v>6388</v>
      </c>
      <c r="B3086" t="s">
        <v>6389</v>
      </c>
      <c r="C3086" t="s">
        <v>10405</v>
      </c>
      <c r="D3086" t="s">
        <v>998</v>
      </c>
      <c r="E3086">
        <v>91.527600000000007</v>
      </c>
      <c r="F3086">
        <v>53.4</v>
      </c>
      <c r="G3086">
        <v>-6.7909507008754204</v>
      </c>
      <c r="H3086">
        <v>-24.0274661535584</v>
      </c>
      <c r="I3086">
        <v>25.005360516818001</v>
      </c>
      <c r="J3086">
        <v>-14.1693448415862</v>
      </c>
      <c r="K3086">
        <v>54.010339945142199</v>
      </c>
      <c r="L3086">
        <v>47.629045137651801</v>
      </c>
      <c r="M3086">
        <v>28.709507734126699</v>
      </c>
      <c r="N3086">
        <v>0.61532270427717295</v>
      </c>
      <c r="O3086">
        <v>29.5880149812734</v>
      </c>
      <c r="P3086">
        <v>46.301369863013697</v>
      </c>
    </row>
    <row r="3087" spans="1:17" hidden="1" x14ac:dyDescent="0.3">
      <c r="A3087" t="s">
        <v>6390</v>
      </c>
      <c r="B3087" t="s">
        <v>6391</v>
      </c>
      <c r="C3087" t="s">
        <v>10405</v>
      </c>
      <c r="E3087">
        <v>91.403999999999996</v>
      </c>
      <c r="F3087">
        <v>49.26</v>
      </c>
      <c r="G3087">
        <v>2.6574360592242798</v>
      </c>
      <c r="H3087">
        <v>-3.7780924981649799</v>
      </c>
      <c r="I3087">
        <v>8.1085452301938599</v>
      </c>
      <c r="J3087">
        <v>1.07132945488703</v>
      </c>
      <c r="K3087">
        <v>47.0978596014115</v>
      </c>
      <c r="L3087">
        <v>43.1972203376491</v>
      </c>
      <c r="M3087">
        <v>42.998882125460902</v>
      </c>
      <c r="N3087">
        <v>0.94447059005255396</v>
      </c>
      <c r="O3087">
        <v>22.3913926106374</v>
      </c>
      <c r="P3087">
        <v>48.748845509763903</v>
      </c>
      <c r="Q3087">
        <v>0.22855052895278599</v>
      </c>
    </row>
    <row r="3088" spans="1:17" hidden="1" x14ac:dyDescent="0.3">
      <c r="A3088" t="s">
        <v>6392</v>
      </c>
      <c r="B3088" t="s">
        <v>6393</v>
      </c>
      <c r="C3088" t="s">
        <v>10405</v>
      </c>
      <c r="D3088" t="s">
        <v>83</v>
      </c>
      <c r="E3088">
        <v>91.390813199999997</v>
      </c>
      <c r="F3088">
        <v>114</v>
      </c>
      <c r="G3088">
        <v>-48.025969298478302</v>
      </c>
      <c r="H3088">
        <v>-5.6283324298533497</v>
      </c>
      <c r="I3088">
        <v>-20.784469991656501</v>
      </c>
      <c r="J3088">
        <v>-4.8663274345812901</v>
      </c>
      <c r="K3088">
        <v>116.185139394671</v>
      </c>
      <c r="L3088">
        <v>122.55911366227799</v>
      </c>
      <c r="M3088">
        <v>50.7783860061041</v>
      </c>
      <c r="N3088">
        <v>0.29659355246084002</v>
      </c>
      <c r="O3088">
        <v>33.3333333333333</v>
      </c>
      <c r="P3088">
        <v>12.3706259241005</v>
      </c>
      <c r="Q3088">
        <v>-5.1074787664043997E-2</v>
      </c>
    </row>
    <row r="3089" spans="1:17" hidden="1" x14ac:dyDescent="0.3">
      <c r="A3089" t="s">
        <v>6394</v>
      </c>
      <c r="B3089" t="s">
        <v>6395</v>
      </c>
      <c r="C3089" t="s">
        <v>10405</v>
      </c>
      <c r="D3089" t="s">
        <v>21</v>
      </c>
      <c r="E3089">
        <v>91.269097000000002</v>
      </c>
      <c r="F3089">
        <v>76.91</v>
      </c>
      <c r="G3089">
        <v>-87.392851311399099</v>
      </c>
      <c r="H3089">
        <v>-6.5337163345482399</v>
      </c>
      <c r="I3089">
        <v>-41.4341456560214</v>
      </c>
      <c r="J3089">
        <v>-4.09819758703921</v>
      </c>
      <c r="K3089">
        <v>80.425597196122496</v>
      </c>
      <c r="L3089">
        <v>106.754412790526</v>
      </c>
      <c r="M3089">
        <v>35.556528338785697</v>
      </c>
      <c r="N3089">
        <v>0.31075703302977498</v>
      </c>
      <c r="O3089">
        <v>143.66142244181501</v>
      </c>
      <c r="P3089">
        <v>9.88712673239033</v>
      </c>
      <c r="Q3089">
        <v>-5.7967821597646997E-2</v>
      </c>
    </row>
    <row r="3090" spans="1:17" hidden="1" x14ac:dyDescent="0.3">
      <c r="A3090" t="s">
        <v>6396</v>
      </c>
      <c r="B3090" t="s">
        <v>6397</v>
      </c>
      <c r="C3090" t="s">
        <v>10405</v>
      </c>
      <c r="D3090" t="s">
        <v>74</v>
      </c>
      <c r="E3090">
        <v>91.112504924999996</v>
      </c>
      <c r="F3090">
        <v>147.75</v>
      </c>
      <c r="G3090">
        <v>43.792441375348901</v>
      </c>
      <c r="H3090">
        <v>-11.7938744142555</v>
      </c>
      <c r="I3090">
        <v>42.681200170122501</v>
      </c>
      <c r="J3090">
        <v>5.4927035054723499</v>
      </c>
      <c r="K3090">
        <v>143.29682806341401</v>
      </c>
      <c r="L3090">
        <v>125.886459344239</v>
      </c>
      <c r="M3090">
        <v>68.492010467429694</v>
      </c>
      <c r="N3090">
        <v>0.22356820300692001</v>
      </c>
      <c r="O3090">
        <v>62.402707275803699</v>
      </c>
      <c r="P3090">
        <v>91.386010362694293</v>
      </c>
      <c r="Q3090">
        <v>2.7672548628639E-2</v>
      </c>
    </row>
    <row r="3091" spans="1:17" hidden="1" x14ac:dyDescent="0.3">
      <c r="A3091" t="s">
        <v>6398</v>
      </c>
      <c r="B3091" t="s">
        <v>6399</v>
      </c>
      <c r="C3091" t="s">
        <v>10405</v>
      </c>
      <c r="E3091">
        <v>91.070312319999999</v>
      </c>
      <c r="F3091">
        <v>20.8</v>
      </c>
      <c r="G3091">
        <v>73.076609664141102</v>
      </c>
      <c r="H3091">
        <v>33.938041772298398</v>
      </c>
      <c r="I3091">
        <v>56.228065024330597</v>
      </c>
      <c r="J3091">
        <v>18.382589991621</v>
      </c>
      <c r="K3091">
        <v>14.956616956606499</v>
      </c>
      <c r="L3091">
        <v>13.232848548383901</v>
      </c>
      <c r="M3091">
        <v>90.696532456604103</v>
      </c>
      <c r="N3091">
        <v>3.0695997961299901</v>
      </c>
      <c r="O3091">
        <v>8.4615384615384492</v>
      </c>
      <c r="P3091">
        <v>124.864864864864</v>
      </c>
      <c r="Q3091">
        <v>0.119515281235064</v>
      </c>
    </row>
    <row r="3092" spans="1:17" hidden="1" x14ac:dyDescent="0.3">
      <c r="A3092" t="s">
        <v>6400</v>
      </c>
      <c r="B3092" t="s">
        <v>6401</v>
      </c>
      <c r="C3092" t="s">
        <v>10405</v>
      </c>
      <c r="D3092" t="s">
        <v>1614</v>
      </c>
      <c r="E3092">
        <v>91.001199999999997</v>
      </c>
      <c r="F3092">
        <v>83</v>
      </c>
      <c r="G3092">
        <v>134.17614231539699</v>
      </c>
      <c r="H3092">
        <v>-5.0996413298330996</v>
      </c>
      <c r="I3092">
        <v>49.0214006170687</v>
      </c>
      <c r="J3092">
        <v>-3.2435043923209101</v>
      </c>
      <c r="K3092">
        <v>84.701970465318695</v>
      </c>
      <c r="L3092">
        <v>70.544829051695601</v>
      </c>
      <c r="M3092">
        <v>49.029691747856802</v>
      </c>
      <c r="N3092">
        <v>0.42025862068965503</v>
      </c>
      <c r="O3092">
        <v>39.397590361445701</v>
      </c>
      <c r="P3092">
        <v>199.09909909909899</v>
      </c>
      <c r="Q3092">
        <v>0.14135573995318201</v>
      </c>
    </row>
    <row r="3093" spans="1:17" hidden="1" x14ac:dyDescent="0.3">
      <c r="A3093" t="s">
        <v>6402</v>
      </c>
      <c r="B3093" t="s">
        <v>6403</v>
      </c>
      <c r="C3093" t="s">
        <v>10405</v>
      </c>
      <c r="D3093" t="s">
        <v>273</v>
      </c>
      <c r="E3093">
        <v>90.970794639999994</v>
      </c>
      <c r="F3093">
        <v>84.55</v>
      </c>
      <c r="G3093">
        <v>58.707183732849003</v>
      </c>
      <c r="H3093">
        <v>-11.4788372089979</v>
      </c>
      <c r="I3093">
        <v>77.7807991133093</v>
      </c>
      <c r="J3093">
        <v>-1.11680819014197</v>
      </c>
      <c r="K3093">
        <v>77.702924899387497</v>
      </c>
      <c r="L3093">
        <v>55.449517335131901</v>
      </c>
      <c r="M3093">
        <v>34.512334632086301</v>
      </c>
      <c r="N3093">
        <v>8.66175633591411E-2</v>
      </c>
      <c r="O3093">
        <v>25.783560023654601</v>
      </c>
      <c r="P3093">
        <v>132.855962544753</v>
      </c>
      <c r="Q3093">
        <v>6.1857188509965001E-2</v>
      </c>
    </row>
    <row r="3094" spans="1:17" hidden="1" x14ac:dyDescent="0.3">
      <c r="A3094" t="s">
        <v>6404</v>
      </c>
      <c r="B3094" t="s">
        <v>6405</v>
      </c>
      <c r="C3094" t="s">
        <v>10405</v>
      </c>
      <c r="D3094" t="s">
        <v>465</v>
      </c>
      <c r="E3094">
        <v>90.968192000000002</v>
      </c>
      <c r="F3094">
        <v>112</v>
      </c>
      <c r="G3094">
        <v>1.24616379718411</v>
      </c>
      <c r="H3094">
        <v>-3.5999380337226201</v>
      </c>
      <c r="I3094">
        <v>-29.654725656311498</v>
      </c>
      <c r="J3094">
        <v>-2.0530282018447199</v>
      </c>
      <c r="K3094">
        <v>110.151553328101</v>
      </c>
      <c r="L3094">
        <v>108.732083445161</v>
      </c>
      <c r="M3094">
        <v>54.993253084031402</v>
      </c>
      <c r="N3094">
        <v>0.12777777777777699</v>
      </c>
      <c r="O3094">
        <v>42.276785714285701</v>
      </c>
      <c r="P3094">
        <v>36.585365853658502</v>
      </c>
      <c r="Q3094">
        <v>-3.5470733689790001E-3</v>
      </c>
    </row>
    <row r="3095" spans="1:17" hidden="1" x14ac:dyDescent="0.3">
      <c r="A3095" t="s">
        <v>6406</v>
      </c>
      <c r="B3095" t="s">
        <v>6407</v>
      </c>
      <c r="C3095" t="s">
        <v>10405</v>
      </c>
      <c r="D3095" t="s">
        <v>753</v>
      </c>
      <c r="E3095">
        <v>90.884969691999999</v>
      </c>
      <c r="F3095">
        <v>43.39</v>
      </c>
      <c r="G3095">
        <v>2.3187140293981998</v>
      </c>
      <c r="H3095">
        <v>-4.7536543793488697</v>
      </c>
      <c r="I3095">
        <v>-7.0717307621038596</v>
      </c>
      <c r="J3095">
        <v>-2.6257658879844699</v>
      </c>
      <c r="K3095">
        <v>43.226915311109501</v>
      </c>
      <c r="L3095">
        <v>40.684339279203598</v>
      </c>
      <c r="M3095">
        <v>59.271834326705303</v>
      </c>
      <c r="N3095">
        <v>0.84451972890827498</v>
      </c>
      <c r="O3095">
        <v>8.0894215256971602</v>
      </c>
      <c r="P3095">
        <v>41.0598179453836</v>
      </c>
    </row>
    <row r="3096" spans="1:17" hidden="1" x14ac:dyDescent="0.3">
      <c r="A3096" t="s">
        <v>6408</v>
      </c>
      <c r="B3096" t="s">
        <v>6409</v>
      </c>
      <c r="C3096" t="s">
        <v>10405</v>
      </c>
      <c r="D3096" t="s">
        <v>89</v>
      </c>
      <c r="E3096">
        <v>90.836820000000003</v>
      </c>
      <c r="F3096">
        <v>46.5</v>
      </c>
      <c r="G3096">
        <v>41.657963976323998</v>
      </c>
      <c r="H3096">
        <v>-12.6826571164417</v>
      </c>
      <c r="I3096">
        <v>-40.344100957912602</v>
      </c>
      <c r="J3096">
        <v>2.6704741023027498</v>
      </c>
      <c r="K3096">
        <v>47.3735239256591</v>
      </c>
      <c r="L3096">
        <v>49.674257490221699</v>
      </c>
      <c r="M3096">
        <v>68.286211098293805</v>
      </c>
      <c r="N3096">
        <v>0.40933831136700999</v>
      </c>
      <c r="O3096">
        <v>82.150537634408593</v>
      </c>
      <c r="P3096">
        <v>103.501094091903</v>
      </c>
      <c r="Q3096">
        <v>6.4121132144517007E-2</v>
      </c>
    </row>
    <row r="3097" spans="1:17" hidden="1" x14ac:dyDescent="0.3">
      <c r="A3097" t="s">
        <v>6410</v>
      </c>
      <c r="B3097" t="s">
        <v>6411</v>
      </c>
      <c r="C3097" t="s">
        <v>10405</v>
      </c>
      <c r="D3097" t="s">
        <v>549</v>
      </c>
      <c r="E3097">
        <v>90.716472132000007</v>
      </c>
      <c r="F3097">
        <v>7.37</v>
      </c>
      <c r="G3097">
        <v>16.440239720340401</v>
      </c>
      <c r="H3097">
        <v>11.907829796026601</v>
      </c>
      <c r="I3097">
        <v>4.4235423349999001</v>
      </c>
      <c r="J3097">
        <v>-12.953502135494</v>
      </c>
      <c r="K3097">
        <v>6.9741420124343003</v>
      </c>
      <c r="L3097">
        <v>6.7180231626083602</v>
      </c>
      <c r="M3097">
        <v>47.920897687398302</v>
      </c>
      <c r="N3097">
        <v>0.98711067348103998</v>
      </c>
      <c r="O3097">
        <v>55.630936227951103</v>
      </c>
      <c r="P3097">
        <v>58.494623655913898</v>
      </c>
      <c r="Q3097">
        <v>1.8100501148583002E-2</v>
      </c>
    </row>
    <row r="3098" spans="1:17" hidden="1" x14ac:dyDescent="0.3">
      <c r="A3098" t="s">
        <v>6412</v>
      </c>
      <c r="B3098" t="s">
        <v>6413</v>
      </c>
      <c r="C3098" t="s">
        <v>10405</v>
      </c>
      <c r="D3098" t="s">
        <v>5019</v>
      </c>
      <c r="E3098">
        <v>90.656999999999996</v>
      </c>
      <c r="F3098">
        <v>126</v>
      </c>
      <c r="G3098">
        <v>-31.849498710243001</v>
      </c>
      <c r="H3098">
        <v>-10.518669543835999</v>
      </c>
      <c r="I3098">
        <v>-48.542180466788402</v>
      </c>
      <c r="J3098">
        <v>7.4707813219647896</v>
      </c>
      <c r="K3098">
        <v>127.25781901473501</v>
      </c>
      <c r="L3098">
        <v>144.30926671944201</v>
      </c>
      <c r="M3098">
        <v>62.646205330155503</v>
      </c>
      <c r="N3098">
        <v>0.365064255116611</v>
      </c>
      <c r="O3098">
        <v>107.103174603174</v>
      </c>
      <c r="P3098">
        <v>24.015748031495999</v>
      </c>
      <c r="Q3098">
        <v>9.5958326167116997E-2</v>
      </c>
    </row>
    <row r="3099" spans="1:17" hidden="1" x14ac:dyDescent="0.3">
      <c r="A3099" t="s">
        <v>6414</v>
      </c>
      <c r="B3099" t="s">
        <v>6415</v>
      </c>
      <c r="C3099" t="s">
        <v>10405</v>
      </c>
      <c r="D3099" t="s">
        <v>388</v>
      </c>
      <c r="E3099">
        <v>90.523923475000004</v>
      </c>
      <c r="F3099">
        <v>44.65</v>
      </c>
      <c r="G3099">
        <v>-10.846788683142799</v>
      </c>
      <c r="H3099">
        <v>-11.2971584662002</v>
      </c>
      <c r="I3099">
        <v>-1.42061350915595</v>
      </c>
      <c r="J3099">
        <v>-0.75757365639017804</v>
      </c>
      <c r="K3099">
        <v>44.788504645994102</v>
      </c>
      <c r="L3099">
        <v>43.9699650319494</v>
      </c>
      <c r="M3099">
        <v>56.855575863347497</v>
      </c>
      <c r="N3099">
        <v>0.46716742084360602</v>
      </c>
      <c r="O3099">
        <v>47.256438969764801</v>
      </c>
      <c r="P3099">
        <v>35.303030303030297</v>
      </c>
      <c r="Q3099">
        <v>8.4470959383411995E-2</v>
      </c>
    </row>
    <row r="3100" spans="1:17" hidden="1" x14ac:dyDescent="0.3">
      <c r="A3100" t="s">
        <v>6416</v>
      </c>
      <c r="B3100" t="s">
        <v>6417</v>
      </c>
      <c r="C3100" t="s">
        <v>10405</v>
      </c>
      <c r="D3100" t="s">
        <v>592</v>
      </c>
      <c r="E3100">
        <v>90.447500000000005</v>
      </c>
      <c r="F3100">
        <v>7.15</v>
      </c>
      <c r="G3100">
        <v>-49.190539172670803</v>
      </c>
      <c r="H3100">
        <v>-9.1799833196502707</v>
      </c>
      <c r="I3100">
        <v>-9.8758424907007196</v>
      </c>
      <c r="J3100">
        <v>-4.5154085028023099</v>
      </c>
      <c r="K3100">
        <v>7.2211991258195898</v>
      </c>
      <c r="L3100">
        <v>8.2862294985446798</v>
      </c>
      <c r="M3100">
        <v>50.752901905433198</v>
      </c>
      <c r="N3100">
        <v>0.62004645834822902</v>
      </c>
      <c r="O3100">
        <v>52.447552447552397</v>
      </c>
      <c r="P3100">
        <v>23.275862068965498</v>
      </c>
      <c r="Q3100">
        <v>-0.19505698120296</v>
      </c>
    </row>
    <row r="3101" spans="1:17" hidden="1" x14ac:dyDescent="0.3">
      <c r="A3101" t="s">
        <v>6418</v>
      </c>
      <c r="B3101" t="s">
        <v>6419</v>
      </c>
      <c r="C3101" t="s">
        <v>10405</v>
      </c>
      <c r="E3101">
        <v>90.413869095999999</v>
      </c>
      <c r="F3101">
        <v>20.59</v>
      </c>
      <c r="G3101">
        <v>35.141579959667702</v>
      </c>
      <c r="H3101">
        <v>11.879397370424799</v>
      </c>
      <c r="I3101">
        <v>-14.134860145167799</v>
      </c>
      <c r="J3101">
        <v>7.1157375412283201</v>
      </c>
      <c r="K3101">
        <v>21.0240282621698</v>
      </c>
      <c r="L3101">
        <v>21.081133580983099</v>
      </c>
      <c r="M3101">
        <v>55.205367142749097</v>
      </c>
      <c r="N3101">
        <v>3.3462352862227398</v>
      </c>
      <c r="O3101">
        <v>84.069936862554599</v>
      </c>
      <c r="P3101">
        <v>135.04566210045601</v>
      </c>
      <c r="Q3101">
        <v>8.7296120396944996E-2</v>
      </c>
    </row>
    <row r="3102" spans="1:17" hidden="1" x14ac:dyDescent="0.3">
      <c r="A3102" t="s">
        <v>6420</v>
      </c>
      <c r="B3102" t="s">
        <v>6421</v>
      </c>
      <c r="C3102" t="s">
        <v>10405</v>
      </c>
      <c r="D3102" t="s">
        <v>273</v>
      </c>
      <c r="E3102">
        <v>90.16</v>
      </c>
      <c r="F3102">
        <v>112.7</v>
      </c>
      <c r="G3102">
        <v>549.94118489532195</v>
      </c>
      <c r="H3102">
        <v>14.7137473206359</v>
      </c>
      <c r="I3102">
        <v>155.81748172893899</v>
      </c>
      <c r="J3102">
        <v>-6.8718095707201707E-2</v>
      </c>
      <c r="K3102">
        <v>91.236830348787805</v>
      </c>
      <c r="L3102">
        <v>55.914361989978701</v>
      </c>
      <c r="M3102">
        <v>100</v>
      </c>
      <c r="N3102">
        <v>0.44162742967523799</v>
      </c>
      <c r="O3102">
        <v>0</v>
      </c>
      <c r="P3102">
        <v>581.79068360556505</v>
      </c>
    </row>
    <row r="3103" spans="1:17" hidden="1" x14ac:dyDescent="0.3">
      <c r="A3103" t="s">
        <v>6422</v>
      </c>
      <c r="B3103" t="s">
        <v>6423</v>
      </c>
      <c r="C3103" t="s">
        <v>10405</v>
      </c>
      <c r="D3103" t="s">
        <v>125</v>
      </c>
      <c r="E3103">
        <v>89.968814249999994</v>
      </c>
      <c r="F3103">
        <v>15.01</v>
      </c>
      <c r="G3103">
        <v>8.3667732389791301</v>
      </c>
      <c r="H3103">
        <v>55.325270647839297</v>
      </c>
      <c r="I3103">
        <v>44.460848574992198</v>
      </c>
      <c r="J3103">
        <v>14.1008179520014</v>
      </c>
      <c r="K3103">
        <v>11.415467031773501</v>
      </c>
      <c r="L3103">
        <v>10.934934760519999</v>
      </c>
      <c r="M3103">
        <v>82.853978579170303</v>
      </c>
      <c r="N3103">
        <v>2.1137416377738898</v>
      </c>
      <c r="O3103">
        <v>1.26582278481013</v>
      </c>
      <c r="P3103">
        <v>95.736964751310197</v>
      </c>
    </row>
    <row r="3104" spans="1:17" hidden="1" x14ac:dyDescent="0.3">
      <c r="A3104" t="s">
        <v>6424</v>
      </c>
      <c r="B3104" t="s">
        <v>6425</v>
      </c>
      <c r="C3104" t="s">
        <v>10405</v>
      </c>
      <c r="D3104" t="s">
        <v>1097</v>
      </c>
      <c r="E3104">
        <v>89.745792499999993</v>
      </c>
      <c r="F3104">
        <v>78.05</v>
      </c>
      <c r="G3104">
        <v>6.2920942101108803</v>
      </c>
      <c r="H3104">
        <v>-6.4640291186725998</v>
      </c>
      <c r="I3104">
        <v>24.385560335165</v>
      </c>
      <c r="J3104">
        <v>-0.39908418148847502</v>
      </c>
      <c r="K3104">
        <v>73.053180274762596</v>
      </c>
      <c r="L3104">
        <v>64.515162015887299</v>
      </c>
      <c r="M3104">
        <v>44.6521701535872</v>
      </c>
      <c r="N3104">
        <v>0.24619970193740601</v>
      </c>
      <c r="O3104">
        <v>11.3388853299167</v>
      </c>
      <c r="P3104">
        <v>58.477157360405997</v>
      </c>
    </row>
    <row r="3105" spans="1:17" hidden="1" x14ac:dyDescent="0.3">
      <c r="A3105" t="s">
        <v>6426</v>
      </c>
      <c r="B3105" t="s">
        <v>6427</v>
      </c>
      <c r="C3105" t="s">
        <v>10405</v>
      </c>
      <c r="D3105" t="s">
        <v>51</v>
      </c>
      <c r="E3105">
        <v>89.665499999999994</v>
      </c>
      <c r="F3105">
        <v>259.89999999999998</v>
      </c>
      <c r="G3105">
        <v>51.6956990298698</v>
      </c>
      <c r="H3105">
        <v>4.2074943987097901</v>
      </c>
      <c r="I3105">
        <v>18.3233761826144</v>
      </c>
      <c r="J3105">
        <v>-7.1803009291174602</v>
      </c>
      <c r="K3105">
        <v>243.957491266727</v>
      </c>
      <c r="L3105">
        <v>209.75157300975599</v>
      </c>
      <c r="M3105">
        <v>50.347414013670203</v>
      </c>
      <c r="N3105">
        <v>2.5942706228754999</v>
      </c>
      <c r="O3105">
        <v>31.666025394382402</v>
      </c>
      <c r="P3105">
        <v>91.525423728813493</v>
      </c>
      <c r="Q3105">
        <v>8.6503900532737002E-2</v>
      </c>
    </row>
    <row r="3106" spans="1:17" hidden="1" x14ac:dyDescent="0.3">
      <c r="A3106" t="s">
        <v>6428</v>
      </c>
      <c r="B3106" t="s">
        <v>6429</v>
      </c>
      <c r="C3106" t="s">
        <v>10405</v>
      </c>
      <c r="D3106" t="s">
        <v>3212</v>
      </c>
      <c r="E3106">
        <v>89.336391300000003</v>
      </c>
      <c r="F3106">
        <v>126.75</v>
      </c>
      <c r="G3106">
        <v>-31.3738744534059</v>
      </c>
      <c r="H3106">
        <v>-4.4614533497475897</v>
      </c>
      <c r="I3106">
        <v>-16.919015226344801</v>
      </c>
      <c r="J3106">
        <v>0.61471634140507103</v>
      </c>
      <c r="K3106">
        <v>123.40453415547201</v>
      </c>
      <c r="M3106">
        <v>59.2981638936633</v>
      </c>
      <c r="N3106">
        <v>0.59258305433942804</v>
      </c>
      <c r="O3106">
        <v>18.343195266272101</v>
      </c>
      <c r="P3106">
        <v>20.714285714285701</v>
      </c>
    </row>
    <row r="3107" spans="1:17" hidden="1" x14ac:dyDescent="0.3">
      <c r="A3107" t="s">
        <v>6430</v>
      </c>
      <c r="B3107" t="s">
        <v>6431</v>
      </c>
      <c r="C3107" t="s">
        <v>10405</v>
      </c>
      <c r="D3107" t="s">
        <v>1614</v>
      </c>
      <c r="E3107">
        <v>89.181749999999994</v>
      </c>
      <c r="F3107">
        <v>52.5</v>
      </c>
      <c r="G3107">
        <v>-21.090005039356999</v>
      </c>
      <c r="H3107">
        <v>-9.7354959743347091</v>
      </c>
      <c r="I3107">
        <v>-6.63514581229584</v>
      </c>
      <c r="J3107">
        <v>0.82763023436926497</v>
      </c>
      <c r="K3107">
        <v>52.461933437828002</v>
      </c>
      <c r="M3107">
        <v>51.730775103708901</v>
      </c>
      <c r="N3107">
        <v>0.60711462450592801</v>
      </c>
      <c r="O3107">
        <v>19.999999999999901</v>
      </c>
      <c r="P3107">
        <v>16.407982261640701</v>
      </c>
    </row>
    <row r="3108" spans="1:17" hidden="1" x14ac:dyDescent="0.3">
      <c r="A3108" t="s">
        <v>6432</v>
      </c>
      <c r="B3108" t="s">
        <v>6433</v>
      </c>
      <c r="C3108" t="s">
        <v>10405</v>
      </c>
      <c r="D3108" t="s">
        <v>144</v>
      </c>
      <c r="E3108">
        <v>89.040206961999999</v>
      </c>
      <c r="F3108">
        <v>9.94</v>
      </c>
      <c r="G3108">
        <v>-52.902773392550003</v>
      </c>
      <c r="H3108">
        <v>-5.7828902166748097</v>
      </c>
      <c r="I3108">
        <v>-26.452279007427101</v>
      </c>
      <c r="J3108">
        <v>-2.0530282018447199</v>
      </c>
      <c r="K3108">
        <v>10.1366943988304</v>
      </c>
      <c r="L3108">
        <v>11.4836758233048</v>
      </c>
      <c r="M3108">
        <v>40.594846455129499</v>
      </c>
      <c r="N3108">
        <v>0.88538505006024604</v>
      </c>
      <c r="O3108">
        <v>89.395482204970705</v>
      </c>
      <c r="P3108">
        <v>12.6984126984126</v>
      </c>
      <c r="Q3108">
        <v>6.6751905256727001E-2</v>
      </c>
    </row>
    <row r="3109" spans="1:17" hidden="1" x14ac:dyDescent="0.3">
      <c r="A3109" t="s">
        <v>6434</v>
      </c>
      <c r="B3109" t="s">
        <v>6435</v>
      </c>
      <c r="C3109" t="s">
        <v>10405</v>
      </c>
      <c r="D3109" t="s">
        <v>54</v>
      </c>
      <c r="E3109">
        <v>88.800658799999994</v>
      </c>
      <c r="F3109">
        <v>150.5</v>
      </c>
      <c r="G3109">
        <v>6.7962866421290897</v>
      </c>
      <c r="H3109">
        <v>-13.3615984282944</v>
      </c>
      <c r="I3109">
        <v>10.093712909871799</v>
      </c>
      <c r="J3109">
        <v>-2.6179999532571498</v>
      </c>
      <c r="K3109">
        <v>153.61881989468799</v>
      </c>
      <c r="L3109">
        <v>138.50213366738501</v>
      </c>
      <c r="M3109">
        <v>38.999836624683297</v>
      </c>
      <c r="N3109">
        <v>0.59515390315898797</v>
      </c>
      <c r="O3109">
        <v>22.458471760797298</v>
      </c>
      <c r="P3109">
        <v>49.009900990098998</v>
      </c>
      <c r="Q3109">
        <v>-6.3156260712686998E-2</v>
      </c>
    </row>
    <row r="3110" spans="1:17" hidden="1" x14ac:dyDescent="0.3">
      <c r="A3110" t="s">
        <v>6436</v>
      </c>
      <c r="B3110" t="s">
        <v>6437</v>
      </c>
      <c r="C3110" t="s">
        <v>10405</v>
      </c>
      <c r="D3110" t="s">
        <v>89</v>
      </c>
      <c r="E3110">
        <v>88.671851551999893</v>
      </c>
      <c r="F3110">
        <v>76.64</v>
      </c>
      <c r="G3110">
        <v>47.425355090926402</v>
      </c>
      <c r="H3110">
        <v>-18.461877895662401</v>
      </c>
      <c r="I3110">
        <v>-10.579308472728901</v>
      </c>
      <c r="J3110">
        <v>-2.5162809876216099</v>
      </c>
      <c r="K3110">
        <v>80.7089885032929</v>
      </c>
      <c r="L3110">
        <v>73.584000995236707</v>
      </c>
      <c r="M3110">
        <v>34.5898003934469</v>
      </c>
      <c r="N3110">
        <v>0.286528590616622</v>
      </c>
      <c r="O3110">
        <v>37.134655532358998</v>
      </c>
      <c r="Q3110">
        <v>0.117163811368847</v>
      </c>
    </row>
    <row r="3111" spans="1:17" hidden="1" x14ac:dyDescent="0.3">
      <c r="A3111" t="s">
        <v>6438</v>
      </c>
      <c r="B3111" t="s">
        <v>6439</v>
      </c>
      <c r="C3111" t="s">
        <v>10405</v>
      </c>
      <c r="D3111" t="s">
        <v>1012</v>
      </c>
      <c r="E3111">
        <v>88.519418400000006</v>
      </c>
      <c r="F3111">
        <v>168</v>
      </c>
      <c r="G3111">
        <v>17.3512117693306</v>
      </c>
      <c r="H3111">
        <v>-5.5026067601980602</v>
      </c>
      <c r="I3111">
        <v>31.806070996391799</v>
      </c>
      <c r="J3111">
        <v>3.60734915664584</v>
      </c>
      <c r="K3111">
        <v>157.92158249743801</v>
      </c>
      <c r="M3111">
        <v>48.172402818429703</v>
      </c>
      <c r="N3111">
        <v>0.30986425339366502</v>
      </c>
      <c r="O3111">
        <v>12.5</v>
      </c>
      <c r="P3111">
        <v>109.345794392523</v>
      </c>
    </row>
    <row r="3112" spans="1:17" hidden="1" x14ac:dyDescent="0.3">
      <c r="A3112" t="s">
        <v>6440</v>
      </c>
      <c r="B3112" t="s">
        <v>6441</v>
      </c>
      <c r="C3112" t="s">
        <v>10405</v>
      </c>
      <c r="D3112" t="s">
        <v>215</v>
      </c>
      <c r="E3112">
        <v>88.423751999999993</v>
      </c>
      <c r="F3112">
        <v>5.96</v>
      </c>
      <c r="G3112">
        <v>-67.823802778765497</v>
      </c>
      <c r="H3112">
        <v>-13.757288100025599</v>
      </c>
      <c r="I3112">
        <v>-49.590316388756399</v>
      </c>
      <c r="J3112">
        <v>-5.2892741565372603</v>
      </c>
      <c r="K3112">
        <v>6.62413476285582</v>
      </c>
      <c r="L3112">
        <v>7.6495524810801099</v>
      </c>
      <c r="M3112">
        <v>25.499850814377101</v>
      </c>
      <c r="N3112">
        <v>0.439770354888323</v>
      </c>
      <c r="O3112">
        <v>118.120805369127</v>
      </c>
      <c r="P3112">
        <v>2.2298456260720401</v>
      </c>
      <c r="Q3112">
        <v>0.121401740394774</v>
      </c>
    </row>
    <row r="3113" spans="1:17" hidden="1" x14ac:dyDescent="0.3">
      <c r="A3113" t="s">
        <v>6442</v>
      </c>
      <c r="B3113" t="s">
        <v>6443</v>
      </c>
      <c r="C3113" t="s">
        <v>10405</v>
      </c>
      <c r="D3113" t="s">
        <v>753</v>
      </c>
      <c r="E3113">
        <v>88.390709483999998</v>
      </c>
      <c r="F3113">
        <v>94.07</v>
      </c>
      <c r="G3113">
        <v>22.4901239312663</v>
      </c>
      <c r="H3113">
        <v>-6.6114648443760702</v>
      </c>
      <c r="I3113">
        <v>-7.6792207754608999</v>
      </c>
      <c r="J3113">
        <v>-2.3706565766462</v>
      </c>
      <c r="K3113">
        <v>94.497823858673001</v>
      </c>
      <c r="L3113">
        <v>87.579663067183205</v>
      </c>
      <c r="M3113">
        <v>50.698257281001702</v>
      </c>
      <c r="N3113">
        <v>0.66355222889794896</v>
      </c>
      <c r="O3113">
        <v>9.22717125544807</v>
      </c>
      <c r="P3113">
        <v>59.440677966101603</v>
      </c>
    </row>
    <row r="3114" spans="1:17" hidden="1" x14ac:dyDescent="0.3">
      <c r="A3114" t="s">
        <v>6444</v>
      </c>
      <c r="B3114" t="s">
        <v>6445</v>
      </c>
      <c r="C3114" t="s">
        <v>10405</v>
      </c>
      <c r="D3114" t="s">
        <v>125</v>
      </c>
      <c r="E3114">
        <v>87.927374303999997</v>
      </c>
      <c r="F3114">
        <v>24.33</v>
      </c>
      <c r="G3114">
        <v>-19.717145769066601</v>
      </c>
      <c r="H3114">
        <v>9.2010841422995302</v>
      </c>
      <c r="I3114">
        <v>-20.074639483181901</v>
      </c>
      <c r="J3114">
        <v>-11.8890937756152</v>
      </c>
      <c r="K3114">
        <v>23.038894616941501</v>
      </c>
      <c r="L3114">
        <v>23.171881276388898</v>
      </c>
      <c r="M3114">
        <v>56.479468868324702</v>
      </c>
      <c r="N3114">
        <v>1.64968078194018</v>
      </c>
      <c r="O3114">
        <v>63.131935881627598</v>
      </c>
      <c r="P3114">
        <v>36.916150815981901</v>
      </c>
      <c r="Q3114">
        <v>2.1834128825442001E-2</v>
      </c>
    </row>
    <row r="3115" spans="1:17" hidden="1" x14ac:dyDescent="0.3">
      <c r="A3115" t="s">
        <v>6446</v>
      </c>
      <c r="B3115" t="s">
        <v>6447</v>
      </c>
      <c r="C3115" t="s">
        <v>10405</v>
      </c>
      <c r="D3115" t="s">
        <v>54</v>
      </c>
      <c r="E3115">
        <v>87.836063615999905</v>
      </c>
      <c r="F3115">
        <v>1.26</v>
      </c>
      <c r="G3115">
        <v>-5.8494987102430898</v>
      </c>
      <c r="H3115">
        <v>-11.070182000316899</v>
      </c>
      <c r="I3115">
        <v>-37.139862413118202</v>
      </c>
      <c r="J3115">
        <v>-9.2994050134389106</v>
      </c>
      <c r="K3115">
        <v>1.4051158174248599</v>
      </c>
      <c r="L3115">
        <v>1.57118355717494</v>
      </c>
      <c r="M3115">
        <v>26.027991989790301</v>
      </c>
      <c r="N3115">
        <v>0.77040153226918695</v>
      </c>
      <c r="O3115">
        <v>146.031746031746</v>
      </c>
      <c r="P3115">
        <v>39.999999999999901</v>
      </c>
      <c r="Q3115">
        <v>-0.14973967310145</v>
      </c>
    </row>
    <row r="3116" spans="1:17" hidden="1" x14ac:dyDescent="0.3">
      <c r="A3116" t="s">
        <v>6448</v>
      </c>
      <c r="B3116" t="s">
        <v>6449</v>
      </c>
      <c r="C3116" t="s">
        <v>10405</v>
      </c>
      <c r="D3116" t="s">
        <v>592</v>
      </c>
      <c r="E3116">
        <v>87.787927187999998</v>
      </c>
      <c r="F3116">
        <v>1.17</v>
      </c>
      <c r="G3116">
        <v>-119.31662906904</v>
      </c>
      <c r="H3116">
        <v>-21.8847469806005</v>
      </c>
      <c r="I3116">
        <v>-20.055796507975298</v>
      </c>
      <c r="J3116">
        <v>-4.6600742723054198</v>
      </c>
      <c r="K3116">
        <v>1.2765899812286201</v>
      </c>
      <c r="L3116">
        <v>2.0858890020016498</v>
      </c>
      <c r="M3116">
        <v>37.8859293108329</v>
      </c>
      <c r="N3116">
        <v>0.35719424137370398</v>
      </c>
      <c r="O3116">
        <v>757.95898943149905</v>
      </c>
      <c r="P3116">
        <v>13.7822454308094</v>
      </c>
      <c r="Q3116">
        <v>5.4502668671353997E-2</v>
      </c>
    </row>
    <row r="3117" spans="1:17" hidden="1" x14ac:dyDescent="0.3">
      <c r="A3117" t="s">
        <v>6450</v>
      </c>
      <c r="B3117" t="s">
        <v>6451</v>
      </c>
      <c r="C3117" t="s">
        <v>10405</v>
      </c>
      <c r="D3117" t="s">
        <v>284</v>
      </c>
      <c r="E3117">
        <v>87.756580275000005</v>
      </c>
      <c r="F3117">
        <v>116.35</v>
      </c>
      <c r="G3117">
        <v>-13.8474703126771</v>
      </c>
      <c r="H3117">
        <v>-5.2694128031119902</v>
      </c>
      <c r="I3117">
        <v>-35.226560387136701</v>
      </c>
      <c r="J3117">
        <v>-8.3055493797390305</v>
      </c>
      <c r="K3117">
        <v>123.980852028838</v>
      </c>
      <c r="L3117">
        <v>127.72367523258499</v>
      </c>
      <c r="M3117">
        <v>27.278196122234402</v>
      </c>
      <c r="N3117">
        <v>0.45523339270115198</v>
      </c>
      <c r="O3117">
        <v>45.337344220025699</v>
      </c>
      <c r="P3117">
        <v>27.506849315068401</v>
      </c>
      <c r="Q3117">
        <v>6.0415964092710002E-2</v>
      </c>
    </row>
    <row r="3118" spans="1:17" hidden="1" x14ac:dyDescent="0.3">
      <c r="A3118" t="s">
        <v>6452</v>
      </c>
      <c r="B3118" t="s">
        <v>6453</v>
      </c>
      <c r="C3118" t="s">
        <v>10405</v>
      </c>
      <c r="D3118" t="s">
        <v>400</v>
      </c>
      <c r="E3118">
        <v>87.526596579</v>
      </c>
      <c r="F3118">
        <v>83.57</v>
      </c>
      <c r="G3118">
        <v>0.82235396478467404</v>
      </c>
      <c r="H3118">
        <v>-11.011950045734601</v>
      </c>
      <c r="I3118">
        <v>-48.271397134133103</v>
      </c>
      <c r="J3118">
        <v>-3.0647929077270701</v>
      </c>
      <c r="K3118">
        <v>90.734688866428698</v>
      </c>
      <c r="L3118">
        <v>90.389399619276702</v>
      </c>
      <c r="M3118">
        <v>40.120052086117902</v>
      </c>
      <c r="N3118">
        <v>2.6014846689575699</v>
      </c>
      <c r="O3118">
        <v>57.951417972956797</v>
      </c>
      <c r="P3118">
        <v>66.374676488154407</v>
      </c>
      <c r="Q3118">
        <v>0.15928779954202901</v>
      </c>
    </row>
    <row r="3119" spans="1:17" hidden="1" x14ac:dyDescent="0.3">
      <c r="A3119" t="s">
        <v>6454</v>
      </c>
      <c r="B3119" t="s">
        <v>6455</v>
      </c>
      <c r="C3119" t="s">
        <v>10405</v>
      </c>
      <c r="D3119" t="s">
        <v>1429</v>
      </c>
      <c r="E3119">
        <v>87.439234999999996</v>
      </c>
      <c r="F3119">
        <v>131.30000000000001</v>
      </c>
      <c r="G3119">
        <v>19.070041519641901</v>
      </c>
      <c r="H3119">
        <v>3.4199531445844</v>
      </c>
      <c r="I3119">
        <v>13.0574221164206</v>
      </c>
      <c r="J3119">
        <v>-5.16413931295582</v>
      </c>
      <c r="K3119">
        <v>122.85601214056599</v>
      </c>
      <c r="L3119">
        <v>112.092176545146</v>
      </c>
      <c r="M3119">
        <v>56.277332232932601</v>
      </c>
      <c r="N3119">
        <v>0.58278174515564696</v>
      </c>
      <c r="O3119">
        <v>37.052551408987</v>
      </c>
      <c r="P3119">
        <v>75.066666666666606</v>
      </c>
      <c r="Q3119">
        <v>0.113418842126518</v>
      </c>
    </row>
    <row r="3120" spans="1:17" hidden="1" x14ac:dyDescent="0.3">
      <c r="A3120" t="s">
        <v>6456</v>
      </c>
      <c r="B3120" t="s">
        <v>6457</v>
      </c>
      <c r="C3120" t="s">
        <v>10405</v>
      </c>
      <c r="D3120" t="s">
        <v>2703</v>
      </c>
      <c r="E3120">
        <v>87.404126836000003</v>
      </c>
      <c r="F3120">
        <v>105.43</v>
      </c>
      <c r="G3120">
        <v>145.59786971080899</v>
      </c>
      <c r="H3120">
        <v>4.4391632352799002</v>
      </c>
      <c r="I3120">
        <v>152.59255641950699</v>
      </c>
      <c r="J3120">
        <v>8.1907135636361694</v>
      </c>
      <c r="K3120">
        <v>84.407561859329405</v>
      </c>
      <c r="L3120">
        <v>63.320687206819599</v>
      </c>
      <c r="M3120">
        <v>84.945777194830697</v>
      </c>
      <c r="N3120">
        <v>1.63636363636363</v>
      </c>
      <c r="O3120">
        <v>0</v>
      </c>
      <c r="P3120">
        <v>251.433333333333</v>
      </c>
    </row>
    <row r="3121" spans="1:17" hidden="1" x14ac:dyDescent="0.3">
      <c r="A3121" t="s">
        <v>6458</v>
      </c>
      <c r="B3121" t="s">
        <v>6459</v>
      </c>
      <c r="C3121" t="s">
        <v>10405</v>
      </c>
      <c r="D3121" t="s">
        <v>1429</v>
      </c>
      <c r="E3121">
        <v>87.301771039999906</v>
      </c>
      <c r="F3121">
        <v>20.32</v>
      </c>
      <c r="G3121">
        <v>363.76025738731698</v>
      </c>
      <c r="H3121">
        <v>-18.804270104528399</v>
      </c>
      <c r="I3121">
        <v>14.4677875122755</v>
      </c>
      <c r="J3121">
        <v>-13.311589845680301</v>
      </c>
      <c r="K3121">
        <v>22.283715821072398</v>
      </c>
      <c r="M3121">
        <v>11.5284416784186</v>
      </c>
      <c r="N3121">
        <v>0.104897638876218</v>
      </c>
      <c r="O3121">
        <v>24.9507874015748</v>
      </c>
      <c r="P3121">
        <v>395.60975609756099</v>
      </c>
    </row>
    <row r="3122" spans="1:17" hidden="1" x14ac:dyDescent="0.3">
      <c r="A3122" t="s">
        <v>6460</v>
      </c>
      <c r="B3122" t="s">
        <v>6461</v>
      </c>
      <c r="C3122" t="s">
        <v>10405</v>
      </c>
      <c r="D3122" t="s">
        <v>130</v>
      </c>
      <c r="E3122">
        <v>87.286622499999993</v>
      </c>
      <c r="F3122">
        <v>21.7</v>
      </c>
      <c r="G3122">
        <v>78.830112940242302</v>
      </c>
      <c r="H3122">
        <v>-13.2212596182344</v>
      </c>
      <c r="I3122">
        <v>46.874853325296499</v>
      </c>
      <c r="J3122">
        <v>-7.3712100200265498</v>
      </c>
      <c r="K3122">
        <v>22.798445524154602</v>
      </c>
      <c r="L3122">
        <v>20.625937711931599</v>
      </c>
      <c r="M3122">
        <v>52.288648476340299</v>
      </c>
      <c r="N3122">
        <v>0.59148625342133199</v>
      </c>
      <c r="O3122">
        <v>45.622119815668199</v>
      </c>
      <c r="P3122">
        <v>171.25</v>
      </c>
      <c r="Q3122">
        <v>6.7395759445293996E-2</v>
      </c>
    </row>
    <row r="3123" spans="1:17" hidden="1" x14ac:dyDescent="0.3">
      <c r="A3123" t="s">
        <v>6462</v>
      </c>
      <c r="B3123" t="s">
        <v>6463</v>
      </c>
      <c r="C3123" t="s">
        <v>10405</v>
      </c>
      <c r="D3123" t="s">
        <v>195</v>
      </c>
      <c r="E3123">
        <v>87.091689590000001</v>
      </c>
      <c r="F3123">
        <v>56.26</v>
      </c>
      <c r="G3123">
        <v>-33.165057384159901</v>
      </c>
      <c r="H3123">
        <v>-12.8887603278173</v>
      </c>
      <c r="I3123">
        <v>7.2674478201639499</v>
      </c>
      <c r="J3123">
        <v>-4.4530282018447096</v>
      </c>
      <c r="K3123">
        <v>56.887964840948896</v>
      </c>
      <c r="L3123">
        <v>55.362622637289398</v>
      </c>
      <c r="M3123">
        <v>39.7587312554679</v>
      </c>
      <c r="N3123">
        <v>0.70548886797727695</v>
      </c>
      <c r="O3123">
        <v>24.422324920014201</v>
      </c>
      <c r="P3123">
        <v>33.444022770398398</v>
      </c>
      <c r="Q3123">
        <v>-4.0574175939123998E-2</v>
      </c>
    </row>
    <row r="3124" spans="1:17" hidden="1" x14ac:dyDescent="0.3">
      <c r="A3124" t="s">
        <v>6464</v>
      </c>
      <c r="B3124" t="s">
        <v>6465</v>
      </c>
      <c r="C3124" t="s">
        <v>10405</v>
      </c>
      <c r="D3124" t="s">
        <v>753</v>
      </c>
      <c r="E3124">
        <v>86.967899709999998</v>
      </c>
      <c r="F3124">
        <v>54.77</v>
      </c>
      <c r="G3124">
        <v>-10.4082570250989</v>
      </c>
      <c r="H3124">
        <v>1.6019034369484999</v>
      </c>
      <c r="I3124">
        <v>-0.93705921526781899</v>
      </c>
      <c r="J3124">
        <v>2.6943502538273298</v>
      </c>
      <c r="K3124">
        <v>52.288757004330002</v>
      </c>
      <c r="L3124">
        <v>49.693075050267197</v>
      </c>
      <c r="M3124">
        <v>73.635405148885695</v>
      </c>
      <c r="N3124">
        <v>2.1279215728773702</v>
      </c>
      <c r="O3124">
        <v>1.3511046193171301</v>
      </c>
      <c r="P3124">
        <v>34.174424301812799</v>
      </c>
      <c r="Q3124">
        <v>-4.1911912161719999E-3</v>
      </c>
    </row>
    <row r="3125" spans="1:17" hidden="1" x14ac:dyDescent="0.3">
      <c r="A3125" t="s">
        <v>6466</v>
      </c>
      <c r="B3125" t="s">
        <v>6467</v>
      </c>
      <c r="C3125" t="s">
        <v>10405</v>
      </c>
      <c r="D3125" t="s">
        <v>130</v>
      </c>
      <c r="E3125">
        <v>86.733785600000004</v>
      </c>
      <c r="F3125">
        <v>8800.1</v>
      </c>
      <c r="G3125">
        <v>74.519733862894</v>
      </c>
      <c r="H3125">
        <v>-8.4858250974876999</v>
      </c>
      <c r="I3125">
        <v>99.511525018555702</v>
      </c>
      <c r="J3125">
        <v>-1.91155092911744</v>
      </c>
      <c r="K3125">
        <v>7657.3635779688002</v>
      </c>
      <c r="L3125">
        <v>5536.5219530651002</v>
      </c>
      <c r="M3125">
        <v>45.600951941967203</v>
      </c>
      <c r="N3125">
        <v>0.177585080477519</v>
      </c>
      <c r="O3125">
        <v>9.5112555539141592</v>
      </c>
      <c r="P3125">
        <v>158.75036753895901</v>
      </c>
      <c r="Q3125">
        <v>9.3131515217894006E-2</v>
      </c>
    </row>
    <row r="3126" spans="1:17" hidden="1" x14ac:dyDescent="0.3">
      <c r="A3126" t="s">
        <v>6468</v>
      </c>
      <c r="B3126" t="s">
        <v>6469</v>
      </c>
      <c r="C3126" t="s">
        <v>10405</v>
      </c>
      <c r="D3126" t="s">
        <v>753</v>
      </c>
      <c r="E3126">
        <v>86.396236028999994</v>
      </c>
      <c r="F3126">
        <v>999.99</v>
      </c>
      <c r="G3126">
        <v>-31.849498710243001</v>
      </c>
      <c r="H3126">
        <v>-4.6008389346235203</v>
      </c>
      <c r="I3126">
        <v>-17.394639483181901</v>
      </c>
      <c r="J3126">
        <v>-2.25282840164492</v>
      </c>
      <c r="K3126">
        <v>999.98822352709897</v>
      </c>
      <c r="L3126">
        <v>999.98606738433398</v>
      </c>
      <c r="M3126">
        <v>51.871899376974604</v>
      </c>
      <c r="N3126">
        <v>0.91677645742543601</v>
      </c>
      <c r="O3126">
        <v>3.0010300103000902</v>
      </c>
      <c r="P3126">
        <v>3.09175257731959</v>
      </c>
      <c r="Q3126">
        <v>-0.10191571481775601</v>
      </c>
    </row>
    <row r="3127" spans="1:17" hidden="1" x14ac:dyDescent="0.3">
      <c r="A3127" t="s">
        <v>6470</v>
      </c>
      <c r="B3127" t="s">
        <v>6471</v>
      </c>
      <c r="C3127" t="s">
        <v>10405</v>
      </c>
      <c r="D3127" t="s">
        <v>592</v>
      </c>
      <c r="E3127">
        <v>86.167467567999907</v>
      </c>
      <c r="F3127">
        <v>99.71</v>
      </c>
      <c r="G3127">
        <v>2.6211688555019901</v>
      </c>
      <c r="H3127">
        <v>-6.6054440606914602</v>
      </c>
      <c r="I3127">
        <v>2.88280321886872</v>
      </c>
      <c r="J3127">
        <v>-3.2621544766843802</v>
      </c>
      <c r="K3127">
        <v>93.9424247071412</v>
      </c>
      <c r="L3127">
        <v>92.019873699466203</v>
      </c>
      <c r="M3127">
        <v>69.383893017342203</v>
      </c>
      <c r="N3127">
        <v>1.3514516080610599</v>
      </c>
      <c r="O3127">
        <v>19.697121652793001</v>
      </c>
      <c r="P3127">
        <v>39.357092941998602</v>
      </c>
      <c r="Q3127">
        <v>1.6979162842680001E-2</v>
      </c>
    </row>
    <row r="3128" spans="1:17" hidden="1" x14ac:dyDescent="0.3">
      <c r="A3128" t="s">
        <v>6472</v>
      </c>
      <c r="B3128" t="s">
        <v>6473</v>
      </c>
      <c r="C3128" t="s">
        <v>10405</v>
      </c>
      <c r="D3128" t="s">
        <v>125</v>
      </c>
      <c r="E3128">
        <v>86.124019759999996</v>
      </c>
      <c r="F3128">
        <v>103.3</v>
      </c>
      <c r="G3128">
        <v>-82.588649878578806</v>
      </c>
      <c r="H3128">
        <v>-12.056394490179001</v>
      </c>
      <c r="I3128">
        <v>-11.3915609813861</v>
      </c>
      <c r="J3128">
        <v>-6.0677951607741099</v>
      </c>
      <c r="K3128">
        <v>108.40386217871099</v>
      </c>
      <c r="M3128">
        <v>30.081892283985098</v>
      </c>
      <c r="N3128">
        <v>0.63296815939522</v>
      </c>
      <c r="O3128">
        <v>103.29138431752099</v>
      </c>
      <c r="P3128">
        <v>25.2121212121212</v>
      </c>
    </row>
    <row r="3129" spans="1:17" hidden="1" x14ac:dyDescent="0.3">
      <c r="A3129" t="s">
        <v>6474</v>
      </c>
      <c r="B3129" t="s">
        <v>6475</v>
      </c>
      <c r="C3129" t="s">
        <v>10405</v>
      </c>
      <c r="D3129" t="s">
        <v>130</v>
      </c>
      <c r="E3129">
        <v>86.032799999999995</v>
      </c>
      <c r="F3129">
        <v>79.66</v>
      </c>
      <c r="G3129">
        <v>-17.049095193886199</v>
      </c>
      <c r="H3129">
        <v>-5.58611025245298</v>
      </c>
      <c r="I3129">
        <v>-15.462457781326499</v>
      </c>
      <c r="J3129">
        <v>-7.1016830387079102</v>
      </c>
      <c r="K3129">
        <v>84.861942170938406</v>
      </c>
      <c r="L3129">
        <v>84.311304932895894</v>
      </c>
      <c r="M3129">
        <v>33.543035228872498</v>
      </c>
      <c r="N3129">
        <v>0.50716924029798305</v>
      </c>
      <c r="O3129">
        <v>37.019834295756901</v>
      </c>
      <c r="P3129">
        <v>57.244374259771</v>
      </c>
      <c r="Q3129">
        <v>0.122006964584204</v>
      </c>
    </row>
    <row r="3130" spans="1:17" hidden="1" x14ac:dyDescent="0.3">
      <c r="A3130" t="s">
        <v>6476</v>
      </c>
      <c r="B3130" t="s">
        <v>6477</v>
      </c>
      <c r="C3130" t="s">
        <v>10405</v>
      </c>
      <c r="D3130" t="s">
        <v>273</v>
      </c>
      <c r="E3130">
        <v>85.969511999999995</v>
      </c>
      <c r="F3130">
        <v>38.880000000000003</v>
      </c>
      <c r="G3130">
        <v>43.919036551963003</v>
      </c>
      <c r="H3130">
        <v>-10.9714271699176</v>
      </c>
      <c r="I3130">
        <v>35.075948752112197</v>
      </c>
      <c r="J3130">
        <v>-6.2468098359734299</v>
      </c>
      <c r="K3130">
        <v>38.528793659414497</v>
      </c>
      <c r="L3130">
        <v>32.621157858288299</v>
      </c>
      <c r="M3130">
        <v>44.7909347109672</v>
      </c>
      <c r="N3130">
        <v>1.0461164438473001</v>
      </c>
      <c r="O3130">
        <v>20.601851851851801</v>
      </c>
      <c r="P3130">
        <v>98.874680306905304</v>
      </c>
      <c r="Q3130">
        <v>7.2911958707384997E-2</v>
      </c>
    </row>
    <row r="3131" spans="1:17" hidden="1" x14ac:dyDescent="0.3">
      <c r="A3131" t="s">
        <v>6478</v>
      </c>
      <c r="B3131" t="s">
        <v>6479</v>
      </c>
      <c r="C3131" t="s">
        <v>10405</v>
      </c>
      <c r="D3131" t="s">
        <v>5543</v>
      </c>
      <c r="E3131">
        <v>85.810050000000004</v>
      </c>
      <c r="F3131">
        <v>51</v>
      </c>
      <c r="G3131">
        <v>-43.384624469132902</v>
      </c>
      <c r="H3131">
        <v>7.3577866879546098E-3</v>
      </c>
      <c r="I3131">
        <v>-19.298851831710401</v>
      </c>
      <c r="J3131">
        <v>-2.0530282018447199</v>
      </c>
      <c r="K3131">
        <v>50.552691928509901</v>
      </c>
      <c r="L3131">
        <v>49.924481818200903</v>
      </c>
      <c r="M3131">
        <v>56.391070564612399</v>
      </c>
      <c r="N3131">
        <v>0.21184510250569399</v>
      </c>
      <c r="O3131">
        <v>19.196078431372499</v>
      </c>
      <c r="P3131">
        <v>26.771066368381799</v>
      </c>
    </row>
    <row r="3132" spans="1:17" hidden="1" x14ac:dyDescent="0.3">
      <c r="A3132" t="s">
        <v>6480</v>
      </c>
      <c r="B3132" t="s">
        <v>6481</v>
      </c>
      <c r="C3132" t="s">
        <v>10405</v>
      </c>
      <c r="D3132" t="s">
        <v>51</v>
      </c>
      <c r="E3132">
        <v>85.725535288000003</v>
      </c>
      <c r="F3132">
        <v>96.41</v>
      </c>
      <c r="G3132">
        <v>46.555386559927101</v>
      </c>
      <c r="H3132">
        <v>12.953078116067701</v>
      </c>
      <c r="I3132">
        <v>-21.939193938627401</v>
      </c>
      <c r="J3132">
        <v>-18.487454431352901</v>
      </c>
      <c r="K3132">
        <v>96.641234159745906</v>
      </c>
      <c r="L3132">
        <v>91.224067540876703</v>
      </c>
      <c r="M3132">
        <v>46.161706205179101</v>
      </c>
      <c r="N3132">
        <v>1.83223502772374</v>
      </c>
      <c r="O3132">
        <v>26.542889741728001</v>
      </c>
      <c r="P3132">
        <v>85.5822906641</v>
      </c>
    </row>
    <row r="3133" spans="1:17" hidden="1" x14ac:dyDescent="0.3">
      <c r="A3133" t="s">
        <v>6482</v>
      </c>
      <c r="B3133" t="s">
        <v>6483</v>
      </c>
      <c r="C3133" t="s">
        <v>10405</v>
      </c>
      <c r="D3133" t="s">
        <v>54</v>
      </c>
      <c r="E3133">
        <v>85.618702636999998</v>
      </c>
      <c r="F3133">
        <v>13.91</v>
      </c>
      <c r="G3133">
        <v>-58.407048868638</v>
      </c>
      <c r="H3133">
        <v>-1.22339991023327</v>
      </c>
      <c r="I3133">
        <v>6.2498049612625204</v>
      </c>
      <c r="J3133">
        <v>-6.2933108873570802</v>
      </c>
      <c r="K3133">
        <v>13.4629721385602</v>
      </c>
      <c r="L3133">
        <v>13.732500209511199</v>
      </c>
      <c r="M3133">
        <v>71.329001073194505</v>
      </c>
      <c r="N3133">
        <v>1.6218727781336599</v>
      </c>
      <c r="O3133">
        <v>41.624730409777101</v>
      </c>
      <c r="P3133">
        <v>33.365292425695102</v>
      </c>
      <c r="Q3133">
        <v>4.3056427317192003E-2</v>
      </c>
    </row>
    <row r="3134" spans="1:17" hidden="1" x14ac:dyDescent="0.3">
      <c r="A3134" t="s">
        <v>6484</v>
      </c>
      <c r="B3134" t="s">
        <v>6485</v>
      </c>
      <c r="C3134" t="s">
        <v>10405</v>
      </c>
      <c r="D3134" t="s">
        <v>549</v>
      </c>
      <c r="E3134">
        <v>85.578505100000001</v>
      </c>
      <c r="F3134">
        <v>61.85</v>
      </c>
      <c r="G3134">
        <v>30.443862612244398</v>
      </c>
      <c r="H3134">
        <v>0.13223512692534301</v>
      </c>
      <c r="I3134">
        <v>24.593422959425901</v>
      </c>
      <c r="J3134">
        <v>-10.919007583288</v>
      </c>
      <c r="K3134">
        <v>59.412454918593298</v>
      </c>
      <c r="L3134">
        <v>51.460677829182998</v>
      </c>
      <c r="M3134">
        <v>38.233598430009998</v>
      </c>
      <c r="N3134">
        <v>1.1962659722098401</v>
      </c>
      <c r="O3134">
        <v>15.4405820533549</v>
      </c>
      <c r="P3134">
        <v>89.723926380368098</v>
      </c>
      <c r="Q3134">
        <v>7.9397312541951995E-2</v>
      </c>
    </row>
    <row r="3135" spans="1:17" hidden="1" x14ac:dyDescent="0.3">
      <c r="A3135" t="s">
        <v>6486</v>
      </c>
      <c r="B3135" t="s">
        <v>6487</v>
      </c>
      <c r="C3135" t="s">
        <v>10405</v>
      </c>
      <c r="D3135" t="s">
        <v>279</v>
      </c>
      <c r="E3135">
        <v>85.313775375000006</v>
      </c>
      <c r="F3135">
        <v>225.25</v>
      </c>
      <c r="G3135">
        <v>14.0378069892387</v>
      </c>
      <c r="H3135">
        <v>-3.5083901751844699</v>
      </c>
      <c r="I3135">
        <v>10.588315062272599</v>
      </c>
      <c r="J3135">
        <v>-3.5471359459524598</v>
      </c>
      <c r="K3135">
        <v>227.55624072263899</v>
      </c>
      <c r="L3135">
        <v>203.182761885248</v>
      </c>
      <c r="M3135">
        <v>38.9483921704092</v>
      </c>
      <c r="N3135">
        <v>0.35850865124204701</v>
      </c>
      <c r="O3135">
        <v>15.871254162042099</v>
      </c>
      <c r="P3135">
        <v>54.175222450376403</v>
      </c>
      <c r="Q3135">
        <v>1.4708506748736999E-2</v>
      </c>
    </row>
    <row r="3136" spans="1:17" hidden="1" x14ac:dyDescent="0.3">
      <c r="A3136" t="s">
        <v>6488</v>
      </c>
      <c r="B3136" t="s">
        <v>6489</v>
      </c>
      <c r="C3136" t="s">
        <v>10405</v>
      </c>
      <c r="D3136" t="s">
        <v>156</v>
      </c>
      <c r="E3136">
        <v>85.229592354999994</v>
      </c>
      <c r="F3136">
        <v>1335.55</v>
      </c>
      <c r="G3136">
        <v>35.303192153336298</v>
      </c>
      <c r="H3136">
        <v>-12.934170033369901</v>
      </c>
      <c r="I3136">
        <v>-32.839400483498402</v>
      </c>
      <c r="J3136">
        <v>-8.4918253797336192</v>
      </c>
      <c r="K3136">
        <v>1461.0994209410701</v>
      </c>
      <c r="L3136">
        <v>1401.9429858620799</v>
      </c>
      <c r="M3136">
        <v>17.738248819239502</v>
      </c>
      <c r="N3136">
        <v>0.41998592291766601</v>
      </c>
      <c r="O3136">
        <v>39.406985885964502</v>
      </c>
      <c r="P3136">
        <v>73.200622487355702</v>
      </c>
      <c r="Q3136">
        <v>0.118550580745459</v>
      </c>
    </row>
    <row r="3137" spans="1:17" hidden="1" x14ac:dyDescent="0.3">
      <c r="A3137" t="s">
        <v>6490</v>
      </c>
      <c r="B3137" t="s">
        <v>6491</v>
      </c>
      <c r="C3137" t="s">
        <v>10405</v>
      </c>
      <c r="D3137" t="s">
        <v>86</v>
      </c>
      <c r="E3137">
        <v>85.196270011999999</v>
      </c>
      <c r="F3137">
        <v>46.06</v>
      </c>
      <c r="G3137">
        <v>171.105634012331</v>
      </c>
      <c r="H3137">
        <v>8.8920182082335995</v>
      </c>
      <c r="I3137">
        <v>61.827150400086502</v>
      </c>
      <c r="J3137">
        <v>1.42845327963674</v>
      </c>
      <c r="K3137">
        <v>37.798861791999798</v>
      </c>
      <c r="L3137">
        <v>31.235153879089101</v>
      </c>
      <c r="M3137">
        <v>62.950662181562898</v>
      </c>
      <c r="N3137">
        <v>3.50986539060046</v>
      </c>
      <c r="O3137">
        <v>16.044290056448101</v>
      </c>
      <c r="P3137">
        <v>217.03048180924199</v>
      </c>
      <c r="Q3137">
        <v>4.2679472089005001E-2</v>
      </c>
    </row>
    <row r="3138" spans="1:17" hidden="1" x14ac:dyDescent="0.3">
      <c r="A3138" t="s">
        <v>6492</v>
      </c>
      <c r="B3138" t="s">
        <v>6493</v>
      </c>
      <c r="C3138" t="s">
        <v>10405</v>
      </c>
      <c r="D3138" t="s">
        <v>549</v>
      </c>
      <c r="E3138">
        <v>84.860962107999995</v>
      </c>
      <c r="F3138">
        <v>69.010000000000005</v>
      </c>
      <c r="G3138">
        <v>73.293188566807999</v>
      </c>
      <c r="H3138">
        <v>4.1253591484435601</v>
      </c>
      <c r="I3138">
        <v>35.9609160723736</v>
      </c>
      <c r="J3138">
        <v>-7.1339885591869896</v>
      </c>
      <c r="K3138">
        <v>61.379804440225399</v>
      </c>
      <c r="L3138">
        <v>50.0362930192831</v>
      </c>
      <c r="M3138">
        <v>56.922564582975603</v>
      </c>
      <c r="N3138">
        <v>0.60082230916708401</v>
      </c>
      <c r="O3138">
        <v>10.505723808143699</v>
      </c>
      <c r="P3138">
        <v>120.408815075055</v>
      </c>
      <c r="Q3138">
        <v>6.3486804520811999E-2</v>
      </c>
    </row>
    <row r="3139" spans="1:17" hidden="1" x14ac:dyDescent="0.3">
      <c r="A3139" t="s">
        <v>6494</v>
      </c>
      <c r="B3139" t="s">
        <v>6495</v>
      </c>
      <c r="C3139" t="s">
        <v>10405</v>
      </c>
      <c r="D3139" t="s">
        <v>6496</v>
      </c>
      <c r="E3139">
        <v>84.838390000000004</v>
      </c>
      <c r="F3139">
        <v>1.3</v>
      </c>
      <c r="G3139">
        <v>28.644328450250701</v>
      </c>
      <c r="H3139">
        <v>-5.2584146921992803</v>
      </c>
      <c r="I3139">
        <v>-2.3503916955712798</v>
      </c>
      <c r="J3139">
        <v>-3.55678760034096</v>
      </c>
      <c r="K3139">
        <v>1.32717594376487</v>
      </c>
      <c r="L3139">
        <v>1.2130774219534599</v>
      </c>
      <c r="M3139">
        <v>39.539233493562499</v>
      </c>
      <c r="N3139">
        <v>0.36495050553084601</v>
      </c>
      <c r="O3139">
        <v>42.307692307692299</v>
      </c>
      <c r="P3139">
        <v>91.176470588235205</v>
      </c>
      <c r="Q3139">
        <v>7.2771453281851001E-2</v>
      </c>
    </row>
    <row r="3140" spans="1:17" hidden="1" x14ac:dyDescent="0.3">
      <c r="A3140" t="s">
        <v>6497</v>
      </c>
      <c r="B3140" t="s">
        <v>6498</v>
      </c>
      <c r="C3140" t="s">
        <v>10405</v>
      </c>
      <c r="E3140">
        <v>84.786411729999998</v>
      </c>
      <c r="F3140">
        <v>69.099999999999994</v>
      </c>
      <c r="G3140">
        <v>-39.569546793587499</v>
      </c>
      <c r="H3140">
        <v>-5.1853016314065501</v>
      </c>
      <c r="I3140">
        <v>-25.101331081953099</v>
      </c>
      <c r="J3140">
        <v>-1.28913931295583</v>
      </c>
      <c r="O3140">
        <v>10.130246020260399</v>
      </c>
      <c r="P3140">
        <v>5.3674900884415901</v>
      </c>
    </row>
    <row r="3141" spans="1:17" hidden="1" x14ac:dyDescent="0.3">
      <c r="A3141" t="s">
        <v>6499</v>
      </c>
      <c r="B3141" t="s">
        <v>6500</v>
      </c>
      <c r="C3141" t="s">
        <v>10405</v>
      </c>
      <c r="D3141" t="s">
        <v>261</v>
      </c>
      <c r="E3141">
        <v>84.734583049999998</v>
      </c>
      <c r="F3141">
        <v>34.97</v>
      </c>
      <c r="G3141">
        <v>-25.070872756044601</v>
      </c>
      <c r="H3141">
        <v>-15.7786583894872</v>
      </c>
      <c r="I3141">
        <v>-14.5416983067113</v>
      </c>
      <c r="J3141">
        <v>-10.112110865747299</v>
      </c>
      <c r="K3141">
        <v>38.107199502939899</v>
      </c>
      <c r="L3141">
        <v>35.7750611989253</v>
      </c>
      <c r="M3141">
        <v>23.203191240125101</v>
      </c>
      <c r="N3141">
        <v>0.57647989791688303</v>
      </c>
      <c r="O3141">
        <v>45.839290820703397</v>
      </c>
      <c r="P3141">
        <v>35.805825242718399</v>
      </c>
      <c r="Q3141">
        <v>5.7781672087386E-2</v>
      </c>
    </row>
    <row r="3142" spans="1:17" hidden="1" x14ac:dyDescent="0.3">
      <c r="A3142" t="s">
        <v>6501</v>
      </c>
      <c r="B3142" t="s">
        <v>6502</v>
      </c>
      <c r="C3142" t="s">
        <v>10405</v>
      </c>
      <c r="D3142" t="s">
        <v>433</v>
      </c>
      <c r="E3142">
        <v>84.627415200000002</v>
      </c>
      <c r="F3142">
        <v>137.44999999999999</v>
      </c>
      <c r="G3142">
        <v>-26.118729479473799</v>
      </c>
      <c r="H3142">
        <v>-20.319073044488299</v>
      </c>
      <c r="I3142">
        <v>61.693308399554198</v>
      </c>
      <c r="J3142">
        <v>-3.7985804005691199</v>
      </c>
      <c r="K3142">
        <v>140.04080764591399</v>
      </c>
      <c r="L3142">
        <v>139.97102243226999</v>
      </c>
      <c r="M3142">
        <v>40.0865140976493</v>
      </c>
      <c r="N3142">
        <v>1.0565390023988701</v>
      </c>
      <c r="O3142">
        <v>70.680247362677306</v>
      </c>
      <c r="P3142">
        <v>85.743243243243199</v>
      </c>
      <c r="Q3142">
        <v>0.118369129912164</v>
      </c>
    </row>
    <row r="3143" spans="1:17" hidden="1" x14ac:dyDescent="0.3">
      <c r="A3143" t="s">
        <v>6503</v>
      </c>
      <c r="B3143" t="s">
        <v>6504</v>
      </c>
      <c r="C3143" t="s">
        <v>10405</v>
      </c>
      <c r="D3143" t="s">
        <v>756</v>
      </c>
      <c r="E3143">
        <v>84.469200000000001</v>
      </c>
      <c r="F3143">
        <v>81.849999999999994</v>
      </c>
      <c r="G3143">
        <v>-0.99418296284101204</v>
      </c>
      <c r="H3143">
        <v>-13.0443517726148</v>
      </c>
      <c r="I3143">
        <v>7.4718746281834401</v>
      </c>
      <c r="J3143">
        <v>-9.5242925696608101</v>
      </c>
      <c r="K3143">
        <v>85.3024416598046</v>
      </c>
      <c r="L3143">
        <v>68.567405182802503</v>
      </c>
      <c r="M3143">
        <v>33.852539624300697</v>
      </c>
      <c r="N3143">
        <v>0.481354336837437</v>
      </c>
      <c r="O3143">
        <v>38.118509468539997</v>
      </c>
      <c r="P3143">
        <v>77.548806941431593</v>
      </c>
    </row>
    <row r="3144" spans="1:17" hidden="1" x14ac:dyDescent="0.3">
      <c r="A3144" t="s">
        <v>6505</v>
      </c>
      <c r="B3144" t="s">
        <v>6506</v>
      </c>
      <c r="C3144" t="s">
        <v>10405</v>
      </c>
      <c r="D3144" t="s">
        <v>2938</v>
      </c>
      <c r="E3144">
        <v>84.431043657000004</v>
      </c>
      <c r="F3144">
        <v>81.63</v>
      </c>
      <c r="G3144">
        <v>7.6651141764429402</v>
      </c>
      <c r="H3144">
        <v>-17.7012699691062</v>
      </c>
      <c r="I3144">
        <v>-33.1096627149836</v>
      </c>
      <c r="J3144">
        <v>-9.9958853447018701</v>
      </c>
      <c r="K3144">
        <v>89.404893713385604</v>
      </c>
      <c r="L3144">
        <v>92.311738072611305</v>
      </c>
      <c r="M3144">
        <v>43.273183519228901</v>
      </c>
      <c r="N3144">
        <v>0.62327125207449696</v>
      </c>
      <c r="O3144">
        <v>67.695700110253497</v>
      </c>
      <c r="P3144">
        <v>42.959719789842303</v>
      </c>
    </row>
    <row r="3145" spans="1:17" hidden="1" x14ac:dyDescent="0.3">
      <c r="A3145" t="s">
        <v>6507</v>
      </c>
      <c r="B3145" t="s">
        <v>6508</v>
      </c>
      <c r="C3145" t="s">
        <v>10405</v>
      </c>
      <c r="D3145" t="s">
        <v>549</v>
      </c>
      <c r="E3145">
        <v>84.420158749999999</v>
      </c>
      <c r="F3145">
        <v>39.19</v>
      </c>
      <c r="G3145">
        <v>7.5670790201019704</v>
      </c>
      <c r="H3145">
        <v>-3.87600165266569</v>
      </c>
      <c r="I3145">
        <v>-71.718648807191201</v>
      </c>
      <c r="J3145">
        <v>13.3201061265134</v>
      </c>
      <c r="K3145">
        <v>45.860434610971602</v>
      </c>
      <c r="L3145">
        <v>56.884888421053901</v>
      </c>
      <c r="M3145">
        <v>68.438564141237507</v>
      </c>
      <c r="N3145">
        <v>2.2069068282087598</v>
      </c>
      <c r="O3145">
        <v>146.4404184741</v>
      </c>
      <c r="P3145">
        <v>39.466192170818402</v>
      </c>
      <c r="Q3145">
        <v>0.13296047165341801</v>
      </c>
    </row>
    <row r="3146" spans="1:17" hidden="1" x14ac:dyDescent="0.3">
      <c r="A3146" t="s">
        <v>6509</v>
      </c>
      <c r="B3146" t="s">
        <v>6510</v>
      </c>
      <c r="C3146" t="s">
        <v>10405</v>
      </c>
      <c r="D3146" t="s">
        <v>2368</v>
      </c>
      <c r="E3146">
        <v>84.28</v>
      </c>
      <c r="F3146">
        <v>42.14</v>
      </c>
      <c r="G3146">
        <v>33.470234518474001</v>
      </c>
      <c r="H3146">
        <v>23.163156316192701</v>
      </c>
      <c r="I3146">
        <v>12.948694881185499</v>
      </c>
      <c r="J3146">
        <v>4.80411465529812</v>
      </c>
      <c r="K3146">
        <v>35.482304058446097</v>
      </c>
      <c r="L3146">
        <v>33.360335092723602</v>
      </c>
      <c r="M3146">
        <v>71.6391386553872</v>
      </c>
      <c r="N3146">
        <v>4.4343586056137898</v>
      </c>
      <c r="O3146">
        <v>5.6003796867584104</v>
      </c>
      <c r="P3146">
        <v>112.828282828282</v>
      </c>
      <c r="Q3146">
        <v>0.12578348672858899</v>
      </c>
    </row>
    <row r="3147" spans="1:17" hidden="1" x14ac:dyDescent="0.3">
      <c r="A3147" t="s">
        <v>6511</v>
      </c>
      <c r="B3147" t="s">
        <v>6512</v>
      </c>
      <c r="C3147" t="s">
        <v>10405</v>
      </c>
      <c r="D3147" t="s">
        <v>549</v>
      </c>
      <c r="E3147">
        <v>84.002880000000005</v>
      </c>
      <c r="F3147">
        <v>78</v>
      </c>
      <c r="G3147">
        <v>-48.2929909437728</v>
      </c>
      <c r="H3147">
        <v>12.792394148083201</v>
      </c>
      <c r="I3147">
        <v>-33.838131716711601</v>
      </c>
      <c r="J3147">
        <v>-7.3928340270874404</v>
      </c>
      <c r="K3147">
        <v>75.422422472330595</v>
      </c>
      <c r="M3147">
        <v>54.547300719498601</v>
      </c>
      <c r="O3147">
        <v>25.6410256410256</v>
      </c>
      <c r="P3147">
        <v>24.203821656050899</v>
      </c>
    </row>
    <row r="3148" spans="1:17" hidden="1" x14ac:dyDescent="0.3">
      <c r="A3148" t="s">
        <v>6513</v>
      </c>
      <c r="B3148" t="s">
        <v>6514</v>
      </c>
      <c r="C3148" t="s">
        <v>10405</v>
      </c>
      <c r="D3148" t="s">
        <v>5543</v>
      </c>
      <c r="E3148">
        <v>83.718994409999993</v>
      </c>
      <c r="F3148">
        <v>170.85</v>
      </c>
      <c r="G3148">
        <v>7.3471771900339098</v>
      </c>
      <c r="H3148">
        <v>11.7491610653764</v>
      </c>
      <c r="I3148">
        <v>39.391631967676098</v>
      </c>
      <c r="J3148">
        <v>6.4469717981552703</v>
      </c>
      <c r="K3148">
        <v>146.03753862239799</v>
      </c>
      <c r="M3148">
        <v>88.208644081187302</v>
      </c>
      <c r="N3148">
        <v>0.64864864864864802</v>
      </c>
      <c r="O3148">
        <v>0</v>
      </c>
      <c r="P3148">
        <v>65.0246305418719</v>
      </c>
    </row>
    <row r="3149" spans="1:17" hidden="1" x14ac:dyDescent="0.3">
      <c r="A3149" t="s">
        <v>6515</v>
      </c>
      <c r="B3149" t="s">
        <v>6516</v>
      </c>
      <c r="C3149" t="s">
        <v>10405</v>
      </c>
      <c r="D3149" t="s">
        <v>549</v>
      </c>
      <c r="E3149">
        <v>83.436915600000006</v>
      </c>
      <c r="F3149">
        <v>21.18</v>
      </c>
      <c r="G3149">
        <v>169.85990299915801</v>
      </c>
      <c r="H3149">
        <v>46.1155497528311</v>
      </c>
      <c r="I3149">
        <v>99.391440353051394</v>
      </c>
      <c r="J3149">
        <v>6.0677422302219002</v>
      </c>
      <c r="K3149">
        <v>15.1243727700374</v>
      </c>
      <c r="L3149">
        <v>11.1881864707277</v>
      </c>
      <c r="M3149">
        <v>99.247922384172497</v>
      </c>
      <c r="N3149">
        <v>2.2948180917136498</v>
      </c>
      <c r="O3149">
        <v>0</v>
      </c>
      <c r="P3149">
        <v>227.86377708978301</v>
      </c>
      <c r="Q3149">
        <v>0.12588815703715001</v>
      </c>
    </row>
    <row r="3150" spans="1:17" hidden="1" x14ac:dyDescent="0.3">
      <c r="A3150" t="s">
        <v>6517</v>
      </c>
      <c r="B3150" t="s">
        <v>6518</v>
      </c>
      <c r="C3150" t="s">
        <v>10405</v>
      </c>
      <c r="D3150" t="s">
        <v>161</v>
      </c>
      <c r="E3150">
        <v>83.435581110000001</v>
      </c>
      <c r="F3150">
        <v>91.18</v>
      </c>
      <c r="G3150">
        <v>35.706138589738501</v>
      </c>
      <c r="H3150">
        <v>10.755142542093701</v>
      </c>
      <c r="I3150">
        <v>-16.083528372070798</v>
      </c>
      <c r="J3150">
        <v>3.0742743911389501</v>
      </c>
      <c r="K3150">
        <v>87.981436840371899</v>
      </c>
      <c r="L3150">
        <v>85.589842116110503</v>
      </c>
      <c r="M3150">
        <v>60.263258211968399</v>
      </c>
      <c r="N3150">
        <v>1.62662648248226</v>
      </c>
      <c r="O3150">
        <v>38.5830225926738</v>
      </c>
      <c r="P3150">
        <v>74.507177033492795</v>
      </c>
      <c r="Q3150">
        <v>0.17910668843965499</v>
      </c>
    </row>
    <row r="3151" spans="1:17" hidden="1" x14ac:dyDescent="0.3">
      <c r="A3151" t="s">
        <v>6519</v>
      </c>
      <c r="B3151" t="s">
        <v>6520</v>
      </c>
      <c r="C3151" t="s">
        <v>10405</v>
      </c>
      <c r="D3151" t="s">
        <v>393</v>
      </c>
      <c r="E3151">
        <v>83.398441500000004</v>
      </c>
      <c r="F3151">
        <v>219.95</v>
      </c>
      <c r="G3151">
        <v>44.110501289756797</v>
      </c>
      <c r="H3151">
        <v>-7.36119929498388</v>
      </c>
      <c r="I3151">
        <v>76.393906772324598</v>
      </c>
      <c r="J3151">
        <v>-7.8621568325501103</v>
      </c>
      <c r="K3151">
        <v>197.979487075669</v>
      </c>
      <c r="L3151">
        <v>160.78391283010299</v>
      </c>
      <c r="M3151">
        <v>44.510592319059199</v>
      </c>
      <c r="N3151">
        <v>0.20335545650620701</v>
      </c>
      <c r="O3151">
        <v>22.5960445555808</v>
      </c>
      <c r="P3151">
        <v>108.48341232227401</v>
      </c>
      <c r="Q3151">
        <v>6.3859707461278004E-2</v>
      </c>
    </row>
    <row r="3152" spans="1:17" hidden="1" x14ac:dyDescent="0.3">
      <c r="A3152" t="s">
        <v>6521</v>
      </c>
      <c r="B3152" t="s">
        <v>6522</v>
      </c>
      <c r="C3152" t="s">
        <v>10405</v>
      </c>
      <c r="D3152" t="s">
        <v>4342</v>
      </c>
      <c r="E3152">
        <v>83.3553</v>
      </c>
      <c r="F3152">
        <v>131</v>
      </c>
      <c r="G3152">
        <v>-7.0875939483383199</v>
      </c>
      <c r="H3152">
        <v>-16.189150622935198</v>
      </c>
      <c r="I3152">
        <v>-1.00192513400377</v>
      </c>
      <c r="J3152">
        <v>-2.78295520914399</v>
      </c>
      <c r="K3152">
        <v>143.35635235321999</v>
      </c>
      <c r="M3152">
        <v>34.406809635022697</v>
      </c>
      <c r="N3152">
        <v>1.22384937238493</v>
      </c>
      <c r="O3152">
        <v>29.770992366412202</v>
      </c>
      <c r="P3152">
        <v>35.7512953367875</v>
      </c>
    </row>
    <row r="3153" spans="1:17" hidden="1" x14ac:dyDescent="0.3">
      <c r="A3153" t="s">
        <v>6523</v>
      </c>
      <c r="B3153" t="s">
        <v>6524</v>
      </c>
      <c r="C3153" t="s">
        <v>10405</v>
      </c>
      <c r="D3153" t="s">
        <v>388</v>
      </c>
      <c r="E3153">
        <v>83.327472</v>
      </c>
      <c r="F3153">
        <v>122.4</v>
      </c>
      <c r="G3153">
        <v>28.1505012897569</v>
      </c>
      <c r="H3153">
        <v>-9.6171180043909601</v>
      </c>
      <c r="I3153">
        <v>70.768312092529001</v>
      </c>
      <c r="J3153">
        <v>-7.1693072716121602</v>
      </c>
      <c r="K3153">
        <v>100.85961145253501</v>
      </c>
      <c r="L3153">
        <v>86.544396967403102</v>
      </c>
      <c r="M3153">
        <v>72.2422140839153</v>
      </c>
      <c r="N3153">
        <v>1.20148221343873</v>
      </c>
      <c r="O3153">
        <v>1.8790849673202501</v>
      </c>
      <c r="P3153">
        <v>130.508474576271</v>
      </c>
    </row>
    <row r="3154" spans="1:17" hidden="1" x14ac:dyDescent="0.3">
      <c r="A3154" t="s">
        <v>6525</v>
      </c>
      <c r="B3154" t="s">
        <v>6526</v>
      </c>
      <c r="C3154" t="s">
        <v>10405</v>
      </c>
      <c r="D3154" t="s">
        <v>190</v>
      </c>
      <c r="E3154">
        <v>83.268000000000001</v>
      </c>
      <c r="F3154">
        <v>108</v>
      </c>
      <c r="G3154">
        <v>-38.8262428962896</v>
      </c>
      <c r="H3154">
        <v>-12.975415205809901</v>
      </c>
      <c r="I3154">
        <v>-20.9660680546104</v>
      </c>
      <c r="J3154">
        <v>-14.2481501530642</v>
      </c>
      <c r="K3154">
        <v>114.946498803205</v>
      </c>
      <c r="L3154">
        <v>119.77087701389399</v>
      </c>
      <c r="M3154">
        <v>36.2534986085345</v>
      </c>
      <c r="N3154">
        <v>1.4447487622458599</v>
      </c>
      <c r="O3154">
        <v>48.148148148148103</v>
      </c>
      <c r="P3154">
        <v>4.8543689320388301</v>
      </c>
    </row>
    <row r="3155" spans="1:17" hidden="1" x14ac:dyDescent="0.3">
      <c r="A3155" t="s">
        <v>6527</v>
      </c>
      <c r="B3155" t="s">
        <v>6528</v>
      </c>
      <c r="C3155" t="s">
        <v>10405</v>
      </c>
      <c r="D3155" t="s">
        <v>261</v>
      </c>
      <c r="E3155">
        <v>83.200136376999893</v>
      </c>
      <c r="F3155">
        <v>34.81</v>
      </c>
      <c r="G3155">
        <v>-72.062129039038496</v>
      </c>
      <c r="H3155">
        <v>-5.5796771088973802</v>
      </c>
      <c r="I3155">
        <v>17.006904918362402</v>
      </c>
      <c r="J3155">
        <v>-8.8795003227410305</v>
      </c>
      <c r="K3155">
        <v>35.543641889676898</v>
      </c>
      <c r="L3155">
        <v>36.406876970128899</v>
      </c>
      <c r="M3155">
        <v>36.070188243253</v>
      </c>
      <c r="N3155">
        <v>3.9983424542902801</v>
      </c>
      <c r="O3155">
        <v>75.904275274540296</v>
      </c>
      <c r="P3155">
        <v>56.098654708520101</v>
      </c>
      <c r="Q3155">
        <v>3.4751997560212002E-2</v>
      </c>
    </row>
    <row r="3156" spans="1:17" hidden="1" x14ac:dyDescent="0.3">
      <c r="A3156" t="s">
        <v>6529</v>
      </c>
      <c r="B3156" t="s">
        <v>6530</v>
      </c>
      <c r="C3156" t="s">
        <v>10405</v>
      </c>
      <c r="D3156" t="s">
        <v>1429</v>
      </c>
      <c r="E3156">
        <v>83.183099999999996</v>
      </c>
      <c r="F3156">
        <v>60.06</v>
      </c>
      <c r="G3156">
        <v>-2.0517273524222102</v>
      </c>
      <c r="H3156">
        <v>-12.526354436774501</v>
      </c>
      <c r="I3156">
        <v>-1.3815044628999</v>
      </c>
      <c r="J3156">
        <v>-1.8591044785092401</v>
      </c>
      <c r="K3156">
        <v>60.677687565417301</v>
      </c>
      <c r="L3156">
        <v>55.524844088682997</v>
      </c>
      <c r="M3156">
        <v>41.910228054860497</v>
      </c>
      <c r="N3156">
        <v>0.15456770508654699</v>
      </c>
      <c r="O3156">
        <v>61.421911421911403</v>
      </c>
      <c r="P3156">
        <v>42.288557213930297</v>
      </c>
      <c r="Q3156">
        <v>7.9268000815316E-2</v>
      </c>
    </row>
    <row r="3157" spans="1:17" hidden="1" x14ac:dyDescent="0.3">
      <c r="A3157" t="s">
        <v>6531</v>
      </c>
      <c r="B3157" t="s">
        <v>6532</v>
      </c>
      <c r="C3157" t="s">
        <v>10405</v>
      </c>
      <c r="D3157" t="s">
        <v>1473</v>
      </c>
      <c r="E3157">
        <v>83.182883383999993</v>
      </c>
      <c r="F3157">
        <v>19.66</v>
      </c>
      <c r="G3157">
        <v>-14.8256891864335</v>
      </c>
      <c r="H3157">
        <v>-17.7316081653927</v>
      </c>
      <c r="I3157">
        <v>-29.430433666627099</v>
      </c>
      <c r="J3157">
        <v>-8.0530282018447306</v>
      </c>
      <c r="K3157">
        <v>22.252828634703899</v>
      </c>
      <c r="L3157">
        <v>22.472200487752399</v>
      </c>
      <c r="M3157">
        <v>28.7405766005669</v>
      </c>
      <c r="N3157">
        <v>0.83112689674544205</v>
      </c>
      <c r="O3157">
        <v>76.246185147507603</v>
      </c>
      <c r="P3157">
        <v>19.878048780487799</v>
      </c>
      <c r="Q3157">
        <v>6.9334759969194998E-2</v>
      </c>
    </row>
    <row r="3158" spans="1:17" hidden="1" x14ac:dyDescent="0.3">
      <c r="A3158" t="s">
        <v>6533</v>
      </c>
      <c r="B3158" t="s">
        <v>6534</v>
      </c>
      <c r="C3158" t="s">
        <v>10405</v>
      </c>
      <c r="D3158" t="s">
        <v>592</v>
      </c>
      <c r="E3158">
        <v>83.111000000000004</v>
      </c>
      <c r="F3158">
        <v>134.05000000000001</v>
      </c>
      <c r="G3158">
        <v>99.750363072756201</v>
      </c>
      <c r="H3158">
        <v>-15.8178475381973</v>
      </c>
      <c r="I3158">
        <v>73.995994440290303</v>
      </c>
      <c r="J3158">
        <v>-5.8577661774369698</v>
      </c>
      <c r="K3158">
        <v>146.80667431476701</v>
      </c>
      <c r="L3158">
        <v>115.501060437167</v>
      </c>
      <c r="M3158">
        <v>29.375741037666401</v>
      </c>
      <c r="N3158">
        <v>1.1338984746365199</v>
      </c>
      <c r="O3158">
        <v>57.195076464005901</v>
      </c>
      <c r="P3158">
        <v>149.81364144614199</v>
      </c>
      <c r="Q3158">
        <v>0.13870734028006301</v>
      </c>
    </row>
    <row r="3159" spans="1:17" hidden="1" x14ac:dyDescent="0.3">
      <c r="A3159" t="s">
        <v>6535</v>
      </c>
      <c r="B3159" t="s">
        <v>6536</v>
      </c>
      <c r="C3159" t="s">
        <v>10405</v>
      </c>
      <c r="E3159">
        <v>82.895080750000005</v>
      </c>
      <c r="F3159">
        <v>30.5</v>
      </c>
      <c r="G3159">
        <v>-2.0070125459178301</v>
      </c>
      <c r="H3159">
        <v>-6.9683714021559897</v>
      </c>
      <c r="I3159">
        <v>-8.8150738014446492</v>
      </c>
      <c r="J3159">
        <v>-12.6216498154202</v>
      </c>
      <c r="K3159">
        <v>31.040189600059499</v>
      </c>
      <c r="L3159">
        <v>29.1783973252316</v>
      </c>
      <c r="M3159">
        <v>42.632988823564503</v>
      </c>
      <c r="N3159">
        <v>1.0301788678520001</v>
      </c>
      <c r="O3159">
        <v>19.672131147540899</v>
      </c>
      <c r="P3159">
        <v>42.523364485981297</v>
      </c>
      <c r="Q3159">
        <v>6.2628039527399995E-4</v>
      </c>
    </row>
    <row r="3160" spans="1:17" hidden="1" x14ac:dyDescent="0.3">
      <c r="A3160" t="s">
        <v>6537</v>
      </c>
      <c r="B3160" t="s">
        <v>6538</v>
      </c>
      <c r="C3160" t="s">
        <v>10405</v>
      </c>
      <c r="D3160" t="s">
        <v>1429</v>
      </c>
      <c r="E3160">
        <v>82.761060000000001</v>
      </c>
      <c r="F3160">
        <v>36.840000000000003</v>
      </c>
      <c r="G3160">
        <v>31.956637350228199</v>
      </c>
      <c r="H3160">
        <v>-6.7145793926387798</v>
      </c>
      <c r="I3160">
        <v>33.898995013738002</v>
      </c>
      <c r="J3160">
        <v>-1.2662461404757299</v>
      </c>
      <c r="K3160">
        <v>36.046595352457203</v>
      </c>
      <c r="L3160">
        <v>31.208187842921198</v>
      </c>
      <c r="M3160">
        <v>48.711990041320703</v>
      </c>
      <c r="N3160">
        <v>0.70524345909024999</v>
      </c>
      <c r="O3160">
        <v>14.0065146579804</v>
      </c>
      <c r="P3160">
        <v>87.959183673469397</v>
      </c>
      <c r="Q3160">
        <v>6.5528200986763999E-2</v>
      </c>
    </row>
    <row r="3161" spans="1:17" hidden="1" x14ac:dyDescent="0.3">
      <c r="A3161" t="s">
        <v>6539</v>
      </c>
      <c r="B3161" t="s">
        <v>6540</v>
      </c>
      <c r="C3161" t="s">
        <v>10405</v>
      </c>
      <c r="D3161" t="s">
        <v>130</v>
      </c>
      <c r="E3161">
        <v>82.66104</v>
      </c>
      <c r="F3161">
        <v>4.41</v>
      </c>
      <c r="G3161">
        <v>2.7718995475188</v>
      </c>
      <c r="H3161">
        <v>-10.3585795203975</v>
      </c>
      <c r="I3161">
        <v>9.7304396140549692</v>
      </c>
      <c r="J3161">
        <v>-9.46043560925213</v>
      </c>
      <c r="K3161">
        <v>4.8521197746623299</v>
      </c>
      <c r="L3161">
        <v>4.2202580828792096</v>
      </c>
      <c r="M3161">
        <v>16.125929495094798</v>
      </c>
      <c r="N3161">
        <v>0.21556983388985401</v>
      </c>
      <c r="O3161">
        <v>39.074166251866501</v>
      </c>
      <c r="P3161">
        <v>48.888339920948603</v>
      </c>
      <c r="Q3161">
        <v>0.13148747221044499</v>
      </c>
    </row>
    <row r="3162" spans="1:17" hidden="1" x14ac:dyDescent="0.3">
      <c r="A3162" t="s">
        <v>6541</v>
      </c>
      <c r="B3162" t="s">
        <v>6542</v>
      </c>
      <c r="C3162" t="s">
        <v>10405</v>
      </c>
      <c r="D3162" t="s">
        <v>86</v>
      </c>
      <c r="E3162">
        <v>82.5594021</v>
      </c>
      <c r="F3162">
        <v>37.17</v>
      </c>
      <c r="G3162">
        <v>477.49476358483798</v>
      </c>
      <c r="H3162">
        <v>19.0573233332161</v>
      </c>
      <c r="I3162">
        <v>391.78344270859799</v>
      </c>
      <c r="J3162">
        <v>6.1352742232622797</v>
      </c>
      <c r="K3162">
        <v>30.015304221232402</v>
      </c>
      <c r="L3162">
        <v>18.7126889844068</v>
      </c>
      <c r="M3162">
        <v>75.0761041535348</v>
      </c>
      <c r="N3162">
        <v>1.0557898283840299</v>
      </c>
      <c r="O3162">
        <v>4.0355125100887701</v>
      </c>
      <c r="P3162">
        <v>546.43478260869495</v>
      </c>
      <c r="Q3162">
        <v>0.16758156949268099</v>
      </c>
    </row>
    <row r="3163" spans="1:17" hidden="1" x14ac:dyDescent="0.3">
      <c r="A3163" t="s">
        <v>6543</v>
      </c>
      <c r="B3163" t="s">
        <v>6544</v>
      </c>
      <c r="C3163" t="s">
        <v>10405</v>
      </c>
      <c r="D3163" t="s">
        <v>400</v>
      </c>
      <c r="E3163">
        <v>82.415255999999999</v>
      </c>
      <c r="F3163">
        <v>0.77</v>
      </c>
      <c r="G3163">
        <v>5.6505012897568996</v>
      </c>
      <c r="H3163">
        <v>-8.2045426383272293</v>
      </c>
      <c r="I3163">
        <v>-2.46926634885356</v>
      </c>
      <c r="J3163">
        <v>-5.7567319055484303</v>
      </c>
      <c r="K3163">
        <v>0.85206900033539801</v>
      </c>
      <c r="L3163">
        <v>0.78698190834070103</v>
      </c>
      <c r="M3163">
        <v>34.258840769499798</v>
      </c>
      <c r="N3163">
        <v>0.80207153556908894</v>
      </c>
      <c r="O3163">
        <v>85.714285714285694</v>
      </c>
      <c r="P3163">
        <v>67.391304347825994</v>
      </c>
      <c r="Q3163">
        <v>5.6637700075467E-2</v>
      </c>
    </row>
    <row r="3164" spans="1:17" hidden="1" x14ac:dyDescent="0.3">
      <c r="A3164" t="s">
        <v>6545</v>
      </c>
      <c r="B3164" t="s">
        <v>6546</v>
      </c>
      <c r="C3164" t="s">
        <v>10405</v>
      </c>
      <c r="D3164" t="s">
        <v>1806</v>
      </c>
      <c r="E3164">
        <v>82.371108253000003</v>
      </c>
      <c r="F3164">
        <v>98.77</v>
      </c>
      <c r="G3164">
        <v>53.773504484645002</v>
      </c>
      <c r="H3164">
        <v>156.047247931974</v>
      </c>
      <c r="I3164">
        <v>96.856987414865699</v>
      </c>
      <c r="J3164">
        <v>19.471148814916301</v>
      </c>
      <c r="K3164">
        <v>56.137541207262998</v>
      </c>
      <c r="L3164">
        <v>47.7668153881514</v>
      </c>
      <c r="M3164">
        <v>90.136980048767995</v>
      </c>
      <c r="N3164">
        <v>3.11942065501785</v>
      </c>
      <c r="O3164">
        <v>4.0700617596436102</v>
      </c>
      <c r="P3164">
        <v>217.58842443729901</v>
      </c>
      <c r="Q3164">
        <v>5.4316166299675998E-2</v>
      </c>
    </row>
    <row r="3165" spans="1:17" hidden="1" x14ac:dyDescent="0.3">
      <c r="A3165" t="s">
        <v>6547</v>
      </c>
      <c r="B3165" t="s">
        <v>6548</v>
      </c>
      <c r="C3165" t="s">
        <v>10405</v>
      </c>
      <c r="D3165" t="s">
        <v>727</v>
      </c>
      <c r="E3165">
        <v>82.357963196</v>
      </c>
      <c r="F3165">
        <v>40.79</v>
      </c>
      <c r="G3165">
        <v>-19.942777173891901</v>
      </c>
      <c r="H3165">
        <v>-10.519357453142</v>
      </c>
      <c r="I3165">
        <v>-1.01803463296793</v>
      </c>
      <c r="J3165">
        <v>-4.9005993911244499</v>
      </c>
      <c r="K3165">
        <v>41.6605047080239</v>
      </c>
      <c r="L3165">
        <v>42.577283473736998</v>
      </c>
      <c r="M3165">
        <v>48.661975849868398</v>
      </c>
      <c r="N3165">
        <v>0.54511804787419604</v>
      </c>
      <c r="O3165">
        <v>39.004658004412804</v>
      </c>
      <c r="P3165">
        <v>29.286846275752701</v>
      </c>
      <c r="Q3165">
        <v>0.104461703199475</v>
      </c>
    </row>
    <row r="3166" spans="1:17" hidden="1" x14ac:dyDescent="0.3">
      <c r="A3166" t="s">
        <v>6549</v>
      </c>
      <c r="B3166" t="s">
        <v>6550</v>
      </c>
      <c r="C3166" t="s">
        <v>10405</v>
      </c>
      <c r="D3166" t="s">
        <v>438</v>
      </c>
      <c r="E3166">
        <v>82.167749999999998</v>
      </c>
      <c r="F3166">
        <v>86.95</v>
      </c>
      <c r="G3166">
        <v>-1.6848280515604399</v>
      </c>
      <c r="H3166">
        <v>-10.037562098465299</v>
      </c>
      <c r="I3166">
        <v>30.2284504998401</v>
      </c>
      <c r="J3166">
        <v>-7.0530282018447297</v>
      </c>
      <c r="K3166">
        <v>83.2799246462409</v>
      </c>
      <c r="L3166">
        <v>74.180267882488707</v>
      </c>
      <c r="M3166">
        <v>50.857016008121597</v>
      </c>
      <c r="N3166">
        <v>0.54878048780487798</v>
      </c>
      <c r="O3166">
        <v>5.6354226566992498</v>
      </c>
      <c r="P3166">
        <v>61.018518518518498</v>
      </c>
      <c r="Q3166">
        <v>6.5876290296739998E-2</v>
      </c>
    </row>
    <row r="3167" spans="1:17" hidden="1" x14ac:dyDescent="0.3">
      <c r="A3167" t="s">
        <v>6551</v>
      </c>
      <c r="B3167" t="s">
        <v>6552</v>
      </c>
      <c r="C3167" t="s">
        <v>10405</v>
      </c>
      <c r="D3167" t="s">
        <v>1614</v>
      </c>
      <c r="E3167">
        <v>82.1404</v>
      </c>
      <c r="F3167">
        <v>237.4</v>
      </c>
      <c r="G3167">
        <v>-18.801879662624</v>
      </c>
      <c r="H3167">
        <v>-18.945283379067899</v>
      </c>
      <c r="I3167">
        <v>-36.618865410368002</v>
      </c>
      <c r="J3167">
        <v>5.30274102892451</v>
      </c>
      <c r="K3167">
        <v>227.32273913841499</v>
      </c>
      <c r="M3167">
        <v>68.155967353235496</v>
      </c>
      <c r="N3167">
        <v>1.2684206984725099</v>
      </c>
      <c r="O3167">
        <v>91.638584667228301</v>
      </c>
      <c r="P3167">
        <v>30.439560439560399</v>
      </c>
    </row>
    <row r="3168" spans="1:17" hidden="1" x14ac:dyDescent="0.3">
      <c r="A3168" t="s">
        <v>6553</v>
      </c>
      <c r="B3168" t="s">
        <v>6554</v>
      </c>
      <c r="C3168" t="s">
        <v>10405</v>
      </c>
      <c r="D3168" t="s">
        <v>130</v>
      </c>
      <c r="E3168">
        <v>82.054677999999996</v>
      </c>
      <c r="F3168">
        <v>74</v>
      </c>
      <c r="G3168">
        <v>-14.389181249925601</v>
      </c>
      <c r="H3168">
        <v>-11.999605584845501</v>
      </c>
      <c r="I3168">
        <v>-16.892126920367801</v>
      </c>
      <c r="J3168">
        <v>-1.8124508161189701</v>
      </c>
      <c r="K3168">
        <v>76.533439262625606</v>
      </c>
      <c r="L3168">
        <v>77.684790966520495</v>
      </c>
      <c r="M3168">
        <v>41.3813624955934</v>
      </c>
      <c r="N3168">
        <v>1.82870402002771</v>
      </c>
      <c r="O3168">
        <v>70.743243243243199</v>
      </c>
      <c r="P3168">
        <v>29.7107800175284</v>
      </c>
      <c r="Q3168">
        <v>9.6362843736691003E-2</v>
      </c>
    </row>
    <row r="3169" spans="1:17" hidden="1" x14ac:dyDescent="0.3">
      <c r="A3169" t="s">
        <v>6555</v>
      </c>
      <c r="B3169" t="s">
        <v>6556</v>
      </c>
      <c r="C3169" t="s">
        <v>10405</v>
      </c>
      <c r="D3169" t="s">
        <v>549</v>
      </c>
      <c r="E3169">
        <v>81.733459499999995</v>
      </c>
      <c r="F3169">
        <v>48.65</v>
      </c>
      <c r="G3169">
        <v>330.60297277264601</v>
      </c>
      <c r="H3169">
        <v>95.415338768645498</v>
      </c>
      <c r="I3169">
        <v>197.69603409194701</v>
      </c>
      <c r="J3169">
        <v>6.1347694847055099</v>
      </c>
      <c r="K3169">
        <v>29.8402771679017</v>
      </c>
      <c r="L3169">
        <v>19.303749919544298</v>
      </c>
      <c r="M3169">
        <v>99.967312962589304</v>
      </c>
      <c r="N3169">
        <v>1.2113534047621499</v>
      </c>
      <c r="O3169">
        <v>0</v>
      </c>
      <c r="P3169">
        <v>386.98698698698701</v>
      </c>
    </row>
    <row r="3170" spans="1:17" hidden="1" x14ac:dyDescent="0.3">
      <c r="A3170" t="s">
        <v>6557</v>
      </c>
      <c r="B3170" t="s">
        <v>6558</v>
      </c>
      <c r="C3170" t="s">
        <v>10405</v>
      </c>
      <c r="D3170" t="s">
        <v>393</v>
      </c>
      <c r="E3170">
        <v>81.703316483999998</v>
      </c>
      <c r="F3170">
        <v>54.51</v>
      </c>
      <c r="G3170">
        <v>-10.0394428443213</v>
      </c>
      <c r="H3170">
        <v>-10.553012847666899</v>
      </c>
      <c r="I3170">
        <v>4.6882272581394604</v>
      </c>
      <c r="J3170">
        <v>-7.2810983772833104</v>
      </c>
      <c r="K3170">
        <v>55.013281646608398</v>
      </c>
      <c r="L3170">
        <v>52.258276621552199</v>
      </c>
      <c r="M3170">
        <v>39.449071872425201</v>
      </c>
      <c r="N3170">
        <v>0.64964184149241599</v>
      </c>
      <c r="O3170">
        <v>52.632544487250001</v>
      </c>
      <c r="P3170">
        <v>32.951219512195102</v>
      </c>
      <c r="Q3170">
        <v>-3.6019770838070002E-2</v>
      </c>
    </row>
    <row r="3171" spans="1:17" hidden="1" x14ac:dyDescent="0.3">
      <c r="A3171" t="s">
        <v>6559</v>
      </c>
      <c r="B3171" t="s">
        <v>6560</v>
      </c>
      <c r="C3171" t="s">
        <v>10405</v>
      </c>
      <c r="D3171" t="s">
        <v>279</v>
      </c>
      <c r="E3171">
        <v>81.312020000000004</v>
      </c>
      <c r="F3171">
        <v>41</v>
      </c>
      <c r="G3171">
        <v>-3.72449871024308</v>
      </c>
      <c r="H3171">
        <v>-12.3985030058137</v>
      </c>
      <c r="I3171">
        <v>-20.513732110781099</v>
      </c>
      <c r="J3171">
        <v>-7.6187216325016696</v>
      </c>
      <c r="K3171">
        <v>44.221341783421401</v>
      </c>
      <c r="L3171">
        <v>41.537614788879502</v>
      </c>
      <c r="M3171">
        <v>32.300486209907397</v>
      </c>
      <c r="N3171">
        <v>0.18364827345551599</v>
      </c>
      <c r="O3171">
        <v>58.536585365853597</v>
      </c>
      <c r="P3171">
        <v>46.428571428571402</v>
      </c>
      <c r="Q3171">
        <v>2.5091123457309999E-2</v>
      </c>
    </row>
    <row r="3172" spans="1:17" hidden="1" x14ac:dyDescent="0.3">
      <c r="A3172" t="s">
        <v>6561</v>
      </c>
      <c r="B3172" t="s">
        <v>6562</v>
      </c>
      <c r="C3172" t="s">
        <v>10405</v>
      </c>
      <c r="D3172" t="s">
        <v>54</v>
      </c>
      <c r="E3172">
        <v>81.197999999999993</v>
      </c>
      <c r="F3172">
        <v>69.400000000000006</v>
      </c>
      <c r="G3172">
        <v>-83.888199470436504</v>
      </c>
      <c r="H3172">
        <v>-15.929410363194901</v>
      </c>
      <c r="I3172">
        <v>-69.433340243375397</v>
      </c>
      <c r="J3172">
        <v>-3.71837316615875</v>
      </c>
      <c r="K3172">
        <v>82.7473871610066</v>
      </c>
      <c r="M3172">
        <v>62.0709784228697</v>
      </c>
      <c r="O3172">
        <v>129.68299711815499</v>
      </c>
      <c r="P3172">
        <v>13.770491803278601</v>
      </c>
    </row>
    <row r="3173" spans="1:17" hidden="1" x14ac:dyDescent="0.3">
      <c r="A3173" t="s">
        <v>6563</v>
      </c>
      <c r="B3173" t="s">
        <v>6564</v>
      </c>
      <c r="C3173" t="s">
        <v>10405</v>
      </c>
      <c r="D3173" t="s">
        <v>393</v>
      </c>
      <c r="E3173">
        <v>81.154001991999905</v>
      </c>
      <c r="F3173">
        <v>97.96</v>
      </c>
      <c r="G3173">
        <v>-2.95476186813783</v>
      </c>
      <c r="H3173">
        <v>-4.4900862464514697</v>
      </c>
      <c r="I3173">
        <v>-11.663392856090701</v>
      </c>
      <c r="J3173">
        <v>-6.0674760862616397</v>
      </c>
      <c r="K3173">
        <v>94.429934211843801</v>
      </c>
      <c r="L3173">
        <v>90.399691903216606</v>
      </c>
      <c r="M3173">
        <v>58.958757559837302</v>
      </c>
      <c r="N3173">
        <v>0.46569884501938402</v>
      </c>
      <c r="O3173">
        <v>12.188648427929699</v>
      </c>
      <c r="P3173">
        <v>45.255041518386697</v>
      </c>
      <c r="Q3173">
        <v>1.8698204572272E-2</v>
      </c>
    </row>
    <row r="3174" spans="1:17" hidden="1" x14ac:dyDescent="0.3">
      <c r="A3174" t="s">
        <v>6565</v>
      </c>
      <c r="B3174" t="s">
        <v>6566</v>
      </c>
      <c r="C3174" t="s">
        <v>10405</v>
      </c>
      <c r="D3174" t="s">
        <v>433</v>
      </c>
      <c r="E3174">
        <v>80.835391727999905</v>
      </c>
      <c r="F3174">
        <v>17.420000000000002</v>
      </c>
      <c r="G3174">
        <v>42.350501289756899</v>
      </c>
      <c r="H3174">
        <v>-16.611391698442599</v>
      </c>
      <c r="I3174">
        <v>17.122735034192601</v>
      </c>
      <c r="J3174">
        <v>-10.0003966228973</v>
      </c>
      <c r="K3174">
        <v>16.843244868260999</v>
      </c>
      <c r="L3174">
        <v>14.693842474286701</v>
      </c>
      <c r="M3174">
        <v>34.215025718250402</v>
      </c>
      <c r="N3174">
        <v>0.239522399094376</v>
      </c>
      <c r="O3174">
        <v>42.365097588978102</v>
      </c>
      <c r="P3174">
        <v>89.347826086956502</v>
      </c>
      <c r="Q3174">
        <v>-7.3710305740770001E-3</v>
      </c>
    </row>
    <row r="3175" spans="1:17" hidden="1" x14ac:dyDescent="0.3">
      <c r="A3175" t="s">
        <v>6567</v>
      </c>
      <c r="B3175" t="s">
        <v>6568</v>
      </c>
      <c r="C3175" t="s">
        <v>10405</v>
      </c>
      <c r="D3175" t="s">
        <v>642</v>
      </c>
      <c r="E3175">
        <v>80.792608000000001</v>
      </c>
      <c r="F3175">
        <v>47.36</v>
      </c>
      <c r="G3175">
        <v>-12.7048446221927</v>
      </c>
      <c r="H3175">
        <v>-13.143979149758399</v>
      </c>
      <c r="I3175">
        <v>6.4223539808703602</v>
      </c>
      <c r="J3175">
        <v>-4.0372355312636401</v>
      </c>
      <c r="K3175">
        <v>46.128155017779903</v>
      </c>
      <c r="L3175">
        <v>42.473584112408801</v>
      </c>
      <c r="M3175">
        <v>44.078029409517598</v>
      </c>
      <c r="N3175">
        <v>0.50205525213381796</v>
      </c>
      <c r="O3175">
        <v>47.592905405405403</v>
      </c>
      <c r="P3175">
        <v>39.294117647058798</v>
      </c>
      <c r="Q3175">
        <v>2.2810245620323001E-2</v>
      </c>
    </row>
    <row r="3176" spans="1:17" hidden="1" x14ac:dyDescent="0.3">
      <c r="A3176" t="s">
        <v>6569</v>
      </c>
      <c r="B3176" t="s">
        <v>6570</v>
      </c>
      <c r="C3176" t="s">
        <v>10405</v>
      </c>
      <c r="D3176" t="s">
        <v>1001</v>
      </c>
      <c r="E3176">
        <v>80.456791479999893</v>
      </c>
      <c r="F3176">
        <v>39.979999999999997</v>
      </c>
      <c r="G3176">
        <v>346.95289649933699</v>
      </c>
      <c r="H3176">
        <v>14.351376349349099</v>
      </c>
      <c r="I3176">
        <v>194.949110516818</v>
      </c>
      <c r="J3176">
        <v>-0.21863329738612799</v>
      </c>
      <c r="K3176">
        <v>34.122089379967903</v>
      </c>
      <c r="L3176">
        <v>22.724918734672901</v>
      </c>
      <c r="M3176">
        <v>59.881852929220003</v>
      </c>
      <c r="N3176">
        <v>1.2976552666768999</v>
      </c>
      <c r="O3176">
        <v>8.6293146573286794</v>
      </c>
      <c r="P3176">
        <v>429.53642384105899</v>
      </c>
      <c r="Q3176">
        <v>0.11391191271711</v>
      </c>
    </row>
    <row r="3177" spans="1:17" hidden="1" x14ac:dyDescent="0.3">
      <c r="A3177" t="s">
        <v>6571</v>
      </c>
      <c r="B3177" t="s">
        <v>6572</v>
      </c>
      <c r="C3177" t="s">
        <v>10405</v>
      </c>
      <c r="D3177" t="s">
        <v>74</v>
      </c>
      <c r="E3177">
        <v>80.406122096000004</v>
      </c>
      <c r="F3177">
        <v>15.64</v>
      </c>
      <c r="G3177">
        <v>9.9456055508630001</v>
      </c>
      <c r="H3177">
        <v>-18.699396893580801</v>
      </c>
      <c r="I3177">
        <v>-8.7835283720708102</v>
      </c>
      <c r="J3177">
        <v>-5.7267517385819398</v>
      </c>
      <c r="K3177">
        <v>16.585175580602399</v>
      </c>
      <c r="L3177">
        <v>15.4793878867508</v>
      </c>
      <c r="M3177">
        <v>35.778692309940197</v>
      </c>
      <c r="N3177">
        <v>0.51988609766246097</v>
      </c>
      <c r="O3177">
        <v>27.749360613810701</v>
      </c>
      <c r="P3177">
        <v>48.246445497630297</v>
      </c>
      <c r="Q3177">
        <v>5.0009461152807001E-2</v>
      </c>
    </row>
    <row r="3178" spans="1:17" hidden="1" x14ac:dyDescent="0.3">
      <c r="A3178" t="s">
        <v>6573</v>
      </c>
      <c r="B3178" t="s">
        <v>6574</v>
      </c>
      <c r="C3178" t="s">
        <v>10405</v>
      </c>
      <c r="D3178" t="s">
        <v>2307</v>
      </c>
      <c r="E3178">
        <v>80</v>
      </c>
      <c r="F3178">
        <v>400</v>
      </c>
      <c r="G3178">
        <v>68.150501289756903</v>
      </c>
      <c r="H3178">
        <v>34.156148361202199</v>
      </c>
      <c r="I3178">
        <v>66.937157751841099</v>
      </c>
      <c r="J3178">
        <v>14.499221988849399</v>
      </c>
      <c r="K3178">
        <v>280.48844628853698</v>
      </c>
      <c r="L3178">
        <v>222.07986924580999</v>
      </c>
      <c r="M3178">
        <v>85.250525132972996</v>
      </c>
      <c r="N3178">
        <v>1.6290909090909</v>
      </c>
      <c r="O3178">
        <v>0</v>
      </c>
      <c r="P3178">
        <v>111.02611448166699</v>
      </c>
      <c r="Q3178">
        <v>0.19890033270724</v>
      </c>
    </row>
    <row r="3179" spans="1:17" hidden="1" x14ac:dyDescent="0.3">
      <c r="A3179" t="s">
        <v>6575</v>
      </c>
      <c r="B3179" t="s">
        <v>6576</v>
      </c>
      <c r="C3179" t="s">
        <v>10405</v>
      </c>
      <c r="D3179" t="s">
        <v>465</v>
      </c>
      <c r="E3179">
        <v>79.739999999999995</v>
      </c>
      <c r="F3179">
        <v>265.8</v>
      </c>
      <c r="G3179">
        <v>285.22252388508099</v>
      </c>
      <c r="H3179">
        <v>49.249540658452602</v>
      </c>
      <c r="I3179">
        <v>104.105360516818</v>
      </c>
      <c r="J3179">
        <v>19.042403513056001</v>
      </c>
      <c r="K3179">
        <v>176.237520673885</v>
      </c>
      <c r="L3179">
        <v>132.83730475133899</v>
      </c>
      <c r="M3179">
        <v>95.289626691396194</v>
      </c>
      <c r="N3179">
        <v>1.8894733829486099</v>
      </c>
      <c r="O3179">
        <v>0</v>
      </c>
      <c r="P3179">
        <v>332.89902280130298</v>
      </c>
      <c r="Q3179">
        <v>0.12731243001818299</v>
      </c>
    </row>
    <row r="3180" spans="1:17" hidden="1" x14ac:dyDescent="0.3">
      <c r="A3180" t="s">
        <v>6577</v>
      </c>
      <c r="B3180" t="s">
        <v>6578</v>
      </c>
      <c r="C3180" t="s">
        <v>10405</v>
      </c>
      <c r="E3180">
        <v>79.669837860000001</v>
      </c>
      <c r="F3180">
        <v>57.48</v>
      </c>
      <c r="G3180">
        <v>-36.049498710243</v>
      </c>
      <c r="H3180">
        <v>-9.82597974363531</v>
      </c>
      <c r="I3180">
        <v>-12.561518928740901</v>
      </c>
      <c r="J3180">
        <v>-7.7964436648863504</v>
      </c>
      <c r="K3180">
        <v>58.270758412320802</v>
      </c>
      <c r="L3180">
        <v>57.884237293316303</v>
      </c>
      <c r="M3180">
        <v>50.0811939459198</v>
      </c>
      <c r="N3180">
        <v>0.42623691388891799</v>
      </c>
      <c r="O3180">
        <v>41.475295755045202</v>
      </c>
      <c r="P3180">
        <v>27.450110864745</v>
      </c>
      <c r="Q3180">
        <v>-1.4183025481302999E-2</v>
      </c>
    </row>
    <row r="3181" spans="1:17" hidden="1" x14ac:dyDescent="0.3">
      <c r="A3181" t="s">
        <v>6579</v>
      </c>
      <c r="B3181" t="s">
        <v>6580</v>
      </c>
      <c r="C3181" t="s">
        <v>10405</v>
      </c>
      <c r="D3181" t="s">
        <v>261</v>
      </c>
      <c r="E3181">
        <v>79.610424179999995</v>
      </c>
      <c r="F3181">
        <v>74.55</v>
      </c>
      <c r="G3181">
        <v>49.184984048377501</v>
      </c>
      <c r="H3181">
        <v>-4.6294356232587903</v>
      </c>
      <c r="I3181">
        <v>43.6900623318569</v>
      </c>
      <c r="J3181">
        <v>1.4797163407315199</v>
      </c>
      <c r="K3181">
        <v>57.8961399989808</v>
      </c>
      <c r="L3181">
        <v>50.4144589065193</v>
      </c>
      <c r="M3181">
        <v>83.494264564534902</v>
      </c>
      <c r="N3181">
        <v>0.84743353719276804</v>
      </c>
      <c r="O3181">
        <v>0</v>
      </c>
      <c r="P3181">
        <v>113.1217838765</v>
      </c>
      <c r="Q3181">
        <v>-1.5980258272885E-2</v>
      </c>
    </row>
    <row r="3182" spans="1:17" hidden="1" x14ac:dyDescent="0.3">
      <c r="A3182" t="s">
        <v>6581</v>
      </c>
      <c r="B3182" t="s">
        <v>6582</v>
      </c>
      <c r="C3182" t="s">
        <v>10405</v>
      </c>
      <c r="D3182" t="s">
        <v>592</v>
      </c>
      <c r="E3182">
        <v>79.598837951999997</v>
      </c>
      <c r="F3182">
        <v>53.12</v>
      </c>
      <c r="G3182">
        <v>-16.646722739737701</v>
      </c>
      <c r="H3182">
        <v>5.3211377381818803</v>
      </c>
      <c r="I3182">
        <v>16.375191793574501</v>
      </c>
      <c r="J3182">
        <v>-5.1757718841551803</v>
      </c>
      <c r="K3182">
        <v>48.926560371973203</v>
      </c>
      <c r="L3182">
        <v>44.946767339009199</v>
      </c>
      <c r="M3182">
        <v>57.6836727206639</v>
      </c>
      <c r="N3182">
        <v>1.3007409169600199</v>
      </c>
      <c r="O3182">
        <v>22.345632530120401</v>
      </c>
      <c r="P3182">
        <v>60.823493793521003</v>
      </c>
      <c r="Q3182">
        <v>-2.6453390026460001E-2</v>
      </c>
    </row>
    <row r="3183" spans="1:17" hidden="1" x14ac:dyDescent="0.3">
      <c r="A3183" t="s">
        <v>6583</v>
      </c>
      <c r="B3183" t="s">
        <v>6584</v>
      </c>
      <c r="C3183" t="s">
        <v>10405</v>
      </c>
      <c r="D3183" t="s">
        <v>400</v>
      </c>
      <c r="E3183">
        <v>79.595858989999996</v>
      </c>
      <c r="F3183">
        <v>62.71</v>
      </c>
      <c r="G3183">
        <v>51.031807793110602</v>
      </c>
      <c r="H3183">
        <v>-10.853522395740701</v>
      </c>
      <c r="I3183">
        <v>10.741854182531201</v>
      </c>
      <c r="J3183">
        <v>-2.46900157954855</v>
      </c>
      <c r="K3183">
        <v>64.375371363900797</v>
      </c>
      <c r="L3183">
        <v>53.2633337228378</v>
      </c>
      <c r="M3183">
        <v>59.168019750111696</v>
      </c>
      <c r="N3183">
        <v>0.99288374775195398</v>
      </c>
      <c r="O3183">
        <v>46.866528464359703</v>
      </c>
      <c r="P3183">
        <v>178.46358792184699</v>
      </c>
      <c r="Q3183">
        <v>0.144009251550067</v>
      </c>
    </row>
    <row r="3184" spans="1:17" hidden="1" x14ac:dyDescent="0.3">
      <c r="A3184" t="s">
        <v>6585</v>
      </c>
      <c r="B3184" t="s">
        <v>6586</v>
      </c>
      <c r="C3184" t="s">
        <v>10405</v>
      </c>
      <c r="D3184" t="s">
        <v>512</v>
      </c>
      <c r="E3184">
        <v>79.575999999999993</v>
      </c>
      <c r="F3184">
        <v>290</v>
      </c>
      <c r="G3184">
        <v>65.630923489280207</v>
      </c>
      <c r="H3184">
        <v>-7.5008389346235198</v>
      </c>
      <c r="I3184">
        <v>12.0696462311037</v>
      </c>
      <c r="J3184">
        <v>-10.916166316470401</v>
      </c>
      <c r="K3184">
        <v>298.99888072584997</v>
      </c>
      <c r="L3184">
        <v>258.78741002208898</v>
      </c>
      <c r="M3184">
        <v>27.833710184087501</v>
      </c>
      <c r="N3184">
        <v>0.79918032786885196</v>
      </c>
      <c r="O3184">
        <v>38.310344827586199</v>
      </c>
      <c r="P3184">
        <v>133.870967741935</v>
      </c>
      <c r="Q3184">
        <v>0.140913018909261</v>
      </c>
    </row>
    <row r="3185" spans="1:17" hidden="1" x14ac:dyDescent="0.3">
      <c r="A3185" t="s">
        <v>6587</v>
      </c>
      <c r="B3185" t="s">
        <v>6588</v>
      </c>
      <c r="C3185" t="s">
        <v>10405</v>
      </c>
      <c r="D3185" t="s">
        <v>144</v>
      </c>
      <c r="E3185">
        <v>79.497014015999994</v>
      </c>
      <c r="F3185">
        <v>70.08</v>
      </c>
      <c r="G3185">
        <v>212.52396566322099</v>
      </c>
      <c r="H3185">
        <v>-15.755657986980101</v>
      </c>
      <c r="I3185">
        <v>506.092905000803</v>
      </c>
      <c r="J3185">
        <v>-11.723914277794</v>
      </c>
      <c r="K3185">
        <v>73.382025604976207</v>
      </c>
      <c r="L3185">
        <v>45.809104991203199</v>
      </c>
      <c r="M3185">
        <v>18.212079957867999</v>
      </c>
      <c r="N3185">
        <v>0.838141223528581</v>
      </c>
      <c r="O3185">
        <v>29.1666666666666</v>
      </c>
      <c r="P3185">
        <v>582.37585199610498</v>
      </c>
      <c r="Q3185">
        <v>0.107100018950657</v>
      </c>
    </row>
    <row r="3186" spans="1:17" hidden="1" x14ac:dyDescent="0.3">
      <c r="A3186" t="s">
        <v>6589</v>
      </c>
      <c r="B3186" t="s">
        <v>6590</v>
      </c>
      <c r="C3186" t="s">
        <v>10405</v>
      </c>
      <c r="D3186" t="s">
        <v>2777</v>
      </c>
      <c r="E3186">
        <v>79.473628675</v>
      </c>
      <c r="F3186">
        <v>5.23</v>
      </c>
      <c r="G3186">
        <v>-28.693680169809099</v>
      </c>
      <c r="H3186">
        <v>-18.1586097352514</v>
      </c>
      <c r="I3186">
        <v>38.724763501892703</v>
      </c>
      <c r="J3186">
        <v>-8.0359341847506993</v>
      </c>
      <c r="K3186">
        <v>6.1328223377978404</v>
      </c>
      <c r="L3186">
        <v>5.3984387953187296</v>
      </c>
      <c r="M3186">
        <v>8.9750200604254804</v>
      </c>
      <c r="N3186">
        <v>0.52124885755314798</v>
      </c>
      <c r="O3186">
        <v>59.655831739961698</v>
      </c>
      <c r="P3186">
        <v>74.3333333333333</v>
      </c>
      <c r="Q3186">
        <v>7.3645579819852994E-2</v>
      </c>
    </row>
    <row r="3187" spans="1:17" hidden="1" x14ac:dyDescent="0.3">
      <c r="A3187" t="s">
        <v>6591</v>
      </c>
      <c r="B3187" t="s">
        <v>6592</v>
      </c>
      <c r="C3187" t="s">
        <v>10405</v>
      </c>
      <c r="D3187" t="s">
        <v>1462</v>
      </c>
      <c r="E3187">
        <v>79.349140000000006</v>
      </c>
      <c r="F3187">
        <v>267.8</v>
      </c>
      <c r="G3187">
        <v>24.302104788299101</v>
      </c>
      <c r="H3187">
        <v>-4.4428903157322797</v>
      </c>
      <c r="I3187">
        <v>1.31103427568333</v>
      </c>
      <c r="J3187">
        <v>-1.2748180851132001</v>
      </c>
      <c r="K3187">
        <v>262.58866845257</v>
      </c>
      <c r="L3187">
        <v>255.64775857342201</v>
      </c>
      <c r="M3187">
        <v>63.233949969201099</v>
      </c>
      <c r="N3187">
        <v>0.56574877058440198</v>
      </c>
      <c r="O3187">
        <v>35.922330097087297</v>
      </c>
      <c r="P3187">
        <v>67.375</v>
      </c>
      <c r="Q3187">
        <v>8.3271496810105997E-2</v>
      </c>
    </row>
    <row r="3188" spans="1:17" hidden="1" x14ac:dyDescent="0.3">
      <c r="A3188" t="s">
        <v>6593</v>
      </c>
      <c r="B3188" t="s">
        <v>6594</v>
      </c>
      <c r="C3188" t="s">
        <v>10405</v>
      </c>
      <c r="D3188" t="s">
        <v>261</v>
      </c>
      <c r="E3188">
        <v>79.225863750000002</v>
      </c>
      <c r="F3188">
        <v>147.5</v>
      </c>
      <c r="G3188">
        <v>98.619251289756903</v>
      </c>
      <c r="H3188">
        <v>-4.70306340378428</v>
      </c>
      <c r="I3188">
        <v>25.809244011963699</v>
      </c>
      <c r="J3188">
        <v>-9.5217782018447092</v>
      </c>
      <c r="K3188">
        <v>147.281906091107</v>
      </c>
      <c r="L3188">
        <v>120.37928841449499</v>
      </c>
      <c r="M3188">
        <v>39.926652667985401</v>
      </c>
      <c r="N3188">
        <v>0.25094427341137598</v>
      </c>
      <c r="O3188">
        <v>24.677966101694899</v>
      </c>
      <c r="P3188">
        <v>149.576988155668</v>
      </c>
      <c r="Q3188">
        <v>0.12478707440372799</v>
      </c>
    </row>
    <row r="3189" spans="1:17" hidden="1" x14ac:dyDescent="0.3">
      <c r="A3189" t="s">
        <v>6595</v>
      </c>
      <c r="B3189" t="s">
        <v>6596</v>
      </c>
      <c r="C3189" t="s">
        <v>10405</v>
      </c>
      <c r="D3189" t="s">
        <v>592</v>
      </c>
      <c r="E3189">
        <v>79.119856425999998</v>
      </c>
      <c r="F3189">
        <v>49.66</v>
      </c>
      <c r="G3189">
        <v>18.939883038173601</v>
      </c>
      <c r="H3189">
        <v>-16.522505892512701</v>
      </c>
      <c r="I3189">
        <v>13.772819576511599</v>
      </c>
      <c r="J3189">
        <v>-4.0576992800852798</v>
      </c>
      <c r="K3189">
        <v>48.407091611466001</v>
      </c>
      <c r="L3189">
        <v>45.257601676464098</v>
      </c>
      <c r="M3189">
        <v>44.612173738293201</v>
      </c>
      <c r="N3189">
        <v>0.48779255030056301</v>
      </c>
      <c r="O3189">
        <v>40.696737817156603</v>
      </c>
      <c r="P3189">
        <v>54.369187698656198</v>
      </c>
      <c r="Q3189">
        <v>2.2737363184651999E-2</v>
      </c>
    </row>
    <row r="3190" spans="1:17" hidden="1" x14ac:dyDescent="0.3">
      <c r="A3190" t="s">
        <v>6597</v>
      </c>
      <c r="B3190" t="s">
        <v>6598</v>
      </c>
      <c r="C3190" t="s">
        <v>10405</v>
      </c>
      <c r="D3190" t="s">
        <v>273</v>
      </c>
      <c r="E3190">
        <v>78.9223116</v>
      </c>
      <c r="F3190">
        <v>33</v>
      </c>
      <c r="G3190">
        <v>-77.839678742976304</v>
      </c>
      <c r="H3190">
        <v>-10.1505564487478</v>
      </c>
      <c r="I3190">
        <v>-21.184726946738699</v>
      </c>
      <c r="J3190">
        <v>-3.8177340841976699</v>
      </c>
      <c r="K3190">
        <v>35.002005633845698</v>
      </c>
      <c r="L3190">
        <v>40.996819105983697</v>
      </c>
      <c r="M3190">
        <v>36.610030486669501</v>
      </c>
      <c r="N3190">
        <v>0.90499590499590499</v>
      </c>
      <c r="O3190">
        <v>90.909090909090907</v>
      </c>
      <c r="P3190">
        <v>6.1093247588424404</v>
      </c>
    </row>
    <row r="3191" spans="1:17" hidden="1" x14ac:dyDescent="0.3">
      <c r="A3191" t="s">
        <v>6599</v>
      </c>
      <c r="B3191" t="s">
        <v>6600</v>
      </c>
      <c r="C3191" t="s">
        <v>10405</v>
      </c>
      <c r="D3191" t="s">
        <v>1185</v>
      </c>
      <c r="E3191">
        <v>78.514200000000002</v>
      </c>
      <c r="F3191">
        <v>5.3</v>
      </c>
      <c r="G3191">
        <v>-99.626736064328696</v>
      </c>
      <c r="H3191">
        <v>-9.01347431368489</v>
      </c>
      <c r="I3191">
        <v>-44.1497528054594</v>
      </c>
      <c r="J3191">
        <v>-6.5656635809060901</v>
      </c>
      <c r="K3191">
        <v>5.5499782306508996</v>
      </c>
      <c r="L3191">
        <v>8.7681433496967394</v>
      </c>
      <c r="M3191">
        <v>35.636847184327301</v>
      </c>
      <c r="N3191">
        <v>1.3842764680598401</v>
      </c>
      <c r="O3191">
        <v>289.05660377358402</v>
      </c>
      <c r="P3191">
        <v>17.673179396092301</v>
      </c>
      <c r="Q3191">
        <v>-5.2696938776505997E-2</v>
      </c>
    </row>
    <row r="3192" spans="1:17" hidden="1" x14ac:dyDescent="0.3">
      <c r="A3192" t="s">
        <v>6601</v>
      </c>
      <c r="B3192" t="s">
        <v>6602</v>
      </c>
      <c r="C3192" t="s">
        <v>10405</v>
      </c>
      <c r="D3192" t="s">
        <v>422</v>
      </c>
      <c r="E3192">
        <v>78.497215999999995</v>
      </c>
      <c r="F3192">
        <v>156.80000000000001</v>
      </c>
      <c r="G3192">
        <v>218.22935670875901</v>
      </c>
      <c r="H3192">
        <v>66.243526291856895</v>
      </c>
      <c r="I3192">
        <v>230.58374280330699</v>
      </c>
      <c r="J3192">
        <v>6.1281753140443804</v>
      </c>
      <c r="K3192">
        <v>111.51093058755001</v>
      </c>
      <c r="L3192">
        <v>76.235535474786204</v>
      </c>
      <c r="M3192">
        <v>87.195058545153998</v>
      </c>
      <c r="N3192">
        <v>5.2760125740972397</v>
      </c>
      <c r="O3192">
        <v>4.0816326530611997</v>
      </c>
      <c r="P3192">
        <v>355.94651767097599</v>
      </c>
      <c r="Q3192">
        <v>0.20842486774397101</v>
      </c>
    </row>
    <row r="3193" spans="1:17" hidden="1" x14ac:dyDescent="0.3">
      <c r="A3193" t="s">
        <v>6603</v>
      </c>
      <c r="B3193" t="s">
        <v>6604</v>
      </c>
      <c r="C3193" t="s">
        <v>10405</v>
      </c>
      <c r="D3193" t="s">
        <v>125</v>
      </c>
      <c r="E3193">
        <v>78.484300000000005</v>
      </c>
      <c r="F3193">
        <v>3.14</v>
      </c>
      <c r="G3193">
        <v>198.67681707923001</v>
      </c>
      <c r="H3193">
        <v>20.401884800785002</v>
      </c>
      <c r="I3193">
        <v>196.605360516818</v>
      </c>
      <c r="J3193">
        <v>3.1928734374995398</v>
      </c>
      <c r="K3193">
        <v>2.5229667524860999</v>
      </c>
      <c r="L3193">
        <v>1.64653793332183</v>
      </c>
      <c r="M3193">
        <v>59.420747323231701</v>
      </c>
      <c r="N3193">
        <v>2.5688848509112301</v>
      </c>
      <c r="O3193">
        <v>5.7324840764331197</v>
      </c>
      <c r="P3193">
        <v>383.07692307692298</v>
      </c>
      <c r="Q3193">
        <v>5.4374530649604E-2</v>
      </c>
    </row>
    <row r="3194" spans="1:17" hidden="1" x14ac:dyDescent="0.3">
      <c r="A3194" t="s">
        <v>6605</v>
      </c>
      <c r="B3194" t="s">
        <v>6606</v>
      </c>
      <c r="C3194" t="s">
        <v>10405</v>
      </c>
      <c r="D3194" t="s">
        <v>5209</v>
      </c>
      <c r="E3194">
        <v>78.356115000000003</v>
      </c>
      <c r="F3194">
        <v>140.65</v>
      </c>
      <c r="G3194">
        <v>50.931527930432601</v>
      </c>
      <c r="H3194">
        <v>28.924000141483901</v>
      </c>
      <c r="I3194">
        <v>294.94778209406797</v>
      </c>
      <c r="J3194">
        <v>-3.6586128440785801</v>
      </c>
      <c r="K3194">
        <v>102.164054189317</v>
      </c>
      <c r="L3194">
        <v>62.628001961321203</v>
      </c>
      <c r="M3194">
        <v>65.889744208603403</v>
      </c>
      <c r="N3194">
        <v>0.71003313315386196</v>
      </c>
      <c r="O3194">
        <v>3.0927835051546202</v>
      </c>
      <c r="P3194">
        <v>507.03495899870501</v>
      </c>
    </row>
    <row r="3195" spans="1:17" hidden="1" x14ac:dyDescent="0.3">
      <c r="A3195" t="s">
        <v>6607</v>
      </c>
      <c r="B3195" t="s">
        <v>6608</v>
      </c>
      <c r="C3195" t="s">
        <v>10405</v>
      </c>
      <c r="D3195" t="s">
        <v>261</v>
      </c>
      <c r="E3195">
        <v>78.320055999999994</v>
      </c>
      <c r="F3195">
        <v>225.2</v>
      </c>
      <c r="G3195">
        <v>8.76867175494578</v>
      </c>
      <c r="H3195">
        <v>0.72372568499150702</v>
      </c>
      <c r="I3195">
        <v>7.7512343706663698</v>
      </c>
      <c r="J3195">
        <v>-4.3509005422702502</v>
      </c>
      <c r="K3195">
        <v>225.53842061479301</v>
      </c>
      <c r="L3195">
        <v>207.71777722081899</v>
      </c>
      <c r="M3195">
        <v>37.6072157473875</v>
      </c>
      <c r="N3195">
        <v>0.48403398493954702</v>
      </c>
      <c r="O3195">
        <v>18.916518650088801</v>
      </c>
      <c r="P3195">
        <v>53.562904875553997</v>
      </c>
      <c r="Q3195">
        <v>0.120675769866901</v>
      </c>
    </row>
    <row r="3196" spans="1:17" hidden="1" x14ac:dyDescent="0.3">
      <c r="A3196" t="s">
        <v>6609</v>
      </c>
      <c r="B3196" t="s">
        <v>6610</v>
      </c>
      <c r="C3196" t="s">
        <v>10405</v>
      </c>
      <c r="D3196" t="s">
        <v>998</v>
      </c>
      <c r="E3196">
        <v>78.224500000000006</v>
      </c>
      <c r="F3196">
        <v>50.5</v>
      </c>
      <c r="G3196">
        <v>-70.969450488422694</v>
      </c>
      <c r="H3196">
        <v>-16.82842514152</v>
      </c>
      <c r="I3196">
        <v>-23.702617219731</v>
      </c>
      <c r="J3196">
        <v>-3.9816685104271698</v>
      </c>
      <c r="K3196">
        <v>52.641392970317199</v>
      </c>
      <c r="M3196">
        <v>27.288203399055199</v>
      </c>
      <c r="N3196">
        <v>0.40858684694301101</v>
      </c>
      <c r="O3196">
        <v>72.277227722772196</v>
      </c>
      <c r="P3196">
        <v>40.2777777777777</v>
      </c>
    </row>
    <row r="3197" spans="1:17" hidden="1" x14ac:dyDescent="0.3">
      <c r="A3197" t="s">
        <v>6611</v>
      </c>
      <c r="B3197" t="s">
        <v>6612</v>
      </c>
      <c r="C3197" t="s">
        <v>10405</v>
      </c>
      <c r="D3197" t="s">
        <v>1429</v>
      </c>
      <c r="E3197">
        <v>78.146265600000007</v>
      </c>
      <c r="F3197">
        <v>104</v>
      </c>
      <c r="G3197">
        <v>-55.6590225197669</v>
      </c>
      <c r="H3197">
        <v>-18.399977926013399</v>
      </c>
      <c r="I3197">
        <v>-41.204163292705701</v>
      </c>
      <c r="J3197">
        <v>-1.5745593023231901</v>
      </c>
      <c r="M3197">
        <v>39.733430102006203</v>
      </c>
      <c r="O3197">
        <v>39.086538461538403</v>
      </c>
      <c r="P3197">
        <v>4</v>
      </c>
    </row>
    <row r="3198" spans="1:17" hidden="1" x14ac:dyDescent="0.3">
      <c r="A3198" t="s">
        <v>6613</v>
      </c>
      <c r="B3198" t="s">
        <v>6614</v>
      </c>
      <c r="C3198" t="s">
        <v>10405</v>
      </c>
      <c r="D3198" t="s">
        <v>465</v>
      </c>
      <c r="E3198">
        <v>78.038688750000006</v>
      </c>
      <c r="F3198">
        <v>61.05</v>
      </c>
      <c r="G3198">
        <v>21.1580200867493</v>
      </c>
      <c r="H3198">
        <v>0.41173392132984998</v>
      </c>
      <c r="I3198">
        <v>86.785962523506996</v>
      </c>
      <c r="J3198">
        <v>-4.4542675511863097</v>
      </c>
      <c r="K3198">
        <v>59.926799555347301</v>
      </c>
      <c r="L3198">
        <v>46.839978775756897</v>
      </c>
      <c r="M3198">
        <v>37.690114856631602</v>
      </c>
      <c r="N3198">
        <v>3.7288537549407099</v>
      </c>
      <c r="O3198">
        <v>23.587223587223601</v>
      </c>
      <c r="P3198">
        <v>122.810218978102</v>
      </c>
      <c r="Q3198">
        <v>9.8044299166027998E-2</v>
      </c>
    </row>
    <row r="3199" spans="1:17" hidden="1" x14ac:dyDescent="0.3">
      <c r="A3199" t="s">
        <v>6615</v>
      </c>
      <c r="B3199" t="s">
        <v>6616</v>
      </c>
      <c r="C3199" t="s">
        <v>10405</v>
      </c>
      <c r="E3199">
        <v>77.619600000000005</v>
      </c>
      <c r="F3199">
        <v>71.87</v>
      </c>
      <c r="G3199">
        <v>2837.9852120335499</v>
      </c>
      <c r="H3199">
        <v>43.825829135256498</v>
      </c>
      <c r="I3199">
        <v>867.12590846202295</v>
      </c>
      <c r="J3199">
        <v>6.16257376375723</v>
      </c>
      <c r="K3199">
        <v>49.234061775951197</v>
      </c>
      <c r="L3199">
        <v>25.5291187485069</v>
      </c>
      <c r="M3199">
        <v>100</v>
      </c>
      <c r="N3199">
        <v>5.2909370959165498</v>
      </c>
      <c r="O3199">
        <v>0</v>
      </c>
      <c r="P3199">
        <v>2869.8347107437999</v>
      </c>
    </row>
    <row r="3200" spans="1:17" hidden="1" x14ac:dyDescent="0.3">
      <c r="A3200" t="s">
        <v>6617</v>
      </c>
      <c r="B3200" t="s">
        <v>6618</v>
      </c>
      <c r="C3200" t="s">
        <v>10405</v>
      </c>
      <c r="D3200" t="s">
        <v>141</v>
      </c>
      <c r="E3200">
        <v>77.424930000000003</v>
      </c>
      <c r="F3200">
        <v>358.2</v>
      </c>
      <c r="G3200">
        <v>80.417167956423498</v>
      </c>
      <c r="H3200">
        <v>-5.8107608967193896</v>
      </c>
      <c r="I3200">
        <v>1.6086827759542801</v>
      </c>
      <c r="J3200">
        <v>4.2354304504140297</v>
      </c>
      <c r="K3200">
        <v>345.96750148147498</v>
      </c>
      <c r="L3200">
        <v>306.18671678263399</v>
      </c>
      <c r="M3200">
        <v>65.238112247816503</v>
      </c>
      <c r="N3200">
        <v>0.51214933056474798</v>
      </c>
      <c r="O3200">
        <v>22.110552763819101</v>
      </c>
      <c r="P3200">
        <v>118.414634146341</v>
      </c>
      <c r="Q3200">
        <v>0.13244060568042201</v>
      </c>
    </row>
    <row r="3201" spans="1:17" hidden="1" x14ac:dyDescent="0.3">
      <c r="A3201" t="s">
        <v>6619</v>
      </c>
      <c r="B3201" t="s">
        <v>6620</v>
      </c>
      <c r="C3201" t="s">
        <v>10405</v>
      </c>
      <c r="D3201" t="s">
        <v>1647</v>
      </c>
      <c r="E3201">
        <v>77.400000000000006</v>
      </c>
      <c r="F3201">
        <v>77.400000000000006</v>
      </c>
      <c r="G3201">
        <v>-39.265766652826798</v>
      </c>
      <c r="H3201">
        <v>-12.357981791766299</v>
      </c>
      <c r="I3201">
        <v>-24.810907425765599</v>
      </c>
      <c r="J3201">
        <v>-3.2024534892010301</v>
      </c>
      <c r="K3201">
        <v>79.529205474994399</v>
      </c>
      <c r="M3201">
        <v>42.120507900859799</v>
      </c>
      <c r="N3201">
        <v>0.47965005705591401</v>
      </c>
      <c r="O3201">
        <v>24.935400516795799</v>
      </c>
      <c r="P3201">
        <v>10.5714285714285</v>
      </c>
    </row>
    <row r="3202" spans="1:17" hidden="1" x14ac:dyDescent="0.3">
      <c r="A3202" t="s">
        <v>6621</v>
      </c>
      <c r="B3202" t="s">
        <v>6622</v>
      </c>
      <c r="C3202" t="s">
        <v>10405</v>
      </c>
      <c r="D3202" t="s">
        <v>187</v>
      </c>
      <c r="E3202">
        <v>77.396016000000003</v>
      </c>
      <c r="F3202">
        <v>44.32</v>
      </c>
      <c r="G3202">
        <v>226.72655306969199</v>
      </c>
      <c r="H3202">
        <v>42.317342883558197</v>
      </c>
      <c r="I3202">
        <v>126.389738954661</v>
      </c>
      <c r="J3202">
        <v>-9.8049661863408506</v>
      </c>
      <c r="K3202">
        <v>36.266507178095999</v>
      </c>
      <c r="L3202">
        <v>26.301180763059499</v>
      </c>
      <c r="M3202">
        <v>58.8532147670117</v>
      </c>
      <c r="N3202">
        <v>0.715270426362275</v>
      </c>
      <c r="O3202">
        <v>10.6046931407942</v>
      </c>
      <c r="P3202">
        <v>278.15699658702999</v>
      </c>
      <c r="Q3202">
        <v>0.13445751395894301</v>
      </c>
    </row>
    <row r="3203" spans="1:17" hidden="1" x14ac:dyDescent="0.3">
      <c r="A3203" t="s">
        <v>6623</v>
      </c>
      <c r="B3203" t="s">
        <v>6624</v>
      </c>
      <c r="C3203" t="s">
        <v>10405</v>
      </c>
      <c r="D3203" t="s">
        <v>1429</v>
      </c>
      <c r="E3203">
        <v>77.340579000000005</v>
      </c>
      <c r="F3203">
        <v>50.25</v>
      </c>
      <c r="G3203">
        <v>-47.889598960869598</v>
      </c>
      <c r="H3203">
        <v>-27.119886553671101</v>
      </c>
      <c r="I3203">
        <v>-33.434739733808399</v>
      </c>
      <c r="J3203">
        <v>-24.672075820892299</v>
      </c>
      <c r="M3203">
        <v>16.153812137931101</v>
      </c>
      <c r="O3203">
        <v>25.373134328358201</v>
      </c>
      <c r="P3203">
        <v>8.4142394822006299</v>
      </c>
    </row>
    <row r="3204" spans="1:17" hidden="1" x14ac:dyDescent="0.3">
      <c r="A3204" t="s">
        <v>6625</v>
      </c>
      <c r="B3204" t="s">
        <v>6626</v>
      </c>
      <c r="C3204" t="s">
        <v>10405</v>
      </c>
      <c r="D3204" t="s">
        <v>46</v>
      </c>
      <c r="E3204">
        <v>77.268394999999998</v>
      </c>
      <c r="F3204">
        <v>125.05</v>
      </c>
      <c r="G3204">
        <v>1.1116921456846001</v>
      </c>
      <c r="H3204">
        <v>-15.6271187981047</v>
      </c>
      <c r="I3204">
        <v>9.17418642774925</v>
      </c>
      <c r="J3204">
        <v>-2.0146109909342398</v>
      </c>
      <c r="K3204">
        <v>136.21735620987101</v>
      </c>
      <c r="L3204">
        <v>118.85562807674199</v>
      </c>
      <c r="M3204">
        <v>30.981525344140799</v>
      </c>
      <c r="N3204">
        <v>0.37237237237237197</v>
      </c>
      <c r="O3204">
        <v>49.180327868852402</v>
      </c>
      <c r="P3204">
        <v>46.086448598130801</v>
      </c>
      <c r="Q3204">
        <v>0.105511837557398</v>
      </c>
    </row>
    <row r="3205" spans="1:17" hidden="1" x14ac:dyDescent="0.3">
      <c r="A3205" t="s">
        <v>6627</v>
      </c>
      <c r="B3205" t="s">
        <v>6628</v>
      </c>
      <c r="C3205" t="s">
        <v>10405</v>
      </c>
      <c r="D3205" t="s">
        <v>86</v>
      </c>
      <c r="E3205">
        <v>77.229309891999904</v>
      </c>
      <c r="F3205">
        <v>10.210000000000001</v>
      </c>
      <c r="G3205">
        <v>-31.159163404523099</v>
      </c>
      <c r="H3205">
        <v>13.8436800810364</v>
      </c>
      <c r="I3205">
        <v>3.29093971303557</v>
      </c>
      <c r="J3205">
        <v>-0.419983052949432</v>
      </c>
      <c r="K3205">
        <v>9.9835494106554403</v>
      </c>
      <c r="L3205">
        <v>9.5337904211566293</v>
      </c>
      <c r="M3205">
        <v>43.357283291893701</v>
      </c>
      <c r="N3205">
        <v>4.5460269481641404</v>
      </c>
      <c r="O3205">
        <v>41.429970617042102</v>
      </c>
      <c r="P3205">
        <v>40.633608815427003</v>
      </c>
      <c r="Q3205">
        <v>-8.1882620221350004E-3</v>
      </c>
    </row>
    <row r="3206" spans="1:17" hidden="1" x14ac:dyDescent="0.3">
      <c r="A3206" t="s">
        <v>6629</v>
      </c>
      <c r="B3206" t="s">
        <v>6630</v>
      </c>
      <c r="C3206" t="s">
        <v>10405</v>
      </c>
      <c r="D3206" t="s">
        <v>403</v>
      </c>
      <c r="E3206">
        <v>77.124295875000001</v>
      </c>
      <c r="F3206">
        <v>105.05</v>
      </c>
      <c r="G3206">
        <v>95.285636424892004</v>
      </c>
      <c r="H3206">
        <v>55.925701349736599</v>
      </c>
      <c r="I3206">
        <v>185.77996369142099</v>
      </c>
      <c r="J3206">
        <v>-11.6256016657806</v>
      </c>
      <c r="K3206">
        <v>72.958619419988196</v>
      </c>
      <c r="L3206">
        <v>49.988308674463802</v>
      </c>
      <c r="M3206">
        <v>57.654514984345298</v>
      </c>
      <c r="N3206">
        <v>1.00905109489051</v>
      </c>
      <c r="O3206">
        <v>15.8019990480723</v>
      </c>
      <c r="P3206">
        <v>266.666666666666</v>
      </c>
    </row>
    <row r="3207" spans="1:17" hidden="1" x14ac:dyDescent="0.3">
      <c r="A3207" t="s">
        <v>6631</v>
      </c>
      <c r="B3207" t="s">
        <v>6632</v>
      </c>
      <c r="C3207" t="s">
        <v>10405</v>
      </c>
      <c r="D3207" t="s">
        <v>753</v>
      </c>
      <c r="E3207">
        <v>77.053211959999999</v>
      </c>
      <c r="F3207">
        <v>65.14</v>
      </c>
      <c r="G3207">
        <v>19.921237543251699</v>
      </c>
      <c r="H3207">
        <v>-1.8484865506639501</v>
      </c>
      <c r="I3207">
        <v>10.456194667946599</v>
      </c>
      <c r="J3207">
        <v>-1.35611012843601</v>
      </c>
      <c r="K3207">
        <v>62.390872060364202</v>
      </c>
      <c r="L3207">
        <v>55.684694371570203</v>
      </c>
      <c r="M3207">
        <v>51.880968766981397</v>
      </c>
      <c r="N3207">
        <v>1.03488952061571</v>
      </c>
      <c r="O3207">
        <v>1.2434755910347</v>
      </c>
      <c r="P3207">
        <v>62.443890274314199</v>
      </c>
      <c r="Q3207">
        <v>6.5320406444950005E-2</v>
      </c>
    </row>
    <row r="3208" spans="1:17" hidden="1" x14ac:dyDescent="0.3">
      <c r="A3208" t="s">
        <v>6633</v>
      </c>
      <c r="B3208" t="s">
        <v>6634</v>
      </c>
      <c r="C3208" t="s">
        <v>10405</v>
      </c>
      <c r="D3208" t="s">
        <v>54</v>
      </c>
      <c r="E3208">
        <v>77.044079204999903</v>
      </c>
      <c r="F3208">
        <v>23.35</v>
      </c>
      <c r="G3208">
        <v>16.247752875380598</v>
      </c>
      <c r="H3208">
        <v>12.5417675816672</v>
      </c>
      <c r="I3208">
        <v>52.423542334999901</v>
      </c>
      <c r="J3208">
        <v>-7.3908660396825399</v>
      </c>
      <c r="K3208">
        <v>19.881393165924599</v>
      </c>
      <c r="L3208">
        <v>16.7679316376489</v>
      </c>
      <c r="M3208">
        <v>66.603428063566298</v>
      </c>
      <c r="N3208">
        <v>2.02386431587149</v>
      </c>
      <c r="O3208">
        <v>7.209136331192</v>
      </c>
      <c r="P3208">
        <v>94.313453536754494</v>
      </c>
      <c r="Q3208">
        <v>8.4069737928819995E-3</v>
      </c>
    </row>
    <row r="3209" spans="1:17" hidden="1" x14ac:dyDescent="0.3">
      <c r="A3209" t="s">
        <v>6635</v>
      </c>
      <c r="B3209" t="s">
        <v>6636</v>
      </c>
      <c r="C3209" t="s">
        <v>10405</v>
      </c>
      <c r="D3209" t="s">
        <v>998</v>
      </c>
      <c r="E3209">
        <v>76.869753289999906</v>
      </c>
      <c r="F3209">
        <v>67.099999999999994</v>
      </c>
      <c r="G3209">
        <v>-42.857456269924803</v>
      </c>
      <c r="H3209">
        <v>-14.567953028583201</v>
      </c>
      <c r="I3209">
        <v>-12.4689162619153</v>
      </c>
      <c r="J3209">
        <v>-4.5275551305201196</v>
      </c>
      <c r="K3209">
        <v>64.761136822923902</v>
      </c>
      <c r="M3209">
        <v>48.333053724988801</v>
      </c>
      <c r="N3209">
        <v>0.42055692055692001</v>
      </c>
      <c r="O3209">
        <v>36.959761549925503</v>
      </c>
      <c r="P3209">
        <v>23.119266055045799</v>
      </c>
    </row>
    <row r="3210" spans="1:17" hidden="1" x14ac:dyDescent="0.3">
      <c r="A3210" t="s">
        <v>6637</v>
      </c>
      <c r="B3210" t="s">
        <v>6638</v>
      </c>
      <c r="C3210" t="s">
        <v>10405</v>
      </c>
      <c r="D3210" t="s">
        <v>190</v>
      </c>
      <c r="E3210">
        <v>76.700708800000001</v>
      </c>
      <c r="F3210">
        <v>67.22</v>
      </c>
      <c r="G3210">
        <v>-52.971301104047299</v>
      </c>
      <c r="H3210">
        <v>-9.7632698738500494</v>
      </c>
      <c r="I3210">
        <v>-27.875395908804499</v>
      </c>
      <c r="J3210">
        <v>-5.9886024315366004</v>
      </c>
      <c r="K3210">
        <v>70.009281420641898</v>
      </c>
      <c r="L3210">
        <v>75.366542698061593</v>
      </c>
      <c r="M3210">
        <v>37.861152902942699</v>
      </c>
      <c r="N3210">
        <v>0.40352542488015197</v>
      </c>
      <c r="O3210">
        <v>53.228205891103798</v>
      </c>
      <c r="P3210">
        <v>6.7153516431179296</v>
      </c>
      <c r="Q3210">
        <v>6.9369357626571995E-2</v>
      </c>
    </row>
    <row r="3211" spans="1:17" hidden="1" x14ac:dyDescent="0.3">
      <c r="A3211" t="s">
        <v>6639</v>
      </c>
      <c r="B3211" t="s">
        <v>6640</v>
      </c>
      <c r="C3211" t="s">
        <v>10405</v>
      </c>
      <c r="D3211" t="s">
        <v>473</v>
      </c>
      <c r="E3211">
        <v>76.451279999999997</v>
      </c>
      <c r="F3211">
        <v>56.38</v>
      </c>
      <c r="G3211">
        <v>-18.750200816562</v>
      </c>
      <c r="H3211">
        <v>-6.0658398238285596</v>
      </c>
      <c r="I3211">
        <v>6.3814307692879</v>
      </c>
      <c r="J3211">
        <v>-19.441087903337198</v>
      </c>
      <c r="K3211">
        <v>56.001045363463298</v>
      </c>
      <c r="L3211">
        <v>51.9683852632308</v>
      </c>
      <c r="M3211">
        <v>40.721387152013399</v>
      </c>
      <c r="N3211">
        <v>1.7922912770752</v>
      </c>
      <c r="O3211">
        <v>34.444838595246502</v>
      </c>
      <c r="P3211">
        <v>34.8803827751196</v>
      </c>
      <c r="Q3211">
        <v>4.5105196686556E-2</v>
      </c>
    </row>
    <row r="3212" spans="1:17" hidden="1" x14ac:dyDescent="0.3">
      <c r="A3212" t="s">
        <v>6641</v>
      </c>
      <c r="B3212" t="s">
        <v>6642</v>
      </c>
      <c r="C3212" t="s">
        <v>10405</v>
      </c>
      <c r="D3212" t="s">
        <v>4721</v>
      </c>
      <c r="E3212">
        <v>76.407827999999995</v>
      </c>
      <c r="F3212">
        <v>122.37</v>
      </c>
      <c r="G3212">
        <v>54.974928770672904</v>
      </c>
      <c r="H3212">
        <v>71.026269499111393</v>
      </c>
      <c r="I3212">
        <v>59.953186603774597</v>
      </c>
      <c r="J3212">
        <v>12.2004763565318</v>
      </c>
      <c r="K3212">
        <v>91.196972774536704</v>
      </c>
      <c r="L3212">
        <v>88.2270473700125</v>
      </c>
      <c r="M3212">
        <v>83.787681405765497</v>
      </c>
      <c r="N3212">
        <v>1.8857352325094201</v>
      </c>
      <c r="O3212">
        <v>9.7572934542780008</v>
      </c>
      <c r="P3212">
        <v>98.202137998056301</v>
      </c>
    </row>
    <row r="3213" spans="1:17" hidden="1" x14ac:dyDescent="0.3">
      <c r="A3213" t="s">
        <v>6643</v>
      </c>
      <c r="B3213" t="s">
        <v>6644</v>
      </c>
      <c r="C3213" t="s">
        <v>10405</v>
      </c>
      <c r="D3213" t="s">
        <v>1429</v>
      </c>
      <c r="E3213">
        <v>76.332686789999997</v>
      </c>
      <c r="F3213">
        <v>37.65</v>
      </c>
      <c r="G3213">
        <v>-22.560674327079099</v>
      </c>
      <c r="H3213">
        <v>0.900823115237956</v>
      </c>
      <c r="I3213">
        <v>35.965849315188699</v>
      </c>
      <c r="J3213">
        <v>-4.73845019672964</v>
      </c>
      <c r="K3213">
        <v>36.329627851905499</v>
      </c>
      <c r="L3213">
        <v>32.334928195749598</v>
      </c>
      <c r="M3213">
        <v>41.195736234492699</v>
      </c>
      <c r="N3213">
        <v>0.45956727835922401</v>
      </c>
      <c r="O3213">
        <v>18.725099601593602</v>
      </c>
      <c r="P3213">
        <v>56.548856548856499</v>
      </c>
    </row>
    <row r="3214" spans="1:17" hidden="1" x14ac:dyDescent="0.3">
      <c r="A3214" t="s">
        <v>6645</v>
      </c>
      <c r="B3214" t="s">
        <v>6646</v>
      </c>
      <c r="C3214" t="s">
        <v>10405</v>
      </c>
      <c r="D3214" t="s">
        <v>261</v>
      </c>
      <c r="E3214">
        <v>76.237499999999997</v>
      </c>
      <c r="F3214">
        <v>101.65</v>
      </c>
      <c r="G3214">
        <v>71.044712866603206</v>
      </c>
      <c r="H3214">
        <v>-16.643696077480602</v>
      </c>
      <c r="I3214">
        <v>93.497476699390603</v>
      </c>
      <c r="J3214">
        <v>-11.3617839622133</v>
      </c>
      <c r="K3214">
        <v>108.88356408376499</v>
      </c>
      <c r="L3214">
        <v>85.633643602274503</v>
      </c>
      <c r="M3214">
        <v>37.3517416957664</v>
      </c>
      <c r="N3214">
        <v>0.33942558746736201</v>
      </c>
      <c r="O3214">
        <v>41.515002459419499</v>
      </c>
      <c r="P3214">
        <v>133.40987370838101</v>
      </c>
      <c r="Q3214">
        <v>5.5342755680316998E-2</v>
      </c>
    </row>
    <row r="3215" spans="1:17" hidden="1" x14ac:dyDescent="0.3">
      <c r="A3215" t="s">
        <v>6647</v>
      </c>
      <c r="B3215" t="s">
        <v>6648</v>
      </c>
      <c r="C3215" t="s">
        <v>10405</v>
      </c>
      <c r="D3215" t="s">
        <v>549</v>
      </c>
      <c r="E3215">
        <v>76.196515354999903</v>
      </c>
      <c r="F3215">
        <v>14.51</v>
      </c>
      <c r="G3215">
        <v>-50.3326447776588</v>
      </c>
      <c r="H3215">
        <v>-12.755998409295101</v>
      </c>
      <c r="I3215">
        <v>-41.266622694094799</v>
      </c>
      <c r="J3215">
        <v>-6.3583119591832702</v>
      </c>
      <c r="K3215">
        <v>15.474591247265</v>
      </c>
      <c r="L3215">
        <v>17.173345396224502</v>
      </c>
      <c r="M3215">
        <v>34.279708835253302</v>
      </c>
      <c r="N3215">
        <v>0.80721466940428699</v>
      </c>
      <c r="O3215">
        <v>92.281185389386593</v>
      </c>
      <c r="P3215">
        <v>3.6428571428571401</v>
      </c>
      <c r="Q3215">
        <v>2.8729036549726E-2</v>
      </c>
    </row>
    <row r="3216" spans="1:17" hidden="1" x14ac:dyDescent="0.3">
      <c r="A3216" t="s">
        <v>6649</v>
      </c>
      <c r="B3216" t="s">
        <v>6650</v>
      </c>
      <c r="C3216" t="s">
        <v>10405</v>
      </c>
      <c r="D3216" t="s">
        <v>111</v>
      </c>
      <c r="E3216">
        <v>76.082999999999998</v>
      </c>
      <c r="F3216">
        <v>362.3</v>
      </c>
      <c r="G3216">
        <v>-55.951310797809803</v>
      </c>
      <c r="H3216">
        <v>11.6776122438276</v>
      </c>
      <c r="I3216">
        <v>-9.2453857518386293</v>
      </c>
      <c r="J3216">
        <v>21.267200532965798</v>
      </c>
      <c r="K3216">
        <v>291.21951991728002</v>
      </c>
      <c r="L3216">
        <v>353.05528644019603</v>
      </c>
      <c r="M3216">
        <v>85.1079604677725</v>
      </c>
      <c r="N3216">
        <v>2.97101449275362</v>
      </c>
      <c r="O3216">
        <v>36.627104609439598</v>
      </c>
      <c r="P3216">
        <v>47.246494614915598</v>
      </c>
    </row>
    <row r="3217" spans="1:17" hidden="1" x14ac:dyDescent="0.3">
      <c r="A3217" t="s">
        <v>6651</v>
      </c>
      <c r="B3217" t="s">
        <v>6652</v>
      </c>
      <c r="C3217" t="s">
        <v>10405</v>
      </c>
      <c r="D3217" t="s">
        <v>473</v>
      </c>
      <c r="E3217">
        <v>76.05</v>
      </c>
      <c r="F3217">
        <v>8.4499999999999993</v>
      </c>
      <c r="G3217">
        <v>8.98383462309023</v>
      </c>
      <c r="H3217">
        <v>6.0798062266667898</v>
      </c>
      <c r="I3217">
        <v>2.1244552834375798</v>
      </c>
      <c r="J3217">
        <v>10.414163399205099</v>
      </c>
      <c r="K3217">
        <v>7.5041767576501899</v>
      </c>
      <c r="L3217">
        <v>7.2982428865558804</v>
      </c>
      <c r="M3217">
        <v>68.347792087178405</v>
      </c>
      <c r="N3217">
        <v>1.9962305877694899</v>
      </c>
      <c r="O3217">
        <v>25.443786982248501</v>
      </c>
      <c r="P3217">
        <v>52.252252252252198</v>
      </c>
      <c r="Q3217">
        <v>3.8855278389164E-2</v>
      </c>
    </row>
    <row r="3218" spans="1:17" hidden="1" x14ac:dyDescent="0.3">
      <c r="A3218" t="s">
        <v>6653</v>
      </c>
      <c r="B3218" t="s">
        <v>6654</v>
      </c>
      <c r="C3218" t="s">
        <v>10405</v>
      </c>
      <c r="D3218" t="s">
        <v>393</v>
      </c>
      <c r="E3218">
        <v>75.872</v>
      </c>
      <c r="F3218">
        <v>6.4</v>
      </c>
      <c r="G3218">
        <v>10.246416032208</v>
      </c>
      <c r="H3218">
        <v>-10.813607944666501</v>
      </c>
      <c r="I3218">
        <v>58.8168142613114</v>
      </c>
      <c r="J3218">
        <v>-9.5601103548192192</v>
      </c>
      <c r="K3218">
        <v>6.7826194823307802</v>
      </c>
      <c r="L3218">
        <v>5.4121705472800903</v>
      </c>
      <c r="M3218">
        <v>17.138921337454601</v>
      </c>
      <c r="N3218">
        <v>0.180010561698665</v>
      </c>
      <c r="O3218">
        <v>31.25</v>
      </c>
      <c r="P3218">
        <v>98.7577639751552</v>
      </c>
      <c r="Q3218">
        <v>0.126800482964294</v>
      </c>
    </row>
    <row r="3219" spans="1:17" hidden="1" x14ac:dyDescent="0.3">
      <c r="A3219" t="s">
        <v>6655</v>
      </c>
      <c r="B3219" t="s">
        <v>6656</v>
      </c>
      <c r="C3219" t="s">
        <v>10405</v>
      </c>
      <c r="D3219" t="s">
        <v>125</v>
      </c>
      <c r="E3219">
        <v>75.681421549999996</v>
      </c>
      <c r="F3219">
        <v>7.42</v>
      </c>
      <c r="G3219">
        <v>29.1049481444206</v>
      </c>
      <c r="H3219">
        <v>-5.0634268389835801</v>
      </c>
      <c r="I3219">
        <v>42.864539782476797</v>
      </c>
      <c r="J3219">
        <v>2.2242579338484898</v>
      </c>
      <c r="K3219">
        <v>6.5183450171278796</v>
      </c>
      <c r="L3219">
        <v>5.5756857186469597</v>
      </c>
      <c r="M3219">
        <v>70.517716712427102</v>
      </c>
      <c r="N3219">
        <v>0.74022125960936302</v>
      </c>
      <c r="O3219">
        <v>4.8517520215633301</v>
      </c>
      <c r="P3219">
        <v>97.340425531914903</v>
      </c>
      <c r="Q3219">
        <v>5.3012423039466003E-2</v>
      </c>
    </row>
    <row r="3220" spans="1:17" hidden="1" x14ac:dyDescent="0.3">
      <c r="A3220" t="s">
        <v>6657</v>
      </c>
      <c r="B3220" t="s">
        <v>6658</v>
      </c>
      <c r="C3220" t="s">
        <v>10405</v>
      </c>
      <c r="D3220" t="s">
        <v>592</v>
      </c>
      <c r="E3220">
        <v>75.678500799999995</v>
      </c>
      <c r="F3220">
        <v>78.400000000000006</v>
      </c>
      <c r="G3220">
        <v>19.385069190991398</v>
      </c>
      <c r="H3220">
        <v>-7.1334075694486403</v>
      </c>
      <c r="I3220">
        <v>-11.1183754191992</v>
      </c>
      <c r="J3220">
        <v>-10.976574168073601</v>
      </c>
      <c r="K3220">
        <v>79.962182526627998</v>
      </c>
      <c r="L3220">
        <v>75.686202960052995</v>
      </c>
      <c r="M3220">
        <v>40.748155415453503</v>
      </c>
      <c r="N3220">
        <v>1.1178120194491701</v>
      </c>
      <c r="O3220">
        <v>21.0459183673469</v>
      </c>
      <c r="P3220">
        <v>67.521367521367495</v>
      </c>
      <c r="Q3220">
        <v>5.7328011647698997E-2</v>
      </c>
    </row>
    <row r="3221" spans="1:17" hidden="1" x14ac:dyDescent="0.3">
      <c r="A3221" t="s">
        <v>6659</v>
      </c>
      <c r="B3221" t="s">
        <v>6660</v>
      </c>
      <c r="C3221" t="s">
        <v>10405</v>
      </c>
      <c r="D3221" t="s">
        <v>116</v>
      </c>
      <c r="E3221">
        <v>75.595500000000001</v>
      </c>
      <c r="F3221">
        <v>96.3</v>
      </c>
      <c r="G3221">
        <v>-13.0339527509586</v>
      </c>
      <c r="H3221">
        <v>-7.8824814467008197</v>
      </c>
      <c r="I3221">
        <v>-6.1294748384678801</v>
      </c>
      <c r="J3221">
        <v>6.17208002326349</v>
      </c>
      <c r="K3221">
        <v>95.873513036367598</v>
      </c>
      <c r="L3221">
        <v>97.612614490595902</v>
      </c>
      <c r="M3221">
        <v>48.720422256077697</v>
      </c>
      <c r="N3221">
        <v>1.4363636363636301</v>
      </c>
      <c r="O3221">
        <v>48.546209761162999</v>
      </c>
      <c r="P3221">
        <v>26.710526315789402</v>
      </c>
    </row>
    <row r="3222" spans="1:17" hidden="1" x14ac:dyDescent="0.3">
      <c r="A3222" t="s">
        <v>6661</v>
      </c>
      <c r="B3222" t="s">
        <v>6662</v>
      </c>
      <c r="C3222" t="s">
        <v>10405</v>
      </c>
      <c r="D3222" t="s">
        <v>21</v>
      </c>
      <c r="E3222">
        <v>75.569559999999996</v>
      </c>
      <c r="F3222">
        <v>32.450000000000003</v>
      </c>
      <c r="G3222">
        <v>-57.2517975608177</v>
      </c>
      <c r="H3222">
        <v>3.76362387529382</v>
      </c>
      <c r="I3222">
        <v>0.605360516818088</v>
      </c>
      <c r="J3222">
        <v>-2.20546722623495</v>
      </c>
      <c r="K3222">
        <v>30.8732364070285</v>
      </c>
      <c r="L3222">
        <v>32.938484642429401</v>
      </c>
      <c r="M3222">
        <v>61.5477294296645</v>
      </c>
      <c r="N3222">
        <v>0.81228548798732703</v>
      </c>
      <c r="O3222">
        <v>36.363636363636303</v>
      </c>
      <c r="P3222">
        <v>27.005870841487202</v>
      </c>
    </row>
    <row r="3223" spans="1:17" hidden="1" x14ac:dyDescent="0.3">
      <c r="A3223" t="s">
        <v>6663</v>
      </c>
      <c r="B3223" t="s">
        <v>6664</v>
      </c>
      <c r="C3223" t="s">
        <v>10405</v>
      </c>
      <c r="E3223">
        <v>75.541246000000001</v>
      </c>
      <c r="F3223">
        <v>37.07</v>
      </c>
      <c r="G3223">
        <v>-31.849498710243001</v>
      </c>
      <c r="I3223">
        <v>-17.394639483181901</v>
      </c>
      <c r="M3223">
        <v>50</v>
      </c>
      <c r="O3223">
        <v>1.15996762881036</v>
      </c>
      <c r="P3223">
        <v>5.4623044096728304</v>
      </c>
    </row>
    <row r="3224" spans="1:17" hidden="1" x14ac:dyDescent="0.3">
      <c r="A3224" t="s">
        <v>6665</v>
      </c>
      <c r="B3224" t="s">
        <v>6666</v>
      </c>
      <c r="C3224" t="s">
        <v>10405</v>
      </c>
      <c r="D3224" t="s">
        <v>279</v>
      </c>
      <c r="E3224">
        <v>75.460351799999998</v>
      </c>
      <c r="F3224">
        <v>4.7</v>
      </c>
      <c r="G3224">
        <v>-108.645351586076</v>
      </c>
      <c r="H3224">
        <v>-10.4532198870044</v>
      </c>
      <c r="I3224">
        <v>-41.465721874134999</v>
      </c>
      <c r="J3224">
        <v>-7.0630482419248803</v>
      </c>
      <c r="K3224">
        <v>5.1156663644468301</v>
      </c>
      <c r="L3224">
        <v>8.4309989236194198</v>
      </c>
      <c r="M3224">
        <v>22.337799427792099</v>
      </c>
      <c r="N3224">
        <v>0.326890019394107</v>
      </c>
      <c r="O3224">
        <v>402.127659574468</v>
      </c>
      <c r="P3224">
        <v>1.0752688172042999</v>
      </c>
      <c r="Q3224">
        <v>0.149186995331727</v>
      </c>
    </row>
    <row r="3225" spans="1:17" hidden="1" x14ac:dyDescent="0.3">
      <c r="A3225" t="s">
        <v>6667</v>
      </c>
      <c r="B3225" t="s">
        <v>6668</v>
      </c>
      <c r="C3225" t="s">
        <v>10405</v>
      </c>
      <c r="D3225" t="s">
        <v>1462</v>
      </c>
      <c r="E3225">
        <v>75.270817100000002</v>
      </c>
      <c r="F3225">
        <v>73.3</v>
      </c>
      <c r="G3225">
        <v>-30.043943154687501</v>
      </c>
      <c r="H3225">
        <v>-10.155676820760799</v>
      </c>
      <c r="I3225">
        <v>-17.216971039830799</v>
      </c>
      <c r="J3225">
        <v>-3.9901384579147798</v>
      </c>
      <c r="K3225">
        <v>75.8660565725786</v>
      </c>
      <c r="L3225">
        <v>75.868173014052701</v>
      </c>
      <c r="M3225">
        <v>39.013354531621196</v>
      </c>
      <c r="N3225">
        <v>1.59709251535131</v>
      </c>
      <c r="O3225">
        <v>34.106412005457003</v>
      </c>
      <c r="P3225">
        <v>12.769230769230701</v>
      </c>
      <c r="Q3225">
        <v>-2.3872652803926E-2</v>
      </c>
    </row>
    <row r="3226" spans="1:17" hidden="1" x14ac:dyDescent="0.3">
      <c r="A3226" t="s">
        <v>6669</v>
      </c>
      <c r="B3226" t="s">
        <v>6670</v>
      </c>
      <c r="C3226" t="s">
        <v>10405</v>
      </c>
      <c r="D3226" t="s">
        <v>125</v>
      </c>
      <c r="E3226">
        <v>75.266615412999997</v>
      </c>
      <c r="F3226">
        <v>46.09</v>
      </c>
      <c r="G3226">
        <v>52.510501289756903</v>
      </c>
      <c r="H3226">
        <v>-6.9717691671816597</v>
      </c>
      <c r="I3226">
        <v>5.7747886301264701</v>
      </c>
      <c r="J3226">
        <v>-6.2154440353480798</v>
      </c>
      <c r="K3226">
        <v>46.592505661766999</v>
      </c>
      <c r="L3226">
        <v>41.3979964512015</v>
      </c>
      <c r="M3226">
        <v>43.106199078581497</v>
      </c>
      <c r="N3226">
        <v>2.3699025372079001</v>
      </c>
      <c r="O3226">
        <v>22.412670861358201</v>
      </c>
      <c r="P3226">
        <v>108.552036199095</v>
      </c>
      <c r="Q3226">
        <v>3.6641103867398002E-2</v>
      </c>
    </row>
    <row r="3227" spans="1:17" hidden="1" x14ac:dyDescent="0.3">
      <c r="A3227" t="s">
        <v>6671</v>
      </c>
      <c r="B3227" t="s">
        <v>6672</v>
      </c>
      <c r="C3227" t="s">
        <v>10405</v>
      </c>
      <c r="D3227" t="s">
        <v>753</v>
      </c>
      <c r="E3227">
        <v>74.910257103000006</v>
      </c>
      <c r="F3227">
        <v>680.27</v>
      </c>
      <c r="G3227">
        <v>-0.78385703249806205</v>
      </c>
      <c r="H3227">
        <v>-7.7915623510342904</v>
      </c>
      <c r="I3227">
        <v>-18.800497708901801</v>
      </c>
      <c r="J3227">
        <v>-1.1259015491892901</v>
      </c>
      <c r="K3227">
        <v>690.88017556759996</v>
      </c>
      <c r="L3227">
        <v>662.69047079180802</v>
      </c>
      <c r="M3227">
        <v>87.496234820458398</v>
      </c>
      <c r="N3227">
        <v>1.20896308560332</v>
      </c>
      <c r="O3227">
        <v>31.8579387596101</v>
      </c>
      <c r="P3227">
        <v>47.120396202339997</v>
      </c>
      <c r="Q3227">
        <v>2.3985275242898001E-2</v>
      </c>
    </row>
    <row r="3228" spans="1:17" hidden="1" x14ac:dyDescent="0.3">
      <c r="A3228" t="s">
        <v>6673</v>
      </c>
      <c r="B3228" t="s">
        <v>6674</v>
      </c>
      <c r="C3228" t="s">
        <v>10405</v>
      </c>
      <c r="D3228" t="s">
        <v>122</v>
      </c>
      <c r="E3228">
        <v>74.8</v>
      </c>
      <c r="F3228">
        <v>1870</v>
      </c>
      <c r="G3228">
        <v>40.389609699078001</v>
      </c>
      <c r="H3228">
        <v>-9.6276137824937003</v>
      </c>
      <c r="I3228">
        <v>15.512254617742</v>
      </c>
      <c r="J3228">
        <v>-1.3099341304430601</v>
      </c>
      <c r="K3228">
        <v>1889.5939330574599</v>
      </c>
      <c r="L3228">
        <v>1672.61629647723</v>
      </c>
      <c r="M3228">
        <v>47.850471552831998</v>
      </c>
      <c r="N3228">
        <v>0.62619000255761703</v>
      </c>
      <c r="O3228">
        <v>32.299465240641702</v>
      </c>
      <c r="P3228">
        <v>92.743764172335503</v>
      </c>
      <c r="Q3228">
        <v>9.5075306138540996E-2</v>
      </c>
    </row>
    <row r="3229" spans="1:17" hidden="1" x14ac:dyDescent="0.3">
      <c r="A3229" t="s">
        <v>6675</v>
      </c>
      <c r="B3229" t="s">
        <v>6676</v>
      </c>
      <c r="C3229" t="s">
        <v>10405</v>
      </c>
      <c r="D3229" t="s">
        <v>549</v>
      </c>
      <c r="E3229">
        <v>74.716615512000004</v>
      </c>
      <c r="F3229">
        <v>71.28</v>
      </c>
      <c r="G3229">
        <v>62.904599650412599</v>
      </c>
      <c r="H3229">
        <v>-7.5315556581730103</v>
      </c>
      <c r="I3229">
        <v>7.5483929445130897</v>
      </c>
      <c r="J3229">
        <v>-1.0002468673732501</v>
      </c>
      <c r="K3229">
        <v>72.720499402347201</v>
      </c>
      <c r="L3229">
        <v>63.592718432043</v>
      </c>
      <c r="M3229">
        <v>44.584963581241098</v>
      </c>
      <c r="N3229">
        <v>0.16378333955716201</v>
      </c>
      <c r="O3229">
        <v>36.0690235690235</v>
      </c>
      <c r="P3229">
        <v>106.908563134978</v>
      </c>
      <c r="Q3229">
        <v>4.9918867023365003E-2</v>
      </c>
    </row>
    <row r="3230" spans="1:17" hidden="1" x14ac:dyDescent="0.3">
      <c r="A3230" t="s">
        <v>6677</v>
      </c>
      <c r="B3230" t="s">
        <v>6678</v>
      </c>
      <c r="C3230" t="s">
        <v>10405</v>
      </c>
      <c r="D3230" t="s">
        <v>998</v>
      </c>
      <c r="E3230">
        <v>74.654697600000006</v>
      </c>
      <c r="F3230">
        <v>44.52</v>
      </c>
      <c r="G3230">
        <v>-35.2768305974448</v>
      </c>
      <c r="H3230">
        <v>-18.6539272256428</v>
      </c>
      <c r="I3230">
        <v>-1.9980609450792599</v>
      </c>
      <c r="J3230">
        <v>-4.71683056489519</v>
      </c>
      <c r="K3230">
        <v>46.6303601271335</v>
      </c>
      <c r="L3230">
        <v>44.867120188269404</v>
      </c>
      <c r="M3230">
        <v>45.104301161885402</v>
      </c>
      <c r="N3230">
        <v>2.2855793790564101</v>
      </c>
      <c r="O3230">
        <v>50.898472596585798</v>
      </c>
      <c r="P3230">
        <v>34.786557674840999</v>
      </c>
      <c r="Q3230">
        <v>2.6850450840848E-2</v>
      </c>
    </row>
    <row r="3231" spans="1:17" hidden="1" x14ac:dyDescent="0.3">
      <c r="A3231" t="s">
        <v>6679</v>
      </c>
      <c r="B3231" t="s">
        <v>6680</v>
      </c>
      <c r="C3231" t="s">
        <v>10405</v>
      </c>
      <c r="D3231" t="s">
        <v>51</v>
      </c>
      <c r="E3231">
        <v>74.61918</v>
      </c>
      <c r="F3231">
        <v>36.9</v>
      </c>
      <c r="G3231">
        <v>-29.349498710243001</v>
      </c>
      <c r="H3231">
        <v>-4.7711092048937997</v>
      </c>
      <c r="I3231">
        <v>-27.5699072533864</v>
      </c>
      <c r="J3231">
        <v>0.16303828014972699</v>
      </c>
      <c r="K3231">
        <v>37.660591258195403</v>
      </c>
      <c r="L3231">
        <v>42.2492859745782</v>
      </c>
      <c r="M3231">
        <v>52.1369017300566</v>
      </c>
      <c r="N3231">
        <v>1.37602499395749</v>
      </c>
      <c r="O3231">
        <v>85.609756097560904</v>
      </c>
      <c r="P3231">
        <v>14.170792079207899</v>
      </c>
      <c r="Q3231">
        <v>8.2217253647525995E-2</v>
      </c>
    </row>
    <row r="3232" spans="1:17" hidden="1" x14ac:dyDescent="0.3">
      <c r="A3232" t="s">
        <v>6681</v>
      </c>
      <c r="B3232" t="s">
        <v>6682</v>
      </c>
      <c r="C3232" t="s">
        <v>10405</v>
      </c>
      <c r="D3232" t="s">
        <v>6683</v>
      </c>
      <c r="E3232">
        <v>74.545127249999993</v>
      </c>
      <c r="F3232">
        <v>517.75</v>
      </c>
      <c r="G3232">
        <v>45.431788740535801</v>
      </c>
      <c r="H3232">
        <v>15.7662923081174</v>
      </c>
      <c r="I3232">
        <v>-35.904122445328703</v>
      </c>
      <c r="J3232">
        <v>-14.0302468349627</v>
      </c>
      <c r="K3232">
        <v>477.11760525740601</v>
      </c>
      <c r="L3232">
        <v>423.029475666525</v>
      </c>
      <c r="M3232">
        <v>35.8495693269385</v>
      </c>
      <c r="N3232">
        <v>2.0538001707941902</v>
      </c>
      <c r="O3232">
        <v>36.484789956542699</v>
      </c>
      <c r="P3232">
        <v>94.569710635099497</v>
      </c>
      <c r="Q3232">
        <v>1.7465531165004999E-2</v>
      </c>
    </row>
    <row r="3233" spans="1:17" hidden="1" x14ac:dyDescent="0.3">
      <c r="A3233" t="s">
        <v>6684</v>
      </c>
      <c r="B3233" t="s">
        <v>6685</v>
      </c>
      <c r="C3233" t="s">
        <v>10405</v>
      </c>
      <c r="D3233" t="s">
        <v>1694</v>
      </c>
      <c r="E3233">
        <v>74.215319454999999</v>
      </c>
      <c r="F3233">
        <v>6621.25</v>
      </c>
      <c r="G3233">
        <v>-5.8228706184627796</v>
      </c>
      <c r="H3233">
        <v>-0.227862091452296</v>
      </c>
      <c r="I3233">
        <v>-4.6387728573857903</v>
      </c>
      <c r="J3233">
        <v>-1.10250008811836</v>
      </c>
      <c r="K3233">
        <v>6359.65423256146</v>
      </c>
      <c r="L3233">
        <v>6075.08438976249</v>
      </c>
      <c r="M3233">
        <v>54.002539861815002</v>
      </c>
      <c r="N3233">
        <v>0.99479345070904901</v>
      </c>
      <c r="O3233">
        <v>0.29828204644137801</v>
      </c>
      <c r="P3233">
        <v>32.292707292707298</v>
      </c>
      <c r="Q3233">
        <v>-2.6802431944266999E-2</v>
      </c>
    </row>
    <row r="3234" spans="1:17" hidden="1" x14ac:dyDescent="0.3">
      <c r="A3234" t="s">
        <v>6686</v>
      </c>
      <c r="B3234" t="s">
        <v>6687</v>
      </c>
      <c r="C3234" t="s">
        <v>10405</v>
      </c>
      <c r="D3234" t="s">
        <v>261</v>
      </c>
      <c r="E3234">
        <v>74.151918717999905</v>
      </c>
      <c r="F3234">
        <v>24.38</v>
      </c>
      <c r="G3234">
        <v>-25.6185618910709</v>
      </c>
      <c r="H3234">
        <v>-19.228478477326899</v>
      </c>
      <c r="I3234">
        <v>0.38313829459585502</v>
      </c>
      <c r="J3234">
        <v>-0.12376775168395</v>
      </c>
      <c r="K3234">
        <v>23.844381889462898</v>
      </c>
      <c r="L3234">
        <v>22.850889755497299</v>
      </c>
      <c r="M3234">
        <v>45.548551178472401</v>
      </c>
      <c r="N3234">
        <v>0.99816612180840503</v>
      </c>
      <c r="O3234">
        <v>44.3806398687449</v>
      </c>
      <c r="Q3234">
        <v>6.2771020427541999E-2</v>
      </c>
    </row>
    <row r="3235" spans="1:17" hidden="1" x14ac:dyDescent="0.3">
      <c r="A3235" t="s">
        <v>6688</v>
      </c>
      <c r="B3235" t="s">
        <v>6689</v>
      </c>
      <c r="C3235" t="s">
        <v>10405</v>
      </c>
      <c r="D3235" t="s">
        <v>1951</v>
      </c>
      <c r="E3235">
        <v>74.124577079999995</v>
      </c>
      <c r="F3235">
        <v>0.85</v>
      </c>
      <c r="G3235">
        <v>-25.599498710243001</v>
      </c>
      <c r="H3235">
        <v>-23.7316081653927</v>
      </c>
      <c r="I3235">
        <v>24.272027183484699</v>
      </c>
      <c r="J3235">
        <v>-7.6710057299346097</v>
      </c>
      <c r="K3235">
        <v>0.89698913119886003</v>
      </c>
      <c r="L3235">
        <v>0.86518745918455398</v>
      </c>
      <c r="M3235">
        <v>26.8852931874288</v>
      </c>
      <c r="N3235">
        <v>0.87264644391261603</v>
      </c>
      <c r="O3235">
        <v>35.294117647058798</v>
      </c>
      <c r="P3235">
        <v>70</v>
      </c>
      <c r="Q3235">
        <v>-1.6157670883866999E-2</v>
      </c>
    </row>
    <row r="3236" spans="1:17" hidden="1" x14ac:dyDescent="0.3">
      <c r="A3236" t="s">
        <v>6690</v>
      </c>
      <c r="B3236" t="s">
        <v>6691</v>
      </c>
      <c r="C3236" t="s">
        <v>10405</v>
      </c>
      <c r="D3236" t="s">
        <v>400</v>
      </c>
      <c r="E3236">
        <v>73.971000000000004</v>
      </c>
      <c r="F3236">
        <v>246.57</v>
      </c>
      <c r="G3236">
        <v>38.374871327727199</v>
      </c>
      <c r="H3236">
        <v>2.4860606286952498</v>
      </c>
      <c r="I3236">
        <v>17.638219224375501</v>
      </c>
      <c r="J3236">
        <v>0.17512835327503001</v>
      </c>
      <c r="K3236">
        <v>230.447555275453</v>
      </c>
      <c r="L3236">
        <v>201.68743719766599</v>
      </c>
      <c r="M3236">
        <v>58.072307388676002</v>
      </c>
      <c r="N3236">
        <v>0.79443423256983103</v>
      </c>
      <c r="O3236">
        <v>7.4745508374903702</v>
      </c>
      <c r="P3236">
        <v>100.62652563059299</v>
      </c>
      <c r="Q3236">
        <v>9.3571606055310994E-2</v>
      </c>
    </row>
    <row r="3237" spans="1:17" hidden="1" x14ac:dyDescent="0.3">
      <c r="A3237" t="s">
        <v>6692</v>
      </c>
      <c r="B3237" t="s">
        <v>6693</v>
      </c>
      <c r="C3237" t="s">
        <v>10405</v>
      </c>
      <c r="D3237" t="s">
        <v>756</v>
      </c>
      <c r="E3237">
        <v>73.585961999999995</v>
      </c>
      <c r="F3237">
        <v>72.42</v>
      </c>
      <c r="G3237">
        <v>-27.044867740633801</v>
      </c>
      <c r="H3237">
        <v>-14.1225703385331</v>
      </c>
      <c r="I3237">
        <v>-6.4061337360554802</v>
      </c>
      <c r="J3237">
        <v>2.6220673582846601</v>
      </c>
      <c r="K3237">
        <v>73.058531531898694</v>
      </c>
      <c r="L3237">
        <v>73.282888440889593</v>
      </c>
      <c r="M3237">
        <v>60.685937786830301</v>
      </c>
      <c r="N3237">
        <v>0.94722939969257303</v>
      </c>
      <c r="O3237">
        <v>58.381662524164497</v>
      </c>
      <c r="P3237">
        <v>25.185825410544499</v>
      </c>
      <c r="Q3237">
        <v>0.11264822994753999</v>
      </c>
    </row>
    <row r="3238" spans="1:17" hidden="1" x14ac:dyDescent="0.3">
      <c r="A3238" t="s">
        <v>6694</v>
      </c>
      <c r="B3238" t="s">
        <v>6695</v>
      </c>
      <c r="C3238" t="s">
        <v>10405</v>
      </c>
      <c r="E3238">
        <v>73.507632000000001</v>
      </c>
      <c r="F3238">
        <v>36.799999999999997</v>
      </c>
      <c r="G3238">
        <v>51.966685105940698</v>
      </c>
      <c r="H3238">
        <v>12.398779870967299</v>
      </c>
      <c r="I3238">
        <v>6.1782282132586204</v>
      </c>
      <c r="J3238">
        <v>-2.4320211634040101</v>
      </c>
      <c r="K3238">
        <v>35.6969387995969</v>
      </c>
      <c r="L3238">
        <v>32.438168118064603</v>
      </c>
      <c r="M3238">
        <v>43.885042423558097</v>
      </c>
      <c r="N3238">
        <v>1.30841466048001</v>
      </c>
      <c r="O3238">
        <v>7.8804347826087104</v>
      </c>
      <c r="P3238">
        <v>93.480546792849594</v>
      </c>
      <c r="Q3238">
        <v>1.5050134419792E-2</v>
      </c>
    </row>
    <row r="3239" spans="1:17" hidden="1" x14ac:dyDescent="0.3">
      <c r="A3239" t="s">
        <v>6696</v>
      </c>
      <c r="B3239" t="s">
        <v>6697</v>
      </c>
      <c r="C3239" t="s">
        <v>10405</v>
      </c>
      <c r="D3239" t="s">
        <v>400</v>
      </c>
      <c r="E3239">
        <v>73.441199999999995</v>
      </c>
      <c r="F3239">
        <v>87.43</v>
      </c>
      <c r="G3239">
        <v>1032.6525096413</v>
      </c>
      <c r="H3239">
        <v>46.867693645281101</v>
      </c>
      <c r="I3239">
        <v>392.99648719516</v>
      </c>
      <c r="J3239">
        <v>6.1656310583496996</v>
      </c>
      <c r="K3239">
        <v>60.5437704937913</v>
      </c>
      <c r="L3239">
        <v>34.828583983212198</v>
      </c>
      <c r="M3239">
        <v>100</v>
      </c>
      <c r="N3239">
        <v>0.91549295774647899</v>
      </c>
      <c r="O3239">
        <v>0</v>
      </c>
      <c r="P3239">
        <v>1064.5020083515401</v>
      </c>
    </row>
    <row r="3240" spans="1:17" hidden="1" x14ac:dyDescent="0.3">
      <c r="A3240" t="s">
        <v>6698</v>
      </c>
      <c r="B3240" t="s">
        <v>6699</v>
      </c>
      <c r="C3240" t="s">
        <v>10405</v>
      </c>
      <c r="D3240" t="s">
        <v>549</v>
      </c>
      <c r="E3240">
        <v>73.2</v>
      </c>
      <c r="F3240">
        <v>30.5</v>
      </c>
      <c r="G3240">
        <v>-24.831954850593899</v>
      </c>
      <c r="H3240">
        <v>3.3591110475129602</v>
      </c>
      <c r="I3240">
        <v>-19.481316850758098</v>
      </c>
      <c r="J3240">
        <v>-3.0694216444676701</v>
      </c>
      <c r="K3240">
        <v>29.117925251904001</v>
      </c>
      <c r="L3240">
        <v>28.6652151602805</v>
      </c>
      <c r="M3240">
        <v>59.920955127511803</v>
      </c>
      <c r="N3240">
        <v>0.52497453271260597</v>
      </c>
      <c r="O3240">
        <v>20.983606557377001</v>
      </c>
      <c r="P3240">
        <v>35.5555555555555</v>
      </c>
      <c r="Q3240">
        <v>6.1480138318732003E-2</v>
      </c>
    </row>
    <row r="3241" spans="1:17" hidden="1" x14ac:dyDescent="0.3">
      <c r="A3241" t="s">
        <v>6700</v>
      </c>
      <c r="B3241" t="s">
        <v>6701</v>
      </c>
      <c r="C3241" t="s">
        <v>10405</v>
      </c>
      <c r="D3241" t="s">
        <v>433</v>
      </c>
      <c r="E3241">
        <v>73.024287360000002</v>
      </c>
      <c r="F3241">
        <v>134.80000000000001</v>
      </c>
      <c r="G3241">
        <v>8.7135878382449192</v>
      </c>
      <c r="H3241">
        <v>0.67157485847992104</v>
      </c>
      <c r="I3241">
        <v>-4.4495200864496001</v>
      </c>
      <c r="J3241">
        <v>-5.2617729127050898</v>
      </c>
      <c r="K3241">
        <v>128.75194001818599</v>
      </c>
      <c r="L3241">
        <v>117.73952452570001</v>
      </c>
      <c r="M3241">
        <v>46.167372676704197</v>
      </c>
      <c r="N3241">
        <v>0.31249131426687199</v>
      </c>
      <c r="O3241">
        <v>22.403560830860499</v>
      </c>
      <c r="P3241">
        <v>66.419753086419703</v>
      </c>
      <c r="Q3241">
        <v>5.9969278850480999E-2</v>
      </c>
    </row>
    <row r="3242" spans="1:17" hidden="1" x14ac:dyDescent="0.3">
      <c r="A3242" t="s">
        <v>6702</v>
      </c>
      <c r="B3242" t="s">
        <v>6703</v>
      </c>
      <c r="C3242" t="s">
        <v>10405</v>
      </c>
      <c r="D3242" t="s">
        <v>1232</v>
      </c>
      <c r="E3242">
        <v>72.942408</v>
      </c>
      <c r="F3242">
        <v>61.95</v>
      </c>
      <c r="G3242">
        <v>-30.361444102734499</v>
      </c>
      <c r="H3242">
        <v>0.99175042893357601</v>
      </c>
      <c r="I3242">
        <v>-42.8907308842643</v>
      </c>
      <c r="J3242">
        <v>-15.190142343984</v>
      </c>
      <c r="K3242">
        <v>63.703379517494703</v>
      </c>
      <c r="L3242">
        <v>65.368772159081203</v>
      </c>
      <c r="M3242">
        <v>45.9013847206866</v>
      </c>
      <c r="N3242">
        <v>0.784810126582278</v>
      </c>
      <c r="O3242">
        <v>59.322033898305001</v>
      </c>
      <c r="P3242">
        <v>18</v>
      </c>
    </row>
    <row r="3243" spans="1:17" hidden="1" x14ac:dyDescent="0.3">
      <c r="A3243" t="s">
        <v>6704</v>
      </c>
      <c r="B3243" t="s">
        <v>6705</v>
      </c>
      <c r="C3243" t="s">
        <v>10405</v>
      </c>
      <c r="D3243" t="s">
        <v>473</v>
      </c>
      <c r="E3243">
        <v>72.856832670000003</v>
      </c>
      <c r="F3243">
        <v>6.81</v>
      </c>
      <c r="G3243">
        <v>189.37691638409601</v>
      </c>
      <c r="H3243">
        <v>15.9073243306826</v>
      </c>
      <c r="I3243">
        <v>26.885021533767201</v>
      </c>
      <c r="J3243">
        <v>7.2062310574145299</v>
      </c>
      <c r="K3243">
        <v>5.3516188013417798</v>
      </c>
      <c r="L3243">
        <v>4.1337264001992802</v>
      </c>
      <c r="M3243">
        <v>94.404964946286199</v>
      </c>
      <c r="N3243">
        <v>0.80710028041870996</v>
      </c>
      <c r="O3243">
        <v>0</v>
      </c>
      <c r="P3243">
        <v>282.58426966292097</v>
      </c>
      <c r="Q3243">
        <v>0.13946563614369201</v>
      </c>
    </row>
    <row r="3244" spans="1:17" hidden="1" x14ac:dyDescent="0.3">
      <c r="A3244" t="s">
        <v>6706</v>
      </c>
      <c r="B3244" t="s">
        <v>6707</v>
      </c>
      <c r="C3244" t="s">
        <v>10405</v>
      </c>
      <c r="E3244">
        <v>72.775000000000006</v>
      </c>
      <c r="F3244">
        <v>145.55000000000001</v>
      </c>
      <c r="G3244">
        <v>82.194618936815701</v>
      </c>
      <c r="H3244">
        <v>-21.632535363194901</v>
      </c>
      <c r="I3244">
        <v>-0.95463948318191405</v>
      </c>
      <c r="J3244">
        <v>-11.0603811430211</v>
      </c>
      <c r="K3244">
        <v>169.696591903909</v>
      </c>
      <c r="L3244">
        <v>146.35764291814399</v>
      </c>
      <c r="M3244">
        <v>10.380080718694501</v>
      </c>
      <c r="N3244">
        <v>0.25955640273330699</v>
      </c>
      <c r="O3244">
        <v>41.360357265544401</v>
      </c>
      <c r="P3244">
        <v>124.787644787644</v>
      </c>
      <c r="Q3244">
        <v>5.0667026010379E-2</v>
      </c>
    </row>
    <row r="3245" spans="1:17" hidden="1" x14ac:dyDescent="0.3">
      <c r="A3245" t="s">
        <v>6708</v>
      </c>
      <c r="B3245" t="s">
        <v>6709</v>
      </c>
      <c r="C3245" t="s">
        <v>10405</v>
      </c>
      <c r="D3245" t="s">
        <v>2368</v>
      </c>
      <c r="E3245">
        <v>72.770217900000006</v>
      </c>
      <c r="F3245">
        <v>4.99</v>
      </c>
      <c r="G3245">
        <v>40.814861151348602</v>
      </c>
      <c r="H3245">
        <v>-27.709561676056499</v>
      </c>
      <c r="I3245">
        <v>45.146077129195902</v>
      </c>
      <c r="J3245">
        <v>-14.3306082730191</v>
      </c>
      <c r="K3245">
        <v>4.7544609792768604</v>
      </c>
      <c r="L3245">
        <v>3.99872967360497</v>
      </c>
      <c r="M3245">
        <v>43.808317208778803</v>
      </c>
      <c r="N3245">
        <v>0.41245017138309398</v>
      </c>
      <c r="O3245">
        <v>40.080160320641198</v>
      </c>
      <c r="P3245">
        <v>94.163424124513597</v>
      </c>
      <c r="Q3245">
        <v>8.0617485968173003E-2</v>
      </c>
    </row>
    <row r="3246" spans="1:17" hidden="1" x14ac:dyDescent="0.3">
      <c r="A3246" t="s">
        <v>6710</v>
      </c>
      <c r="B3246" t="s">
        <v>6711</v>
      </c>
      <c r="C3246" t="s">
        <v>10405</v>
      </c>
      <c r="D3246" t="s">
        <v>1597</v>
      </c>
      <c r="E3246">
        <v>72.508139087999993</v>
      </c>
      <c r="F3246">
        <v>6.16</v>
      </c>
      <c r="G3246">
        <v>70.117714404511005</v>
      </c>
      <c r="H3246">
        <v>-11.1195439705947</v>
      </c>
      <c r="I3246">
        <v>9.6156697951685999</v>
      </c>
      <c r="J3246">
        <v>7.9469717981552703</v>
      </c>
      <c r="K3246">
        <v>6.13708225430398</v>
      </c>
      <c r="L3246">
        <v>5.2931981465315898</v>
      </c>
      <c r="M3246">
        <v>52.102145012554999</v>
      </c>
      <c r="N3246">
        <v>0.47984744013104402</v>
      </c>
      <c r="O3246">
        <v>43.506493506493399</v>
      </c>
      <c r="P3246">
        <v>108.813559322033</v>
      </c>
      <c r="Q3246">
        <v>8.7803339583513995E-2</v>
      </c>
    </row>
    <row r="3247" spans="1:17" hidden="1" x14ac:dyDescent="0.3">
      <c r="A3247" t="s">
        <v>6712</v>
      </c>
      <c r="B3247" t="s">
        <v>6713</v>
      </c>
      <c r="C3247" t="s">
        <v>10405</v>
      </c>
      <c r="D3247" t="s">
        <v>4721</v>
      </c>
      <c r="E3247">
        <v>72.340192119999998</v>
      </c>
      <c r="F3247">
        <v>52.85</v>
      </c>
      <c r="G3247">
        <v>-3.2919701283895102</v>
      </c>
      <c r="H3247">
        <v>-8.9312186814589598</v>
      </c>
      <c r="I3247">
        <v>-8.8730789082332606</v>
      </c>
      <c r="J3247">
        <v>-8.4303532682751907</v>
      </c>
      <c r="K3247">
        <v>54.204553910393798</v>
      </c>
      <c r="L3247">
        <v>50.957165404618799</v>
      </c>
      <c r="M3247">
        <v>38.981595647983198</v>
      </c>
      <c r="N3247">
        <v>0.64787614132592297</v>
      </c>
      <c r="O3247">
        <v>24.843897824030201</v>
      </c>
      <c r="P3247">
        <v>38.677512463920202</v>
      </c>
    </row>
    <row r="3248" spans="1:17" hidden="1" x14ac:dyDescent="0.3">
      <c r="A3248" t="s">
        <v>6714</v>
      </c>
      <c r="B3248" t="s">
        <v>6715</v>
      </c>
      <c r="C3248" t="s">
        <v>10405</v>
      </c>
      <c r="D3248" t="s">
        <v>190</v>
      </c>
      <c r="E3248">
        <v>72.327375000000004</v>
      </c>
      <c r="F3248">
        <v>121.05</v>
      </c>
      <c r="G3248">
        <v>6.5091708519925904</v>
      </c>
      <c r="H3248">
        <v>-19.882865188410101</v>
      </c>
      <c r="I3248">
        <v>18.7849082724711</v>
      </c>
      <c r="J3248">
        <v>-6.0621920048229496</v>
      </c>
      <c r="K3248">
        <v>130.22970866384301</v>
      </c>
      <c r="L3248">
        <v>113.30466608099999</v>
      </c>
      <c r="M3248">
        <v>24.3257571591563</v>
      </c>
      <c r="N3248">
        <v>0.24158866214393701</v>
      </c>
      <c r="O3248">
        <v>42.0900454357703</v>
      </c>
      <c r="P3248">
        <v>67.8918169209431</v>
      </c>
      <c r="Q3248">
        <v>4.1729226919492997E-2</v>
      </c>
    </row>
    <row r="3249" spans="1:17" hidden="1" x14ac:dyDescent="0.3">
      <c r="A3249" t="s">
        <v>6716</v>
      </c>
      <c r="B3249" t="s">
        <v>6717</v>
      </c>
      <c r="C3249" t="s">
        <v>10405</v>
      </c>
      <c r="D3249" t="s">
        <v>393</v>
      </c>
      <c r="E3249">
        <v>72.285184000000001</v>
      </c>
      <c r="F3249">
        <v>233.6</v>
      </c>
      <c r="G3249">
        <v>108.975243557798</v>
      </c>
      <c r="H3249">
        <v>12.9761650075578</v>
      </c>
      <c r="I3249">
        <v>68.296934443686098</v>
      </c>
      <c r="J3249">
        <v>7.0778311731552703</v>
      </c>
      <c r="K3249">
        <v>193.87818974793399</v>
      </c>
      <c r="L3249">
        <v>158.08927176180001</v>
      </c>
      <c r="M3249">
        <v>83.972320993510394</v>
      </c>
      <c r="N3249">
        <v>1.5780988276793999</v>
      </c>
      <c r="O3249">
        <v>0.449486301369872</v>
      </c>
      <c r="P3249">
        <v>165.45454545454501</v>
      </c>
      <c r="Q3249">
        <v>0.208808826356642</v>
      </c>
    </row>
    <row r="3250" spans="1:17" hidden="1" x14ac:dyDescent="0.3">
      <c r="A3250" t="s">
        <v>6718</v>
      </c>
      <c r="B3250" t="s">
        <v>6719</v>
      </c>
      <c r="C3250" t="s">
        <v>10405</v>
      </c>
      <c r="D3250" t="s">
        <v>3193</v>
      </c>
      <c r="E3250">
        <v>72.236194499999996</v>
      </c>
      <c r="F3250">
        <v>160.44999999999999</v>
      </c>
      <c r="G3250">
        <v>-12.1106927400938</v>
      </c>
      <c r="H3250">
        <v>-13.939614444827599</v>
      </c>
      <c r="I3250">
        <v>-11.6963522631555</v>
      </c>
      <c r="J3250">
        <v>-7.5264009829098102</v>
      </c>
      <c r="K3250">
        <v>167.62866250503899</v>
      </c>
      <c r="L3250">
        <v>154.165630977707</v>
      </c>
      <c r="M3250">
        <v>37.3436142777363</v>
      </c>
      <c r="N3250">
        <v>2.1161347052680402</v>
      </c>
      <c r="O3250">
        <v>19.040199439077501</v>
      </c>
      <c r="P3250">
        <v>29.395161290322498</v>
      </c>
      <c r="Q3250">
        <v>9.4312117417024999E-2</v>
      </c>
    </row>
    <row r="3251" spans="1:17" hidden="1" x14ac:dyDescent="0.3">
      <c r="A3251" t="s">
        <v>6720</v>
      </c>
      <c r="B3251" t="s">
        <v>6721</v>
      </c>
      <c r="C3251" t="s">
        <v>10405</v>
      </c>
      <c r="D3251" t="s">
        <v>43</v>
      </c>
      <c r="E3251">
        <v>72.213697002000004</v>
      </c>
      <c r="F3251">
        <v>41.01</v>
      </c>
      <c r="G3251">
        <v>-56.115426688082401</v>
      </c>
      <c r="H3251">
        <v>8.7689743680702897E-2</v>
      </c>
      <c r="I3251">
        <v>-16.135380223922599</v>
      </c>
      <c r="J3251">
        <v>-2.1721041723138899</v>
      </c>
      <c r="K3251">
        <v>42.313064362793199</v>
      </c>
      <c r="L3251">
        <v>46.7114883017815</v>
      </c>
      <c r="M3251">
        <v>34.024979793064801</v>
      </c>
      <c r="N3251">
        <v>0.91082317649103395</v>
      </c>
      <c r="O3251">
        <v>50.451109485491301</v>
      </c>
      <c r="P3251">
        <v>11.1382113821138</v>
      </c>
      <c r="Q3251">
        <v>-0.14560882332366201</v>
      </c>
    </row>
    <row r="3252" spans="1:17" hidden="1" x14ac:dyDescent="0.3">
      <c r="A3252" t="s">
        <v>6722</v>
      </c>
      <c r="B3252" t="s">
        <v>6723</v>
      </c>
      <c r="C3252" t="s">
        <v>10405</v>
      </c>
      <c r="D3252" t="s">
        <v>1403</v>
      </c>
      <c r="E3252">
        <v>72.199680000000001</v>
      </c>
      <c r="F3252">
        <v>210</v>
      </c>
      <c r="G3252">
        <v>6.50751179006574</v>
      </c>
      <c r="H3252">
        <v>2.1229552775951199</v>
      </c>
      <c r="I3252">
        <v>-5.39463948318192</v>
      </c>
      <c r="J3252">
        <v>-7.4183250054976897</v>
      </c>
      <c r="K3252">
        <v>207.00635318506099</v>
      </c>
      <c r="L3252">
        <v>179.66891668324701</v>
      </c>
      <c r="M3252">
        <v>45.526397198952601</v>
      </c>
      <c r="N3252">
        <v>0.97613001523616005</v>
      </c>
      <c r="O3252">
        <v>20.5208333333333</v>
      </c>
      <c r="P3252">
        <v>147.058823529411</v>
      </c>
    </row>
    <row r="3253" spans="1:17" hidden="1" x14ac:dyDescent="0.3">
      <c r="A3253" t="s">
        <v>6724</v>
      </c>
      <c r="B3253" t="s">
        <v>6725</v>
      </c>
      <c r="C3253" t="s">
        <v>10405</v>
      </c>
      <c r="D3253" t="s">
        <v>261</v>
      </c>
      <c r="E3253">
        <v>72.112218749999997</v>
      </c>
      <c r="F3253">
        <v>235.95</v>
      </c>
      <c r="G3253">
        <v>13.798649437905</v>
      </c>
      <c r="H3253">
        <v>13.994293925150201</v>
      </c>
      <c r="I3253">
        <v>43.443806324588998</v>
      </c>
      <c r="J3253">
        <v>-5.4006676868232697</v>
      </c>
      <c r="K3253">
        <v>207.086626173372</v>
      </c>
      <c r="L3253">
        <v>175.66101194109501</v>
      </c>
      <c r="M3253">
        <v>54.687558979731399</v>
      </c>
      <c r="N3253">
        <v>1.96567983884707</v>
      </c>
      <c r="O3253">
        <v>15.151515151515101</v>
      </c>
      <c r="P3253">
        <v>86.817102137767193</v>
      </c>
      <c r="Q3253">
        <v>0.103144715331736</v>
      </c>
    </row>
    <row r="3254" spans="1:17" hidden="1" x14ac:dyDescent="0.3">
      <c r="A3254" t="s">
        <v>6726</v>
      </c>
      <c r="B3254" t="s">
        <v>6727</v>
      </c>
      <c r="C3254" t="s">
        <v>10405</v>
      </c>
      <c r="D3254" t="s">
        <v>279</v>
      </c>
      <c r="E3254">
        <v>72.099999999999994</v>
      </c>
      <c r="F3254">
        <v>103</v>
      </c>
      <c r="G3254">
        <v>94.524127663383297</v>
      </c>
      <c r="H3254">
        <v>-23.065581524327101</v>
      </c>
      <c r="I3254">
        <v>46.201294443120403</v>
      </c>
      <c r="J3254">
        <v>-8.4627099589043304</v>
      </c>
      <c r="K3254">
        <v>113.541599074624</v>
      </c>
      <c r="L3254">
        <v>94.671357393228504</v>
      </c>
      <c r="M3254">
        <v>26.344684391035599</v>
      </c>
      <c r="N3254">
        <v>0.99012675384076299</v>
      </c>
      <c r="O3254">
        <v>37.864077669902898</v>
      </c>
      <c r="P3254">
        <v>144.655581947743</v>
      </c>
      <c r="Q3254">
        <v>9.3552063526667006E-2</v>
      </c>
    </row>
    <row r="3255" spans="1:17" hidden="1" x14ac:dyDescent="0.3">
      <c r="A3255" t="s">
        <v>6728</v>
      </c>
      <c r="B3255" t="s">
        <v>6729</v>
      </c>
      <c r="C3255" t="s">
        <v>10405</v>
      </c>
      <c r="D3255" t="s">
        <v>261</v>
      </c>
      <c r="E3255">
        <v>72.005219999999994</v>
      </c>
      <c r="F3255">
        <v>952.45</v>
      </c>
      <c r="G3255">
        <v>84.125557979099298</v>
      </c>
      <c r="H3255">
        <v>18.5792153394606</v>
      </c>
      <c r="I3255">
        <v>54.900946623909199</v>
      </c>
      <c r="J3255">
        <v>-8.8977008590976094</v>
      </c>
      <c r="K3255">
        <v>832.02899953610495</v>
      </c>
      <c r="L3255">
        <v>657.08601598085102</v>
      </c>
      <c r="M3255">
        <v>46.852788253439101</v>
      </c>
      <c r="N3255">
        <v>1.09738546414008</v>
      </c>
      <c r="O3255">
        <v>32.237912751325503</v>
      </c>
      <c r="P3255">
        <v>147.872478854912</v>
      </c>
    </row>
    <row r="3256" spans="1:17" hidden="1" x14ac:dyDescent="0.3">
      <c r="A3256" t="s">
        <v>6730</v>
      </c>
      <c r="B3256" t="s">
        <v>6731</v>
      </c>
      <c r="C3256" t="s">
        <v>10405</v>
      </c>
      <c r="D3256" t="s">
        <v>215</v>
      </c>
      <c r="E3256">
        <v>71.963118899999998</v>
      </c>
      <c r="F3256">
        <v>147.15</v>
      </c>
      <c r="G3256">
        <v>-49.412523920327097</v>
      </c>
      <c r="H3256">
        <v>-20.9714271699176</v>
      </c>
      <c r="I3256">
        <v>-34.957664693265897</v>
      </c>
      <c r="J3256">
        <v>-7.3863615351780503</v>
      </c>
      <c r="M3256">
        <v>41.201616913934899</v>
      </c>
      <c r="O3256">
        <v>38.6340468909276</v>
      </c>
      <c r="P3256">
        <v>14.0697674418604</v>
      </c>
    </row>
    <row r="3257" spans="1:17" hidden="1" x14ac:dyDescent="0.3">
      <c r="A3257" t="s">
        <v>6732</v>
      </c>
      <c r="B3257" t="s">
        <v>6733</v>
      </c>
      <c r="C3257" t="s">
        <v>10405</v>
      </c>
      <c r="D3257" t="s">
        <v>592</v>
      </c>
      <c r="E3257">
        <v>71.94</v>
      </c>
      <c r="F3257">
        <v>13.08</v>
      </c>
      <c r="G3257">
        <v>29.631982771238398</v>
      </c>
      <c r="H3257">
        <v>32.271938233323702</v>
      </c>
      <c r="I3257">
        <v>80.787178698636197</v>
      </c>
      <c r="J3257">
        <v>10.1992240504075</v>
      </c>
      <c r="K3257">
        <v>9.7042611305165796</v>
      </c>
      <c r="L3257">
        <v>8.6370202090375496</v>
      </c>
      <c r="M3257">
        <v>82.128014298181199</v>
      </c>
      <c r="N3257">
        <v>2.6029625496237401</v>
      </c>
      <c r="O3257">
        <v>0</v>
      </c>
      <c r="P3257">
        <v>101.230769230769</v>
      </c>
      <c r="Q3257">
        <v>1.5584145042918E-2</v>
      </c>
    </row>
    <row r="3258" spans="1:17" hidden="1" x14ac:dyDescent="0.3">
      <c r="A3258" t="s">
        <v>6734</v>
      </c>
      <c r="B3258" t="s">
        <v>6735</v>
      </c>
      <c r="C3258" t="s">
        <v>10405</v>
      </c>
      <c r="D3258" t="s">
        <v>138</v>
      </c>
      <c r="E3258">
        <v>71.881041664999998</v>
      </c>
      <c r="F3258">
        <v>130.44999999999999</v>
      </c>
      <c r="G3258">
        <v>-2.17753051938822</v>
      </c>
      <c r="H3258">
        <v>-10.4581392101056</v>
      </c>
      <c r="I3258">
        <v>-4.5974064524858704</v>
      </c>
      <c r="J3258">
        <v>-7.1937020469297996</v>
      </c>
      <c r="K3258">
        <v>141.73445418238401</v>
      </c>
      <c r="L3258">
        <v>132.720982853198</v>
      </c>
      <c r="M3258">
        <v>40.180765979008903</v>
      </c>
      <c r="N3258">
        <v>0.74079274053368005</v>
      </c>
      <c r="O3258">
        <v>39.478727481793797</v>
      </c>
      <c r="P3258">
        <v>66.178343949044503</v>
      </c>
      <c r="Q3258">
        <v>6.8478428992852003E-2</v>
      </c>
    </row>
    <row r="3259" spans="1:17" hidden="1" x14ac:dyDescent="0.3">
      <c r="A3259" t="s">
        <v>6736</v>
      </c>
      <c r="B3259" t="s">
        <v>6737</v>
      </c>
      <c r="C3259" t="s">
        <v>10405</v>
      </c>
      <c r="D3259" t="s">
        <v>393</v>
      </c>
      <c r="E3259">
        <v>71.588999999999999</v>
      </c>
      <c r="F3259">
        <v>170.45</v>
      </c>
      <c r="G3259">
        <v>-29.9970935713127</v>
      </c>
      <c r="H3259">
        <v>-18.3414186447684</v>
      </c>
      <c r="I3259">
        <v>-25.383843261859301</v>
      </c>
      <c r="J3259">
        <v>-14.1958853447018</v>
      </c>
      <c r="K3259">
        <v>200.03933395155801</v>
      </c>
      <c r="L3259">
        <v>185.82753608565801</v>
      </c>
      <c r="M3259">
        <v>15.439187328175001</v>
      </c>
      <c r="N3259">
        <v>1.02625259610612</v>
      </c>
      <c r="O3259">
        <v>45.555881490173</v>
      </c>
      <c r="P3259">
        <v>20.5445544554455</v>
      </c>
      <c r="Q3259">
        <v>4.0874607926559003E-2</v>
      </c>
    </row>
    <row r="3260" spans="1:17" hidden="1" x14ac:dyDescent="0.3">
      <c r="A3260" t="s">
        <v>6738</v>
      </c>
      <c r="B3260" t="s">
        <v>6739</v>
      </c>
      <c r="C3260" t="s">
        <v>10405</v>
      </c>
      <c r="D3260" t="s">
        <v>130</v>
      </c>
      <c r="E3260">
        <v>71.572695999999993</v>
      </c>
      <c r="F3260">
        <v>49.96</v>
      </c>
      <c r="G3260">
        <v>289.75387681718303</v>
      </c>
      <c r="H3260">
        <v>43.748419225613802</v>
      </c>
      <c r="I3260">
        <v>50.5381336260617</v>
      </c>
      <c r="J3260">
        <v>8.3558115771608001</v>
      </c>
      <c r="K3260">
        <v>37.034755677041403</v>
      </c>
      <c r="L3260">
        <v>29.8012134992141</v>
      </c>
      <c r="M3260">
        <v>99.439242101391898</v>
      </c>
      <c r="N3260">
        <v>1.3603916108066101</v>
      </c>
      <c r="O3260">
        <v>0</v>
      </c>
      <c r="P3260">
        <v>342.12389380530902</v>
      </c>
      <c r="Q3260">
        <v>0.148303055243588</v>
      </c>
    </row>
    <row r="3261" spans="1:17" hidden="1" x14ac:dyDescent="0.3">
      <c r="A3261" t="s">
        <v>6740</v>
      </c>
      <c r="B3261" t="s">
        <v>6741</v>
      </c>
      <c r="C3261" t="s">
        <v>10405</v>
      </c>
      <c r="D3261" t="s">
        <v>835</v>
      </c>
      <c r="E3261">
        <v>71.548950000000005</v>
      </c>
      <c r="F3261">
        <v>42.1</v>
      </c>
      <c r="G3261">
        <v>34.553663345092801</v>
      </c>
      <c r="H3261">
        <v>-5.3253383456953696</v>
      </c>
      <c r="I3261">
        <v>-9.3073480839521405</v>
      </c>
      <c r="J3261">
        <v>-2.0530282018447199</v>
      </c>
      <c r="K3261">
        <v>40.9198605476235</v>
      </c>
      <c r="L3261">
        <v>34.934147821602103</v>
      </c>
      <c r="M3261">
        <v>41.230720403666801</v>
      </c>
      <c r="N3261">
        <v>0.99272727272727201</v>
      </c>
      <c r="O3261">
        <v>14.8456057007125</v>
      </c>
      <c r="P3261">
        <v>75.051975051975006</v>
      </c>
      <c r="Q3261">
        <v>0.113465243008986</v>
      </c>
    </row>
    <row r="3262" spans="1:17" hidden="1" x14ac:dyDescent="0.3">
      <c r="A3262" t="s">
        <v>6742</v>
      </c>
      <c r="B3262" t="s">
        <v>6743</v>
      </c>
      <c r="C3262" t="s">
        <v>10405</v>
      </c>
      <c r="D3262" t="s">
        <v>441</v>
      </c>
      <c r="E3262">
        <v>71.460281969999997</v>
      </c>
      <c r="F3262">
        <v>1.05</v>
      </c>
      <c r="G3262">
        <v>-21.154311544467699</v>
      </c>
      <c r="H3262">
        <v>-24.6447238267098</v>
      </c>
      <c r="I3262">
        <v>-27.1985610518093</v>
      </c>
      <c r="J3262">
        <v>-13.2530282018447</v>
      </c>
      <c r="K3262">
        <v>1.3192402942616399</v>
      </c>
      <c r="L3262">
        <v>1.97483595662837</v>
      </c>
      <c r="M3262">
        <v>20.230202431712499</v>
      </c>
      <c r="N3262">
        <v>3.1291378381892199</v>
      </c>
      <c r="O3262">
        <v>918.35748792270499</v>
      </c>
      <c r="P3262">
        <v>21.764705882352899</v>
      </c>
      <c r="Q3262">
        <v>3.5386680497884002E-2</v>
      </c>
    </row>
    <row r="3263" spans="1:17" hidden="1" x14ac:dyDescent="0.3">
      <c r="A3263" t="s">
        <v>6744</v>
      </c>
      <c r="B3263" t="s">
        <v>6745</v>
      </c>
      <c r="C3263" t="s">
        <v>10405</v>
      </c>
      <c r="D3263" t="s">
        <v>592</v>
      </c>
      <c r="E3263">
        <v>71.256600000000006</v>
      </c>
      <c r="F3263">
        <v>180</v>
      </c>
      <c r="G3263">
        <v>30.312663451919001</v>
      </c>
      <c r="H3263">
        <v>-9.0250199018622208</v>
      </c>
      <c r="I3263">
        <v>8.3036845391644505</v>
      </c>
      <c r="J3263">
        <v>-2.0802539029065299</v>
      </c>
      <c r="K3263">
        <v>178.29676167352699</v>
      </c>
      <c r="L3263">
        <v>157.590618902654</v>
      </c>
      <c r="M3263">
        <v>37.822844270198701</v>
      </c>
      <c r="N3263">
        <v>0.23875114784205601</v>
      </c>
      <c r="O3263">
        <v>35.5555555555555</v>
      </c>
      <c r="P3263">
        <v>68.855534709193194</v>
      </c>
      <c r="Q3263">
        <v>6.9551828989815004E-2</v>
      </c>
    </row>
    <row r="3264" spans="1:17" hidden="1" x14ac:dyDescent="0.3">
      <c r="A3264" t="s">
        <v>6746</v>
      </c>
      <c r="B3264" t="s">
        <v>6747</v>
      </c>
      <c r="C3264" t="s">
        <v>10405</v>
      </c>
      <c r="D3264" t="s">
        <v>21</v>
      </c>
      <c r="E3264">
        <v>71.234800000000007</v>
      </c>
      <c r="F3264">
        <v>130</v>
      </c>
      <c r="G3264">
        <v>-68.803911901319694</v>
      </c>
      <c r="H3264">
        <v>-9.2627436965282897</v>
      </c>
      <c r="I3264">
        <v>-20.016362329623799</v>
      </c>
      <c r="J3264">
        <v>-2.0530282018447199</v>
      </c>
      <c r="K3264">
        <v>144.75894113073099</v>
      </c>
      <c r="L3264">
        <v>151.93567468110601</v>
      </c>
      <c r="M3264">
        <v>33.241801651962902</v>
      </c>
      <c r="N3264">
        <v>0.86842105263157898</v>
      </c>
      <c r="O3264">
        <v>76.346153846153797</v>
      </c>
      <c r="P3264">
        <v>16.959064327485301</v>
      </c>
    </row>
    <row r="3265" spans="1:17" hidden="1" x14ac:dyDescent="0.3">
      <c r="A3265" t="s">
        <v>6748</v>
      </c>
      <c r="B3265" t="s">
        <v>6749</v>
      </c>
      <c r="C3265" t="s">
        <v>10405</v>
      </c>
      <c r="D3265" t="s">
        <v>273</v>
      </c>
      <c r="E3265">
        <v>71.021992725000004</v>
      </c>
      <c r="F3265">
        <v>140.85</v>
      </c>
      <c r="G3265">
        <v>-20.063784424528802</v>
      </c>
      <c r="H3265">
        <v>-4.24749112427246</v>
      </c>
      <c r="I3265">
        <v>8.4766741897403097</v>
      </c>
      <c r="J3265">
        <v>-3.5816453365763299</v>
      </c>
      <c r="K3265">
        <v>138.65042461798299</v>
      </c>
      <c r="L3265">
        <v>131.58295867651401</v>
      </c>
      <c r="M3265">
        <v>54.397111064357397</v>
      </c>
      <c r="N3265">
        <v>0.82787436423814098</v>
      </c>
      <c r="O3265">
        <v>31.274405395811101</v>
      </c>
      <c r="P3265">
        <v>46.566077003121698</v>
      </c>
      <c r="Q3265">
        <v>7.0772957538165995E-2</v>
      </c>
    </row>
    <row r="3266" spans="1:17" hidden="1" x14ac:dyDescent="0.3">
      <c r="A3266" t="s">
        <v>6750</v>
      </c>
      <c r="B3266" t="s">
        <v>6751</v>
      </c>
      <c r="C3266" t="s">
        <v>10405</v>
      </c>
      <c r="D3266" t="s">
        <v>998</v>
      </c>
      <c r="E3266">
        <v>70.827256933000001</v>
      </c>
      <c r="F3266">
        <v>18.670000000000002</v>
      </c>
      <c r="G3266">
        <v>-4.8195234944909302</v>
      </c>
      <c r="H3266">
        <v>-1.3201888634840699</v>
      </c>
      <c r="I3266">
        <v>-2.50505816916833</v>
      </c>
      <c r="J3266">
        <v>-8.1724311869193507</v>
      </c>
      <c r="K3266">
        <v>17.576062090330399</v>
      </c>
      <c r="L3266">
        <v>16.954437466058899</v>
      </c>
      <c r="M3266">
        <v>50.714386191368902</v>
      </c>
      <c r="N3266">
        <v>1.2199089427068199</v>
      </c>
      <c r="O3266">
        <v>41.8205733483587</v>
      </c>
      <c r="P3266">
        <v>38.448399954246703</v>
      </c>
      <c r="Q3266">
        <v>4.892160084852E-2</v>
      </c>
    </row>
    <row r="3267" spans="1:17" hidden="1" x14ac:dyDescent="0.3">
      <c r="A3267" t="s">
        <v>6752</v>
      </c>
      <c r="B3267" t="s">
        <v>6753</v>
      </c>
      <c r="C3267" t="s">
        <v>10405</v>
      </c>
      <c r="D3267" t="s">
        <v>753</v>
      </c>
      <c r="E3267">
        <v>70.753706170000001</v>
      </c>
      <c r="F3267">
        <v>25.5</v>
      </c>
      <c r="G3267">
        <v>-5.4867633286771804</v>
      </c>
      <c r="H3267">
        <v>2.4953906422512002</v>
      </c>
      <c r="I3267">
        <v>3.7455030346328</v>
      </c>
      <c r="J3267">
        <v>1.8103308872158601</v>
      </c>
      <c r="K3267">
        <v>24.141912578109601</v>
      </c>
      <c r="L3267">
        <v>22.589566727529999</v>
      </c>
      <c r="M3267">
        <v>67.469215611950702</v>
      </c>
      <c r="N3267">
        <v>1.6474576421065801</v>
      </c>
      <c r="O3267">
        <v>1.0588235294117501</v>
      </c>
      <c r="P3267">
        <v>34.210526315789402</v>
      </c>
    </row>
    <row r="3268" spans="1:17" hidden="1" x14ac:dyDescent="0.3">
      <c r="A3268" t="s">
        <v>6754</v>
      </c>
      <c r="B3268" t="s">
        <v>6755</v>
      </c>
      <c r="C3268" t="s">
        <v>10405</v>
      </c>
      <c r="D3268" t="s">
        <v>438</v>
      </c>
      <c r="E3268">
        <v>70.328621244999994</v>
      </c>
      <c r="F3268">
        <v>34.909999999999997</v>
      </c>
      <c r="G3268">
        <v>77.694318816767606</v>
      </c>
      <c r="H3268">
        <v>-8.0292853241202398</v>
      </c>
      <c r="I3268">
        <v>-0.716831996550926</v>
      </c>
      <c r="J3268">
        <v>0.62528329742747801</v>
      </c>
      <c r="K3268">
        <v>36.4222271202228</v>
      </c>
      <c r="L3268">
        <v>32.7378114862342</v>
      </c>
      <c r="M3268">
        <v>42.387553739007899</v>
      </c>
      <c r="N3268">
        <v>0.56986733038565396</v>
      </c>
      <c r="O3268">
        <v>40.074477227155498</v>
      </c>
      <c r="P3268">
        <v>125.225806451612</v>
      </c>
      <c r="Q3268">
        <v>5.8413439178521001E-2</v>
      </c>
    </row>
    <row r="3269" spans="1:17" hidden="1" x14ac:dyDescent="0.3">
      <c r="A3269" t="s">
        <v>6756</v>
      </c>
      <c r="B3269" t="s">
        <v>6757</v>
      </c>
      <c r="C3269" t="s">
        <v>10405</v>
      </c>
      <c r="D3269" t="s">
        <v>130</v>
      </c>
      <c r="E3269">
        <v>70.2</v>
      </c>
      <c r="F3269">
        <v>39</v>
      </c>
      <c r="G3269">
        <v>39.203132868704202</v>
      </c>
      <c r="H3269">
        <v>-21.167505601290099</v>
      </c>
      <c r="I3269">
        <v>17.553457402631199</v>
      </c>
      <c r="J3269">
        <v>-10.575755474571899</v>
      </c>
      <c r="K3269">
        <v>40.965894974331697</v>
      </c>
      <c r="L3269">
        <v>34.7042372380131</v>
      </c>
      <c r="M3269">
        <v>25.547543526638002</v>
      </c>
      <c r="N3269">
        <v>0.11232035801160301</v>
      </c>
      <c r="O3269">
        <v>43.9743589743589</v>
      </c>
      <c r="P3269">
        <v>75.280898876404507</v>
      </c>
      <c r="Q3269">
        <v>8.7460408589247002E-2</v>
      </c>
    </row>
    <row r="3270" spans="1:17" hidden="1" x14ac:dyDescent="0.3">
      <c r="A3270" t="s">
        <v>6758</v>
      </c>
      <c r="B3270" t="s">
        <v>6759</v>
      </c>
      <c r="C3270" t="s">
        <v>10405</v>
      </c>
      <c r="D3270" t="s">
        <v>54</v>
      </c>
      <c r="E3270">
        <v>70.083826328999905</v>
      </c>
      <c r="F3270">
        <v>53.67</v>
      </c>
      <c r="G3270">
        <v>-58.339020693533001</v>
      </c>
      <c r="H3270">
        <v>9.2666796144284103</v>
      </c>
      <c r="I3270">
        <v>-8.5084556730784406</v>
      </c>
      <c r="J3270">
        <v>0.169194020377503</v>
      </c>
      <c r="K3270">
        <v>51.882433339227099</v>
      </c>
      <c r="L3270">
        <v>58.266892074592398</v>
      </c>
      <c r="M3270">
        <v>50.1535315405172</v>
      </c>
      <c r="N3270">
        <v>1.72247358159681</v>
      </c>
      <c r="O3270">
        <v>60.350288801937701</v>
      </c>
      <c r="P3270">
        <v>20.633850303438901</v>
      </c>
      <c r="Q3270">
        <v>-0.107603361709558</v>
      </c>
    </row>
    <row r="3271" spans="1:17" hidden="1" x14ac:dyDescent="0.3">
      <c r="A3271" t="s">
        <v>6760</v>
      </c>
      <c r="B3271" t="s">
        <v>6761</v>
      </c>
      <c r="C3271" t="s">
        <v>10405</v>
      </c>
      <c r="D3271" t="s">
        <v>215</v>
      </c>
      <c r="E3271">
        <v>69.994063999999995</v>
      </c>
      <c r="F3271">
        <v>242.9</v>
      </c>
      <c r="G3271">
        <v>4530.3386010978102</v>
      </c>
      <c r="H3271">
        <v>39.7323281476707</v>
      </c>
      <c r="I3271">
        <v>156.820759026639</v>
      </c>
      <c r="J3271">
        <v>22.865978277636898</v>
      </c>
      <c r="K3271">
        <v>171.53099789324301</v>
      </c>
      <c r="L3271">
        <v>120.298484047814</v>
      </c>
      <c r="M3271">
        <v>95.82391619901</v>
      </c>
      <c r="N3271">
        <v>1.3176786903553499</v>
      </c>
      <c r="O3271">
        <v>0</v>
      </c>
      <c r="P3271">
        <v>4562.1880998080596</v>
      </c>
    </row>
    <row r="3272" spans="1:17" hidden="1" x14ac:dyDescent="0.3">
      <c r="A3272" t="s">
        <v>6762</v>
      </c>
      <c r="B3272" t="s">
        <v>6763</v>
      </c>
      <c r="C3272" t="s">
        <v>10405</v>
      </c>
      <c r="D3272" t="s">
        <v>233</v>
      </c>
      <c r="E3272">
        <v>69.959999999999994</v>
      </c>
      <c r="F3272">
        <v>29.15</v>
      </c>
      <c r="G3272">
        <v>5.9755603914117597</v>
      </c>
      <c r="H3272">
        <v>-21.546293480077999</v>
      </c>
      <c r="I3272">
        <v>34.033931945389497</v>
      </c>
      <c r="J3272">
        <v>-0.16886909507571099</v>
      </c>
      <c r="K3272">
        <v>30.399400549720301</v>
      </c>
      <c r="L3272">
        <v>26.458350682306101</v>
      </c>
      <c r="M3272">
        <v>37.459362498649398</v>
      </c>
      <c r="N3272">
        <v>0.24520196599085201</v>
      </c>
      <c r="O3272">
        <v>32.727272727272698</v>
      </c>
      <c r="P3272">
        <v>60.606060606060602</v>
      </c>
      <c r="Q3272">
        <v>7.7043421105146004E-2</v>
      </c>
    </row>
    <row r="3273" spans="1:17" hidden="1" x14ac:dyDescent="0.3">
      <c r="A3273" t="s">
        <v>6764</v>
      </c>
      <c r="B3273" t="s">
        <v>6765</v>
      </c>
      <c r="C3273" t="s">
        <v>10405</v>
      </c>
      <c r="D3273" t="s">
        <v>549</v>
      </c>
      <c r="E3273">
        <v>69.622380000000007</v>
      </c>
      <c r="F3273">
        <v>225.9</v>
      </c>
      <c r="G3273">
        <v>143.80638902618099</v>
      </c>
      <c r="H3273">
        <v>-2.7123646577412002</v>
      </c>
      <c r="I3273">
        <v>95.718568063987803</v>
      </c>
      <c r="J3273">
        <v>-9.7607359095524302</v>
      </c>
      <c r="K3273">
        <v>219.41856220627901</v>
      </c>
      <c r="L3273">
        <v>167.72301769964599</v>
      </c>
      <c r="M3273">
        <v>19.384867395568701</v>
      </c>
      <c r="N3273">
        <v>0.23390079854367599</v>
      </c>
      <c r="O3273">
        <v>15.1394422310757</v>
      </c>
      <c r="P3273">
        <v>189.98716302952499</v>
      </c>
      <c r="Q3273">
        <v>0.16832433646219</v>
      </c>
    </row>
    <row r="3274" spans="1:17" hidden="1" x14ac:dyDescent="0.3">
      <c r="A3274" t="s">
        <v>6766</v>
      </c>
      <c r="B3274" t="s">
        <v>6767</v>
      </c>
      <c r="C3274" t="s">
        <v>10405</v>
      </c>
      <c r="D3274" t="s">
        <v>549</v>
      </c>
      <c r="E3274">
        <v>69.567959999999999</v>
      </c>
      <c r="F3274">
        <v>231</v>
      </c>
      <c r="G3274">
        <v>37.878642362497501</v>
      </c>
      <c r="H3274">
        <v>-0.20538438916898599</v>
      </c>
      <c r="I3274">
        <v>-21.144639483181901</v>
      </c>
      <c r="J3274">
        <v>0.38000751244098402</v>
      </c>
      <c r="K3274">
        <v>228.323274952871</v>
      </c>
      <c r="L3274">
        <v>223.980013743375</v>
      </c>
      <c r="M3274">
        <v>61.578488738222603</v>
      </c>
      <c r="N3274">
        <v>1.31026973801547</v>
      </c>
      <c r="O3274">
        <v>17.727272727272702</v>
      </c>
      <c r="P3274">
        <v>105.607476635514</v>
      </c>
      <c r="Q3274">
        <v>0.125819137471853</v>
      </c>
    </row>
    <row r="3275" spans="1:17" hidden="1" x14ac:dyDescent="0.3">
      <c r="A3275" t="s">
        <v>6768</v>
      </c>
      <c r="B3275" t="s">
        <v>6769</v>
      </c>
      <c r="C3275" t="s">
        <v>10405</v>
      </c>
      <c r="E3275">
        <v>69.459535000000002</v>
      </c>
      <c r="F3275">
        <v>132.43</v>
      </c>
      <c r="G3275">
        <v>42.607094623968401</v>
      </c>
      <c r="H3275">
        <v>52.574241127053597</v>
      </c>
      <c r="I3275">
        <v>53.637260297264902</v>
      </c>
      <c r="J3275">
        <v>8.1858796479846294</v>
      </c>
      <c r="K3275">
        <v>97.470396298001305</v>
      </c>
      <c r="L3275">
        <v>81.990114733994005</v>
      </c>
      <c r="M3275">
        <v>94.224077471361795</v>
      </c>
      <c r="N3275">
        <v>4.6924384027187704</v>
      </c>
      <c r="O3275">
        <v>0</v>
      </c>
      <c r="P3275">
        <v>90.546762589927994</v>
      </c>
    </row>
    <row r="3276" spans="1:17" hidden="1" x14ac:dyDescent="0.3">
      <c r="A3276" t="s">
        <v>6770</v>
      </c>
      <c r="B3276" t="s">
        <v>6771</v>
      </c>
      <c r="C3276" t="s">
        <v>10405</v>
      </c>
      <c r="D3276" t="s">
        <v>473</v>
      </c>
      <c r="E3276">
        <v>69.426179332000004</v>
      </c>
      <c r="F3276">
        <v>40.22</v>
      </c>
      <c r="G3276">
        <v>-67.177722321765401</v>
      </c>
      <c r="H3276">
        <v>-8.2983072890539198</v>
      </c>
      <c r="I3276">
        <v>-31.937627340831799</v>
      </c>
      <c r="J3276">
        <v>-3.6537814975132701</v>
      </c>
      <c r="K3276">
        <v>40.238805039231998</v>
      </c>
      <c r="L3276">
        <v>47.576244562367599</v>
      </c>
      <c r="M3276">
        <v>45.045096205197602</v>
      </c>
      <c r="N3276">
        <v>2.2154559522623298</v>
      </c>
      <c r="O3276">
        <v>87.293110777288604</v>
      </c>
      <c r="P3276">
        <v>32.128777923784398</v>
      </c>
      <c r="Q3276">
        <v>-1.3448339965105E-2</v>
      </c>
    </row>
    <row r="3277" spans="1:17" hidden="1" x14ac:dyDescent="0.3">
      <c r="A3277" t="s">
        <v>6772</v>
      </c>
      <c r="B3277" t="s">
        <v>6773</v>
      </c>
      <c r="C3277" t="s">
        <v>10405</v>
      </c>
      <c r="D3277" t="s">
        <v>4721</v>
      </c>
      <c r="E3277">
        <v>69.246029754999995</v>
      </c>
      <c r="F3277">
        <v>94.85</v>
      </c>
      <c r="G3277">
        <v>-4.6023830676351096</v>
      </c>
      <c r="H3277">
        <v>-0.46032368635753301</v>
      </c>
      <c r="I3277">
        <v>-35.978330470306297</v>
      </c>
      <c r="J3277">
        <v>-7.8826246144007701</v>
      </c>
      <c r="K3277">
        <v>96.058652707871502</v>
      </c>
      <c r="L3277">
        <v>94.168315716754904</v>
      </c>
      <c r="M3277">
        <v>44.165562156563098</v>
      </c>
      <c r="N3277">
        <v>0.82955969532912199</v>
      </c>
      <c r="O3277">
        <v>61.296784396415397</v>
      </c>
      <c r="P3277">
        <v>41.567164179104402</v>
      </c>
      <c r="Q3277">
        <v>6.067562433089E-2</v>
      </c>
    </row>
    <row r="3278" spans="1:17" hidden="1" x14ac:dyDescent="0.3">
      <c r="A3278" t="s">
        <v>6774</v>
      </c>
      <c r="B3278" t="s">
        <v>6775</v>
      </c>
      <c r="C3278" t="s">
        <v>10405</v>
      </c>
      <c r="E3278">
        <v>69.237358799999996</v>
      </c>
      <c r="F3278">
        <v>140.05000000000001</v>
      </c>
      <c r="G3278">
        <v>211.32619352205199</v>
      </c>
      <c r="H3278">
        <v>6.2743548638260798</v>
      </c>
      <c r="I3278">
        <v>197.395200930394</v>
      </c>
      <c r="J3278">
        <v>-2.7824481393229998</v>
      </c>
      <c r="K3278">
        <v>130.734126560357</v>
      </c>
      <c r="L3278">
        <v>89.501680472972396</v>
      </c>
      <c r="M3278">
        <v>30.718672020582499</v>
      </c>
      <c r="N3278">
        <v>3.1692687284638602E-2</v>
      </c>
      <c r="O3278">
        <v>6.9617993573723496</v>
      </c>
      <c r="P3278">
        <v>628.28913156526198</v>
      </c>
      <c r="Q3278">
        <v>0.17941397292069799</v>
      </c>
    </row>
    <row r="3279" spans="1:17" hidden="1" x14ac:dyDescent="0.3">
      <c r="A3279" t="s">
        <v>6776</v>
      </c>
      <c r="B3279" t="s">
        <v>6777</v>
      </c>
      <c r="C3279" t="s">
        <v>10405</v>
      </c>
      <c r="D3279" t="s">
        <v>2938</v>
      </c>
      <c r="E3279">
        <v>69.129955178000003</v>
      </c>
      <c r="F3279">
        <v>5.47</v>
      </c>
      <c r="G3279">
        <v>-67.872890523108595</v>
      </c>
      <c r="H3279">
        <v>-4.8644752982598796</v>
      </c>
      <c r="I3279">
        <v>-40.676546916562003</v>
      </c>
      <c r="J3279">
        <v>-7.7328905082130399</v>
      </c>
      <c r="K3279">
        <v>5.6186581104963098</v>
      </c>
      <c r="L3279">
        <v>6.2519931828291302</v>
      </c>
      <c r="M3279">
        <v>44.4861943319532</v>
      </c>
      <c r="N3279">
        <v>0.73839536834552699</v>
      </c>
      <c r="O3279">
        <v>69.835466179158999</v>
      </c>
      <c r="P3279">
        <v>14.915966386554601</v>
      </c>
      <c r="Q3279">
        <v>7.1289962860041994E-2</v>
      </c>
    </row>
    <row r="3280" spans="1:17" hidden="1" x14ac:dyDescent="0.3">
      <c r="A3280" t="s">
        <v>6778</v>
      </c>
      <c r="B3280" t="s">
        <v>6779</v>
      </c>
      <c r="C3280" t="s">
        <v>10405</v>
      </c>
      <c r="D3280" t="s">
        <v>592</v>
      </c>
      <c r="E3280">
        <v>69.017024899999996</v>
      </c>
      <c r="F3280">
        <v>26.92</v>
      </c>
      <c r="G3280">
        <v>-43.529288736489796</v>
      </c>
      <c r="H3280">
        <v>-4.7592368674400598</v>
      </c>
      <c r="I3280">
        <v>-6.7493456073085003</v>
      </c>
      <c r="J3280">
        <v>-0.32110049100134702</v>
      </c>
      <c r="K3280">
        <v>26.542821661230001</v>
      </c>
      <c r="L3280">
        <v>28.158848094779799</v>
      </c>
      <c r="M3280">
        <v>57.174046280375897</v>
      </c>
      <c r="N3280">
        <v>0.610498258506456</v>
      </c>
      <c r="O3280">
        <v>55.646359583952403</v>
      </c>
      <c r="P3280">
        <v>19.115044247787601</v>
      </c>
      <c r="Q3280">
        <v>-4.7282341370864997E-2</v>
      </c>
    </row>
    <row r="3281" spans="1:17" hidden="1" x14ac:dyDescent="0.3">
      <c r="A3281" t="s">
        <v>6780</v>
      </c>
      <c r="B3281" t="s">
        <v>6781</v>
      </c>
      <c r="C3281" t="s">
        <v>10405</v>
      </c>
      <c r="D3281" t="s">
        <v>130</v>
      </c>
      <c r="E3281">
        <v>68.950759684000005</v>
      </c>
      <c r="F3281">
        <v>59.56</v>
      </c>
      <c r="G3281">
        <v>10.298472650138701</v>
      </c>
      <c r="H3281">
        <v>-8.0405214743060593</v>
      </c>
      <c r="I3281">
        <v>26.123432805974701</v>
      </c>
      <c r="J3281">
        <v>-6.0043479426381401</v>
      </c>
      <c r="K3281">
        <v>62.4010086134994</v>
      </c>
      <c r="L3281">
        <v>51.823950133637197</v>
      </c>
      <c r="M3281">
        <v>25.765852369617701</v>
      </c>
      <c r="N3281">
        <v>1.0055952010430001E-2</v>
      </c>
      <c r="O3281">
        <v>70.147750167897897</v>
      </c>
      <c r="P3281">
        <v>74.152046783625707</v>
      </c>
      <c r="Q3281">
        <v>6.6647678519755005E-2</v>
      </c>
    </row>
    <row r="3282" spans="1:17" hidden="1" x14ac:dyDescent="0.3">
      <c r="A3282" t="s">
        <v>6782</v>
      </c>
      <c r="B3282" t="s">
        <v>6783</v>
      </c>
      <c r="C3282" t="s">
        <v>10405</v>
      </c>
      <c r="D3282" t="s">
        <v>273</v>
      </c>
      <c r="E3282">
        <v>68.949624150000005</v>
      </c>
      <c r="F3282">
        <v>1014.75</v>
      </c>
      <c r="G3282">
        <v>96.723538793980296</v>
      </c>
      <c r="H3282">
        <v>9.1811783749180993</v>
      </c>
      <c r="I3282">
        <v>45.486580420509803</v>
      </c>
      <c r="J3282">
        <v>-6.5029608466583699</v>
      </c>
      <c r="K3282">
        <v>970.42162823789602</v>
      </c>
      <c r="L3282">
        <v>785.52626253459903</v>
      </c>
      <c r="M3282">
        <v>46.6719195053467</v>
      </c>
      <c r="N3282">
        <v>0.66990205890948396</v>
      </c>
      <c r="O3282">
        <v>33.5057896033505</v>
      </c>
      <c r="P3282">
        <v>160.192307692307</v>
      </c>
      <c r="Q3282">
        <v>0.107177180788172</v>
      </c>
    </row>
    <row r="3283" spans="1:17" hidden="1" x14ac:dyDescent="0.3">
      <c r="A3283" t="s">
        <v>6784</v>
      </c>
      <c r="B3283" t="s">
        <v>6785</v>
      </c>
      <c r="C3283" t="s">
        <v>10405</v>
      </c>
      <c r="D3283" t="s">
        <v>273</v>
      </c>
      <c r="E3283">
        <v>68.927653000000007</v>
      </c>
      <c r="F3283">
        <v>17.14</v>
      </c>
      <c r="G3283">
        <v>68.618337547066801</v>
      </c>
      <c r="H3283">
        <v>-3.8575640808223599</v>
      </c>
      <c r="I3283">
        <v>-5.2952281031949902</v>
      </c>
      <c r="J3283">
        <v>7.5648061930597397</v>
      </c>
      <c r="K3283">
        <v>15.645553634973499</v>
      </c>
      <c r="L3283">
        <v>14.0874982335708</v>
      </c>
      <c r="M3283">
        <v>66.789635888055798</v>
      </c>
      <c r="N3283">
        <v>1.3521566574294801</v>
      </c>
      <c r="O3283">
        <v>28.1796966161026</v>
      </c>
      <c r="P3283">
        <v>107.255139056831</v>
      </c>
      <c r="Q3283">
        <v>7.9518407263304003E-2</v>
      </c>
    </row>
    <row r="3284" spans="1:17" hidden="1" x14ac:dyDescent="0.3">
      <c r="A3284" t="s">
        <v>6786</v>
      </c>
      <c r="B3284" t="s">
        <v>6787</v>
      </c>
      <c r="C3284" t="s">
        <v>10405</v>
      </c>
      <c r="D3284" t="s">
        <v>3193</v>
      </c>
      <c r="E3284">
        <v>68.923236200000005</v>
      </c>
      <c r="F3284">
        <v>62</v>
      </c>
      <c r="G3284">
        <v>-30.0432589729688</v>
      </c>
      <c r="H3284">
        <v>-18.750558979416301</v>
      </c>
      <c r="I3284">
        <v>-41.692563781106202</v>
      </c>
      <c r="J3284">
        <v>-7.0468247278993204</v>
      </c>
      <c r="K3284">
        <v>69.2647343375248</v>
      </c>
      <c r="L3284">
        <v>69.021706133859198</v>
      </c>
      <c r="M3284">
        <v>17.317671978956898</v>
      </c>
      <c r="N3284">
        <v>3.4297520661157002</v>
      </c>
      <c r="O3284">
        <v>38.693548387096698</v>
      </c>
      <c r="P3284">
        <v>35.341628465400497</v>
      </c>
    </row>
    <row r="3285" spans="1:17" hidden="1" x14ac:dyDescent="0.3">
      <c r="A3285" t="s">
        <v>6788</v>
      </c>
      <c r="B3285" t="s">
        <v>6789</v>
      </c>
      <c r="C3285" t="s">
        <v>10405</v>
      </c>
      <c r="D3285" t="s">
        <v>592</v>
      </c>
      <c r="E3285">
        <v>68.915936000000002</v>
      </c>
      <c r="F3285">
        <v>161.6</v>
      </c>
      <c r="G3285">
        <v>-37.594613904177102</v>
      </c>
      <c r="H3285">
        <v>-8.5584690434150605</v>
      </c>
      <c r="I3285">
        <v>-13.1365749670528</v>
      </c>
      <c r="J3285">
        <v>-3.1742403230568401</v>
      </c>
      <c r="K3285">
        <v>165.53011901873401</v>
      </c>
      <c r="L3285">
        <v>162.998726713423</v>
      </c>
      <c r="M3285">
        <v>40.3814890902675</v>
      </c>
      <c r="N3285">
        <v>0.674246797790792</v>
      </c>
      <c r="O3285">
        <v>23.762376237623702</v>
      </c>
      <c r="P3285">
        <v>17.016654598117299</v>
      </c>
      <c r="Q3285">
        <v>-5.8659091689619997E-2</v>
      </c>
    </row>
    <row r="3286" spans="1:17" hidden="1" x14ac:dyDescent="0.3">
      <c r="A3286" t="s">
        <v>6790</v>
      </c>
      <c r="B3286" t="s">
        <v>6791</v>
      </c>
      <c r="C3286" t="s">
        <v>10405</v>
      </c>
      <c r="D3286" t="s">
        <v>6792</v>
      </c>
      <c r="E3286">
        <v>68.676867999999999</v>
      </c>
      <c r="F3286">
        <v>49.4</v>
      </c>
      <c r="G3286">
        <v>154.69342472363101</v>
      </c>
      <c r="H3286">
        <v>11.7311864126833</v>
      </c>
      <c r="I3286">
        <v>102.160916072373</v>
      </c>
      <c r="J3286">
        <v>-3.5403242150651302</v>
      </c>
      <c r="K3286">
        <v>40.716933081963703</v>
      </c>
      <c r="L3286">
        <v>29.518699965512699</v>
      </c>
      <c r="M3286">
        <v>58.954420005463398</v>
      </c>
      <c r="N3286">
        <v>0.39964849598265301</v>
      </c>
      <c r="O3286">
        <v>15.6882591093117</v>
      </c>
      <c r="P3286">
        <v>241.86851211072599</v>
      </c>
      <c r="Q3286">
        <v>6.3697044911460998E-2</v>
      </c>
    </row>
    <row r="3287" spans="1:17" hidden="1" x14ac:dyDescent="0.3">
      <c r="A3287" t="s">
        <v>6793</v>
      </c>
      <c r="B3287" t="s">
        <v>6794</v>
      </c>
      <c r="C3287" t="s">
        <v>10405</v>
      </c>
      <c r="D3287" t="s">
        <v>273</v>
      </c>
      <c r="E3287">
        <v>68.632048800000007</v>
      </c>
      <c r="F3287">
        <v>94.75</v>
      </c>
      <c r="G3287">
        <v>90.568341665343695</v>
      </c>
      <c r="H3287">
        <v>-5.1641042407459796</v>
      </c>
      <c r="I3287">
        <v>64.816898978356505</v>
      </c>
      <c r="J3287">
        <v>-0.64677820184473001</v>
      </c>
      <c r="K3287">
        <v>89.782291885221795</v>
      </c>
      <c r="L3287">
        <v>69.423384656244195</v>
      </c>
      <c r="M3287">
        <v>46.664450248045199</v>
      </c>
      <c r="N3287">
        <v>0.67271028037383096</v>
      </c>
      <c r="O3287">
        <v>9.7097625329815198</v>
      </c>
      <c r="P3287">
        <v>136.875</v>
      </c>
    </row>
    <row r="3288" spans="1:17" hidden="1" x14ac:dyDescent="0.3">
      <c r="A3288" t="s">
        <v>6795</v>
      </c>
      <c r="B3288" t="s">
        <v>6796</v>
      </c>
      <c r="C3288" t="s">
        <v>10405</v>
      </c>
      <c r="D3288" t="s">
        <v>403</v>
      </c>
      <c r="E3288">
        <v>68.605599999999995</v>
      </c>
      <c r="F3288">
        <v>56</v>
      </c>
      <c r="G3288">
        <v>-7.4050542657986398</v>
      </c>
      <c r="H3288">
        <v>-16.026262663436999</v>
      </c>
      <c r="I3288">
        <v>0.50009735892334095</v>
      </c>
      <c r="J3288">
        <v>-8.1681361155137804</v>
      </c>
      <c r="K3288">
        <v>56.377912696451197</v>
      </c>
      <c r="L3288">
        <v>54.7753514468627</v>
      </c>
      <c r="M3288">
        <v>54.745629198371297</v>
      </c>
      <c r="N3288">
        <v>0.51247216035634702</v>
      </c>
      <c r="O3288">
        <v>30.178571428571399</v>
      </c>
      <c r="P3288">
        <v>50.537634408602102</v>
      </c>
    </row>
    <row r="3289" spans="1:17" hidden="1" x14ac:dyDescent="0.3">
      <c r="A3289" t="s">
        <v>6797</v>
      </c>
      <c r="B3289" t="s">
        <v>6798</v>
      </c>
      <c r="C3289" t="s">
        <v>10405</v>
      </c>
      <c r="D3289" t="s">
        <v>21</v>
      </c>
      <c r="E3289">
        <v>68.539200699999995</v>
      </c>
      <c r="F3289">
        <v>43</v>
      </c>
      <c r="G3289">
        <v>-85.373640206048293</v>
      </c>
      <c r="H3289">
        <v>-17.900838934623501</v>
      </c>
      <c r="I3289">
        <v>-9.0426380000295996</v>
      </c>
      <c r="J3289">
        <v>-2.6270810147035002</v>
      </c>
      <c r="K3289">
        <v>45.639920992820798</v>
      </c>
      <c r="L3289">
        <v>54.244612770876302</v>
      </c>
      <c r="M3289">
        <v>35.906530059549802</v>
      </c>
      <c r="N3289">
        <v>0.46457947040501202</v>
      </c>
      <c r="O3289">
        <v>146.402692028003</v>
      </c>
      <c r="P3289">
        <v>23.3927779693581</v>
      </c>
      <c r="Q3289">
        <v>3.3664565306597997E-2</v>
      </c>
    </row>
    <row r="3290" spans="1:17" hidden="1" x14ac:dyDescent="0.3">
      <c r="A3290" t="s">
        <v>6799</v>
      </c>
      <c r="B3290" t="s">
        <v>6800</v>
      </c>
      <c r="C3290" t="s">
        <v>10405</v>
      </c>
      <c r="D3290" t="s">
        <v>21</v>
      </c>
      <c r="E3290">
        <v>68.503427295999998</v>
      </c>
      <c r="F3290">
        <v>11.42</v>
      </c>
      <c r="G3290">
        <v>200.12724547580299</v>
      </c>
      <c r="H3290">
        <v>152.37989501032999</v>
      </c>
      <c r="I3290">
        <v>214.582104702864</v>
      </c>
      <c r="J3290">
        <v>5.9508290787724398</v>
      </c>
      <c r="M3290">
        <v>100</v>
      </c>
      <c r="O3290">
        <v>0</v>
      </c>
      <c r="P3290">
        <v>248.170731707317</v>
      </c>
    </row>
    <row r="3291" spans="1:17" hidden="1" x14ac:dyDescent="0.3">
      <c r="A3291" t="s">
        <v>6801</v>
      </c>
      <c r="B3291" t="s">
        <v>6802</v>
      </c>
      <c r="C3291" t="s">
        <v>10405</v>
      </c>
      <c r="D3291" t="s">
        <v>684</v>
      </c>
      <c r="E3291">
        <v>68.402061285000002</v>
      </c>
      <c r="F3291">
        <v>56.89</v>
      </c>
      <c r="G3291">
        <v>-17.128788889714698</v>
      </c>
      <c r="H3291">
        <v>-12.2091722679568</v>
      </c>
      <c r="I3291">
        <v>-8.2636208758540892</v>
      </c>
      <c r="J3291">
        <v>-7.6431921362709403</v>
      </c>
      <c r="K3291">
        <v>60.876504326411997</v>
      </c>
      <c r="L3291">
        <v>55.825515761743603</v>
      </c>
      <c r="M3291">
        <v>41.531675393984003</v>
      </c>
      <c r="N3291">
        <v>0.47446949608012101</v>
      </c>
      <c r="O3291">
        <v>36.0520302337845</v>
      </c>
      <c r="P3291">
        <v>57.590027700831001</v>
      </c>
      <c r="Q3291">
        <v>4.7029574413018999E-2</v>
      </c>
    </row>
    <row r="3292" spans="1:17" hidden="1" x14ac:dyDescent="0.3">
      <c r="A3292" t="s">
        <v>6803</v>
      </c>
      <c r="B3292" t="s">
        <v>6804</v>
      </c>
      <c r="C3292" t="s">
        <v>10405</v>
      </c>
      <c r="D3292" t="s">
        <v>130</v>
      </c>
      <c r="E3292">
        <v>68.380387884000001</v>
      </c>
      <c r="F3292">
        <v>51.79</v>
      </c>
      <c r="G3292">
        <v>4.4399749739674297</v>
      </c>
      <c r="H3292">
        <v>-1.92607165397389</v>
      </c>
      <c r="I3292">
        <v>55.2386938501514</v>
      </c>
      <c r="J3292">
        <v>2.7850284783172201</v>
      </c>
      <c r="K3292">
        <v>46.069072485394599</v>
      </c>
      <c r="L3292">
        <v>37.410668937117499</v>
      </c>
      <c r="M3292">
        <v>57.152802842824997</v>
      </c>
      <c r="N3292">
        <v>0.18122400475341599</v>
      </c>
      <c r="O3292">
        <v>6.1981077428074904</v>
      </c>
      <c r="P3292">
        <v>114.89626556016501</v>
      </c>
    </row>
    <row r="3293" spans="1:17" hidden="1" x14ac:dyDescent="0.3">
      <c r="A3293" t="s">
        <v>6805</v>
      </c>
      <c r="B3293" t="s">
        <v>6806</v>
      </c>
      <c r="C3293" t="s">
        <v>10405</v>
      </c>
      <c r="D3293" t="s">
        <v>465</v>
      </c>
      <c r="E3293">
        <v>68.374013500000004</v>
      </c>
      <c r="F3293">
        <v>9.65</v>
      </c>
      <c r="G3293">
        <v>-46.602148886921498</v>
      </c>
      <c r="H3293">
        <v>-6.8406502191092594E-2</v>
      </c>
      <c r="I3293">
        <v>-12.9574100459524</v>
      </c>
      <c r="J3293">
        <v>-13.833850119652899</v>
      </c>
      <c r="K3293">
        <v>10.027395487457801</v>
      </c>
      <c r="L3293">
        <v>10.571981364864</v>
      </c>
      <c r="M3293">
        <v>44.944874637564098</v>
      </c>
      <c r="N3293">
        <v>1.32238660362279</v>
      </c>
      <c r="O3293">
        <v>47.7720207253886</v>
      </c>
      <c r="P3293">
        <v>12.733644859812999</v>
      </c>
      <c r="Q3293">
        <v>5.6205428539487998E-2</v>
      </c>
    </row>
    <row r="3294" spans="1:17" hidden="1" x14ac:dyDescent="0.3">
      <c r="A3294" t="s">
        <v>6807</v>
      </c>
      <c r="B3294" t="s">
        <v>6808</v>
      </c>
      <c r="C3294" t="s">
        <v>10405</v>
      </c>
      <c r="D3294" t="s">
        <v>592</v>
      </c>
      <c r="E3294">
        <v>68.257683</v>
      </c>
      <c r="F3294">
        <v>122.05</v>
      </c>
      <c r="G3294">
        <v>143.782840946486</v>
      </c>
      <c r="H3294">
        <v>-10.624869942375399</v>
      </c>
      <c r="I3294">
        <v>36.1273730954344</v>
      </c>
      <c r="J3294">
        <v>-9.7511989335520308</v>
      </c>
      <c r="K3294">
        <v>128.934370189421</v>
      </c>
      <c r="L3294">
        <v>102.356673094878</v>
      </c>
      <c r="M3294">
        <v>23.2937367153202</v>
      </c>
      <c r="N3294">
        <v>0.29104712399381399</v>
      </c>
      <c r="O3294">
        <v>34.330192544039299</v>
      </c>
      <c r="P3294">
        <v>189.492409867172</v>
      </c>
      <c r="Q3294">
        <v>7.5722082798067997E-2</v>
      </c>
    </row>
    <row r="3295" spans="1:17" hidden="1" x14ac:dyDescent="0.3">
      <c r="A3295" t="s">
        <v>6809</v>
      </c>
      <c r="B3295" t="s">
        <v>6810</v>
      </c>
      <c r="C3295" t="s">
        <v>10405</v>
      </c>
      <c r="D3295" t="s">
        <v>998</v>
      </c>
      <c r="E3295">
        <v>68.239090840000003</v>
      </c>
      <c r="F3295">
        <v>57.1</v>
      </c>
      <c r="G3295">
        <v>-24.4581125902506</v>
      </c>
      <c r="H3295">
        <v>-7.2141495148283097</v>
      </c>
      <c r="I3295">
        <v>28.9030802196107</v>
      </c>
      <c r="J3295">
        <v>-2.7324707105555199</v>
      </c>
      <c r="K3295">
        <v>54.910689818594598</v>
      </c>
      <c r="L3295">
        <v>51.163148434761297</v>
      </c>
      <c r="M3295">
        <v>47.046715933427002</v>
      </c>
      <c r="N3295">
        <v>2.5655340872836798</v>
      </c>
      <c r="O3295">
        <v>19.754816112084001</v>
      </c>
      <c r="P3295">
        <v>60.1233875490746</v>
      </c>
      <c r="Q3295">
        <v>-9.1480525884347005E-2</v>
      </c>
    </row>
    <row r="3296" spans="1:17" hidden="1" x14ac:dyDescent="0.3">
      <c r="A3296" t="s">
        <v>6811</v>
      </c>
      <c r="B3296" t="s">
        <v>6812</v>
      </c>
      <c r="C3296" t="s">
        <v>10405</v>
      </c>
      <c r="D3296" t="s">
        <v>465</v>
      </c>
      <c r="E3296">
        <v>68.233146719999993</v>
      </c>
      <c r="F3296">
        <v>25.68</v>
      </c>
      <c r="G3296">
        <v>-14.589224737640301</v>
      </c>
      <c r="H3296">
        <v>-23.1062272072067</v>
      </c>
      <c r="I3296">
        <v>4.60060992299384</v>
      </c>
      <c r="J3296">
        <v>-2.0530282018447199</v>
      </c>
      <c r="K3296">
        <v>28.260454412438701</v>
      </c>
      <c r="L3296">
        <v>25.558959088226999</v>
      </c>
      <c r="M3296">
        <v>1.6100525436223001</v>
      </c>
      <c r="N3296">
        <v>0.128838731740681</v>
      </c>
      <c r="O3296">
        <v>51.012461059190002</v>
      </c>
      <c r="Q3296">
        <v>-4.4774384539742001E-2</v>
      </c>
    </row>
    <row r="3297" spans="1:17" hidden="1" x14ac:dyDescent="0.3">
      <c r="A3297" t="s">
        <v>6813</v>
      </c>
      <c r="B3297" t="s">
        <v>6814</v>
      </c>
      <c r="C3297" t="s">
        <v>10405</v>
      </c>
      <c r="D3297" t="s">
        <v>393</v>
      </c>
      <c r="E3297">
        <v>68.145089999999996</v>
      </c>
      <c r="F3297">
        <v>75.97</v>
      </c>
      <c r="G3297">
        <v>18.5861448541133</v>
      </c>
      <c r="H3297">
        <v>-7.8460437171216304</v>
      </c>
      <c r="I3297">
        <v>-4.5790766676191099</v>
      </c>
      <c r="J3297">
        <v>-8.9850551461190804</v>
      </c>
      <c r="K3297">
        <v>76.409296661616196</v>
      </c>
      <c r="L3297">
        <v>73.2228487334893</v>
      </c>
      <c r="M3297">
        <v>31.673971158432099</v>
      </c>
      <c r="N3297">
        <v>0.38719074906645101</v>
      </c>
      <c r="O3297">
        <v>30.748979860471199</v>
      </c>
      <c r="P3297">
        <v>63.200859291084797</v>
      </c>
      <c r="Q3297">
        <v>0.12086329931218801</v>
      </c>
    </row>
    <row r="3298" spans="1:17" hidden="1" x14ac:dyDescent="0.3">
      <c r="A3298" t="s">
        <v>6815</v>
      </c>
      <c r="B3298" t="s">
        <v>6816</v>
      </c>
      <c r="C3298" t="s">
        <v>10405</v>
      </c>
      <c r="D3298" t="s">
        <v>5209</v>
      </c>
      <c r="E3298">
        <v>68.013840999999999</v>
      </c>
      <c r="F3298">
        <v>32.9</v>
      </c>
      <c r="G3298">
        <v>-40.940407801152098</v>
      </c>
      <c r="H3298">
        <v>-9.3124331375220599</v>
      </c>
      <c r="I3298">
        <v>-31.493856193364699</v>
      </c>
      <c r="J3298">
        <v>2.0027385915646598</v>
      </c>
      <c r="K3298">
        <v>36.392279723058898</v>
      </c>
      <c r="L3298">
        <v>39.067626875302899</v>
      </c>
      <c r="M3298">
        <v>54.707847509916498</v>
      </c>
      <c r="N3298">
        <v>0.53724679986706303</v>
      </c>
      <c r="O3298">
        <v>103.799392097264</v>
      </c>
      <c r="P3298">
        <v>16.213352172377199</v>
      </c>
      <c r="Q3298">
        <v>0.12706199625456899</v>
      </c>
    </row>
    <row r="3299" spans="1:17" hidden="1" x14ac:dyDescent="0.3">
      <c r="A3299" t="s">
        <v>6817</v>
      </c>
      <c r="B3299" t="s">
        <v>6818</v>
      </c>
      <c r="C3299" t="s">
        <v>10405</v>
      </c>
      <c r="D3299" t="s">
        <v>5630</v>
      </c>
      <c r="E3299">
        <v>67.995675000000006</v>
      </c>
      <c r="F3299">
        <v>148.94999999999999</v>
      </c>
      <c r="G3299">
        <v>346.93545789534897</v>
      </c>
      <c r="H3299">
        <v>-12.8045546050597</v>
      </c>
      <c r="I3299">
        <v>28.4203384903863</v>
      </c>
      <c r="J3299">
        <v>-6.8820020449030599</v>
      </c>
      <c r="K3299">
        <v>148.517731764628</v>
      </c>
      <c r="L3299">
        <v>116.56454661187701</v>
      </c>
      <c r="M3299">
        <v>50.638903558036901</v>
      </c>
      <c r="N3299">
        <v>0.42704883358611601</v>
      </c>
      <c r="O3299">
        <v>17.1869754951326</v>
      </c>
      <c r="P3299">
        <v>378.78495660559298</v>
      </c>
      <c r="Q3299">
        <v>0.13719768049956699</v>
      </c>
    </row>
    <row r="3300" spans="1:17" hidden="1" x14ac:dyDescent="0.3">
      <c r="A3300" t="s">
        <v>6819</v>
      </c>
      <c r="B3300" t="s">
        <v>6820</v>
      </c>
      <c r="C3300" t="s">
        <v>10405</v>
      </c>
      <c r="D3300" t="s">
        <v>393</v>
      </c>
      <c r="E3300">
        <v>67.954521600000007</v>
      </c>
      <c r="F3300">
        <v>85.68</v>
      </c>
      <c r="G3300">
        <v>36.4805602288532</v>
      </c>
      <c r="H3300">
        <v>-8.9352579487080295</v>
      </c>
      <c r="I3300">
        <v>-11.9812536564102</v>
      </c>
      <c r="J3300">
        <v>-5.2842259734324699</v>
      </c>
      <c r="K3300">
        <v>88.852268081728894</v>
      </c>
      <c r="L3300">
        <v>85.507303115721996</v>
      </c>
      <c r="M3300">
        <v>39.345922000167697</v>
      </c>
      <c r="N3300">
        <v>0.70347431364219903</v>
      </c>
      <c r="O3300">
        <v>35.725957049486396</v>
      </c>
      <c r="P3300">
        <v>75.898172859782306</v>
      </c>
      <c r="Q3300">
        <v>7.3671317350942997E-2</v>
      </c>
    </row>
    <row r="3301" spans="1:17" hidden="1" x14ac:dyDescent="0.3">
      <c r="A3301" t="s">
        <v>6821</v>
      </c>
      <c r="B3301" t="s">
        <v>6822</v>
      </c>
      <c r="C3301" t="s">
        <v>10405</v>
      </c>
      <c r="D3301" t="s">
        <v>1542</v>
      </c>
      <c r="E3301">
        <v>67.935628579999999</v>
      </c>
      <c r="F3301">
        <v>38.450000000000003</v>
      </c>
      <c r="G3301">
        <v>-15.861565075250599</v>
      </c>
      <c r="H3301">
        <v>-3.44959057719907</v>
      </c>
      <c r="I3301">
        <v>-37.290472816515198</v>
      </c>
      <c r="J3301">
        <v>7.8041146552981404</v>
      </c>
      <c r="K3301">
        <v>38.892624554987698</v>
      </c>
      <c r="L3301">
        <v>45.0672643182752</v>
      </c>
      <c r="M3301">
        <v>65.448815201239697</v>
      </c>
      <c r="N3301">
        <v>0.682844243792325</v>
      </c>
      <c r="O3301">
        <v>95.058517555266505</v>
      </c>
      <c r="P3301">
        <v>24.0322580645161</v>
      </c>
    </row>
    <row r="3302" spans="1:17" hidden="1" x14ac:dyDescent="0.3">
      <c r="A3302" t="s">
        <v>6823</v>
      </c>
      <c r="B3302" t="s">
        <v>6824</v>
      </c>
      <c r="C3302" t="s">
        <v>10405</v>
      </c>
      <c r="D3302" t="s">
        <v>473</v>
      </c>
      <c r="E3302">
        <v>67.49037774</v>
      </c>
      <c r="F3302">
        <v>101.7</v>
      </c>
      <c r="G3302">
        <v>-22.435835450425898</v>
      </c>
      <c r="H3302">
        <v>-1.9694517752890299</v>
      </c>
      <c r="I3302">
        <v>-4.5200556873994397</v>
      </c>
      <c r="J3302">
        <v>-5.46648974030626</v>
      </c>
      <c r="K3302">
        <v>99.902199872870497</v>
      </c>
      <c r="L3302">
        <v>96.533401148110201</v>
      </c>
      <c r="M3302">
        <v>55.9856122125193</v>
      </c>
      <c r="N3302">
        <v>0.54876459957804402</v>
      </c>
      <c r="O3302">
        <v>17.944936086529001</v>
      </c>
      <c r="P3302">
        <v>24.479804161566602</v>
      </c>
      <c r="Q3302">
        <v>3.9633609334368998E-2</v>
      </c>
    </row>
    <row r="3303" spans="1:17" hidden="1" x14ac:dyDescent="0.3">
      <c r="A3303" t="s">
        <v>6825</v>
      </c>
      <c r="B3303" t="s">
        <v>6826</v>
      </c>
      <c r="C3303" t="s">
        <v>10405</v>
      </c>
      <c r="D3303" t="s">
        <v>473</v>
      </c>
      <c r="E3303">
        <v>67.420860000000005</v>
      </c>
      <c r="F3303">
        <v>141.69999999999999</v>
      </c>
      <c r="G3303">
        <v>-28.832414013769</v>
      </c>
      <c r="H3303">
        <v>1.94447356537647</v>
      </c>
      <c r="I3303">
        <v>-24.507061639851798</v>
      </c>
      <c r="J3303">
        <v>2.75466410584758</v>
      </c>
      <c r="K3303">
        <v>136.51470424287899</v>
      </c>
      <c r="M3303">
        <v>58.438565297751097</v>
      </c>
      <c r="N3303">
        <v>1.18273684210526</v>
      </c>
      <c r="O3303">
        <v>39.731827805222302</v>
      </c>
      <c r="P3303">
        <v>24.3527863097849</v>
      </c>
    </row>
    <row r="3304" spans="1:17" hidden="1" x14ac:dyDescent="0.3">
      <c r="A3304" t="s">
        <v>6827</v>
      </c>
      <c r="B3304" t="s">
        <v>6828</v>
      </c>
      <c r="C3304" t="s">
        <v>10405</v>
      </c>
      <c r="D3304" t="s">
        <v>393</v>
      </c>
      <c r="E3304">
        <v>67.383808560000006</v>
      </c>
      <c r="F3304">
        <v>45.6</v>
      </c>
      <c r="G3304">
        <v>-52.888459749204102</v>
      </c>
      <c r="H3304">
        <v>30.921901590157798</v>
      </c>
      <c r="I3304">
        <v>17.516603120368298</v>
      </c>
      <c r="J3304">
        <v>-0.85477112123469301</v>
      </c>
      <c r="K3304">
        <v>38.9287391195193</v>
      </c>
      <c r="M3304">
        <v>65.133499957730805</v>
      </c>
      <c r="N3304">
        <v>1.35591037857326</v>
      </c>
      <c r="O3304">
        <v>34.649122807017498</v>
      </c>
      <c r="P3304">
        <v>51.495016611295597</v>
      </c>
    </row>
    <row r="3305" spans="1:17" hidden="1" x14ac:dyDescent="0.3">
      <c r="A3305" t="s">
        <v>6829</v>
      </c>
      <c r="B3305" t="s">
        <v>6830</v>
      </c>
      <c r="C3305" t="s">
        <v>10405</v>
      </c>
      <c r="D3305" t="s">
        <v>465</v>
      </c>
      <c r="E3305">
        <v>67.367201499999993</v>
      </c>
      <c r="F3305">
        <v>62.95</v>
      </c>
      <c r="G3305">
        <v>-31.928863789608101</v>
      </c>
      <c r="H3305">
        <v>6.8165792793464197</v>
      </c>
      <c r="I3305">
        <v>-7.82109727256399</v>
      </c>
      <c r="J3305">
        <v>-2.0530282018447199</v>
      </c>
      <c r="K3305">
        <v>59.632611588270599</v>
      </c>
      <c r="L3305">
        <v>61.456189593840698</v>
      </c>
      <c r="M3305">
        <v>66.495437469656096</v>
      </c>
      <c r="N3305">
        <v>0.15350877192982401</v>
      </c>
      <c r="O3305">
        <v>20.6513105639396</v>
      </c>
      <c r="P3305">
        <v>25.398406374501899</v>
      </c>
      <c r="Q3305">
        <v>1.789284906468E-2</v>
      </c>
    </row>
    <row r="3306" spans="1:17" hidden="1" x14ac:dyDescent="0.3">
      <c r="A3306" t="s">
        <v>6831</v>
      </c>
      <c r="B3306" t="s">
        <v>6832</v>
      </c>
      <c r="C3306" t="s">
        <v>10405</v>
      </c>
      <c r="D3306" t="s">
        <v>393</v>
      </c>
      <c r="E3306">
        <v>67.319999999999993</v>
      </c>
      <c r="F3306">
        <v>1980</v>
      </c>
      <c r="G3306">
        <v>103.78624175722</v>
      </c>
      <c r="H3306">
        <v>7.89295605953865E-2</v>
      </c>
      <c r="I3306">
        <v>76.172669149137903</v>
      </c>
      <c r="J3306">
        <v>-11.0387359012453</v>
      </c>
      <c r="K3306">
        <v>1943.2510415563499</v>
      </c>
      <c r="L3306">
        <v>1411.3767071989901</v>
      </c>
      <c r="M3306">
        <v>36.4828441445949</v>
      </c>
      <c r="N3306">
        <v>0.58727225444458397</v>
      </c>
      <c r="O3306">
        <v>23.785353535353501</v>
      </c>
      <c r="P3306">
        <v>182.776349614395</v>
      </c>
      <c r="Q3306">
        <v>0.127479462270842</v>
      </c>
    </row>
    <row r="3307" spans="1:17" hidden="1" x14ac:dyDescent="0.3">
      <c r="A3307" t="s">
        <v>6833</v>
      </c>
      <c r="B3307" t="s">
        <v>6834</v>
      </c>
      <c r="C3307" t="s">
        <v>10405</v>
      </c>
      <c r="D3307" t="s">
        <v>46</v>
      </c>
      <c r="E3307">
        <v>67.146610387999999</v>
      </c>
      <c r="F3307">
        <v>39.82</v>
      </c>
      <c r="G3307">
        <v>-0.86265660497992103</v>
      </c>
      <c r="H3307">
        <v>-12.653263876886699</v>
      </c>
      <c r="I3307">
        <v>1.6487087978345101</v>
      </c>
      <c r="J3307">
        <v>0.18347565419641801</v>
      </c>
      <c r="K3307">
        <v>38.221973545632402</v>
      </c>
      <c r="L3307">
        <v>36.6114746432267</v>
      </c>
      <c r="M3307">
        <v>61.701041283043097</v>
      </c>
      <c r="N3307">
        <v>0.73359286146441505</v>
      </c>
      <c r="O3307">
        <v>27.0718232044199</v>
      </c>
      <c r="P3307">
        <v>47.481481481481403</v>
      </c>
      <c r="Q3307">
        <v>-8.1508144473584995E-2</v>
      </c>
    </row>
    <row r="3308" spans="1:17" hidden="1" x14ac:dyDescent="0.3">
      <c r="A3308" t="s">
        <v>6835</v>
      </c>
      <c r="B3308" t="s">
        <v>6836</v>
      </c>
      <c r="C3308" t="s">
        <v>10405</v>
      </c>
      <c r="D3308" t="s">
        <v>89</v>
      </c>
      <c r="E3308">
        <v>67.133232199999995</v>
      </c>
      <c r="F3308">
        <v>163.25</v>
      </c>
      <c r="G3308">
        <v>0.82014777492554403</v>
      </c>
      <c r="H3308">
        <v>-6.6949056836964598</v>
      </c>
      <c r="I3308">
        <v>-18.2449279739198</v>
      </c>
      <c r="J3308">
        <v>-2.8056152197186499</v>
      </c>
      <c r="K3308">
        <v>164.550722721044</v>
      </c>
      <c r="L3308">
        <v>162.49891171787601</v>
      </c>
      <c r="M3308">
        <v>64.751772863578793</v>
      </c>
      <c r="N3308">
        <v>0.519148767640496</v>
      </c>
      <c r="O3308">
        <v>90.076569678407296</v>
      </c>
      <c r="P3308">
        <v>54.519640321817299</v>
      </c>
      <c r="Q3308">
        <v>3.3830035338741002E-2</v>
      </c>
    </row>
    <row r="3309" spans="1:17" hidden="1" x14ac:dyDescent="0.3">
      <c r="A3309" t="s">
        <v>6837</v>
      </c>
      <c r="B3309" t="s">
        <v>6838</v>
      </c>
      <c r="C3309" t="s">
        <v>10405</v>
      </c>
      <c r="D3309" t="s">
        <v>1211</v>
      </c>
      <c r="E3309">
        <v>67.121600000000001</v>
      </c>
      <c r="F3309">
        <v>52</v>
      </c>
      <c r="G3309">
        <v>-87.856266899752399</v>
      </c>
      <c r="H3309">
        <v>-5.2641977132494704</v>
      </c>
      <c r="I3309">
        <v>-37.394639483181898</v>
      </c>
      <c r="J3309">
        <v>1.9469717981552701</v>
      </c>
      <c r="K3309">
        <v>55.666629166742801</v>
      </c>
      <c r="L3309">
        <v>76.211942339145693</v>
      </c>
      <c r="M3309">
        <v>54.095910520804203</v>
      </c>
      <c r="N3309">
        <v>0.90896226415094294</v>
      </c>
      <c r="O3309">
        <v>156.15384615384599</v>
      </c>
      <c r="P3309">
        <v>8.5594989561586594</v>
      </c>
    </row>
    <row r="3310" spans="1:17" hidden="1" x14ac:dyDescent="0.3">
      <c r="A3310" t="s">
        <v>6839</v>
      </c>
      <c r="B3310" t="s">
        <v>6840</v>
      </c>
      <c r="C3310" t="s">
        <v>10405</v>
      </c>
      <c r="D3310" t="s">
        <v>46</v>
      </c>
      <c r="E3310">
        <v>67.027082985000007</v>
      </c>
      <c r="F3310">
        <v>56.01</v>
      </c>
      <c r="G3310">
        <v>84.739828435928601</v>
      </c>
      <c r="H3310">
        <v>53.720637575443497</v>
      </c>
      <c r="I3310">
        <v>31.806212940899002</v>
      </c>
      <c r="J3310">
        <v>-12.541874903316</v>
      </c>
      <c r="K3310">
        <v>43.572718888220798</v>
      </c>
      <c r="L3310">
        <v>38.279488362584097</v>
      </c>
      <c r="M3310">
        <v>60.5432796474418</v>
      </c>
      <c r="N3310">
        <v>1.8427637844617499</v>
      </c>
      <c r="O3310">
        <v>12.8548473486877</v>
      </c>
      <c r="P3310">
        <v>136.32911392405001</v>
      </c>
      <c r="Q3310">
        <v>0.125374157994456</v>
      </c>
    </row>
    <row r="3311" spans="1:17" hidden="1" x14ac:dyDescent="0.3">
      <c r="A3311" t="s">
        <v>6841</v>
      </c>
      <c r="B3311" t="s">
        <v>6842</v>
      </c>
      <c r="C3311" t="s">
        <v>10405</v>
      </c>
      <c r="D3311" t="s">
        <v>74</v>
      </c>
      <c r="E3311">
        <v>67.011377760000002</v>
      </c>
      <c r="F3311">
        <v>66.84</v>
      </c>
      <c r="G3311">
        <v>-2.8147496754940402</v>
      </c>
      <c r="H3311">
        <v>4.3327384201837003</v>
      </c>
      <c r="I3311">
        <v>-28.2746394831819</v>
      </c>
      <c r="J3311">
        <v>-6.3311795825858797</v>
      </c>
      <c r="K3311">
        <v>67.060052640239803</v>
      </c>
      <c r="L3311">
        <v>66.6464241224772</v>
      </c>
      <c r="M3311">
        <v>44.738708319812901</v>
      </c>
      <c r="N3311">
        <v>0.933559292173474</v>
      </c>
      <c r="O3311">
        <v>34.649910233393101</v>
      </c>
      <c r="P3311">
        <v>51.667801225323302</v>
      </c>
      <c r="Q3311">
        <v>2.0555284779185001E-2</v>
      </c>
    </row>
    <row r="3312" spans="1:17" hidden="1" x14ac:dyDescent="0.3">
      <c r="A3312" t="s">
        <v>6843</v>
      </c>
      <c r="B3312" t="s">
        <v>6844</v>
      </c>
      <c r="C3312" t="s">
        <v>10405</v>
      </c>
      <c r="D3312" t="s">
        <v>6845</v>
      </c>
      <c r="E3312">
        <v>67.000265045999996</v>
      </c>
      <c r="F3312">
        <v>31.98</v>
      </c>
      <c r="G3312">
        <v>91.163053591012101</v>
      </c>
      <c r="H3312">
        <v>-2.2944794278097702</v>
      </c>
      <c r="I3312">
        <v>-18.139518440351299</v>
      </c>
      <c r="J3312">
        <v>8.4732875876289597</v>
      </c>
      <c r="K3312">
        <v>29.998529364297401</v>
      </c>
      <c r="L3312">
        <v>26.1505862918718</v>
      </c>
      <c r="M3312">
        <v>76.762925764249104</v>
      </c>
      <c r="N3312">
        <v>0.67386621952961201</v>
      </c>
      <c r="O3312">
        <v>19.324577861163199</v>
      </c>
      <c r="P3312">
        <v>136.71354552183499</v>
      </c>
      <c r="Q3312">
        <v>8.1794234010984998E-2</v>
      </c>
    </row>
    <row r="3313" spans="1:17" hidden="1" x14ac:dyDescent="0.3">
      <c r="A3313" t="s">
        <v>6846</v>
      </c>
      <c r="B3313" t="s">
        <v>6847</v>
      </c>
      <c r="C3313" t="s">
        <v>10405</v>
      </c>
      <c r="D3313" t="s">
        <v>4397</v>
      </c>
      <c r="E3313">
        <v>66.831095340000005</v>
      </c>
      <c r="F3313">
        <v>6.66</v>
      </c>
      <c r="G3313">
        <v>-30.940407801152102</v>
      </c>
      <c r="H3313">
        <v>-18.565355063655701</v>
      </c>
      <c r="I3313">
        <v>-41.884435401549197</v>
      </c>
      <c r="J3313">
        <v>-7.0458955342270304</v>
      </c>
      <c r="K3313">
        <v>7.9764296805561496</v>
      </c>
      <c r="L3313">
        <v>8.0253965179232392</v>
      </c>
      <c r="M3313">
        <v>4.7796411525922997E-2</v>
      </c>
      <c r="N3313">
        <v>2.11920008398068E-2</v>
      </c>
      <c r="O3313">
        <v>95.195195195195197</v>
      </c>
      <c r="P3313">
        <v>23.791821561338299</v>
      </c>
      <c r="Q3313">
        <v>0.174329658061047</v>
      </c>
    </row>
    <row r="3314" spans="1:17" hidden="1" x14ac:dyDescent="0.3">
      <c r="A3314" t="s">
        <v>6848</v>
      </c>
      <c r="B3314" t="s">
        <v>6849</v>
      </c>
      <c r="C3314" t="s">
        <v>10405</v>
      </c>
      <c r="D3314" t="s">
        <v>1614</v>
      </c>
      <c r="E3314">
        <v>66.788880000000006</v>
      </c>
      <c r="F3314">
        <v>18.8</v>
      </c>
      <c r="G3314">
        <v>-27.9246783675122</v>
      </c>
      <c r="H3314">
        <v>-15.756652888111899</v>
      </c>
      <c r="I3314">
        <v>-63.137785226327601</v>
      </c>
      <c r="J3314">
        <v>-13.7196948685114</v>
      </c>
      <c r="K3314">
        <v>22.819536067329299</v>
      </c>
      <c r="L3314">
        <v>26.799023765451299</v>
      </c>
      <c r="M3314">
        <v>31.996317356350598</v>
      </c>
      <c r="N3314">
        <v>1.03133699002917</v>
      </c>
      <c r="O3314">
        <v>139.095744680851</v>
      </c>
      <c r="P3314">
        <v>7.0615034168564899</v>
      </c>
      <c r="Q3314">
        <v>0.17424912693342501</v>
      </c>
    </row>
    <row r="3315" spans="1:17" hidden="1" x14ac:dyDescent="0.3">
      <c r="A3315" t="s">
        <v>6850</v>
      </c>
      <c r="B3315" t="s">
        <v>6851</v>
      </c>
      <c r="C3315" t="s">
        <v>10405</v>
      </c>
      <c r="D3315" t="s">
        <v>374</v>
      </c>
      <c r="E3315">
        <v>66.666330720000005</v>
      </c>
      <c r="F3315">
        <v>39.6</v>
      </c>
      <c r="G3315">
        <v>23.444618936815701</v>
      </c>
      <c r="H3315">
        <v>8.1313106994236293</v>
      </c>
      <c r="I3315">
        <v>-5.2133363670346</v>
      </c>
      <c r="J3315">
        <v>5.8970887116392801</v>
      </c>
      <c r="K3315">
        <v>37.200273653971998</v>
      </c>
      <c r="L3315">
        <v>34.000118473934101</v>
      </c>
      <c r="M3315">
        <v>46.696614408293698</v>
      </c>
      <c r="N3315">
        <v>2.82943979700915</v>
      </c>
      <c r="O3315">
        <v>22.2222222222222</v>
      </c>
      <c r="P3315">
        <v>63.636363636363598</v>
      </c>
      <c r="Q3315">
        <v>8.2795518569605001E-2</v>
      </c>
    </row>
    <row r="3316" spans="1:17" hidden="1" x14ac:dyDescent="0.3">
      <c r="A3316" t="s">
        <v>6852</v>
      </c>
      <c r="B3316" t="s">
        <v>6853</v>
      </c>
      <c r="C3316" t="s">
        <v>10405</v>
      </c>
      <c r="D3316" t="s">
        <v>2205</v>
      </c>
      <c r="E3316">
        <v>66.630399999999995</v>
      </c>
      <c r="F3316">
        <v>143.6</v>
      </c>
      <c r="G3316">
        <v>-64.399991899533802</v>
      </c>
      <c r="H3316">
        <v>-18.4126036405058</v>
      </c>
      <c r="I3316">
        <v>-49.224689328897497</v>
      </c>
      <c r="J3316">
        <v>-9.6019858771447897</v>
      </c>
      <c r="K3316">
        <v>164.978414027913</v>
      </c>
      <c r="L3316">
        <v>173.28106470288699</v>
      </c>
      <c r="M3316">
        <v>34.7602405867217</v>
      </c>
      <c r="N3316">
        <v>1.09825349741723</v>
      </c>
      <c r="O3316">
        <v>91.016713091922</v>
      </c>
      <c r="P3316">
        <v>15.573440643863099</v>
      </c>
      <c r="Q3316">
        <v>0.117844358272105</v>
      </c>
    </row>
    <row r="3317" spans="1:17" hidden="1" x14ac:dyDescent="0.3">
      <c r="A3317" t="s">
        <v>6854</v>
      </c>
      <c r="B3317" t="s">
        <v>6855</v>
      </c>
      <c r="C3317" t="s">
        <v>10405</v>
      </c>
      <c r="D3317" t="s">
        <v>261</v>
      </c>
      <c r="E3317">
        <v>65.951763450000001</v>
      </c>
      <c r="F3317">
        <v>3.05</v>
      </c>
      <c r="G3317">
        <v>145.42322856248401</v>
      </c>
      <c r="H3317">
        <v>-4.5008389346235198</v>
      </c>
      <c r="I3317">
        <v>21.2417241531816</v>
      </c>
      <c r="J3317">
        <v>1.2256603227454399</v>
      </c>
      <c r="K3317">
        <v>2.9322171003354698</v>
      </c>
      <c r="L3317">
        <v>2.5975572321893101</v>
      </c>
      <c r="M3317">
        <v>41.627382745657101</v>
      </c>
      <c r="N3317">
        <v>0.63421034923625597</v>
      </c>
      <c r="O3317">
        <v>100</v>
      </c>
      <c r="P3317">
        <v>194.21221864951701</v>
      </c>
      <c r="Q3317">
        <v>4.6067970417751999E-2</v>
      </c>
    </row>
    <row r="3318" spans="1:17" hidden="1" x14ac:dyDescent="0.3">
      <c r="A3318" t="s">
        <v>6856</v>
      </c>
      <c r="B3318" t="s">
        <v>6857</v>
      </c>
      <c r="C3318" t="s">
        <v>10405</v>
      </c>
      <c r="D3318" t="s">
        <v>74</v>
      </c>
      <c r="E3318">
        <v>65.936395200000007</v>
      </c>
      <c r="F3318">
        <v>20.75</v>
      </c>
      <c r="G3318">
        <v>-44.2967560942093</v>
      </c>
      <c r="H3318">
        <v>-13.544317195493001</v>
      </c>
      <c r="I3318">
        <v>-5.2324773210197604</v>
      </c>
      <c r="J3318">
        <v>-7.7763269850804102</v>
      </c>
      <c r="K3318">
        <v>21.8922703749923</v>
      </c>
      <c r="L3318">
        <v>22.6377249334545</v>
      </c>
      <c r="M3318">
        <v>41.362788111565003</v>
      </c>
      <c r="N3318">
        <v>0.85541501304350898</v>
      </c>
      <c r="O3318">
        <v>57.108433734939702</v>
      </c>
      <c r="P3318">
        <v>17.897727272727199</v>
      </c>
      <c r="Q3318">
        <v>6.0730379813776998E-2</v>
      </c>
    </row>
    <row r="3319" spans="1:17" hidden="1" x14ac:dyDescent="0.3">
      <c r="A3319" t="s">
        <v>6858</v>
      </c>
      <c r="B3319" t="s">
        <v>6859</v>
      </c>
      <c r="C3319" t="s">
        <v>10405</v>
      </c>
      <c r="D3319" t="s">
        <v>46</v>
      </c>
      <c r="E3319">
        <v>65.928226420000001</v>
      </c>
      <c r="F3319">
        <v>0.7</v>
      </c>
      <c r="G3319">
        <v>-31.849498710243001</v>
      </c>
      <c r="K3319">
        <v>0.813046339516308</v>
      </c>
      <c r="L3319">
        <v>1.2524745064316301</v>
      </c>
      <c r="M3319">
        <v>70.989730741565694</v>
      </c>
      <c r="N3319">
        <v>1</v>
      </c>
      <c r="O3319">
        <v>7.1428571428571397</v>
      </c>
      <c r="P3319">
        <v>7.6923076923076801</v>
      </c>
      <c r="Q3319">
        <v>3.7666979515126001E-2</v>
      </c>
    </row>
    <row r="3320" spans="1:17" hidden="1" x14ac:dyDescent="0.3">
      <c r="A3320" t="s">
        <v>6860</v>
      </c>
      <c r="B3320" t="s">
        <v>6861</v>
      </c>
      <c r="C3320" t="s">
        <v>10405</v>
      </c>
      <c r="D3320" t="s">
        <v>1408</v>
      </c>
      <c r="E3320">
        <v>65.738626679999996</v>
      </c>
      <c r="F3320">
        <v>62.9</v>
      </c>
      <c r="G3320">
        <v>-90.724948203541501</v>
      </c>
      <c r="H3320">
        <v>-63.475994214126601</v>
      </c>
      <c r="I3320">
        <v>-76.270088976480295</v>
      </c>
      <c r="J3320">
        <v>-7.0170569788231401</v>
      </c>
      <c r="M3320">
        <v>7.2766915329110997</v>
      </c>
      <c r="O3320">
        <v>157.55166931637501</v>
      </c>
      <c r="P3320">
        <v>0.23904382470119001</v>
      </c>
    </row>
    <row r="3321" spans="1:17" hidden="1" x14ac:dyDescent="0.3">
      <c r="A3321" t="s">
        <v>6862</v>
      </c>
      <c r="B3321" t="s">
        <v>6863</v>
      </c>
      <c r="C3321" t="s">
        <v>10405</v>
      </c>
      <c r="D3321" t="s">
        <v>190</v>
      </c>
      <c r="E3321">
        <v>65.663959919999996</v>
      </c>
      <c r="F3321">
        <v>45.24</v>
      </c>
      <c r="G3321">
        <v>83.681706625631094</v>
      </c>
      <c r="H3321">
        <v>-8.3788978313468707</v>
      </c>
      <c r="I3321">
        <v>14.6543972944012</v>
      </c>
      <c r="J3321">
        <v>-3.4360069252489698</v>
      </c>
      <c r="K3321">
        <v>45.235632716055399</v>
      </c>
      <c r="L3321">
        <v>37.727020532314498</v>
      </c>
      <c r="M3321">
        <v>41.4559850004512</v>
      </c>
      <c r="N3321">
        <v>0.44587980465126698</v>
      </c>
      <c r="O3321">
        <v>21.131741821396901</v>
      </c>
      <c r="P3321">
        <v>141.02290889717599</v>
      </c>
      <c r="Q3321">
        <v>0.12505428456906501</v>
      </c>
    </row>
    <row r="3322" spans="1:17" hidden="1" x14ac:dyDescent="0.3">
      <c r="A3322" t="s">
        <v>6864</v>
      </c>
      <c r="B3322" t="s">
        <v>6865</v>
      </c>
      <c r="C3322" t="s">
        <v>10405</v>
      </c>
      <c r="D3322" t="s">
        <v>46</v>
      </c>
      <c r="E3322">
        <v>65.631010000000003</v>
      </c>
      <c r="F3322">
        <v>173</v>
      </c>
      <c r="G3322">
        <v>132.312968842054</v>
      </c>
      <c r="H3322">
        <v>1.6341303905298401</v>
      </c>
      <c r="I3322">
        <v>35.162679740803902</v>
      </c>
      <c r="J3322">
        <v>-2.0530282018447199</v>
      </c>
      <c r="K3322">
        <v>170.948304388493</v>
      </c>
      <c r="L3322">
        <v>146.923135382243</v>
      </c>
      <c r="M3322">
        <v>49.641062496824901</v>
      </c>
      <c r="N3322">
        <v>0.69792412312097296</v>
      </c>
      <c r="O3322">
        <v>22.1387283236994</v>
      </c>
      <c r="P3322">
        <v>176.534526854219</v>
      </c>
      <c r="Q3322">
        <v>0.153418763957168</v>
      </c>
    </row>
    <row r="3323" spans="1:17" hidden="1" x14ac:dyDescent="0.3">
      <c r="A3323" t="s">
        <v>6866</v>
      </c>
      <c r="B3323" t="s">
        <v>6867</v>
      </c>
      <c r="C3323" t="s">
        <v>10405</v>
      </c>
      <c r="D3323" t="s">
        <v>465</v>
      </c>
      <c r="E3323">
        <v>65.629898879999999</v>
      </c>
      <c r="F3323">
        <v>83.44</v>
      </c>
      <c r="G3323">
        <v>64.757475842066</v>
      </c>
      <c r="H3323">
        <v>7.9550633720250303</v>
      </c>
      <c r="I3323">
        <v>26.442629953122101</v>
      </c>
      <c r="J3323">
        <v>-4.5471458489035497</v>
      </c>
      <c r="K3323">
        <v>73.126165804775795</v>
      </c>
      <c r="L3323">
        <v>61.703852206608303</v>
      </c>
      <c r="M3323">
        <v>53.170084291443999</v>
      </c>
      <c r="N3323">
        <v>2.9196927489612898</v>
      </c>
      <c r="O3323">
        <v>12.6558005752636</v>
      </c>
      <c r="P3323">
        <v>111.240506329113</v>
      </c>
      <c r="Q3323">
        <v>0.126582088011298</v>
      </c>
    </row>
    <row r="3324" spans="1:17" hidden="1" x14ac:dyDescent="0.3">
      <c r="A3324" t="s">
        <v>6868</v>
      </c>
      <c r="B3324" t="s">
        <v>6869</v>
      </c>
      <c r="C3324" t="s">
        <v>10405</v>
      </c>
      <c r="D3324" t="s">
        <v>130</v>
      </c>
      <c r="E3324">
        <v>65.605572675000005</v>
      </c>
      <c r="F3324">
        <v>42.03</v>
      </c>
      <c r="G3324">
        <v>-23.524756442201799</v>
      </c>
      <c r="H3324">
        <v>-16.552692286861699</v>
      </c>
      <c r="I3324">
        <v>-48.2663500094977</v>
      </c>
      <c r="J3324">
        <v>-2.4201690921613701</v>
      </c>
      <c r="K3324">
        <v>50.979118587875803</v>
      </c>
      <c r="L3324">
        <v>57.7543948458773</v>
      </c>
      <c r="M3324">
        <v>31.5446954321677</v>
      </c>
      <c r="N3324">
        <v>0.36741631372190398</v>
      </c>
      <c r="O3324">
        <v>81.227694503925704</v>
      </c>
      <c r="P3324">
        <v>19.573257467994299</v>
      </c>
      <c r="Q3324">
        <v>8.2863831260981999E-2</v>
      </c>
    </row>
    <row r="3325" spans="1:17" hidden="1" x14ac:dyDescent="0.3">
      <c r="A3325" t="s">
        <v>6870</v>
      </c>
      <c r="B3325" t="s">
        <v>6871</v>
      </c>
      <c r="C3325" t="s">
        <v>10405</v>
      </c>
      <c r="D3325" t="s">
        <v>130</v>
      </c>
      <c r="E3325">
        <v>65.316825969999996</v>
      </c>
      <c r="F3325">
        <v>218.35</v>
      </c>
      <c r="G3325">
        <v>75.905020794989994</v>
      </c>
      <c r="H3325">
        <v>27.038943549635199</v>
      </c>
      <c r="I3325">
        <v>49.030665394866801</v>
      </c>
      <c r="J3325">
        <v>7.3234591851138697</v>
      </c>
      <c r="K3325">
        <v>201.41003372514501</v>
      </c>
      <c r="L3325">
        <v>162.346404277923</v>
      </c>
      <c r="M3325">
        <v>44.548919379945197</v>
      </c>
      <c r="N3325">
        <v>0.30685116823099701</v>
      </c>
      <c r="O3325">
        <v>37.3940920540416</v>
      </c>
      <c r="P3325">
        <v>111.990291262135</v>
      </c>
      <c r="Q3325">
        <v>8.3322541678144998E-2</v>
      </c>
    </row>
    <row r="3326" spans="1:17" hidden="1" x14ac:dyDescent="0.3">
      <c r="A3326" t="s">
        <v>6872</v>
      </c>
      <c r="B3326" t="s">
        <v>6873</v>
      </c>
      <c r="C3326" t="s">
        <v>10405</v>
      </c>
      <c r="D3326" t="s">
        <v>21</v>
      </c>
      <c r="E3326">
        <v>65.120665594000002</v>
      </c>
      <c r="F3326">
        <v>18.59</v>
      </c>
      <c r="G3326">
        <v>-28.327807345378499</v>
      </c>
      <c r="H3326">
        <v>-5.66486009864468</v>
      </c>
      <c r="I3326">
        <v>2.1551997451138898</v>
      </c>
      <c r="J3326">
        <v>-10.663595716521799</v>
      </c>
      <c r="K3326">
        <v>18.491558790640699</v>
      </c>
      <c r="L3326">
        <v>17.836255093890401</v>
      </c>
      <c r="M3326">
        <v>43.169760112712403</v>
      </c>
      <c r="N3326">
        <v>0.78363232923247395</v>
      </c>
      <c r="O3326">
        <v>20.225927918235602</v>
      </c>
      <c r="P3326">
        <v>40.889146804053603</v>
      </c>
      <c r="Q3326">
        <v>8.9194197914979997E-2</v>
      </c>
    </row>
    <row r="3327" spans="1:17" hidden="1" x14ac:dyDescent="0.3">
      <c r="A3327" t="s">
        <v>6874</v>
      </c>
      <c r="B3327" t="s">
        <v>6875</v>
      </c>
      <c r="C3327" t="s">
        <v>10405</v>
      </c>
      <c r="D3327" t="s">
        <v>164</v>
      </c>
      <c r="E3327">
        <v>64.939662799999994</v>
      </c>
      <c r="F3327">
        <v>92</v>
      </c>
      <c r="G3327">
        <v>-62.152529013273302</v>
      </c>
      <c r="H3327">
        <v>-15.996750430535</v>
      </c>
      <c r="I3327">
        <v>-28.2041402102783</v>
      </c>
      <c r="J3327">
        <v>-1.50658011441303</v>
      </c>
      <c r="K3327">
        <v>102.686581505535</v>
      </c>
      <c r="L3327">
        <v>109.561256443288</v>
      </c>
      <c r="M3327">
        <v>17.843570355434299</v>
      </c>
      <c r="N3327">
        <v>1.8687499999999999</v>
      </c>
      <c r="O3327">
        <v>54.239130434782602</v>
      </c>
      <c r="P3327">
        <v>4.4860874503123096</v>
      </c>
    </row>
    <row r="3328" spans="1:17" hidden="1" x14ac:dyDescent="0.3">
      <c r="A3328" t="s">
        <v>6876</v>
      </c>
      <c r="B3328" t="s">
        <v>6877</v>
      </c>
      <c r="C3328" t="s">
        <v>10405</v>
      </c>
      <c r="D3328" t="s">
        <v>592</v>
      </c>
      <c r="E3328">
        <v>64.903930950000003</v>
      </c>
      <c r="F3328">
        <v>37.85</v>
      </c>
      <c r="G3328">
        <v>46.268148348580397</v>
      </c>
      <c r="H3328">
        <v>10.6839185711501</v>
      </c>
      <c r="I3328">
        <v>26.7958367072942</v>
      </c>
      <c r="J3328">
        <v>8.1679662732933807</v>
      </c>
      <c r="K3328">
        <v>35.147854121973602</v>
      </c>
      <c r="L3328">
        <v>31.1293194332392</v>
      </c>
      <c r="M3328">
        <v>53.6153700821081</v>
      </c>
      <c r="N3328">
        <v>0.86785932414571099</v>
      </c>
      <c r="O3328">
        <v>11.9682959048877</v>
      </c>
      <c r="P3328">
        <v>89.724310776942303</v>
      </c>
      <c r="Q3328">
        <v>3.9633387275761003E-2</v>
      </c>
    </row>
    <row r="3329" spans="1:17" hidden="1" x14ac:dyDescent="0.3">
      <c r="A3329" t="s">
        <v>6878</v>
      </c>
      <c r="B3329" t="s">
        <v>6879</v>
      </c>
      <c r="C3329" t="s">
        <v>10405</v>
      </c>
      <c r="D3329" t="s">
        <v>74</v>
      </c>
      <c r="E3329">
        <v>64.869772260000005</v>
      </c>
      <c r="F3329">
        <v>2.2799999999999998</v>
      </c>
      <c r="G3329">
        <v>-58.483162076579703</v>
      </c>
      <c r="H3329">
        <v>-34.500838934623502</v>
      </c>
      <c r="I3329">
        <v>-37.930832512672502</v>
      </c>
      <c r="J3329">
        <v>-7.3808970543037304</v>
      </c>
      <c r="K3329">
        <v>2.8511762414720798</v>
      </c>
      <c r="L3329">
        <v>3.1689202261106399</v>
      </c>
      <c r="M3329">
        <v>33.552543001124803</v>
      </c>
      <c r="N3329">
        <v>0.76513785018241798</v>
      </c>
      <c r="O3329">
        <v>106.140350877193</v>
      </c>
      <c r="P3329">
        <v>4.1095890410958802</v>
      </c>
      <c r="Q3329">
        <v>-2.4286395078195001E-2</v>
      </c>
    </row>
    <row r="3330" spans="1:17" hidden="1" x14ac:dyDescent="0.3">
      <c r="A3330" t="s">
        <v>6880</v>
      </c>
      <c r="B3330" t="s">
        <v>6881</v>
      </c>
      <c r="C3330" t="s">
        <v>10405</v>
      </c>
      <c r="D3330" t="s">
        <v>125</v>
      </c>
      <c r="E3330">
        <v>64.856833600000002</v>
      </c>
      <c r="F3330">
        <v>88.52</v>
      </c>
      <c r="G3330">
        <v>-38.424696599425097</v>
      </c>
      <c r="H3330">
        <v>-3.5673500198043899</v>
      </c>
      <c r="I3330">
        <v>-7.1442969747749103</v>
      </c>
      <c r="J3330">
        <v>-0.88343755856987005</v>
      </c>
      <c r="K3330">
        <v>84.414717330095002</v>
      </c>
      <c r="L3330">
        <v>86.064505492425198</v>
      </c>
      <c r="M3330">
        <v>73.932905593250993</v>
      </c>
      <c r="N3330">
        <v>0.93719869198758798</v>
      </c>
      <c r="O3330">
        <v>24.265702666064101</v>
      </c>
      <c r="P3330">
        <v>22.9444444444444</v>
      </c>
      <c r="Q3330">
        <v>8.3094017600052E-2</v>
      </c>
    </row>
    <row r="3331" spans="1:17" hidden="1" x14ac:dyDescent="0.3">
      <c r="A3331" t="s">
        <v>6882</v>
      </c>
      <c r="B3331" t="s">
        <v>6883</v>
      </c>
      <c r="C3331" t="s">
        <v>10405</v>
      </c>
      <c r="D3331" t="s">
        <v>5630</v>
      </c>
      <c r="E3331">
        <v>64.715704500000001</v>
      </c>
      <c r="F3331">
        <v>316.5</v>
      </c>
      <c r="G3331">
        <v>22.880396180981499</v>
      </c>
      <c r="H3331">
        <v>0.46604848259501602</v>
      </c>
      <c r="I3331">
        <v>-76.835915833537499</v>
      </c>
      <c r="J3331">
        <v>-3.39134130486371</v>
      </c>
      <c r="K3331">
        <v>312.83630140884799</v>
      </c>
      <c r="L3331">
        <v>391.27750190707701</v>
      </c>
      <c r="M3331">
        <v>59.3269739216136</v>
      </c>
      <c r="N3331">
        <v>0.62188605675499997</v>
      </c>
      <c r="O3331">
        <v>344.91311216429699</v>
      </c>
      <c r="P3331">
        <v>54.729894891224603</v>
      </c>
    </row>
    <row r="3332" spans="1:17" hidden="1" x14ac:dyDescent="0.3">
      <c r="A3332" t="s">
        <v>6884</v>
      </c>
      <c r="B3332" t="s">
        <v>6885</v>
      </c>
      <c r="C3332" t="s">
        <v>10405</v>
      </c>
      <c r="D3332" t="s">
        <v>54</v>
      </c>
      <c r="E3332">
        <v>64.656721860000005</v>
      </c>
      <c r="F3332">
        <v>51.85</v>
      </c>
      <c r="G3332">
        <v>-1.04727873042472</v>
      </c>
      <c r="H3332">
        <v>-4.9225372286622404</v>
      </c>
      <c r="I3332">
        <v>-2.2236043876688201</v>
      </c>
      <c r="J3332">
        <v>-4.9502244635269603</v>
      </c>
      <c r="K3332">
        <v>50.714415935086997</v>
      </c>
      <c r="L3332">
        <v>49.003416861374902</v>
      </c>
      <c r="M3332">
        <v>55.762679486586997</v>
      </c>
      <c r="N3332">
        <v>0.80640995996372999</v>
      </c>
      <c r="O3332">
        <v>22.449373191899699</v>
      </c>
      <c r="P3332">
        <v>36.447368421052602</v>
      </c>
      <c r="Q3332">
        <v>8.0363532323239999E-3</v>
      </c>
    </row>
    <row r="3333" spans="1:17" hidden="1" x14ac:dyDescent="0.3">
      <c r="A3333" t="s">
        <v>6886</v>
      </c>
      <c r="B3333" t="s">
        <v>6798</v>
      </c>
      <c r="C3333" t="s">
        <v>10405</v>
      </c>
      <c r="D3333" t="s">
        <v>21</v>
      </c>
      <c r="E3333">
        <v>64.649599443</v>
      </c>
      <c r="F3333">
        <v>18.809999999999999</v>
      </c>
      <c r="G3333">
        <v>-23.201016546658298</v>
      </c>
      <c r="H3333">
        <v>-4.5008389346235198</v>
      </c>
      <c r="I3333">
        <v>-17.074639483181901</v>
      </c>
      <c r="J3333">
        <v>-4.3882643201633504</v>
      </c>
      <c r="K3333">
        <v>19.153137101027699</v>
      </c>
      <c r="L3333">
        <v>19.458762725816001</v>
      </c>
      <c r="M3333">
        <v>45.113936786979501</v>
      </c>
      <c r="N3333">
        <v>0.310085844179602</v>
      </c>
      <c r="O3333">
        <v>43.487506645401297</v>
      </c>
      <c r="P3333">
        <v>16.3985148514851</v>
      </c>
      <c r="Q3333">
        <v>-1.0388565070933E-2</v>
      </c>
    </row>
    <row r="3334" spans="1:17" hidden="1" x14ac:dyDescent="0.3">
      <c r="A3334" t="s">
        <v>6887</v>
      </c>
      <c r="B3334" t="s">
        <v>6888</v>
      </c>
      <c r="C3334" t="s">
        <v>10405</v>
      </c>
      <c r="D3334" t="s">
        <v>261</v>
      </c>
      <c r="E3334">
        <v>64.469179979999893</v>
      </c>
      <c r="F3334">
        <v>135.4</v>
      </c>
      <c r="G3334">
        <v>65.814734866399206</v>
      </c>
      <c r="H3334">
        <v>-6.4114373484663298</v>
      </c>
      <c r="I3334">
        <v>17.802564710527498</v>
      </c>
      <c r="J3334">
        <v>-13.5364374406215</v>
      </c>
      <c r="K3334">
        <v>131.31267622565801</v>
      </c>
      <c r="L3334">
        <v>115.564537796095</v>
      </c>
      <c r="M3334">
        <v>45.655837762006001</v>
      </c>
      <c r="N3334">
        <v>1.3458056965898499</v>
      </c>
      <c r="O3334">
        <v>20.236336779911301</v>
      </c>
      <c r="P3334">
        <v>111.52944852366799</v>
      </c>
      <c r="Q3334">
        <v>8.6109562919937002E-2</v>
      </c>
    </row>
    <row r="3335" spans="1:17" hidden="1" x14ac:dyDescent="0.3">
      <c r="A3335" t="s">
        <v>6889</v>
      </c>
      <c r="B3335" t="s">
        <v>6890</v>
      </c>
      <c r="C3335" t="s">
        <v>10405</v>
      </c>
      <c r="D3335" t="s">
        <v>592</v>
      </c>
      <c r="E3335">
        <v>64.41</v>
      </c>
      <c r="F3335">
        <v>226</v>
      </c>
      <c r="G3335">
        <v>-42.556729053980703</v>
      </c>
      <c r="H3335">
        <v>-6.77110920489379</v>
      </c>
      <c r="I3335">
        <v>-22.035989694152299</v>
      </c>
      <c r="J3335">
        <v>-1.87572323730571</v>
      </c>
      <c r="K3335">
        <v>233.901621987863</v>
      </c>
      <c r="L3335">
        <v>239.27660388436701</v>
      </c>
      <c r="M3335">
        <v>36.661804785316697</v>
      </c>
      <c r="N3335">
        <v>1.34271909426339</v>
      </c>
      <c r="O3335">
        <v>23.8938053097345</v>
      </c>
      <c r="P3335">
        <v>11.881188118811799</v>
      </c>
      <c r="Q3335">
        <v>0.17082653426070701</v>
      </c>
    </row>
    <row r="3336" spans="1:17" hidden="1" x14ac:dyDescent="0.3">
      <c r="A3336" t="s">
        <v>6891</v>
      </c>
      <c r="B3336" t="s">
        <v>6892</v>
      </c>
      <c r="C3336" t="s">
        <v>10405</v>
      </c>
      <c r="D3336" t="s">
        <v>190</v>
      </c>
      <c r="E3336">
        <v>64.264101850000003</v>
      </c>
      <c r="F3336">
        <v>123.5</v>
      </c>
      <c r="G3336">
        <v>-12.294803647319499</v>
      </c>
      <c r="H3336">
        <v>-4.5008389346235198</v>
      </c>
      <c r="I3336">
        <v>31.2214856672392</v>
      </c>
      <c r="J3336">
        <v>-2.0530282018447199</v>
      </c>
      <c r="K3336">
        <v>105.055409718318</v>
      </c>
      <c r="L3336">
        <v>71.720913079432293</v>
      </c>
      <c r="M3336">
        <v>4.3119829488356096</v>
      </c>
      <c r="N3336">
        <v>1.13333333333333</v>
      </c>
      <c r="O3336">
        <v>14.331983805667999</v>
      </c>
      <c r="P3336">
        <v>48.616125150421198</v>
      </c>
    </row>
    <row r="3337" spans="1:17" hidden="1" x14ac:dyDescent="0.3">
      <c r="A3337" t="s">
        <v>6893</v>
      </c>
      <c r="B3337" t="s">
        <v>6894</v>
      </c>
      <c r="C3337" t="s">
        <v>10405</v>
      </c>
      <c r="D3337" t="s">
        <v>374</v>
      </c>
      <c r="E3337">
        <v>64.158937499999993</v>
      </c>
      <c r="F3337">
        <v>131.25</v>
      </c>
      <c r="G3337">
        <v>37.789896404142297</v>
      </c>
      <c r="H3337">
        <v>-18.004488569660001</v>
      </c>
      <c r="I3337">
        <v>10.0325449828374</v>
      </c>
      <c r="J3337">
        <v>-10.867298925874101</v>
      </c>
      <c r="K3337">
        <v>130.68832386586101</v>
      </c>
      <c r="L3337">
        <v>119.251427229103</v>
      </c>
      <c r="M3337">
        <v>41.252314035163799</v>
      </c>
      <c r="N3337">
        <v>0.61606864905982395</v>
      </c>
      <c r="O3337">
        <v>37.904761904761898</v>
      </c>
      <c r="P3337">
        <v>75</v>
      </c>
      <c r="Q3337">
        <v>5.4596257033267002E-2</v>
      </c>
    </row>
    <row r="3338" spans="1:17" hidden="1" x14ac:dyDescent="0.3">
      <c r="A3338" t="s">
        <v>6895</v>
      </c>
      <c r="B3338" t="s">
        <v>6896</v>
      </c>
      <c r="C3338" t="s">
        <v>10405</v>
      </c>
      <c r="E3338">
        <v>64.124957764999905</v>
      </c>
      <c r="F3338">
        <v>83.45</v>
      </c>
      <c r="G3338">
        <v>-1.8245688255438099</v>
      </c>
      <c r="H3338">
        <v>55.049934942311097</v>
      </c>
      <c r="I3338">
        <v>65.850858979707795</v>
      </c>
      <c r="J3338">
        <v>-2.0175252432648398</v>
      </c>
      <c r="K3338">
        <v>67.598758825152004</v>
      </c>
      <c r="L3338">
        <v>53.794609098056497</v>
      </c>
      <c r="M3338">
        <v>58.137002184382602</v>
      </c>
      <c r="N3338">
        <v>0.51855519175375997</v>
      </c>
      <c r="O3338">
        <v>12.39065308568</v>
      </c>
      <c r="P3338">
        <v>198.99677534933701</v>
      </c>
      <c r="Q3338">
        <v>0.210015281269958</v>
      </c>
    </row>
    <row r="3339" spans="1:17" hidden="1" x14ac:dyDescent="0.3">
      <c r="A3339" t="s">
        <v>6897</v>
      </c>
      <c r="B3339" t="s">
        <v>6898</v>
      </c>
      <c r="C3339" t="s">
        <v>10405</v>
      </c>
      <c r="D3339" t="s">
        <v>2938</v>
      </c>
      <c r="E3339">
        <v>64.12</v>
      </c>
      <c r="F3339">
        <v>229</v>
      </c>
      <c r="G3339">
        <v>18.808396026598999</v>
      </c>
      <c r="H3339">
        <v>-13.165466865306501</v>
      </c>
      <c r="I3339">
        <v>88.911666823124307</v>
      </c>
      <c r="J3339">
        <v>2.1330183097831799</v>
      </c>
      <c r="K3339">
        <v>224.51123068539201</v>
      </c>
      <c r="L3339">
        <v>174.06885776523501</v>
      </c>
      <c r="M3339">
        <v>60.954008650424797</v>
      </c>
      <c r="N3339">
        <v>0.32686414708886602</v>
      </c>
      <c r="O3339">
        <v>22.4890829694323</v>
      </c>
      <c r="P3339">
        <v>123.414634146341</v>
      </c>
    </row>
    <row r="3340" spans="1:17" hidden="1" x14ac:dyDescent="0.3">
      <c r="A3340" t="s">
        <v>6899</v>
      </c>
      <c r="B3340" t="s">
        <v>6900</v>
      </c>
      <c r="C3340" t="s">
        <v>10405</v>
      </c>
      <c r="D3340" t="s">
        <v>46</v>
      </c>
      <c r="E3340">
        <v>64.103284000000002</v>
      </c>
      <c r="F3340">
        <v>33.4</v>
      </c>
      <c r="G3340">
        <v>21.080904220159798</v>
      </c>
      <c r="H3340">
        <v>-15.242097675882199</v>
      </c>
      <c r="I3340">
        <v>30.8521425851713</v>
      </c>
      <c r="J3340">
        <v>-5.35605850487502</v>
      </c>
      <c r="K3340">
        <v>31.238617113238799</v>
      </c>
      <c r="L3340">
        <v>28.099895629581098</v>
      </c>
      <c r="M3340">
        <v>61.697513978942098</v>
      </c>
      <c r="N3340">
        <v>0.82881720580234197</v>
      </c>
      <c r="O3340">
        <v>37.694610778443099</v>
      </c>
      <c r="P3340">
        <v>66.583541147132095</v>
      </c>
      <c r="Q3340">
        <v>6.9809124101438996E-2</v>
      </c>
    </row>
    <row r="3341" spans="1:17" hidden="1" x14ac:dyDescent="0.3">
      <c r="A3341" t="s">
        <v>6901</v>
      </c>
      <c r="B3341" t="s">
        <v>6902</v>
      </c>
      <c r="C3341" t="s">
        <v>10405</v>
      </c>
      <c r="D3341" t="s">
        <v>400</v>
      </c>
      <c r="E3341">
        <v>63.984091898999999</v>
      </c>
      <c r="F3341">
        <v>0.91</v>
      </c>
      <c r="G3341">
        <v>50.150501289756903</v>
      </c>
      <c r="H3341">
        <v>-17.708386104434801</v>
      </c>
      <c r="I3341">
        <v>31.7856883856705</v>
      </c>
      <c r="J3341">
        <v>-0.95412710294362402</v>
      </c>
      <c r="K3341">
        <v>0.94404548420965895</v>
      </c>
      <c r="L3341">
        <v>0.82230456977554101</v>
      </c>
      <c r="M3341">
        <v>32.135157704716903</v>
      </c>
      <c r="N3341">
        <v>0.425038517252874</v>
      </c>
      <c r="O3341">
        <v>23.076923076922998</v>
      </c>
      <c r="P3341">
        <v>121.951219512195</v>
      </c>
      <c r="Q3341">
        <v>0.13755880993999001</v>
      </c>
    </row>
    <row r="3342" spans="1:17" hidden="1" x14ac:dyDescent="0.3">
      <c r="A3342" t="s">
        <v>6903</v>
      </c>
      <c r="B3342" t="s">
        <v>6904</v>
      </c>
      <c r="C3342" t="s">
        <v>10405</v>
      </c>
      <c r="D3342" t="s">
        <v>2703</v>
      </c>
      <c r="E3342">
        <v>63.970753700000003</v>
      </c>
      <c r="F3342">
        <v>39.020000000000003</v>
      </c>
      <c r="G3342">
        <v>-38.988956111480597</v>
      </c>
      <c r="H3342">
        <v>-10.0960770298616</v>
      </c>
      <c r="I3342">
        <v>-6.0679633062917402</v>
      </c>
      <c r="J3342">
        <v>-4.3929296796772404</v>
      </c>
      <c r="K3342">
        <v>41.325321626657299</v>
      </c>
      <c r="L3342">
        <v>42.220472812505903</v>
      </c>
      <c r="M3342">
        <v>46.249623817450001</v>
      </c>
      <c r="N3342">
        <v>0.73501472973227999</v>
      </c>
      <c r="O3342">
        <v>34.033828805740598</v>
      </c>
      <c r="P3342">
        <v>21.368584758942401</v>
      </c>
      <c r="Q3342">
        <v>6.8329463351768996E-2</v>
      </c>
    </row>
    <row r="3343" spans="1:17" hidden="1" x14ac:dyDescent="0.3">
      <c r="A3343" t="s">
        <v>6905</v>
      </c>
      <c r="B3343" t="s">
        <v>6906</v>
      </c>
      <c r="C3343" t="s">
        <v>10405</v>
      </c>
      <c r="D3343" t="s">
        <v>1211</v>
      </c>
      <c r="E3343">
        <v>63.787500000000001</v>
      </c>
      <c r="F3343">
        <v>12.15</v>
      </c>
      <c r="G3343">
        <v>-41.514926219536697</v>
      </c>
      <c r="H3343">
        <v>-11.675395147641201</v>
      </c>
      <c r="I3343">
        <v>-20.194639483181898</v>
      </c>
      <c r="J3343">
        <v>-6.2515014842874601</v>
      </c>
      <c r="K3343">
        <v>13.1432965319968</v>
      </c>
      <c r="L3343">
        <v>13.5374776783004</v>
      </c>
      <c r="M3343">
        <v>21.906104937651701</v>
      </c>
      <c r="N3343">
        <v>2.1438584978687398</v>
      </c>
      <c r="O3343">
        <v>53.9094650205761</v>
      </c>
      <c r="P3343">
        <v>19.117647058823501</v>
      </c>
      <c r="Q3343">
        <v>-3.0577627842708E-2</v>
      </c>
    </row>
    <row r="3344" spans="1:17" hidden="1" x14ac:dyDescent="0.3">
      <c r="A3344" t="s">
        <v>6907</v>
      </c>
      <c r="B3344" t="s">
        <v>6908</v>
      </c>
      <c r="C3344" t="s">
        <v>10405</v>
      </c>
      <c r="D3344" t="s">
        <v>473</v>
      </c>
      <c r="E3344">
        <v>63.587371425000001</v>
      </c>
      <c r="F3344">
        <v>13.25</v>
      </c>
      <c r="G3344">
        <v>76.483834623090203</v>
      </c>
      <c r="H3344">
        <v>2.68817560495643</v>
      </c>
      <c r="I3344">
        <v>66.889087915983495</v>
      </c>
      <c r="J3344">
        <v>-2.12832940666399</v>
      </c>
      <c r="K3344">
        <v>11.672652698425701</v>
      </c>
      <c r="L3344">
        <v>9.3878528402783807</v>
      </c>
      <c r="M3344">
        <v>49.946395452674999</v>
      </c>
      <c r="N3344">
        <v>0.399367344809956</v>
      </c>
      <c r="O3344">
        <v>7.0188679245283003</v>
      </c>
      <c r="P3344">
        <v>132.45614035087701</v>
      </c>
      <c r="Q3344">
        <v>9.3992941844204994E-2</v>
      </c>
    </row>
    <row r="3345" spans="1:17" hidden="1" x14ac:dyDescent="0.3">
      <c r="A3345" t="s">
        <v>6909</v>
      </c>
      <c r="B3345" t="s">
        <v>6910</v>
      </c>
      <c r="C3345" t="s">
        <v>10405</v>
      </c>
      <c r="D3345" t="s">
        <v>835</v>
      </c>
      <c r="E3345">
        <v>63.460816250000001</v>
      </c>
      <c r="F3345">
        <v>114.01</v>
      </c>
      <c r="G3345">
        <v>16.6010221230902</v>
      </c>
      <c r="H3345">
        <v>14.923474630753599</v>
      </c>
      <c r="I3345">
        <v>21.303657353801</v>
      </c>
      <c r="J3345">
        <v>-19.074304797589399</v>
      </c>
      <c r="K3345">
        <v>106.25123274523899</v>
      </c>
      <c r="L3345">
        <v>92.877250723652196</v>
      </c>
      <c r="M3345">
        <v>43.4814953331894</v>
      </c>
      <c r="N3345">
        <v>4.7157634385359302</v>
      </c>
      <c r="O3345">
        <v>28.585211823524201</v>
      </c>
      <c r="P3345">
        <v>56.178082191780803</v>
      </c>
      <c r="Q3345">
        <v>9.469618705301E-2</v>
      </c>
    </row>
    <row r="3346" spans="1:17" hidden="1" x14ac:dyDescent="0.3">
      <c r="A3346" t="s">
        <v>6911</v>
      </c>
      <c r="B3346" t="s">
        <v>6912</v>
      </c>
      <c r="C3346" t="s">
        <v>10405</v>
      </c>
      <c r="D3346" t="s">
        <v>1564</v>
      </c>
      <c r="E3346">
        <v>63.45</v>
      </c>
      <c r="F3346">
        <v>25.38</v>
      </c>
      <c r="G3346">
        <v>3.5827318127024799</v>
      </c>
      <c r="H3346">
        <v>15.5085551471049</v>
      </c>
      <c r="I3346">
        <v>14.8617440499082</v>
      </c>
      <c r="J3346">
        <v>-15.6186574305321</v>
      </c>
      <c r="K3346">
        <v>23.170501408644402</v>
      </c>
      <c r="L3346">
        <v>21.556363104968799</v>
      </c>
      <c r="M3346">
        <v>46.265293021774198</v>
      </c>
      <c r="N3346">
        <v>2.2405017152787599</v>
      </c>
      <c r="O3346">
        <v>19.345941686367201</v>
      </c>
      <c r="P3346">
        <v>47.9020979020978</v>
      </c>
      <c r="Q3346">
        <v>3.9872932932795001E-2</v>
      </c>
    </row>
    <row r="3347" spans="1:17" hidden="1" x14ac:dyDescent="0.3">
      <c r="A3347" t="s">
        <v>6913</v>
      </c>
      <c r="B3347" t="s">
        <v>6914</v>
      </c>
      <c r="C3347" t="s">
        <v>10405</v>
      </c>
      <c r="D3347" t="s">
        <v>554</v>
      </c>
      <c r="E3347">
        <v>63.287999999999997</v>
      </c>
      <c r="F3347">
        <v>90</v>
      </c>
      <c r="G3347">
        <v>68.150501289756903</v>
      </c>
      <c r="H3347">
        <v>22.259724445658101</v>
      </c>
      <c r="I3347">
        <v>8.4794863909439506</v>
      </c>
      <c r="J3347">
        <v>-2.0530282018447199</v>
      </c>
      <c r="K3347">
        <v>79.841792030677695</v>
      </c>
      <c r="L3347">
        <v>65.115008032110097</v>
      </c>
      <c r="M3347">
        <v>63.469151539679501</v>
      </c>
      <c r="N3347">
        <v>0.195804195804195</v>
      </c>
      <c r="O3347">
        <v>10.9444444444444</v>
      </c>
      <c r="P3347">
        <v>151.74825174825099</v>
      </c>
    </row>
    <row r="3348" spans="1:17" hidden="1" x14ac:dyDescent="0.3">
      <c r="A3348" t="s">
        <v>6915</v>
      </c>
      <c r="B3348" t="s">
        <v>6916</v>
      </c>
      <c r="C3348" t="s">
        <v>10405</v>
      </c>
      <c r="D3348" t="s">
        <v>6917</v>
      </c>
      <c r="E3348">
        <v>63.207254399999997</v>
      </c>
      <c r="F3348">
        <v>237.35</v>
      </c>
      <c r="G3348">
        <v>193.37659062930101</v>
      </c>
      <c r="H3348">
        <v>30.892114994915701</v>
      </c>
      <c r="I3348">
        <v>330.43554919606299</v>
      </c>
      <c r="J3348">
        <v>1.4266735380061399</v>
      </c>
      <c r="K3348">
        <v>207.54541567624901</v>
      </c>
      <c r="L3348">
        <v>135.559717983398</v>
      </c>
      <c r="M3348">
        <v>47.858093943515399</v>
      </c>
      <c r="N3348">
        <v>0.40086797624485998</v>
      </c>
      <c r="O3348">
        <v>12.281440910048399</v>
      </c>
      <c r="P3348">
        <v>374.7</v>
      </c>
    </row>
    <row r="3349" spans="1:17" hidden="1" x14ac:dyDescent="0.3">
      <c r="A3349" t="s">
        <v>6918</v>
      </c>
      <c r="B3349" t="s">
        <v>6919</v>
      </c>
      <c r="C3349" t="s">
        <v>10405</v>
      </c>
      <c r="D3349" t="s">
        <v>273</v>
      </c>
      <c r="E3349">
        <v>63.070702529999998</v>
      </c>
      <c r="F3349">
        <v>137.1</v>
      </c>
      <c r="G3349">
        <v>-16.639414676629599</v>
      </c>
      <c r="H3349">
        <v>-2.4298330174637499</v>
      </c>
      <c r="I3349">
        <v>-0.81300683012069896</v>
      </c>
      <c r="J3349">
        <v>-6.84778501453874</v>
      </c>
      <c r="K3349">
        <v>135.71771342181799</v>
      </c>
      <c r="L3349">
        <v>129.74143703617</v>
      </c>
      <c r="M3349">
        <v>45.941542427945599</v>
      </c>
      <c r="N3349">
        <v>0.73223759232533803</v>
      </c>
      <c r="O3349">
        <v>57.840991976659303</v>
      </c>
      <c r="P3349">
        <v>61.294117647058798</v>
      </c>
      <c r="Q3349">
        <v>2.7908885892898999E-2</v>
      </c>
    </row>
    <row r="3350" spans="1:17" hidden="1" x14ac:dyDescent="0.3">
      <c r="A3350" t="s">
        <v>6920</v>
      </c>
      <c r="B3350" t="s">
        <v>6921</v>
      </c>
      <c r="C3350" t="s">
        <v>10405</v>
      </c>
      <c r="D3350" t="s">
        <v>393</v>
      </c>
      <c r="E3350">
        <v>63.0568575</v>
      </c>
      <c r="F3350">
        <v>118.45</v>
      </c>
      <c r="G3350">
        <v>47.484339291270899</v>
      </c>
      <c r="H3350">
        <v>-20.865086246451401</v>
      </c>
      <c r="I3350">
        <v>27.4097614948131</v>
      </c>
      <c r="J3350">
        <v>-9.9701573176419807</v>
      </c>
      <c r="K3350">
        <v>142.81304003766101</v>
      </c>
      <c r="L3350">
        <v>118.001554331969</v>
      </c>
      <c r="M3350">
        <v>11.459023841145299</v>
      </c>
      <c r="N3350">
        <v>0.60859642449600604</v>
      </c>
      <c r="O3350">
        <v>57.197129590544499</v>
      </c>
      <c r="P3350">
        <v>127.78846153846099</v>
      </c>
    </row>
    <row r="3351" spans="1:17" hidden="1" x14ac:dyDescent="0.3">
      <c r="A3351" t="s">
        <v>6922</v>
      </c>
      <c r="B3351" t="s">
        <v>6923</v>
      </c>
      <c r="C3351" t="s">
        <v>10405</v>
      </c>
      <c r="D3351" t="s">
        <v>592</v>
      </c>
      <c r="E3351">
        <v>62.358316299999998</v>
      </c>
      <c r="F3351">
        <v>90.65</v>
      </c>
      <c r="G3351">
        <v>-28.779572615871199</v>
      </c>
      <c r="H3351">
        <v>-14.4508888846734</v>
      </c>
      <c r="I3351">
        <v>-2.8507931349382898</v>
      </c>
      <c r="J3351">
        <v>-8.1571948685113895</v>
      </c>
      <c r="K3351">
        <v>96.885831229247401</v>
      </c>
      <c r="L3351">
        <v>94.4161639462247</v>
      </c>
      <c r="M3351">
        <v>33.957655840683401</v>
      </c>
      <c r="N3351">
        <v>0.21386169747328901</v>
      </c>
      <c r="O3351">
        <v>30.1158301158301</v>
      </c>
      <c r="P3351">
        <v>26.429567642956702</v>
      </c>
      <c r="Q3351">
        <v>-4.9654419847457998E-2</v>
      </c>
    </row>
    <row r="3352" spans="1:17" hidden="1" x14ac:dyDescent="0.3">
      <c r="A3352" t="s">
        <v>6924</v>
      </c>
      <c r="B3352" t="s">
        <v>6925</v>
      </c>
      <c r="C3352" t="s">
        <v>10405</v>
      </c>
      <c r="D3352" t="s">
        <v>592</v>
      </c>
      <c r="E3352">
        <v>62.320963034000002</v>
      </c>
      <c r="F3352">
        <v>35.53</v>
      </c>
      <c r="G3352">
        <v>-24.928042195045901</v>
      </c>
      <c r="H3352">
        <v>-4.0200697038542899</v>
      </c>
      <c r="I3352">
        <v>-6.0502333409067699</v>
      </c>
      <c r="J3352">
        <v>-7.0784224814490901</v>
      </c>
      <c r="K3352">
        <v>35.6336667253603</v>
      </c>
      <c r="L3352">
        <v>36.161452282860203</v>
      </c>
      <c r="M3352">
        <v>43.240509493505698</v>
      </c>
      <c r="N3352">
        <v>0.744130120965388</v>
      </c>
      <c r="O3352">
        <v>77.314945116802704</v>
      </c>
      <c r="P3352">
        <v>20.727149167516099</v>
      </c>
      <c r="Q3352">
        <v>5.7194761082023003E-2</v>
      </c>
    </row>
    <row r="3353" spans="1:17" hidden="1" x14ac:dyDescent="0.3">
      <c r="A3353" t="s">
        <v>6926</v>
      </c>
      <c r="B3353" t="s">
        <v>6927</v>
      </c>
      <c r="C3353" t="s">
        <v>10405</v>
      </c>
      <c r="D3353" t="s">
        <v>215</v>
      </c>
      <c r="E3353">
        <v>62.222680750000002</v>
      </c>
      <c r="F3353">
        <v>38.75</v>
      </c>
      <c r="G3353">
        <v>5.1731321242689301</v>
      </c>
      <c r="H3353">
        <v>-9.0474105738469106</v>
      </c>
      <c r="I3353">
        <v>-16.298892026881301</v>
      </c>
      <c r="J3353">
        <v>-9.2897131791554308</v>
      </c>
      <c r="K3353">
        <v>41.2928295172322</v>
      </c>
      <c r="L3353">
        <v>40.312733736947301</v>
      </c>
      <c r="M3353">
        <v>29.694518508553202</v>
      </c>
      <c r="N3353">
        <v>1.0077592098557799</v>
      </c>
      <c r="O3353">
        <v>66.761290322580606</v>
      </c>
      <c r="P3353">
        <v>47.338403041825003</v>
      </c>
      <c r="Q3353">
        <v>9.8776328011188005E-2</v>
      </c>
    </row>
    <row r="3354" spans="1:17" hidden="1" x14ac:dyDescent="0.3">
      <c r="A3354" t="s">
        <v>6928</v>
      </c>
      <c r="B3354" t="s">
        <v>6929</v>
      </c>
      <c r="C3354" t="s">
        <v>10405</v>
      </c>
      <c r="D3354" t="s">
        <v>592</v>
      </c>
      <c r="E3354">
        <v>62.146108499999997</v>
      </c>
      <c r="F3354">
        <v>2.1</v>
      </c>
      <c r="G3354">
        <v>-3.0151428820222299</v>
      </c>
      <c r="H3354">
        <v>-10.161216293114</v>
      </c>
      <c r="I3354">
        <v>9.8780877895453596</v>
      </c>
      <c r="J3354">
        <v>-4.0138125155702102</v>
      </c>
      <c r="K3354">
        <v>2.0489143974008801</v>
      </c>
      <c r="L3354">
        <v>1.97374266276988</v>
      </c>
      <c r="M3354">
        <v>70.775030668860893</v>
      </c>
      <c r="N3354">
        <v>0.96057024014922898</v>
      </c>
      <c r="O3354">
        <v>54.761904761904702</v>
      </c>
      <c r="P3354">
        <v>1113.8728323699399</v>
      </c>
      <c r="Q3354">
        <v>6.8910323100295004E-2</v>
      </c>
    </row>
    <row r="3355" spans="1:17" hidden="1" x14ac:dyDescent="0.3">
      <c r="A3355" t="s">
        <v>6930</v>
      </c>
      <c r="B3355" t="s">
        <v>6931</v>
      </c>
      <c r="C3355" t="s">
        <v>10405</v>
      </c>
      <c r="D3355" t="s">
        <v>130</v>
      </c>
      <c r="E3355">
        <v>61.860209574999999</v>
      </c>
      <c r="F3355">
        <v>10.75</v>
      </c>
      <c r="G3355">
        <v>42.9472492572365</v>
      </c>
      <c r="H3355">
        <v>12.985499863190601</v>
      </c>
      <c r="I3355">
        <v>63.277629424381097</v>
      </c>
      <c r="J3355">
        <v>-11.792742727453399</v>
      </c>
      <c r="K3355">
        <v>9.7723993783293608</v>
      </c>
      <c r="L3355">
        <v>7.6205070385884799</v>
      </c>
      <c r="M3355">
        <v>29.698915337678901</v>
      </c>
      <c r="N3355">
        <v>0.29453511173591401</v>
      </c>
      <c r="O3355">
        <v>31.906976744186</v>
      </c>
      <c r="P3355">
        <v>102.830188679245</v>
      </c>
      <c r="Q3355">
        <v>2.1831441470503001E-2</v>
      </c>
    </row>
    <row r="3356" spans="1:17" hidden="1" x14ac:dyDescent="0.3">
      <c r="A3356" t="s">
        <v>6932</v>
      </c>
      <c r="B3356" t="s">
        <v>6933</v>
      </c>
      <c r="C3356" t="s">
        <v>10405</v>
      </c>
      <c r="D3356" t="s">
        <v>21</v>
      </c>
      <c r="E3356">
        <v>61.853366000000001</v>
      </c>
      <c r="F3356">
        <v>11.09</v>
      </c>
      <c r="G3356">
        <v>7.4721093299579104</v>
      </c>
      <c r="H3356">
        <v>-14.2648747360881</v>
      </c>
      <c r="I3356">
        <v>-12.870605552927399</v>
      </c>
      <c r="J3356">
        <v>-7.5896551183694196</v>
      </c>
      <c r="K3356">
        <v>11.407314748496299</v>
      </c>
      <c r="L3356">
        <v>10.6058446774824</v>
      </c>
      <c r="M3356">
        <v>37.075867643155497</v>
      </c>
      <c r="N3356">
        <v>0.397350474426866</v>
      </c>
      <c r="O3356">
        <v>36.158701532912502</v>
      </c>
      <c r="P3356">
        <v>63.088235294117602</v>
      </c>
      <c r="Q3356">
        <v>8.9645881739375002E-2</v>
      </c>
    </row>
    <row r="3357" spans="1:17" hidden="1" x14ac:dyDescent="0.3">
      <c r="A3357" t="s">
        <v>6934</v>
      </c>
      <c r="B3357" t="s">
        <v>6935</v>
      </c>
      <c r="C3357" t="s">
        <v>10405</v>
      </c>
      <c r="D3357" t="s">
        <v>592</v>
      </c>
      <c r="E3357">
        <v>61.767519399999998</v>
      </c>
      <c r="F3357">
        <v>58.16</v>
      </c>
      <c r="G3357">
        <v>-79.9672507173795</v>
      </c>
      <c r="H3357">
        <v>-57.466940629538698</v>
      </c>
      <c r="I3357">
        <v>-65.512391490318393</v>
      </c>
      <c r="J3357">
        <v>-9.8909558006491007</v>
      </c>
      <c r="M3357">
        <v>24.9221537398839</v>
      </c>
      <c r="O3357">
        <v>103.232462173315</v>
      </c>
      <c r="P3357">
        <v>9.6324222431668201</v>
      </c>
    </row>
    <row r="3358" spans="1:17" hidden="1" x14ac:dyDescent="0.3">
      <c r="A3358" t="s">
        <v>6936</v>
      </c>
      <c r="B3358" t="s">
        <v>6937</v>
      </c>
      <c r="C3358" t="s">
        <v>10405</v>
      </c>
      <c r="D3358" t="s">
        <v>592</v>
      </c>
      <c r="E3358">
        <v>61.701329999999999</v>
      </c>
      <c r="F3358">
        <v>35.9</v>
      </c>
      <c r="G3358">
        <v>-59.3242461849905</v>
      </c>
      <c r="H3358">
        <v>-17.064941498726</v>
      </c>
      <c r="I3358">
        <v>-30.8886153867963</v>
      </c>
      <c r="J3358">
        <v>-8.8836292947408992</v>
      </c>
      <c r="K3358">
        <v>39.930298982162498</v>
      </c>
      <c r="M3358">
        <v>40.942252565587303</v>
      </c>
      <c r="N3358">
        <v>0.12654992066756701</v>
      </c>
      <c r="O3358">
        <v>100.41782729805</v>
      </c>
      <c r="P3358">
        <v>5.2785923753665598</v>
      </c>
    </row>
    <row r="3359" spans="1:17" hidden="1" x14ac:dyDescent="0.3">
      <c r="A3359" t="s">
        <v>6938</v>
      </c>
      <c r="B3359" t="s">
        <v>6939</v>
      </c>
      <c r="C3359" t="s">
        <v>10405</v>
      </c>
      <c r="D3359" t="s">
        <v>21</v>
      </c>
      <c r="E3359">
        <v>61.48742</v>
      </c>
      <c r="F3359">
        <v>43</v>
      </c>
      <c r="G3359">
        <v>-75.270551341821999</v>
      </c>
      <c r="H3359">
        <v>-5.2990145332552201</v>
      </c>
      <c r="I3359">
        <v>-25.0208478612699</v>
      </c>
      <c r="J3359">
        <v>-4.1902610477389901</v>
      </c>
      <c r="K3359">
        <v>43.667807624751099</v>
      </c>
      <c r="L3359">
        <v>49.804564133889897</v>
      </c>
      <c r="M3359">
        <v>45.171973606200801</v>
      </c>
      <c r="N3359">
        <v>0.92570614763826198</v>
      </c>
      <c r="O3359">
        <v>87.906976744185997</v>
      </c>
      <c r="P3359">
        <v>7.4999999999999902</v>
      </c>
    </row>
    <row r="3360" spans="1:17" hidden="1" x14ac:dyDescent="0.3">
      <c r="A3360" t="s">
        <v>6940</v>
      </c>
      <c r="B3360" t="s">
        <v>6941</v>
      </c>
      <c r="C3360" t="s">
        <v>10405</v>
      </c>
      <c r="D3360" t="s">
        <v>21</v>
      </c>
      <c r="E3360">
        <v>61.400281249999999</v>
      </c>
      <c r="F3360">
        <v>59.5</v>
      </c>
      <c r="G3360">
        <v>-94.615456157051597</v>
      </c>
      <c r="H3360">
        <v>3.8624704178944498</v>
      </c>
      <c r="I3360">
        <v>-34.002908579187498</v>
      </c>
      <c r="J3360">
        <v>0.85047307911172798</v>
      </c>
      <c r="K3360">
        <v>60.375148203409701</v>
      </c>
      <c r="L3360">
        <v>95.091322640119799</v>
      </c>
      <c r="M3360">
        <v>56.431024467181302</v>
      </c>
      <c r="N3360">
        <v>2.1005509641873199</v>
      </c>
      <c r="O3360">
        <v>183.781512605042</v>
      </c>
      <c r="P3360">
        <v>18.172790466732799</v>
      </c>
    </row>
    <row r="3361" spans="1:17" hidden="1" x14ac:dyDescent="0.3">
      <c r="A3361" t="s">
        <v>6942</v>
      </c>
      <c r="B3361" t="s">
        <v>6943</v>
      </c>
      <c r="C3361" t="s">
        <v>10405</v>
      </c>
      <c r="D3361" t="s">
        <v>393</v>
      </c>
      <c r="E3361">
        <v>61.296959999999999</v>
      </c>
      <c r="F3361">
        <v>5.36</v>
      </c>
      <c r="G3361">
        <v>-71.009544113194195</v>
      </c>
      <c r="H3361">
        <v>-2.2744938511355799</v>
      </c>
      <c r="I3361">
        <v>-12.7071394831819</v>
      </c>
      <c r="J3361">
        <v>-3.48415521436708</v>
      </c>
      <c r="K3361">
        <v>5.4709656871096</v>
      </c>
      <c r="L3361">
        <v>6.1509829323979401</v>
      </c>
      <c r="M3361">
        <v>46.234180480419099</v>
      </c>
      <c r="N3361">
        <v>1.8743115344252701</v>
      </c>
      <c r="O3361">
        <v>75</v>
      </c>
      <c r="P3361">
        <v>33.3333333333333</v>
      </c>
      <c r="Q3361">
        <v>6.2683214792338002E-2</v>
      </c>
    </row>
    <row r="3362" spans="1:17" hidden="1" x14ac:dyDescent="0.3">
      <c r="A3362" t="s">
        <v>6944</v>
      </c>
      <c r="B3362" t="s">
        <v>6945</v>
      </c>
      <c r="C3362" t="s">
        <v>10405</v>
      </c>
      <c r="D3362" t="s">
        <v>1542</v>
      </c>
      <c r="E3362">
        <v>61.288767999999997</v>
      </c>
      <c r="F3362">
        <v>32.799999999999997</v>
      </c>
      <c r="G3362">
        <v>-67.974133569055098</v>
      </c>
      <c r="H3362">
        <v>-1.68833893462353</v>
      </c>
      <c r="I3362">
        <v>-25.130223168132598</v>
      </c>
      <c r="J3362">
        <v>-6.9663229995325899</v>
      </c>
      <c r="K3362">
        <v>33.559350938496898</v>
      </c>
      <c r="L3362">
        <v>39.169324489241198</v>
      </c>
      <c r="M3362">
        <v>43.835940500202099</v>
      </c>
      <c r="N3362">
        <v>0.96311873180200502</v>
      </c>
      <c r="O3362">
        <v>68.292682926829201</v>
      </c>
      <c r="P3362">
        <v>8.9700996677740594</v>
      </c>
    </row>
    <row r="3363" spans="1:17" hidden="1" x14ac:dyDescent="0.3">
      <c r="A3363" t="s">
        <v>6946</v>
      </c>
      <c r="B3363" t="s">
        <v>6947</v>
      </c>
      <c r="C3363" t="s">
        <v>10405</v>
      </c>
      <c r="D3363" t="s">
        <v>2703</v>
      </c>
      <c r="E3363">
        <v>61.070732800000002</v>
      </c>
      <c r="F3363">
        <v>242</v>
      </c>
      <c r="G3363">
        <v>192.76485407312299</v>
      </c>
      <c r="H3363">
        <v>-4.5008389346235198</v>
      </c>
      <c r="I3363">
        <v>207.219713300184</v>
      </c>
      <c r="J3363">
        <v>-5.2530282018447201</v>
      </c>
      <c r="K3363">
        <v>254.24653868878701</v>
      </c>
      <c r="M3363">
        <v>14.059257720272401</v>
      </c>
      <c r="N3363">
        <v>4.36927413671599E-2</v>
      </c>
      <c r="O3363">
        <v>60.537190082644599</v>
      </c>
      <c r="P3363">
        <v>240.845070422535</v>
      </c>
    </row>
    <row r="3364" spans="1:17" hidden="1" x14ac:dyDescent="0.3">
      <c r="A3364" t="s">
        <v>6948</v>
      </c>
      <c r="B3364" t="s">
        <v>6949</v>
      </c>
      <c r="C3364" t="s">
        <v>10405</v>
      </c>
      <c r="D3364" t="s">
        <v>642</v>
      </c>
      <c r="E3364">
        <v>61.036863519999997</v>
      </c>
      <c r="F3364">
        <v>45.14</v>
      </c>
      <c r="G3364">
        <v>27.262239040902401</v>
      </c>
      <c r="H3364">
        <v>-23.139780333489298</v>
      </c>
      <c r="I3364">
        <v>9.2963512549600793</v>
      </c>
      <c r="J3364">
        <v>4.3499384236188003</v>
      </c>
      <c r="K3364">
        <v>44.974097544390403</v>
      </c>
      <c r="L3364">
        <v>41.317281845949303</v>
      </c>
      <c r="M3364">
        <v>62.219055762195801</v>
      </c>
      <c r="N3364">
        <v>2.0003325348891199</v>
      </c>
      <c r="O3364">
        <v>34.116083296411098</v>
      </c>
      <c r="P3364">
        <v>75.642023346303503</v>
      </c>
      <c r="Q3364">
        <v>6.8033360965668005E-2</v>
      </c>
    </row>
    <row r="3365" spans="1:17" hidden="1" x14ac:dyDescent="0.3">
      <c r="A3365" t="s">
        <v>6950</v>
      </c>
      <c r="B3365" t="s">
        <v>6951</v>
      </c>
      <c r="C3365" t="s">
        <v>10405</v>
      </c>
      <c r="D3365" t="s">
        <v>1429</v>
      </c>
      <c r="E3365">
        <v>60.978016875000002</v>
      </c>
      <c r="F3365">
        <v>56.75</v>
      </c>
      <c r="G3365">
        <v>-1.98679848141014</v>
      </c>
      <c r="H3365">
        <v>46.899721289466001</v>
      </c>
      <c r="I3365">
        <v>60.226643771904101</v>
      </c>
      <c r="J3365">
        <v>13.1921743567906</v>
      </c>
      <c r="K3365">
        <v>40.141498942190303</v>
      </c>
      <c r="L3365">
        <v>38.367458785897099</v>
      </c>
      <c r="M3365">
        <v>95.461208421128006</v>
      </c>
      <c r="N3365">
        <v>2.4313925774599898</v>
      </c>
      <c r="O3365">
        <v>0</v>
      </c>
      <c r="P3365">
        <v>96.027633851467996</v>
      </c>
    </row>
    <row r="3366" spans="1:17" hidden="1" x14ac:dyDescent="0.3">
      <c r="A3366" t="s">
        <v>6952</v>
      </c>
      <c r="B3366" t="s">
        <v>6953</v>
      </c>
      <c r="C3366" t="s">
        <v>10405</v>
      </c>
      <c r="D3366" t="s">
        <v>400</v>
      </c>
      <c r="E3366">
        <v>60.92832825</v>
      </c>
      <c r="F3366">
        <v>60.1</v>
      </c>
      <c r="G3366">
        <v>-43.790890651635003</v>
      </c>
      <c r="H3366">
        <v>-3.08620478828206</v>
      </c>
      <c r="I3366">
        <v>-30.293190207819599</v>
      </c>
      <c r="J3366">
        <v>1.86233334430654</v>
      </c>
      <c r="K3366">
        <v>62.121914761060303</v>
      </c>
      <c r="L3366">
        <v>66.572271807818694</v>
      </c>
      <c r="M3366">
        <v>44.897795403067803</v>
      </c>
      <c r="N3366">
        <v>2.4012823968662702</v>
      </c>
      <c r="O3366">
        <v>38.718801996672198</v>
      </c>
      <c r="P3366">
        <v>7.1301247771835996</v>
      </c>
      <c r="Q3366">
        <v>-1.7359926490995999E-2</v>
      </c>
    </row>
    <row r="3367" spans="1:17" hidden="1" x14ac:dyDescent="0.3">
      <c r="A3367" t="s">
        <v>6954</v>
      </c>
      <c r="B3367" t="s">
        <v>6955</v>
      </c>
      <c r="C3367" t="s">
        <v>10405</v>
      </c>
      <c r="D3367" t="s">
        <v>374</v>
      </c>
      <c r="E3367">
        <v>60.921820799999999</v>
      </c>
      <c r="F3367">
        <v>66.73</v>
      </c>
      <c r="G3367">
        <v>-12.240249740893701</v>
      </c>
      <c r="H3367">
        <v>-8.7597115859805008</v>
      </c>
      <c r="I3367">
        <v>-15.873264159889599</v>
      </c>
      <c r="J3367">
        <v>-1.62967053761113</v>
      </c>
      <c r="K3367">
        <v>68.726869438392001</v>
      </c>
      <c r="L3367">
        <v>66.391482263099306</v>
      </c>
      <c r="M3367">
        <v>34.738667591767602</v>
      </c>
      <c r="N3367">
        <v>0.853810534996291</v>
      </c>
      <c r="O3367">
        <v>32.339277686198102</v>
      </c>
      <c r="P3367">
        <v>31.1001964636542</v>
      </c>
      <c r="Q3367">
        <v>4.2649342362051E-2</v>
      </c>
    </row>
    <row r="3368" spans="1:17" hidden="1" x14ac:dyDescent="0.3">
      <c r="A3368" t="s">
        <v>6956</v>
      </c>
      <c r="B3368" t="s">
        <v>6957</v>
      </c>
      <c r="C3368" t="s">
        <v>10405</v>
      </c>
      <c r="D3368" t="s">
        <v>592</v>
      </c>
      <c r="E3368">
        <v>60.902749999999997</v>
      </c>
      <c r="F3368">
        <v>41.29</v>
      </c>
      <c r="G3368">
        <v>8.5926781605051996</v>
      </c>
      <c r="H3368">
        <v>3.6677354670414002</v>
      </c>
      <c r="I3368">
        <v>-13.179596575559501</v>
      </c>
      <c r="J3368">
        <v>-3.0530282018447199</v>
      </c>
      <c r="K3368">
        <v>41.081503496059199</v>
      </c>
      <c r="L3368">
        <v>39.673975044925101</v>
      </c>
      <c r="M3368">
        <v>49.426221918749597</v>
      </c>
      <c r="N3368">
        <v>0.44913783443718203</v>
      </c>
      <c r="O3368">
        <v>29.450230079922498</v>
      </c>
      <c r="P3368">
        <v>47.464285714285701</v>
      </c>
      <c r="Q3368">
        <v>3.0117335636392E-2</v>
      </c>
    </row>
    <row r="3369" spans="1:17" hidden="1" x14ac:dyDescent="0.3">
      <c r="A3369" t="s">
        <v>6958</v>
      </c>
      <c r="B3369" t="s">
        <v>6959</v>
      </c>
      <c r="C3369" t="s">
        <v>10405</v>
      </c>
      <c r="D3369" t="s">
        <v>1473</v>
      </c>
      <c r="E3369">
        <v>60.7483</v>
      </c>
      <c r="F3369">
        <v>991</v>
      </c>
      <c r="G3369">
        <v>10.0767454716401</v>
      </c>
      <c r="H3369">
        <v>-8.6548115638609193</v>
      </c>
      <c r="I3369">
        <v>157.883138294595</v>
      </c>
      <c r="J3369">
        <v>-2.0530282018447199</v>
      </c>
      <c r="K3369">
        <v>894.83573089091999</v>
      </c>
      <c r="L3369">
        <v>661.52063497907398</v>
      </c>
      <c r="M3369">
        <v>36.719956294173898</v>
      </c>
      <c r="N3369">
        <v>0.122529644268774</v>
      </c>
      <c r="O3369">
        <v>16.019172552976801</v>
      </c>
      <c r="P3369">
        <v>175.277777777777</v>
      </c>
    </row>
    <row r="3370" spans="1:17" hidden="1" x14ac:dyDescent="0.3">
      <c r="A3370" t="s">
        <v>6960</v>
      </c>
      <c r="B3370" t="s">
        <v>6961</v>
      </c>
      <c r="C3370" t="s">
        <v>10405</v>
      </c>
      <c r="D3370" t="s">
        <v>276</v>
      </c>
      <c r="E3370">
        <v>60.680999999999997</v>
      </c>
      <c r="F3370">
        <v>26.85</v>
      </c>
      <c r="G3370">
        <v>-74.169584639351498</v>
      </c>
      <c r="H3370">
        <v>-11.155515193616299</v>
      </c>
      <c r="I3370">
        <v>-38.3077469942275</v>
      </c>
      <c r="J3370">
        <v>-7.6893918382083601</v>
      </c>
      <c r="K3370">
        <v>27.396791620235099</v>
      </c>
      <c r="L3370">
        <v>33.747343531262203</v>
      </c>
      <c r="M3370">
        <v>46.633539571899099</v>
      </c>
      <c r="N3370">
        <v>0.98484848484848397</v>
      </c>
      <c r="O3370">
        <v>93.482309124767198</v>
      </c>
      <c r="P3370">
        <v>7.4</v>
      </c>
    </row>
    <row r="3371" spans="1:17" hidden="1" x14ac:dyDescent="0.3">
      <c r="A3371" t="s">
        <v>6962</v>
      </c>
      <c r="B3371" t="s">
        <v>6963</v>
      </c>
      <c r="C3371" t="s">
        <v>10405</v>
      </c>
      <c r="D3371" t="s">
        <v>554</v>
      </c>
      <c r="E3371">
        <v>60.627839999999999</v>
      </c>
      <c r="F3371">
        <v>0.91</v>
      </c>
      <c r="G3371">
        <v>-36.060025026032498</v>
      </c>
      <c r="H3371">
        <v>-13.8758389346235</v>
      </c>
      <c r="I3371">
        <v>12.605360516817999</v>
      </c>
      <c r="J3371">
        <v>-3.1893918382083601</v>
      </c>
      <c r="K3371">
        <v>0.90531859655605496</v>
      </c>
      <c r="L3371">
        <v>0.91384162673415903</v>
      </c>
      <c r="M3371">
        <v>63.668626328651499</v>
      </c>
      <c r="N3371">
        <v>0.358488798948426</v>
      </c>
      <c r="O3371">
        <v>30.769230769230699</v>
      </c>
      <c r="P3371">
        <v>102.222222222222</v>
      </c>
      <c r="Q3371">
        <v>-1.7534606311210999E-2</v>
      </c>
    </row>
    <row r="3372" spans="1:17" hidden="1" x14ac:dyDescent="0.3">
      <c r="A3372" t="s">
        <v>6964</v>
      </c>
      <c r="B3372" t="s">
        <v>6965</v>
      </c>
      <c r="C3372" t="s">
        <v>10405</v>
      </c>
      <c r="D3372" t="s">
        <v>549</v>
      </c>
      <c r="E3372">
        <v>60.437014499999997</v>
      </c>
      <c r="F3372">
        <v>201.45</v>
      </c>
      <c r="G3372">
        <v>147.59494573420099</v>
      </c>
      <c r="H3372">
        <v>13.013285359161699</v>
      </c>
      <c r="I3372">
        <v>15.444134008410501</v>
      </c>
      <c r="J3372">
        <v>-2.43616996429683</v>
      </c>
      <c r="K3372">
        <v>193.54662774707</v>
      </c>
      <c r="L3372">
        <v>161.53965798669901</v>
      </c>
      <c r="M3372">
        <v>53.024135893584202</v>
      </c>
      <c r="N3372">
        <v>0.62528363493899897</v>
      </c>
      <c r="O3372">
        <v>32.216430876147903</v>
      </c>
      <c r="P3372">
        <v>196.25</v>
      </c>
      <c r="Q3372">
        <v>0.101360582667293</v>
      </c>
    </row>
    <row r="3373" spans="1:17" hidden="1" x14ac:dyDescent="0.3">
      <c r="A3373" t="s">
        <v>6966</v>
      </c>
      <c r="B3373" t="s">
        <v>6967</v>
      </c>
      <c r="C3373" t="s">
        <v>10405</v>
      </c>
      <c r="D3373" t="s">
        <v>374</v>
      </c>
      <c r="E3373">
        <v>60.434373119999997</v>
      </c>
      <c r="F3373">
        <v>1.06</v>
      </c>
      <c r="G3373">
        <v>-53.3309801917245</v>
      </c>
      <c r="I3373">
        <v>-16.442258530800899</v>
      </c>
      <c r="K3373">
        <v>1.0740579266511801</v>
      </c>
      <c r="L3373">
        <v>1.7681056445472201</v>
      </c>
      <c r="M3373">
        <v>4.5782334131322697</v>
      </c>
      <c r="N3373">
        <v>1</v>
      </c>
      <c r="O3373">
        <v>36.792452830188601</v>
      </c>
      <c r="P3373">
        <v>41.3333333333333</v>
      </c>
      <c r="Q3373">
        <v>-4.9493861384649E-2</v>
      </c>
    </row>
    <row r="3374" spans="1:17" hidden="1" x14ac:dyDescent="0.3">
      <c r="A3374" t="s">
        <v>6968</v>
      </c>
      <c r="B3374" t="s">
        <v>6969</v>
      </c>
      <c r="C3374" t="s">
        <v>10405</v>
      </c>
      <c r="D3374" t="s">
        <v>21</v>
      </c>
      <c r="E3374">
        <v>60.409687644000002</v>
      </c>
      <c r="F3374">
        <v>55.53</v>
      </c>
      <c r="G3374">
        <v>-3.3970351432756898</v>
      </c>
      <c r="H3374">
        <v>-9.2097430442125692</v>
      </c>
      <c r="I3374">
        <v>-32.291191207319798</v>
      </c>
      <c r="J3374">
        <v>-1.9990907692665101</v>
      </c>
      <c r="K3374">
        <v>56.539333810922898</v>
      </c>
      <c r="L3374">
        <v>56.057060141418503</v>
      </c>
      <c r="M3374">
        <v>44.036658551409502</v>
      </c>
      <c r="N3374">
        <v>0.55378543840293004</v>
      </c>
      <c r="O3374">
        <v>38.663785341256897</v>
      </c>
      <c r="P3374">
        <v>37.246663371230802</v>
      </c>
      <c r="Q3374">
        <v>5.6875028102032002E-2</v>
      </c>
    </row>
    <row r="3375" spans="1:17" hidden="1" x14ac:dyDescent="0.3">
      <c r="A3375" t="s">
        <v>6970</v>
      </c>
      <c r="B3375" t="s">
        <v>6971</v>
      </c>
      <c r="C3375" t="s">
        <v>10405</v>
      </c>
      <c r="D3375" t="s">
        <v>592</v>
      </c>
      <c r="E3375">
        <v>60.398800000000001</v>
      </c>
      <c r="F3375">
        <v>154</v>
      </c>
      <c r="G3375">
        <v>22.119707448525102</v>
      </c>
      <c r="H3375">
        <v>-8.8884651972498006</v>
      </c>
      <c r="I3375">
        <v>-3.1513160410454302</v>
      </c>
      <c r="J3375">
        <v>-9.1389177723968693</v>
      </c>
      <c r="K3375">
        <v>151.40776422776</v>
      </c>
      <c r="L3375">
        <v>138.40475100465201</v>
      </c>
      <c r="M3375">
        <v>44.051210122712803</v>
      </c>
      <c r="N3375">
        <v>1.2287387695054299</v>
      </c>
      <c r="O3375">
        <v>25.941558441558399</v>
      </c>
      <c r="P3375">
        <v>61.934805467928499</v>
      </c>
      <c r="Q3375">
        <v>4.5557249790286997E-2</v>
      </c>
    </row>
    <row r="3376" spans="1:17" hidden="1" x14ac:dyDescent="0.3">
      <c r="A3376" t="s">
        <v>6972</v>
      </c>
      <c r="B3376" t="s">
        <v>6973</v>
      </c>
      <c r="C3376" t="s">
        <v>10405</v>
      </c>
      <c r="D3376" t="s">
        <v>182</v>
      </c>
      <c r="E3376">
        <v>60.352204529999902</v>
      </c>
      <c r="F3376">
        <v>62.47</v>
      </c>
      <c r="G3376">
        <v>-46.705706969749698</v>
      </c>
      <c r="H3376">
        <v>-3.2486027986664601</v>
      </c>
      <c r="I3376">
        <v>-10.990279067579801</v>
      </c>
      <c r="J3376">
        <v>-8.9887531644755292</v>
      </c>
      <c r="K3376">
        <v>61.880330481327498</v>
      </c>
      <c r="L3376">
        <v>62.435270577919397</v>
      </c>
      <c r="M3376">
        <v>45.959233017253901</v>
      </c>
      <c r="N3376">
        <v>1.11948179920485</v>
      </c>
      <c r="O3376">
        <v>36.065311349447697</v>
      </c>
      <c r="P3376">
        <v>13.2728921124206</v>
      </c>
      <c r="Q3376">
        <v>8.0153476600869997E-3</v>
      </c>
    </row>
    <row r="3377" spans="1:17" hidden="1" x14ac:dyDescent="0.3">
      <c r="A3377" t="s">
        <v>6974</v>
      </c>
      <c r="B3377" t="s">
        <v>6975</v>
      </c>
      <c r="C3377" t="s">
        <v>10405</v>
      </c>
      <c r="D3377" t="s">
        <v>549</v>
      </c>
      <c r="E3377">
        <v>60.278694000000002</v>
      </c>
      <c r="F3377">
        <v>46.9</v>
      </c>
      <c r="G3377">
        <v>78.370133741572204</v>
      </c>
      <c r="H3377">
        <v>3.7946156108310101</v>
      </c>
      <c r="I3377">
        <v>36.881676306291702</v>
      </c>
      <c r="J3377">
        <v>-2.7408147795854401</v>
      </c>
      <c r="K3377">
        <v>43.006299888066401</v>
      </c>
      <c r="L3377">
        <v>36.061378232625799</v>
      </c>
      <c r="M3377">
        <v>70.621371701735598</v>
      </c>
      <c r="N3377">
        <v>1.67494331342563</v>
      </c>
      <c r="O3377">
        <v>9.8081023454157794</v>
      </c>
      <c r="P3377">
        <v>127.669902912621</v>
      </c>
      <c r="Q3377">
        <v>6.2065943143799998E-2</v>
      </c>
    </row>
    <row r="3378" spans="1:17" hidden="1" x14ac:dyDescent="0.3">
      <c r="A3378" t="s">
        <v>6976</v>
      </c>
      <c r="B3378" t="s">
        <v>6977</v>
      </c>
      <c r="C3378" t="s">
        <v>10405</v>
      </c>
      <c r="D3378" t="s">
        <v>400</v>
      </c>
      <c r="E3378">
        <v>60.170458500000002</v>
      </c>
      <c r="F3378">
        <v>11.09</v>
      </c>
      <c r="G3378">
        <v>11.9896711989657</v>
      </c>
      <c r="H3378">
        <v>-5.8074591436827596</v>
      </c>
      <c r="I3378">
        <v>6.3776819453894902</v>
      </c>
      <c r="J3378">
        <v>1.1345856415068201</v>
      </c>
      <c r="K3378">
        <v>10.647151957278499</v>
      </c>
      <c r="L3378">
        <v>9.9052668088209792</v>
      </c>
      <c r="M3378">
        <v>51.288566284681401</v>
      </c>
      <c r="N3378">
        <v>0.49832076269905701</v>
      </c>
      <c r="O3378">
        <v>27.592425608656399</v>
      </c>
      <c r="P3378">
        <v>49.864864864864799</v>
      </c>
      <c r="Q3378">
        <v>3.0419922780939E-2</v>
      </c>
    </row>
    <row r="3379" spans="1:17" hidden="1" x14ac:dyDescent="0.3">
      <c r="A3379" t="s">
        <v>6978</v>
      </c>
      <c r="B3379" t="s">
        <v>6979</v>
      </c>
      <c r="C3379" t="s">
        <v>10405</v>
      </c>
      <c r="D3379" t="s">
        <v>125</v>
      </c>
      <c r="E3379">
        <v>60.141232664999997</v>
      </c>
      <c r="F3379">
        <v>166.85</v>
      </c>
      <c r="G3379">
        <v>-10.987492190866</v>
      </c>
      <c r="H3379">
        <v>12.2073018403498</v>
      </c>
      <c r="I3379">
        <v>29.9993534496802</v>
      </c>
      <c r="J3379">
        <v>16.125517514497901</v>
      </c>
      <c r="K3379">
        <v>136.66309293932599</v>
      </c>
      <c r="L3379">
        <v>130.168895866658</v>
      </c>
      <c r="M3379">
        <v>84.123215732005605</v>
      </c>
      <c r="N3379">
        <v>1.80543850893054</v>
      </c>
      <c r="O3379">
        <v>4.8846269103985698</v>
      </c>
      <c r="P3379">
        <v>61.990291262135898</v>
      </c>
      <c r="Q3379">
        <v>5.7117213461012999E-2</v>
      </c>
    </row>
    <row r="3380" spans="1:17" hidden="1" x14ac:dyDescent="0.3">
      <c r="A3380" t="s">
        <v>6980</v>
      </c>
      <c r="B3380" t="s">
        <v>6981</v>
      </c>
      <c r="C3380" t="s">
        <v>10405</v>
      </c>
      <c r="D3380" t="s">
        <v>1473</v>
      </c>
      <c r="E3380">
        <v>60.115678199999998</v>
      </c>
      <c r="F3380">
        <v>59</v>
      </c>
      <c r="G3380">
        <v>-57.868307487672503</v>
      </c>
      <c r="H3380">
        <v>-11.928516807962</v>
      </c>
      <c r="I3380">
        <v>-39.093378700169303</v>
      </c>
      <c r="J3380">
        <v>-6.5845553748813197</v>
      </c>
      <c r="K3380">
        <v>65.468892788073106</v>
      </c>
      <c r="L3380">
        <v>72.399666069094707</v>
      </c>
      <c r="M3380">
        <v>42.7974990923612</v>
      </c>
      <c r="N3380">
        <v>1.52167946066763</v>
      </c>
      <c r="O3380">
        <v>138.38983050847401</v>
      </c>
      <c r="P3380">
        <v>4.3878273177636098</v>
      </c>
      <c r="Q3380">
        <v>9.0031714927673007E-2</v>
      </c>
    </row>
    <row r="3381" spans="1:17" hidden="1" x14ac:dyDescent="0.3">
      <c r="A3381" t="s">
        <v>6982</v>
      </c>
      <c r="B3381" t="s">
        <v>6983</v>
      </c>
      <c r="C3381" t="s">
        <v>10405</v>
      </c>
      <c r="D3381" t="s">
        <v>130</v>
      </c>
      <c r="E3381">
        <v>60.06065212</v>
      </c>
      <c r="F3381">
        <v>35.39</v>
      </c>
      <c r="G3381">
        <v>45.012070505149197</v>
      </c>
      <c r="H3381">
        <v>12.464038467629599</v>
      </c>
      <c r="I3381">
        <v>-2.78971720338917</v>
      </c>
      <c r="J3381">
        <v>-1.19588534470187</v>
      </c>
      <c r="K3381">
        <v>33.605415290732303</v>
      </c>
      <c r="L3381">
        <v>30.210410437238501</v>
      </c>
      <c r="M3381">
        <v>52.257191753509602</v>
      </c>
      <c r="N3381">
        <v>0.54882808597366395</v>
      </c>
      <c r="O3381">
        <v>35.348968635207598</v>
      </c>
      <c r="P3381">
        <v>95.632946379214999</v>
      </c>
      <c r="Q3381">
        <v>8.0311636572211006E-2</v>
      </c>
    </row>
    <row r="3382" spans="1:17" hidden="1" x14ac:dyDescent="0.3">
      <c r="A3382" t="s">
        <v>6984</v>
      </c>
      <c r="B3382" t="s">
        <v>6985</v>
      </c>
      <c r="C3382" t="s">
        <v>10405</v>
      </c>
      <c r="D3382" t="s">
        <v>549</v>
      </c>
      <c r="E3382">
        <v>60.056393759999999</v>
      </c>
      <c r="F3382">
        <v>52.38</v>
      </c>
      <c r="G3382">
        <v>-5.6022102069892901</v>
      </c>
      <c r="H3382">
        <v>1.6113855142742699</v>
      </c>
      <c r="I3382">
        <v>-7.2369107765573002</v>
      </c>
      <c r="J3382">
        <v>-3.8155513929393301</v>
      </c>
      <c r="K3382">
        <v>51.263712645356101</v>
      </c>
      <c r="L3382">
        <v>48.947497350833899</v>
      </c>
      <c r="M3382">
        <v>49.275919709376602</v>
      </c>
      <c r="N3382">
        <v>1.0265170526748999</v>
      </c>
      <c r="O3382">
        <v>58.037418862161097</v>
      </c>
      <c r="P3382">
        <v>49.614395886889398</v>
      </c>
      <c r="Q3382">
        <v>0.15945974118303399</v>
      </c>
    </row>
    <row r="3383" spans="1:17" hidden="1" x14ac:dyDescent="0.3">
      <c r="A3383" t="s">
        <v>6986</v>
      </c>
      <c r="B3383" t="s">
        <v>6987</v>
      </c>
      <c r="C3383" t="s">
        <v>10405</v>
      </c>
      <c r="D3383" t="s">
        <v>1614</v>
      </c>
      <c r="E3383">
        <v>59.97</v>
      </c>
      <c r="F3383">
        <v>39.979999999999997</v>
      </c>
      <c r="G3383">
        <v>-73.626197739369303</v>
      </c>
      <c r="H3383">
        <v>-10.2606141629073</v>
      </c>
      <c r="I3383">
        <v>-58.833045810997902</v>
      </c>
      <c r="J3383">
        <v>-8.2301843790008995</v>
      </c>
      <c r="K3383">
        <v>45.085751695018899</v>
      </c>
      <c r="L3383">
        <v>56.2954906512132</v>
      </c>
      <c r="M3383">
        <v>31.590218128757499</v>
      </c>
      <c r="N3383">
        <v>0.87566111166550198</v>
      </c>
      <c r="O3383">
        <v>138.119059529764</v>
      </c>
      <c r="P3383">
        <v>1.9897959183673199</v>
      </c>
      <c r="Q3383">
        <v>-2.0000292521138E-2</v>
      </c>
    </row>
    <row r="3384" spans="1:17" hidden="1" x14ac:dyDescent="0.3">
      <c r="A3384" t="s">
        <v>6988</v>
      </c>
      <c r="B3384" t="s">
        <v>6989</v>
      </c>
      <c r="C3384" t="s">
        <v>10405</v>
      </c>
      <c r="D3384" t="s">
        <v>46</v>
      </c>
      <c r="E3384">
        <v>59.861552357999997</v>
      </c>
      <c r="F3384">
        <v>56.1</v>
      </c>
      <c r="G3384">
        <v>47.711500238222499</v>
      </c>
      <c r="H3384">
        <v>3.5563039225193198</v>
      </c>
      <c r="I3384">
        <v>24.991147318848501</v>
      </c>
      <c r="J3384">
        <v>-5.9004858289633697</v>
      </c>
      <c r="K3384">
        <v>55.454529144163402</v>
      </c>
      <c r="L3384">
        <v>48.499900484285</v>
      </c>
      <c r="M3384">
        <v>43.117153823509</v>
      </c>
      <c r="N3384">
        <v>1.32904172916762</v>
      </c>
      <c r="O3384">
        <v>47.450980392156801</v>
      </c>
      <c r="P3384">
        <v>88.615784365524902</v>
      </c>
      <c r="Q3384">
        <v>0.17237749897111199</v>
      </c>
    </row>
    <row r="3385" spans="1:17" hidden="1" x14ac:dyDescent="0.3">
      <c r="A3385" t="s">
        <v>6990</v>
      </c>
      <c r="B3385" t="s">
        <v>6991</v>
      </c>
      <c r="C3385" t="s">
        <v>10405</v>
      </c>
      <c r="D3385" t="s">
        <v>46</v>
      </c>
      <c r="E3385">
        <v>59.822147000000001</v>
      </c>
      <c r="F3385">
        <v>30.23</v>
      </c>
      <c r="G3385">
        <v>-5.9960432564545698</v>
      </c>
      <c r="H3385">
        <v>16.644199233315401</v>
      </c>
      <c r="I3385">
        <v>-6.00923049276187</v>
      </c>
      <c r="J3385">
        <v>9.3936010116384097</v>
      </c>
      <c r="K3385">
        <v>27.081568557596</v>
      </c>
      <c r="L3385">
        <v>26.547211757699401</v>
      </c>
      <c r="M3385">
        <v>61.943557302545599</v>
      </c>
      <c r="N3385">
        <v>3.2635362030625199</v>
      </c>
      <c r="O3385">
        <v>14.555077737347</v>
      </c>
      <c r="P3385">
        <v>37.409090909090899</v>
      </c>
    </row>
    <row r="3386" spans="1:17" hidden="1" x14ac:dyDescent="0.3">
      <c r="A3386" t="s">
        <v>6992</v>
      </c>
      <c r="B3386" t="s">
        <v>6993</v>
      </c>
      <c r="C3386" t="s">
        <v>10405</v>
      </c>
      <c r="D3386" t="s">
        <v>1429</v>
      </c>
      <c r="E3386">
        <v>59.78107</v>
      </c>
      <c r="F3386">
        <v>2.39</v>
      </c>
      <c r="G3386">
        <v>95.769548908804495</v>
      </c>
      <c r="H3386">
        <v>-21.514727823512398</v>
      </c>
      <c r="I3386">
        <v>27.4538453653029</v>
      </c>
      <c r="J3386">
        <v>-1.2091463453046301</v>
      </c>
      <c r="K3386">
        <v>2.8179813370703002</v>
      </c>
      <c r="L3386">
        <v>2.6128599634301199</v>
      </c>
      <c r="M3386">
        <v>39.241831366394798</v>
      </c>
      <c r="N3386">
        <v>0.16373895934546101</v>
      </c>
      <c r="O3386">
        <v>105.439330543933</v>
      </c>
      <c r="P3386">
        <v>139</v>
      </c>
      <c r="Q3386">
        <v>1.3103612612396001E-2</v>
      </c>
    </row>
    <row r="3387" spans="1:17" hidden="1" x14ac:dyDescent="0.3">
      <c r="A3387" t="s">
        <v>6994</v>
      </c>
      <c r="B3387" t="s">
        <v>6995</v>
      </c>
      <c r="C3387" t="s">
        <v>10405</v>
      </c>
      <c r="D3387" t="s">
        <v>83</v>
      </c>
      <c r="E3387">
        <v>59.770307922000001</v>
      </c>
      <c r="F3387">
        <v>6.94</v>
      </c>
      <c r="G3387">
        <v>12.7338346230902</v>
      </c>
      <c r="H3387">
        <v>-9.7498295133583799</v>
      </c>
      <c r="I3387">
        <v>-4.5491110278973697</v>
      </c>
      <c r="J3387">
        <v>-4.0028889260787004</v>
      </c>
      <c r="K3387">
        <v>7.6144789096026901</v>
      </c>
      <c r="L3387">
        <v>7.1805607033776297</v>
      </c>
      <c r="M3387">
        <v>35.744598198440798</v>
      </c>
      <c r="N3387">
        <v>0.23250851992900501</v>
      </c>
      <c r="O3387">
        <v>86.887608069164202</v>
      </c>
      <c r="P3387">
        <v>50.869565217391298</v>
      </c>
      <c r="Q3387">
        <v>7.7263938874015003E-2</v>
      </c>
    </row>
    <row r="3388" spans="1:17" hidden="1" x14ac:dyDescent="0.3">
      <c r="A3388" t="s">
        <v>6996</v>
      </c>
      <c r="B3388" t="s">
        <v>6997</v>
      </c>
      <c r="C3388" t="s">
        <v>10405</v>
      </c>
      <c r="D3388" t="s">
        <v>1211</v>
      </c>
      <c r="E3388">
        <v>59.689599999999999</v>
      </c>
      <c r="F3388">
        <v>40.549999999999997</v>
      </c>
      <c r="G3388">
        <v>-43.3703365893615</v>
      </c>
      <c r="H3388">
        <v>-16.075214613233701</v>
      </c>
      <c r="I3388">
        <v>-0.70399200116754201</v>
      </c>
      <c r="J3388">
        <v>-6.6229836740734598</v>
      </c>
      <c r="K3388">
        <v>42.170081377030897</v>
      </c>
      <c r="L3388">
        <v>40.874145340688798</v>
      </c>
      <c r="M3388">
        <v>32.732709020829098</v>
      </c>
      <c r="N3388">
        <v>0.23893806174151899</v>
      </c>
      <c r="O3388">
        <v>33.785450061652298</v>
      </c>
      <c r="P3388">
        <v>22.878787878787801</v>
      </c>
      <c r="Q3388">
        <v>0.154483498964917</v>
      </c>
    </row>
    <row r="3389" spans="1:17" hidden="1" x14ac:dyDescent="0.3">
      <c r="A3389" t="s">
        <v>6998</v>
      </c>
      <c r="B3389" t="s">
        <v>6999</v>
      </c>
      <c r="C3389" t="s">
        <v>10405</v>
      </c>
      <c r="D3389" t="s">
        <v>2205</v>
      </c>
      <c r="E3389">
        <v>59.592359999999999</v>
      </c>
      <c r="F3389">
        <v>168.15</v>
      </c>
      <c r="G3389">
        <v>288.52550128975599</v>
      </c>
      <c r="H3389">
        <v>3.2876226038380101</v>
      </c>
      <c r="I3389">
        <v>139.79410325159901</v>
      </c>
      <c r="J3389">
        <v>-7.0530282018447199</v>
      </c>
      <c r="K3389">
        <v>141.741920844052</v>
      </c>
      <c r="L3389">
        <v>92.224146918045705</v>
      </c>
      <c r="M3389">
        <v>44.024933984125099</v>
      </c>
      <c r="N3389">
        <v>0.17888563049853301</v>
      </c>
      <c r="O3389">
        <v>5.26315789473683</v>
      </c>
      <c r="P3389">
        <v>409.54545454545399</v>
      </c>
      <c r="Q3389">
        <v>0.12675239785384901</v>
      </c>
    </row>
    <row r="3390" spans="1:17" hidden="1" x14ac:dyDescent="0.3">
      <c r="A3390" t="s">
        <v>7000</v>
      </c>
      <c r="B3390" t="s">
        <v>7001</v>
      </c>
      <c r="C3390" t="s">
        <v>10405</v>
      </c>
      <c r="D3390" t="s">
        <v>284</v>
      </c>
      <c r="E3390">
        <v>59.582149000000001</v>
      </c>
      <c r="F3390">
        <v>119.15</v>
      </c>
      <c r="G3390">
        <v>31.5935739920888</v>
      </c>
      <c r="H3390">
        <v>-1.3406657744503601</v>
      </c>
      <c r="I3390">
        <v>86.629333119557799</v>
      </c>
      <c r="J3390">
        <v>-6.3117666510210899</v>
      </c>
      <c r="K3390">
        <v>109.90062344834899</v>
      </c>
      <c r="L3390">
        <v>102.039674620437</v>
      </c>
      <c r="M3390">
        <v>24.520531924404999</v>
      </c>
      <c r="N3390">
        <v>0.59144032216605202</v>
      </c>
      <c r="O3390">
        <v>23.206042803189199</v>
      </c>
      <c r="P3390">
        <v>140.6098546042</v>
      </c>
      <c r="Q3390">
        <v>2.1683528891426E-2</v>
      </c>
    </row>
    <row r="3391" spans="1:17" hidden="1" x14ac:dyDescent="0.3">
      <c r="A3391" t="s">
        <v>7002</v>
      </c>
      <c r="B3391" t="s">
        <v>7003</v>
      </c>
      <c r="C3391" t="s">
        <v>10405</v>
      </c>
      <c r="D3391" t="s">
        <v>3193</v>
      </c>
      <c r="E3391">
        <v>59.550579200000001</v>
      </c>
      <c r="F3391">
        <v>60.16</v>
      </c>
      <c r="G3391">
        <v>41.1234742627298</v>
      </c>
      <c r="H3391">
        <v>-12.291292251945601</v>
      </c>
      <c r="I3391">
        <v>32.145504687834702</v>
      </c>
      <c r="J3391">
        <v>-2.1668493400561002</v>
      </c>
      <c r="K3391">
        <v>57.562502870649702</v>
      </c>
      <c r="L3391">
        <v>49.604618028645</v>
      </c>
      <c r="M3391">
        <v>44.663202978380703</v>
      </c>
      <c r="N3391">
        <v>0.47610968752184801</v>
      </c>
      <c r="O3391">
        <v>15.774601063829699</v>
      </c>
      <c r="P3391">
        <v>96.858638743455501</v>
      </c>
      <c r="Q3391">
        <v>0.111636277418593</v>
      </c>
    </row>
    <row r="3392" spans="1:17" hidden="1" x14ac:dyDescent="0.3">
      <c r="A3392" t="s">
        <v>7004</v>
      </c>
      <c r="B3392" t="s">
        <v>7005</v>
      </c>
      <c r="C3392" t="s">
        <v>10405</v>
      </c>
      <c r="E3392">
        <v>59.550503999999997</v>
      </c>
      <c r="F3392">
        <v>43.71</v>
      </c>
      <c r="G3392">
        <v>-31.849498710243001</v>
      </c>
      <c r="H3392">
        <v>5.7189121906081297</v>
      </c>
      <c r="I3392">
        <v>174.005360516818</v>
      </c>
      <c r="J3392">
        <v>8.1667229233869296</v>
      </c>
      <c r="K3392">
        <v>25.571280610921299</v>
      </c>
      <c r="M3392">
        <v>100</v>
      </c>
      <c r="N3392">
        <v>1.2495164410057999</v>
      </c>
      <c r="O3392">
        <v>0</v>
      </c>
    </row>
    <row r="3393" spans="1:17" hidden="1" x14ac:dyDescent="0.3">
      <c r="A3393" t="s">
        <v>7006</v>
      </c>
      <c r="B3393" t="s">
        <v>7007</v>
      </c>
      <c r="C3393" t="s">
        <v>10405</v>
      </c>
      <c r="D3393" t="s">
        <v>433</v>
      </c>
      <c r="E3393">
        <v>59.452800000000003</v>
      </c>
      <c r="F3393">
        <v>55</v>
      </c>
      <c r="G3393">
        <v>-67.970288489569398</v>
      </c>
      <c r="H3393">
        <v>-4.4114734297084199</v>
      </c>
      <c r="I3393">
        <v>-21.991343732964999</v>
      </c>
      <c r="J3393">
        <v>-6.8958489325159196</v>
      </c>
      <c r="K3393">
        <v>56.783319369847497</v>
      </c>
      <c r="L3393">
        <v>60.031451354529501</v>
      </c>
      <c r="M3393">
        <v>40.223123064699102</v>
      </c>
      <c r="N3393">
        <v>0.41560439560439499</v>
      </c>
      <c r="O3393">
        <v>58.181818181818102</v>
      </c>
      <c r="P3393">
        <v>11.9023397761953</v>
      </c>
    </row>
    <row r="3394" spans="1:17" hidden="1" x14ac:dyDescent="0.3">
      <c r="A3394" t="s">
        <v>7008</v>
      </c>
      <c r="B3394" t="s">
        <v>7009</v>
      </c>
      <c r="C3394" t="s">
        <v>10405</v>
      </c>
      <c r="D3394" t="s">
        <v>1614</v>
      </c>
      <c r="E3394">
        <v>59.4</v>
      </c>
      <c r="F3394">
        <v>1.08</v>
      </c>
      <c r="G3394">
        <v>64.514137653393206</v>
      </c>
      <c r="H3394">
        <v>-24.197808631593201</v>
      </c>
      <c r="I3394">
        <v>32.605360516818003</v>
      </c>
      <c r="J3394">
        <v>-9.0705720614938308</v>
      </c>
      <c r="K3394">
        <v>1.16620931986628</v>
      </c>
      <c r="L3394">
        <v>0.98427329417419795</v>
      </c>
      <c r="M3394">
        <v>22.889131897009101</v>
      </c>
      <c r="N3394">
        <v>0.46642557951038399</v>
      </c>
      <c r="O3394">
        <v>33.3333333333333</v>
      </c>
      <c r="P3394">
        <v>111.764705882352</v>
      </c>
      <c r="Q3394">
        <v>8.9500292014529997E-2</v>
      </c>
    </row>
    <row r="3395" spans="1:17" hidden="1" x14ac:dyDescent="0.3">
      <c r="A3395" t="s">
        <v>7010</v>
      </c>
      <c r="B3395" t="s">
        <v>7011</v>
      </c>
      <c r="C3395" t="s">
        <v>10405</v>
      </c>
      <c r="D3395" t="s">
        <v>1232</v>
      </c>
      <c r="E3395">
        <v>59.319891120000001</v>
      </c>
      <c r="F3395">
        <v>95.2</v>
      </c>
      <c r="G3395">
        <v>-55.719950529515302</v>
      </c>
      <c r="H3395">
        <v>-16.6293233355834</v>
      </c>
      <c r="I3395">
        <v>-17.9690520158189</v>
      </c>
      <c r="J3395">
        <v>-6.8530282018447197</v>
      </c>
      <c r="K3395">
        <v>99.649417208209996</v>
      </c>
      <c r="L3395">
        <v>103.226578994006</v>
      </c>
      <c r="M3395">
        <v>33.747701631185699</v>
      </c>
      <c r="N3395">
        <v>0.125656902529657</v>
      </c>
      <c r="O3395">
        <v>63.235294117647001</v>
      </c>
      <c r="P3395">
        <v>11.8683901292597</v>
      </c>
      <c r="Q3395">
        <v>7.0688131742663002E-2</v>
      </c>
    </row>
    <row r="3396" spans="1:17" hidden="1" x14ac:dyDescent="0.3">
      <c r="A3396" t="s">
        <v>7012</v>
      </c>
      <c r="B3396" t="s">
        <v>7013</v>
      </c>
      <c r="C3396" t="s">
        <v>10405</v>
      </c>
      <c r="D3396" t="s">
        <v>130</v>
      </c>
      <c r="E3396">
        <v>59.16666</v>
      </c>
      <c r="F3396">
        <v>15.74</v>
      </c>
      <c r="G3396">
        <v>-7.4226212398873503</v>
      </c>
      <c r="H3396">
        <v>-1.6971006168665099</v>
      </c>
      <c r="I3396">
        <v>-7.55514192561039</v>
      </c>
      <c r="J3396">
        <v>4.5213662618230996</v>
      </c>
      <c r="K3396">
        <v>14.917384310496001</v>
      </c>
      <c r="L3396">
        <v>15.805109957366801</v>
      </c>
      <c r="M3396">
        <v>62.998551314810101</v>
      </c>
      <c r="N3396">
        <v>2.2163455637175602</v>
      </c>
      <c r="O3396">
        <v>63.913595933926302</v>
      </c>
      <c r="P3396">
        <v>26.4257028112449</v>
      </c>
      <c r="Q3396">
        <v>-2.5014076535185E-2</v>
      </c>
    </row>
    <row r="3397" spans="1:17" hidden="1" x14ac:dyDescent="0.3">
      <c r="A3397" t="s">
        <v>6241</v>
      </c>
      <c r="B3397" t="s">
        <v>7014</v>
      </c>
      <c r="C3397" t="s">
        <v>10405</v>
      </c>
      <c r="D3397" t="s">
        <v>122</v>
      </c>
      <c r="E3397">
        <v>59.122108232999999</v>
      </c>
      <c r="F3397">
        <v>0.84</v>
      </c>
      <c r="G3397">
        <v>-47.849498710243097</v>
      </c>
      <c r="H3397">
        <v>-0.79713523091983296</v>
      </c>
      <c r="I3397">
        <v>11.836129747587201</v>
      </c>
      <c r="J3397">
        <v>-4.3786095971935604</v>
      </c>
      <c r="K3397">
        <v>0.83162215689150398</v>
      </c>
      <c r="L3397">
        <v>0.94447962895256599</v>
      </c>
      <c r="M3397">
        <v>38.3758818763554</v>
      </c>
      <c r="N3397">
        <v>1.4654628544207999</v>
      </c>
      <c r="O3397">
        <v>30.952380952380899</v>
      </c>
      <c r="P3397">
        <v>39.999999999999901</v>
      </c>
      <c r="Q3397">
        <v>-0.140731209997215</v>
      </c>
    </row>
    <row r="3398" spans="1:17" hidden="1" x14ac:dyDescent="0.3">
      <c r="A3398" t="s">
        <v>7015</v>
      </c>
      <c r="B3398" t="s">
        <v>7016</v>
      </c>
      <c r="C3398" t="s">
        <v>10405</v>
      </c>
      <c r="D3398" t="s">
        <v>1211</v>
      </c>
      <c r="E3398">
        <v>59.059698779999998</v>
      </c>
      <c r="F3398">
        <v>0.6</v>
      </c>
      <c r="G3398">
        <v>-9.4005191184063506</v>
      </c>
      <c r="H3398">
        <v>-16.0950418331742</v>
      </c>
      <c r="I3398">
        <v>2.6053605168180698</v>
      </c>
      <c r="J3398">
        <v>-3.6659314276511701</v>
      </c>
      <c r="K3398">
        <v>0.63443508312268904</v>
      </c>
      <c r="L3398">
        <v>0.59310008754284405</v>
      </c>
      <c r="M3398">
        <v>32.002968548200798</v>
      </c>
      <c r="N3398">
        <v>0.66563248427459099</v>
      </c>
      <c r="O3398">
        <v>26.6666666666666</v>
      </c>
      <c r="P3398">
        <v>22.4489795918367</v>
      </c>
      <c r="Q3398">
        <v>-5.2261164875440002E-3</v>
      </c>
    </row>
    <row r="3399" spans="1:17" hidden="1" x14ac:dyDescent="0.3">
      <c r="A3399" t="s">
        <v>7017</v>
      </c>
      <c r="B3399" t="s">
        <v>7018</v>
      </c>
      <c r="C3399" t="s">
        <v>10405</v>
      </c>
      <c r="D3399" t="s">
        <v>21</v>
      </c>
      <c r="E3399">
        <v>59.057322379999903</v>
      </c>
      <c r="F3399">
        <v>3.56</v>
      </c>
      <c r="G3399">
        <v>65.928279067534604</v>
      </c>
      <c r="H3399">
        <v>-18.923915857700401</v>
      </c>
      <c r="I3399">
        <v>-37.394639483181898</v>
      </c>
      <c r="J3399">
        <v>-4.5187816265022498</v>
      </c>
      <c r="K3399">
        <v>4.1484750006614597</v>
      </c>
      <c r="L3399">
        <v>3.7017838076819798</v>
      </c>
      <c r="M3399">
        <v>9.6065370789213596</v>
      </c>
      <c r="N3399">
        <v>0.44973393848747301</v>
      </c>
      <c r="O3399">
        <v>102.247191011235</v>
      </c>
      <c r="P3399">
        <v>97.7777777777777</v>
      </c>
      <c r="Q3399">
        <v>-2.7834249034520999E-2</v>
      </c>
    </row>
    <row r="3400" spans="1:17" hidden="1" x14ac:dyDescent="0.3">
      <c r="A3400" t="s">
        <v>7019</v>
      </c>
      <c r="B3400" t="s">
        <v>7020</v>
      </c>
      <c r="C3400" t="s">
        <v>10405</v>
      </c>
      <c r="D3400" t="s">
        <v>130</v>
      </c>
      <c r="E3400">
        <v>58.934472649999996</v>
      </c>
      <c r="F3400">
        <v>17.86</v>
      </c>
      <c r="G3400">
        <v>46.750501289756897</v>
      </c>
      <c r="H3400">
        <v>-0.30503473881933801</v>
      </c>
      <c r="I3400">
        <v>14.5108258048535</v>
      </c>
      <c r="J3400">
        <v>-8.1947604853092901</v>
      </c>
      <c r="K3400">
        <v>17.1439792113183</v>
      </c>
      <c r="L3400">
        <v>15.1407125277699</v>
      </c>
      <c r="M3400">
        <v>39.086863992242797</v>
      </c>
      <c r="N3400">
        <v>0.89098370513903002</v>
      </c>
      <c r="O3400">
        <v>17.581187010078299</v>
      </c>
      <c r="P3400">
        <v>94.130434782608702</v>
      </c>
      <c r="Q3400">
        <v>7.3109705274795003E-2</v>
      </c>
    </row>
    <row r="3401" spans="1:17" hidden="1" x14ac:dyDescent="0.3">
      <c r="A3401" t="s">
        <v>7021</v>
      </c>
      <c r="B3401" t="s">
        <v>7022</v>
      </c>
      <c r="C3401" t="s">
        <v>10405</v>
      </c>
      <c r="D3401" t="s">
        <v>125</v>
      </c>
      <c r="E3401">
        <v>58.908175735</v>
      </c>
      <c r="F3401">
        <v>42.65</v>
      </c>
      <c r="G3401">
        <v>-41.775581075607398</v>
      </c>
      <c r="H3401">
        <v>-2.9532198870044799</v>
      </c>
      <c r="I3401">
        <v>-27.320721848546199</v>
      </c>
      <c r="J3401">
        <v>-2.8669816902168201</v>
      </c>
      <c r="K3401">
        <v>41.5907982310639</v>
      </c>
      <c r="M3401">
        <v>55.231916766510999</v>
      </c>
      <c r="O3401">
        <v>14.302461899179301</v>
      </c>
      <c r="P3401">
        <v>14.037433155080199</v>
      </c>
    </row>
    <row r="3402" spans="1:17" hidden="1" x14ac:dyDescent="0.3">
      <c r="A3402" t="s">
        <v>7023</v>
      </c>
      <c r="B3402" t="s">
        <v>7024</v>
      </c>
      <c r="C3402" t="s">
        <v>10405</v>
      </c>
      <c r="D3402" t="s">
        <v>1551</v>
      </c>
      <c r="E3402">
        <v>58.881264000000002</v>
      </c>
      <c r="F3402">
        <v>33.020000000000003</v>
      </c>
      <c r="G3402">
        <v>-2.3593026318116999</v>
      </c>
      <c r="H3402">
        <v>-5.2172568450712902</v>
      </c>
      <c r="I3402">
        <v>5.35628988484783</v>
      </c>
      <c r="J3402">
        <v>0.12823139876971701</v>
      </c>
      <c r="K3402">
        <v>32.172059823507901</v>
      </c>
      <c r="L3402">
        <v>30.928810191417</v>
      </c>
      <c r="M3402">
        <v>54.684363107434699</v>
      </c>
      <c r="N3402">
        <v>0.60513084001447603</v>
      </c>
      <c r="O3402">
        <v>41.0054512416717</v>
      </c>
      <c r="P3402">
        <v>48.671769473210198</v>
      </c>
      <c r="Q3402">
        <v>6.2944206101382003E-2</v>
      </c>
    </row>
    <row r="3403" spans="1:17" hidden="1" x14ac:dyDescent="0.3">
      <c r="A3403" t="s">
        <v>7025</v>
      </c>
      <c r="B3403" t="s">
        <v>7026</v>
      </c>
      <c r="C3403" t="s">
        <v>10405</v>
      </c>
      <c r="D3403" t="s">
        <v>144</v>
      </c>
      <c r="E3403">
        <v>58.704039999999999</v>
      </c>
      <c r="F3403">
        <v>53.66</v>
      </c>
      <c r="G3403">
        <v>211.46464076512399</v>
      </c>
      <c r="H3403">
        <v>104.111405963335</v>
      </c>
      <c r="I3403">
        <v>213.431501084019</v>
      </c>
      <c r="J3403">
        <v>11.097292807674799</v>
      </c>
      <c r="K3403">
        <v>32.278540997859302</v>
      </c>
      <c r="L3403">
        <v>24.409540450198701</v>
      </c>
      <c r="M3403">
        <v>91.850473221853903</v>
      </c>
      <c r="N3403">
        <v>3.8142037112926799</v>
      </c>
      <c r="O3403">
        <v>0</v>
      </c>
      <c r="P3403">
        <v>285.488505747126</v>
      </c>
      <c r="Q3403">
        <v>0.139393241629482</v>
      </c>
    </row>
    <row r="3404" spans="1:17" hidden="1" x14ac:dyDescent="0.3">
      <c r="A3404" t="s">
        <v>7027</v>
      </c>
      <c r="B3404" t="s">
        <v>7028</v>
      </c>
      <c r="C3404" t="s">
        <v>10405</v>
      </c>
      <c r="E3404">
        <v>58.696928</v>
      </c>
      <c r="F3404">
        <v>166.45</v>
      </c>
      <c r="G3404">
        <v>25.327082970587799</v>
      </c>
      <c r="H3404">
        <v>-5.0428443546777304</v>
      </c>
      <c r="I3404">
        <v>-10.4216317710996</v>
      </c>
      <c r="J3404">
        <v>3.8123564135398902</v>
      </c>
      <c r="K3404">
        <v>165.130665239834</v>
      </c>
      <c r="L3404">
        <v>156.06698180946199</v>
      </c>
      <c r="M3404">
        <v>57.352884904475502</v>
      </c>
      <c r="N3404">
        <v>1.05001651494036</v>
      </c>
      <c r="O3404">
        <v>26.554520877140298</v>
      </c>
      <c r="P3404">
        <v>82.510964912280699</v>
      </c>
      <c r="Q3404">
        <v>0.115894389462006</v>
      </c>
    </row>
    <row r="3405" spans="1:17" hidden="1" x14ac:dyDescent="0.3">
      <c r="A3405" t="s">
        <v>7029</v>
      </c>
      <c r="B3405" t="s">
        <v>7030</v>
      </c>
      <c r="C3405" t="s">
        <v>10405</v>
      </c>
      <c r="D3405" t="s">
        <v>5630</v>
      </c>
      <c r="E3405">
        <v>58.618700799999999</v>
      </c>
      <c r="F3405">
        <v>40.42</v>
      </c>
      <c r="G3405">
        <v>11.738423137003799</v>
      </c>
      <c r="H3405">
        <v>0.78617012882058501</v>
      </c>
      <c r="I3405">
        <v>5.4625033739609403</v>
      </c>
      <c r="J3405">
        <v>-2.10082934907226</v>
      </c>
      <c r="K3405">
        <v>39.370934930425101</v>
      </c>
      <c r="L3405">
        <v>35.246405349880902</v>
      </c>
      <c r="M3405">
        <v>42.485482722654098</v>
      </c>
      <c r="N3405">
        <v>1.7836614808028499</v>
      </c>
      <c r="O3405">
        <v>23.5774369124196</v>
      </c>
      <c r="P3405">
        <v>48.602941176470502</v>
      </c>
      <c r="Q3405">
        <v>7.7777852491090996E-2</v>
      </c>
    </row>
    <row r="3406" spans="1:17" hidden="1" x14ac:dyDescent="0.3">
      <c r="A3406" t="s">
        <v>7031</v>
      </c>
      <c r="B3406" t="s">
        <v>7032</v>
      </c>
      <c r="C3406" t="s">
        <v>10405</v>
      </c>
      <c r="D3406" t="s">
        <v>1462</v>
      </c>
      <c r="E3406">
        <v>58.59</v>
      </c>
      <c r="F3406">
        <v>31.5</v>
      </c>
      <c r="G3406">
        <v>27.241410380665901</v>
      </c>
      <c r="H3406">
        <v>-11.717333779984299</v>
      </c>
      <c r="I3406">
        <v>29.732871025925899</v>
      </c>
      <c r="J3406">
        <v>-5.4272613306790802</v>
      </c>
      <c r="K3406">
        <v>32.101068387872701</v>
      </c>
      <c r="L3406">
        <v>27.878937301205301</v>
      </c>
      <c r="M3406">
        <v>40.279508139876199</v>
      </c>
      <c r="N3406">
        <v>0.27332711357462303</v>
      </c>
      <c r="O3406">
        <v>21.3650793650793</v>
      </c>
      <c r="P3406">
        <v>75</v>
      </c>
      <c r="Q3406">
        <v>3.1873540919416E-2</v>
      </c>
    </row>
    <row r="3407" spans="1:17" hidden="1" x14ac:dyDescent="0.3">
      <c r="A3407" t="s">
        <v>7033</v>
      </c>
      <c r="B3407" t="s">
        <v>7034</v>
      </c>
      <c r="C3407" t="s">
        <v>10405</v>
      </c>
      <c r="D3407" t="s">
        <v>501</v>
      </c>
      <c r="E3407">
        <v>58.511219519999997</v>
      </c>
      <c r="F3407">
        <v>39.26</v>
      </c>
      <c r="G3407">
        <v>-21.257949414468399</v>
      </c>
      <c r="H3407">
        <v>-0.40757468591886797</v>
      </c>
      <c r="I3407">
        <v>-27.800846694500901</v>
      </c>
      <c r="J3407">
        <v>-2.3012903666907998</v>
      </c>
      <c r="K3407">
        <v>38.8906120071074</v>
      </c>
      <c r="L3407">
        <v>38.940654843954597</v>
      </c>
      <c r="M3407">
        <v>51.2821734765622</v>
      </c>
      <c r="N3407">
        <v>1.3416945384507799</v>
      </c>
      <c r="O3407">
        <v>42.638818135506803</v>
      </c>
      <c r="P3407">
        <v>33.084745762711798</v>
      </c>
      <c r="Q3407">
        <v>-6.6576291599430001E-2</v>
      </c>
    </row>
    <row r="3408" spans="1:17" hidden="1" x14ac:dyDescent="0.3">
      <c r="A3408" t="s">
        <v>7035</v>
      </c>
      <c r="B3408" t="s">
        <v>7036</v>
      </c>
      <c r="C3408" t="s">
        <v>10405</v>
      </c>
      <c r="D3408" t="s">
        <v>7037</v>
      </c>
      <c r="E3408">
        <v>58.500389599999998</v>
      </c>
      <c r="F3408">
        <v>70.81</v>
      </c>
      <c r="G3408">
        <v>-1.0106221396591899</v>
      </c>
      <c r="H3408">
        <v>16.762870346764501</v>
      </c>
      <c r="I3408">
        <v>3.5447285783039901</v>
      </c>
      <c r="J3408">
        <v>11.811097220842001</v>
      </c>
      <c r="K3408">
        <v>62.669159969058597</v>
      </c>
      <c r="L3408">
        <v>63.073053838209397</v>
      </c>
      <c r="M3408">
        <v>62.306890470453197</v>
      </c>
      <c r="N3408">
        <v>2.2262031160400202</v>
      </c>
      <c r="O3408">
        <v>30.5041660782375</v>
      </c>
      <c r="P3408">
        <v>44.510204081632601</v>
      </c>
      <c r="Q3408">
        <v>-6.2586009720633995E-2</v>
      </c>
    </row>
    <row r="3409" spans="1:17" hidden="1" x14ac:dyDescent="0.3">
      <c r="A3409" t="s">
        <v>7038</v>
      </c>
      <c r="B3409" t="s">
        <v>7039</v>
      </c>
      <c r="C3409" t="s">
        <v>10405</v>
      </c>
      <c r="D3409" t="s">
        <v>501</v>
      </c>
      <c r="E3409">
        <v>58.494439999999997</v>
      </c>
      <c r="F3409">
        <v>7.72</v>
      </c>
      <c r="G3409">
        <v>58.298284540988398</v>
      </c>
      <c r="H3409">
        <v>-12.8532416806189</v>
      </c>
      <c r="I3409">
        <v>-25.380336741823101</v>
      </c>
      <c r="J3409">
        <v>-3.1641393129558302</v>
      </c>
      <c r="K3409">
        <v>8.5144619961804793</v>
      </c>
      <c r="L3409">
        <v>8.0988589154107604</v>
      </c>
      <c r="M3409">
        <v>34.838328298889401</v>
      </c>
      <c r="N3409">
        <v>0.69846140752684605</v>
      </c>
      <c r="O3409">
        <v>61.398963730569903</v>
      </c>
      <c r="P3409">
        <v>101.041666666666</v>
      </c>
      <c r="Q3409">
        <v>6.6772141950972003E-2</v>
      </c>
    </row>
    <row r="3410" spans="1:17" hidden="1" x14ac:dyDescent="0.3">
      <c r="A3410" t="s">
        <v>7040</v>
      </c>
      <c r="B3410" t="s">
        <v>7041</v>
      </c>
      <c r="C3410" t="s">
        <v>10405</v>
      </c>
      <c r="D3410" t="s">
        <v>549</v>
      </c>
      <c r="E3410">
        <v>58.418399999999998</v>
      </c>
      <c r="F3410">
        <v>2.02</v>
      </c>
      <c r="G3410">
        <v>39.702493764879002</v>
      </c>
      <c r="H3410">
        <v>-57.566876670472503</v>
      </c>
      <c r="I3410">
        <v>4.2921075047698896</v>
      </c>
      <c r="J3410">
        <v>0.52429138578414403</v>
      </c>
      <c r="K3410">
        <v>2.0234251992247798</v>
      </c>
      <c r="L3410">
        <v>1.9320390891908801</v>
      </c>
      <c r="M3410">
        <v>66.001010546160103</v>
      </c>
      <c r="N3410">
        <v>0.17261405937374799</v>
      </c>
      <c r="O3410">
        <v>104.455445544554</v>
      </c>
      <c r="P3410">
        <v>100.287077467275</v>
      </c>
      <c r="Q3410">
        <v>0.134854507244029</v>
      </c>
    </row>
    <row r="3411" spans="1:17" hidden="1" x14ac:dyDescent="0.3">
      <c r="A3411" t="s">
        <v>7042</v>
      </c>
      <c r="B3411" t="s">
        <v>7043</v>
      </c>
      <c r="C3411" t="s">
        <v>10405</v>
      </c>
      <c r="D3411" t="s">
        <v>592</v>
      </c>
      <c r="E3411">
        <v>58.351480000000002</v>
      </c>
      <c r="F3411">
        <v>68</v>
      </c>
      <c r="G3411">
        <v>4.0146371538927701</v>
      </c>
      <c r="H3411">
        <v>-8.44369607748067</v>
      </c>
      <c r="I3411">
        <v>13.374591286048799</v>
      </c>
      <c r="J3411">
        <v>-5.9821609350923302</v>
      </c>
      <c r="K3411">
        <v>68.445999967419695</v>
      </c>
      <c r="L3411">
        <v>63.7187204507199</v>
      </c>
      <c r="M3411">
        <v>52.008722099865999</v>
      </c>
      <c r="N3411">
        <v>1.7625000335055601</v>
      </c>
      <c r="O3411">
        <v>17.647058823529399</v>
      </c>
      <c r="P3411">
        <v>57.407407407407398</v>
      </c>
      <c r="Q3411">
        <v>8.4922789922993E-2</v>
      </c>
    </row>
    <row r="3412" spans="1:17" hidden="1" x14ac:dyDescent="0.3">
      <c r="A3412" t="s">
        <v>7044</v>
      </c>
      <c r="B3412" t="s">
        <v>7045</v>
      </c>
      <c r="C3412" t="s">
        <v>10405</v>
      </c>
      <c r="D3412" t="s">
        <v>400</v>
      </c>
      <c r="E3412">
        <v>58.277768000000002</v>
      </c>
      <c r="F3412">
        <v>2.72</v>
      </c>
      <c r="G3412">
        <v>-2.9395461036079999</v>
      </c>
      <c r="H3412">
        <v>9.2330666447755991</v>
      </c>
      <c r="I3412">
        <v>-4.9979452683058696</v>
      </c>
      <c r="J3412">
        <v>-5.6893918382083601</v>
      </c>
      <c r="K3412">
        <v>2.51785955053204</v>
      </c>
      <c r="L3412">
        <v>2.4036941350096002</v>
      </c>
      <c r="M3412">
        <v>65.720637793492202</v>
      </c>
      <c r="N3412">
        <v>1.1359326786230399</v>
      </c>
      <c r="O3412">
        <v>30.514705882352899</v>
      </c>
      <c r="P3412">
        <v>44.680851063829799</v>
      </c>
      <c r="Q3412">
        <v>9.8262598582578006E-2</v>
      </c>
    </row>
    <row r="3413" spans="1:17" hidden="1" x14ac:dyDescent="0.3">
      <c r="A3413" t="s">
        <v>7046</v>
      </c>
      <c r="B3413" t="s">
        <v>7047</v>
      </c>
      <c r="C3413" t="s">
        <v>10405</v>
      </c>
      <c r="D3413" t="s">
        <v>276</v>
      </c>
      <c r="E3413">
        <v>58.248442500000003</v>
      </c>
      <c r="F3413">
        <v>173.85</v>
      </c>
      <c r="G3413">
        <v>-1.13521299595737</v>
      </c>
      <c r="H3413">
        <v>-0.15301284766701501</v>
      </c>
      <c r="I3413">
        <v>-2.41448075302318</v>
      </c>
      <c r="J3413">
        <v>-11.7437498513292</v>
      </c>
      <c r="K3413">
        <v>175.698548156204</v>
      </c>
      <c r="L3413">
        <v>164.199394660519</v>
      </c>
      <c r="M3413">
        <v>36.080661654407102</v>
      </c>
      <c r="N3413">
        <v>0.90341650645253002</v>
      </c>
      <c r="O3413">
        <v>32.297958009778498</v>
      </c>
      <c r="P3413">
        <v>42.851273623664703</v>
      </c>
      <c r="Q3413">
        <v>9.4590706262092997E-2</v>
      </c>
    </row>
    <row r="3414" spans="1:17" hidden="1" x14ac:dyDescent="0.3">
      <c r="A3414" t="s">
        <v>7048</v>
      </c>
      <c r="B3414" t="s">
        <v>7049</v>
      </c>
      <c r="C3414" t="s">
        <v>10405</v>
      </c>
      <c r="D3414" t="s">
        <v>130</v>
      </c>
      <c r="E3414">
        <v>58.243425000000002</v>
      </c>
      <c r="F3414">
        <v>87.65</v>
      </c>
      <c r="G3414">
        <v>-12.6927197488831</v>
      </c>
      <c r="H3414">
        <v>1.5519716245500199</v>
      </c>
      <c r="I3414">
        <v>-10.870979564353901</v>
      </c>
      <c r="J3414">
        <v>0.64134879291996105</v>
      </c>
      <c r="M3414">
        <v>100</v>
      </c>
    </row>
    <row r="3415" spans="1:17" hidden="1" x14ac:dyDescent="0.3">
      <c r="A3415" t="s">
        <v>7050</v>
      </c>
      <c r="B3415" t="s">
        <v>7051</v>
      </c>
      <c r="C3415" t="s">
        <v>10405</v>
      </c>
      <c r="D3415" t="s">
        <v>125</v>
      </c>
      <c r="E3415">
        <v>58.208806655999901</v>
      </c>
      <c r="F3415">
        <v>28.64</v>
      </c>
      <c r="G3415">
        <v>80.298649437904999</v>
      </c>
      <c r="H3415">
        <v>8.6793303519544605</v>
      </c>
      <c r="I3415">
        <v>74.5624650744588</v>
      </c>
      <c r="J3415">
        <v>-9.7453358941524204</v>
      </c>
      <c r="K3415">
        <v>26.781346009673499</v>
      </c>
      <c r="L3415">
        <v>19.9028751928095</v>
      </c>
      <c r="M3415">
        <v>39.706259826608203</v>
      </c>
      <c r="N3415">
        <v>0.603965262853704</v>
      </c>
      <c r="O3415">
        <v>18.715083798882599</v>
      </c>
      <c r="P3415">
        <v>213.005464480874</v>
      </c>
    </row>
    <row r="3416" spans="1:17" hidden="1" x14ac:dyDescent="0.3">
      <c r="A3416" t="s">
        <v>7052</v>
      </c>
      <c r="B3416" t="s">
        <v>7053</v>
      </c>
      <c r="C3416" t="s">
        <v>10405</v>
      </c>
      <c r="D3416" t="s">
        <v>46</v>
      </c>
      <c r="E3416">
        <v>57.756225000000001</v>
      </c>
      <c r="F3416">
        <v>79.39</v>
      </c>
      <c r="G3416">
        <v>22.575710393044201</v>
      </c>
      <c r="H3416">
        <v>1.84922890798161</v>
      </c>
      <c r="I3416">
        <v>-33.887749822931497</v>
      </c>
      <c r="J3416">
        <v>-4.1025158299377003</v>
      </c>
      <c r="K3416">
        <v>77.597975383909301</v>
      </c>
      <c r="L3416">
        <v>77.056252133882595</v>
      </c>
      <c r="M3416">
        <v>53.415478979853198</v>
      </c>
      <c r="N3416">
        <v>0.73228747701455099</v>
      </c>
      <c r="O3416">
        <v>39.8160977453079</v>
      </c>
      <c r="P3416">
        <v>62.020408163265301</v>
      </c>
      <c r="Q3416">
        <v>6.8013971100519002E-2</v>
      </c>
    </row>
    <row r="3417" spans="1:17" hidden="1" x14ac:dyDescent="0.3">
      <c r="A3417" t="s">
        <v>7054</v>
      </c>
      <c r="B3417" t="s">
        <v>7055</v>
      </c>
      <c r="C3417" t="s">
        <v>10405</v>
      </c>
      <c r="D3417" t="s">
        <v>273</v>
      </c>
      <c r="E3417">
        <v>57.702595248000002</v>
      </c>
      <c r="F3417">
        <v>103.77</v>
      </c>
      <c r="G3417">
        <v>77.702197574086398</v>
      </c>
      <c r="H3417">
        <v>13.5155186278692</v>
      </c>
      <c r="I3417">
        <v>5.77449998269344</v>
      </c>
      <c r="J3417">
        <v>3.5111139929002499</v>
      </c>
      <c r="K3417">
        <v>91.006857919479202</v>
      </c>
      <c r="L3417">
        <v>80.355565889041898</v>
      </c>
      <c r="M3417">
        <v>59.2102645975922</v>
      </c>
      <c r="N3417">
        <v>0.81173946376094097</v>
      </c>
      <c r="O3417">
        <v>9.8583405608557495</v>
      </c>
      <c r="P3417">
        <v>137.18857142857101</v>
      </c>
      <c r="Q3417">
        <v>5.7694572474152002E-2</v>
      </c>
    </row>
    <row r="3418" spans="1:17" hidden="1" x14ac:dyDescent="0.3">
      <c r="A3418" t="s">
        <v>7056</v>
      </c>
      <c r="B3418" t="s">
        <v>7057</v>
      </c>
      <c r="C3418" t="s">
        <v>10405</v>
      </c>
      <c r="D3418" t="s">
        <v>2777</v>
      </c>
      <c r="E3418">
        <v>57.683774151000001</v>
      </c>
      <c r="F3418">
        <v>3.31</v>
      </c>
      <c r="G3418">
        <v>-8.8011715726966102</v>
      </c>
      <c r="H3418">
        <v>-6.5841722679568502</v>
      </c>
      <c r="I3418">
        <v>-30.059547134896899</v>
      </c>
      <c r="J3418">
        <v>-10.6641393129558</v>
      </c>
      <c r="K3418">
        <v>3.3588811846729998</v>
      </c>
      <c r="L3418">
        <v>3.5531743434466199</v>
      </c>
      <c r="M3418">
        <v>46.043877456112398</v>
      </c>
      <c r="N3418">
        <v>0.61292390649309303</v>
      </c>
      <c r="O3418">
        <v>105.740181268882</v>
      </c>
      <c r="P3418">
        <v>56.132075471698101</v>
      </c>
      <c r="Q3418">
        <v>3.6381416606647003E-2</v>
      </c>
    </row>
    <row r="3419" spans="1:17" hidden="1" x14ac:dyDescent="0.3">
      <c r="A3419" t="s">
        <v>7058</v>
      </c>
      <c r="B3419" t="s">
        <v>7059</v>
      </c>
      <c r="C3419" t="s">
        <v>10405</v>
      </c>
      <c r="E3419">
        <v>57.636479999999999</v>
      </c>
      <c r="F3419">
        <v>81.87</v>
      </c>
      <c r="G3419">
        <v>137.63700556888699</v>
      </c>
      <c r="H3419">
        <v>10.006853373068701</v>
      </c>
      <c r="I3419">
        <v>25.684703403920398</v>
      </c>
      <c r="J3419">
        <v>-4.1188176755289199</v>
      </c>
      <c r="K3419">
        <v>64.138364874120299</v>
      </c>
      <c r="L3419">
        <v>54.828586656155203</v>
      </c>
      <c r="M3419">
        <v>78.620991652808002</v>
      </c>
      <c r="N3419">
        <v>1.5990922967667101</v>
      </c>
      <c r="O3419">
        <v>0</v>
      </c>
      <c r="P3419">
        <v>184.369572768322</v>
      </c>
      <c r="Q3419">
        <v>5.6197721854176999E-2</v>
      </c>
    </row>
    <row r="3420" spans="1:17" hidden="1" x14ac:dyDescent="0.3">
      <c r="A3420" t="s">
        <v>7060</v>
      </c>
      <c r="B3420" t="s">
        <v>7061</v>
      </c>
      <c r="C3420" t="s">
        <v>10405</v>
      </c>
      <c r="D3420" t="s">
        <v>549</v>
      </c>
      <c r="E3420">
        <v>57.611708503999999</v>
      </c>
      <c r="F3420">
        <v>17.989999999999998</v>
      </c>
      <c r="G3420">
        <v>-69.986429358256999</v>
      </c>
      <c r="H3420">
        <v>-14.8240923235703</v>
      </c>
      <c r="I3420">
        <v>-29.895343461399101</v>
      </c>
      <c r="J3420">
        <v>-0.87655761360943396</v>
      </c>
      <c r="K3420">
        <v>18.124555772970499</v>
      </c>
      <c r="L3420">
        <v>20.009442399709599</v>
      </c>
      <c r="M3420">
        <v>56.103283479711699</v>
      </c>
      <c r="N3420">
        <v>1.47737808165576</v>
      </c>
      <c r="O3420">
        <v>84.810209855861999</v>
      </c>
      <c r="P3420">
        <v>26.690140845070399</v>
      </c>
      <c r="Q3420">
        <v>0.18333815012202601</v>
      </c>
    </row>
    <row r="3421" spans="1:17" hidden="1" x14ac:dyDescent="0.3">
      <c r="A3421" t="s">
        <v>7062</v>
      </c>
      <c r="B3421" t="s">
        <v>7063</v>
      </c>
      <c r="C3421" t="s">
        <v>10405</v>
      </c>
      <c r="D3421" t="s">
        <v>1403</v>
      </c>
      <c r="E3421">
        <v>57.474165599999999</v>
      </c>
      <c r="F3421">
        <v>63.72</v>
      </c>
      <c r="G3421">
        <v>23.565135436098299</v>
      </c>
      <c r="H3421">
        <v>-12.368485993447001</v>
      </c>
      <c r="I3421">
        <v>-34.285209458400303</v>
      </c>
      <c r="J3421">
        <v>-2.0370639617425499</v>
      </c>
      <c r="K3421">
        <v>67.498221720200107</v>
      </c>
      <c r="L3421">
        <v>64.023111466349704</v>
      </c>
      <c r="M3421">
        <v>43.355894846710903</v>
      </c>
      <c r="N3421">
        <v>1.1320754716981101</v>
      </c>
      <c r="O3421">
        <v>310.38920276208398</v>
      </c>
      <c r="P3421">
        <v>97.072164948453604</v>
      </c>
      <c r="Q3421">
        <v>0.13852367355418199</v>
      </c>
    </row>
    <row r="3422" spans="1:17" hidden="1" x14ac:dyDescent="0.3">
      <c r="A3422" t="s">
        <v>7064</v>
      </c>
      <c r="B3422" t="s">
        <v>7065</v>
      </c>
      <c r="C3422" t="s">
        <v>10405</v>
      </c>
      <c r="D3422" t="s">
        <v>1473</v>
      </c>
      <c r="E3422">
        <v>57.351827499999999</v>
      </c>
      <c r="F3422">
        <v>197.5</v>
      </c>
      <c r="G3422">
        <v>-27.3244920947363</v>
      </c>
      <c r="H3422">
        <v>-7.5326358288803696</v>
      </c>
      <c r="I3422">
        <v>-21.7298296018547</v>
      </c>
      <c r="J3422">
        <v>-10.137140351377401</v>
      </c>
      <c r="K3422">
        <v>209.59961296103901</v>
      </c>
      <c r="L3422">
        <v>207.74933563004399</v>
      </c>
      <c r="M3422">
        <v>49.535499452441499</v>
      </c>
      <c r="N3422">
        <v>2.0819428525817001</v>
      </c>
      <c r="O3422">
        <v>49.367088607594901</v>
      </c>
      <c r="P3422">
        <v>27.419354838709602</v>
      </c>
      <c r="Q3422">
        <v>7.7896344384718999E-2</v>
      </c>
    </row>
    <row r="3423" spans="1:17" hidden="1" x14ac:dyDescent="0.3">
      <c r="A3423" t="s">
        <v>7066</v>
      </c>
      <c r="B3423" t="s">
        <v>7067</v>
      </c>
      <c r="C3423" t="s">
        <v>10405</v>
      </c>
      <c r="D3423" t="s">
        <v>182</v>
      </c>
      <c r="E3423">
        <v>57.094056360000003</v>
      </c>
      <c r="F3423">
        <v>28.02</v>
      </c>
      <c r="G3423">
        <v>-53.581342285661997</v>
      </c>
      <c r="H3423">
        <v>-17.803450301750999</v>
      </c>
      <c r="I3423">
        <v>-17.7502582598533</v>
      </c>
      <c r="J3423">
        <v>0.56515361633708905</v>
      </c>
      <c r="K3423">
        <v>30.773315947410001</v>
      </c>
      <c r="L3423">
        <v>30.627065022281599</v>
      </c>
      <c r="M3423">
        <v>41.423160328662703</v>
      </c>
      <c r="N3423">
        <v>0.58331490216380399</v>
      </c>
      <c r="O3423">
        <v>46.324054246966398</v>
      </c>
      <c r="P3423">
        <v>36.682926829268197</v>
      </c>
      <c r="Q3423">
        <v>-4.7635124248499998E-4</v>
      </c>
    </row>
    <row r="3424" spans="1:17" hidden="1" x14ac:dyDescent="0.3">
      <c r="A3424" t="s">
        <v>7068</v>
      </c>
      <c r="B3424" t="s">
        <v>7069</v>
      </c>
      <c r="C3424" t="s">
        <v>10405</v>
      </c>
      <c r="D3424" t="s">
        <v>2307</v>
      </c>
      <c r="E3424">
        <v>57.084453400000001</v>
      </c>
      <c r="F3424">
        <v>1.3</v>
      </c>
      <c r="G3424">
        <v>-53.536245698194797</v>
      </c>
      <c r="H3424">
        <v>-8.2602374308641302</v>
      </c>
      <c r="I3424">
        <v>-19.650278580926201</v>
      </c>
      <c r="J3424">
        <v>-3.59148974030626</v>
      </c>
      <c r="K3424">
        <v>1.32926033206701</v>
      </c>
      <c r="L3424">
        <v>1.4905582958488299</v>
      </c>
      <c r="M3424">
        <v>48.340705828771902</v>
      </c>
      <c r="N3424">
        <v>0.46600793709748201</v>
      </c>
      <c r="O3424">
        <v>64.615384615384599</v>
      </c>
      <c r="P3424">
        <v>13.043478260869501</v>
      </c>
      <c r="Q3424">
        <v>-0.12714819054009099</v>
      </c>
    </row>
    <row r="3425" spans="1:17" hidden="1" x14ac:dyDescent="0.3">
      <c r="A3425" t="s">
        <v>7070</v>
      </c>
      <c r="B3425" t="s">
        <v>7071</v>
      </c>
      <c r="C3425" t="s">
        <v>10405</v>
      </c>
      <c r="D3425" t="s">
        <v>324</v>
      </c>
      <c r="E3425">
        <v>57.009800599999998</v>
      </c>
      <c r="F3425">
        <v>106.31</v>
      </c>
      <c r="G3425">
        <v>-50.0411108687655</v>
      </c>
      <c r="H3425">
        <v>-1.95660172754557</v>
      </c>
      <c r="I3425">
        <v>-26.9949796192363</v>
      </c>
      <c r="J3425">
        <v>-3.5687364509720401</v>
      </c>
      <c r="K3425">
        <v>105.03627430558301</v>
      </c>
      <c r="L3425">
        <v>116.06681475821</v>
      </c>
      <c r="M3425">
        <v>51.706637905604801</v>
      </c>
      <c r="N3425">
        <v>0.60733489389953599</v>
      </c>
      <c r="O3425">
        <v>96.594864076756593</v>
      </c>
      <c r="P3425">
        <v>22.434642404698799</v>
      </c>
      <c r="Q3425">
        <v>0.10958687898450301</v>
      </c>
    </row>
    <row r="3426" spans="1:17" hidden="1" x14ac:dyDescent="0.3">
      <c r="A3426" t="s">
        <v>7072</v>
      </c>
      <c r="B3426" t="s">
        <v>7073</v>
      </c>
      <c r="C3426" t="s">
        <v>10405</v>
      </c>
      <c r="D3426" t="s">
        <v>393</v>
      </c>
      <c r="E3426">
        <v>56.988274815999901</v>
      </c>
      <c r="F3426">
        <v>39.200000000000003</v>
      </c>
      <c r="G3426">
        <v>-32.894076313117097</v>
      </c>
      <c r="H3426">
        <v>-8.0109399447245302</v>
      </c>
      <c r="I3426">
        <v>-31.3624998618</v>
      </c>
      <c r="J3426">
        <v>-1.36791621238491</v>
      </c>
      <c r="K3426">
        <v>39.166967379990098</v>
      </c>
      <c r="L3426">
        <v>42.873872717555997</v>
      </c>
      <c r="M3426">
        <v>69.4350983820827</v>
      </c>
      <c r="N3426">
        <v>1.59352578619534</v>
      </c>
      <c r="O3426">
        <v>51.800263831768397</v>
      </c>
      <c r="P3426">
        <v>26.337607772769001</v>
      </c>
      <c r="Q3426">
        <v>-3.6651589563911999E-2</v>
      </c>
    </row>
    <row r="3427" spans="1:17" hidden="1" x14ac:dyDescent="0.3">
      <c r="A3427" t="s">
        <v>7074</v>
      </c>
      <c r="B3427" t="s">
        <v>7075</v>
      </c>
      <c r="C3427" t="s">
        <v>10405</v>
      </c>
      <c r="D3427" t="s">
        <v>1185</v>
      </c>
      <c r="E3427">
        <v>56.966481600000002</v>
      </c>
      <c r="F3427">
        <v>19.739999999999998</v>
      </c>
      <c r="G3427">
        <v>-55.515391981704802</v>
      </c>
      <c r="H3427">
        <v>19.762925469985898</v>
      </c>
      <c r="I3427">
        <v>69.007626805769902</v>
      </c>
      <c r="J3427">
        <v>-0.58935857298951699</v>
      </c>
      <c r="K3427">
        <v>16.530049247629499</v>
      </c>
      <c r="L3427">
        <v>17.1752428056468</v>
      </c>
      <c r="M3427">
        <v>82.592490406791896</v>
      </c>
      <c r="N3427">
        <v>1.92572278621598</v>
      </c>
      <c r="O3427">
        <v>130.24316109422401</v>
      </c>
      <c r="P3427">
        <v>97.795591182364703</v>
      </c>
      <c r="Q3427">
        <v>0.272034796311312</v>
      </c>
    </row>
    <row r="3428" spans="1:17" hidden="1" x14ac:dyDescent="0.3">
      <c r="A3428" t="s">
        <v>7076</v>
      </c>
      <c r="B3428" t="s">
        <v>7077</v>
      </c>
      <c r="C3428" t="s">
        <v>10405</v>
      </c>
      <c r="D3428" t="s">
        <v>7078</v>
      </c>
      <c r="E3428">
        <v>56.853999999999999</v>
      </c>
      <c r="F3428">
        <v>262</v>
      </c>
      <c r="G3428">
        <v>-27.8812447419891</v>
      </c>
      <c r="H3428">
        <v>3.76362387529382</v>
      </c>
      <c r="I3428">
        <v>-13.426385514927899</v>
      </c>
      <c r="J3428">
        <v>-1.2837974326139501</v>
      </c>
      <c r="M3428">
        <v>61.994967231234199</v>
      </c>
      <c r="O3428">
        <v>38.549618320610598</v>
      </c>
      <c r="P3428">
        <v>21.156069364161802</v>
      </c>
    </row>
    <row r="3429" spans="1:17" hidden="1" x14ac:dyDescent="0.3">
      <c r="A3429" t="s">
        <v>7079</v>
      </c>
      <c r="B3429" t="s">
        <v>7080</v>
      </c>
      <c r="C3429" t="s">
        <v>10405</v>
      </c>
      <c r="E3429">
        <v>56.771999999999998</v>
      </c>
      <c r="F3429">
        <v>47.31</v>
      </c>
      <c r="G3429">
        <v>38.085846117343102</v>
      </c>
      <c r="H3429">
        <v>12.5381221043375</v>
      </c>
      <c r="I3429">
        <v>-2.1730125957001798</v>
      </c>
      <c r="J3429">
        <v>0.82368412692241</v>
      </c>
      <c r="K3429">
        <v>38.929710410484802</v>
      </c>
      <c r="L3429">
        <v>30.186661300430799</v>
      </c>
      <c r="M3429">
        <v>70.575122383333394</v>
      </c>
      <c r="N3429">
        <v>1.37017483809236</v>
      </c>
      <c r="O3429">
        <v>2.34622701331641</v>
      </c>
      <c r="P3429">
        <v>69.935344827586206</v>
      </c>
    </row>
    <row r="3430" spans="1:17" hidden="1" x14ac:dyDescent="0.3">
      <c r="A3430" t="s">
        <v>7081</v>
      </c>
      <c r="B3430" t="s">
        <v>7082</v>
      </c>
      <c r="C3430" t="s">
        <v>10405</v>
      </c>
      <c r="D3430" t="s">
        <v>130</v>
      </c>
      <c r="E3430">
        <v>56.746730133</v>
      </c>
      <c r="F3430">
        <v>78.09</v>
      </c>
      <c r="G3430">
        <v>-57.9006350738794</v>
      </c>
      <c r="H3430">
        <v>-19.709013736232301</v>
      </c>
      <c r="I3430">
        <v>-33.426897547697997</v>
      </c>
      <c r="J3430">
        <v>0.12145437609606199</v>
      </c>
      <c r="K3430">
        <v>83.907011061660796</v>
      </c>
      <c r="L3430">
        <v>98.090574547901596</v>
      </c>
      <c r="M3430">
        <v>53.698232094464103</v>
      </c>
      <c r="N3430">
        <v>1.3014489949097601</v>
      </c>
      <c r="O3430">
        <v>106.172365219618</v>
      </c>
      <c r="P3430">
        <v>6.7240672406724</v>
      </c>
      <c r="Q3430">
        <v>-4.7565067509466E-2</v>
      </c>
    </row>
    <row r="3431" spans="1:17" hidden="1" x14ac:dyDescent="0.3">
      <c r="A3431" t="s">
        <v>7083</v>
      </c>
      <c r="B3431" t="s">
        <v>7084</v>
      </c>
      <c r="C3431" t="s">
        <v>10405</v>
      </c>
      <c r="D3431" t="s">
        <v>734</v>
      </c>
      <c r="E3431">
        <v>56.654555999999999</v>
      </c>
      <c r="F3431">
        <v>157.4</v>
      </c>
      <c r="G3431">
        <v>-89.308958169702507</v>
      </c>
      <c r="H3431">
        <v>-18.555766236723599</v>
      </c>
      <c r="I3431">
        <v>-13.4659501467672</v>
      </c>
      <c r="J3431">
        <v>-10.853028201844699</v>
      </c>
      <c r="K3431">
        <v>174.349612439981</v>
      </c>
      <c r="L3431">
        <v>192.74005504993301</v>
      </c>
      <c r="M3431">
        <v>30.4239093933218</v>
      </c>
      <c r="N3431">
        <v>0.55754089048118005</v>
      </c>
      <c r="O3431">
        <v>148.98348157560301</v>
      </c>
      <c r="P3431">
        <v>14.057971014492701</v>
      </c>
      <c r="Q3431">
        <v>0.17955097593354599</v>
      </c>
    </row>
    <row r="3432" spans="1:17" hidden="1" x14ac:dyDescent="0.3">
      <c r="A3432" t="s">
        <v>7085</v>
      </c>
      <c r="B3432" t="s">
        <v>7086</v>
      </c>
      <c r="C3432" t="s">
        <v>10405</v>
      </c>
      <c r="D3432" t="s">
        <v>54</v>
      </c>
      <c r="E3432">
        <v>56.642980799999997</v>
      </c>
      <c r="F3432">
        <v>49</v>
      </c>
      <c r="G3432">
        <v>-16.446766727200199</v>
      </c>
      <c r="H3432">
        <v>-16.606102092518199</v>
      </c>
      <c r="I3432">
        <v>-25.115920085818399</v>
      </c>
      <c r="J3432">
        <v>9.2803051314886105</v>
      </c>
      <c r="K3432">
        <v>50.194595700818603</v>
      </c>
      <c r="L3432">
        <v>52.521428344029999</v>
      </c>
      <c r="M3432">
        <v>55.471378426001003</v>
      </c>
      <c r="N3432">
        <v>0.882480721190398</v>
      </c>
      <c r="O3432">
        <v>65.102040816326493</v>
      </c>
      <c r="P3432">
        <v>30.6666666666666</v>
      </c>
    </row>
    <row r="3433" spans="1:17" hidden="1" x14ac:dyDescent="0.3">
      <c r="A3433" t="s">
        <v>7087</v>
      </c>
      <c r="B3433" t="s">
        <v>7088</v>
      </c>
      <c r="C3433" t="s">
        <v>10405</v>
      </c>
      <c r="D3433" t="s">
        <v>86</v>
      </c>
      <c r="E3433">
        <v>56.590248000000003</v>
      </c>
      <c r="F3433">
        <v>2.86</v>
      </c>
      <c r="G3433">
        <v>-59.444435419103797</v>
      </c>
      <c r="H3433">
        <v>-7.5725112895723399</v>
      </c>
      <c r="I3433">
        <v>-42.131481588444998</v>
      </c>
      <c r="J3433">
        <v>-4.7927542292419796</v>
      </c>
      <c r="K3433">
        <v>2.9794782551947501</v>
      </c>
      <c r="L3433">
        <v>3.5277091120598598</v>
      </c>
      <c r="M3433">
        <v>45.516274129593903</v>
      </c>
      <c r="N3433">
        <v>0.48905457158467702</v>
      </c>
      <c r="O3433">
        <v>163.986013986014</v>
      </c>
      <c r="P3433">
        <v>5.9259259259259096</v>
      </c>
      <c r="Q3433">
        <v>-2.5895057558260001E-3</v>
      </c>
    </row>
    <row r="3434" spans="1:17" hidden="1" x14ac:dyDescent="0.3">
      <c r="A3434" t="s">
        <v>7089</v>
      </c>
      <c r="B3434" t="s">
        <v>7090</v>
      </c>
      <c r="C3434" t="s">
        <v>10405</v>
      </c>
      <c r="D3434" t="s">
        <v>276</v>
      </c>
      <c r="E3434">
        <v>56.485658999999998</v>
      </c>
      <c r="F3434">
        <v>41</v>
      </c>
      <c r="G3434">
        <v>-27.390899984128399</v>
      </c>
      <c r="H3434">
        <v>-11.3243683463882</v>
      </c>
      <c r="I3434">
        <v>-21.037412691172499</v>
      </c>
      <c r="J3434">
        <v>10.4469717981552</v>
      </c>
      <c r="K3434">
        <v>43.166943291935397</v>
      </c>
      <c r="L3434">
        <v>42.4642640357117</v>
      </c>
      <c r="M3434">
        <v>35.997598813823203</v>
      </c>
      <c r="N3434">
        <v>0.38888888888888801</v>
      </c>
      <c r="O3434">
        <v>20.121951219512098</v>
      </c>
      <c r="P3434">
        <v>16.477272727272702</v>
      </c>
    </row>
    <row r="3435" spans="1:17" hidden="1" x14ac:dyDescent="0.3">
      <c r="A3435" t="s">
        <v>7091</v>
      </c>
      <c r="B3435" t="s">
        <v>7092</v>
      </c>
      <c r="C3435" t="s">
        <v>10405</v>
      </c>
      <c r="D3435" t="s">
        <v>2938</v>
      </c>
      <c r="E3435">
        <v>56.4158361</v>
      </c>
      <c r="F3435">
        <v>2.81</v>
      </c>
      <c r="G3435">
        <v>106.791690249417</v>
      </c>
      <c r="H3435">
        <v>-65.604092117084605</v>
      </c>
      <c r="I3435">
        <v>51.121102645753602</v>
      </c>
      <c r="J3435">
        <v>-12.183747156093</v>
      </c>
      <c r="K3435">
        <v>2.5634881382576999</v>
      </c>
      <c r="L3435">
        <v>1.88303328750108</v>
      </c>
      <c r="M3435">
        <v>28.871730686509999</v>
      </c>
      <c r="N3435">
        <v>0.44107961320211098</v>
      </c>
      <c r="O3435">
        <v>37.0106761565836</v>
      </c>
      <c r="P3435">
        <v>161.39534883720901</v>
      </c>
      <c r="Q3435">
        <v>-6.7886860259632004E-2</v>
      </c>
    </row>
    <row r="3436" spans="1:17" hidden="1" x14ac:dyDescent="0.3">
      <c r="A3436" t="s">
        <v>7093</v>
      </c>
      <c r="B3436" t="s">
        <v>7094</v>
      </c>
      <c r="C3436" t="s">
        <v>10405</v>
      </c>
      <c r="D3436" t="s">
        <v>592</v>
      </c>
      <c r="E3436">
        <v>56.332500000000003</v>
      </c>
      <c r="F3436">
        <v>375.55</v>
      </c>
      <c r="G3436">
        <v>125.641073795756</v>
      </c>
      <c r="H3436">
        <v>9.7083608133285892</v>
      </c>
      <c r="I3436">
        <v>22.735957531743399</v>
      </c>
      <c r="J3436">
        <v>1.53319840195582</v>
      </c>
      <c r="K3436">
        <v>313.81016049936198</v>
      </c>
      <c r="L3436">
        <v>261.83071724186698</v>
      </c>
      <c r="M3436">
        <v>66.456273556289005</v>
      </c>
      <c r="N3436">
        <v>0.70302425795866996</v>
      </c>
      <c r="O3436">
        <v>4.3802423112767803</v>
      </c>
      <c r="P3436">
        <v>186.898395721925</v>
      </c>
      <c r="Q3436">
        <v>0.12350965245826</v>
      </c>
    </row>
    <row r="3437" spans="1:17" hidden="1" x14ac:dyDescent="0.3">
      <c r="A3437" t="s">
        <v>7095</v>
      </c>
      <c r="B3437" t="s">
        <v>7096</v>
      </c>
      <c r="C3437" t="s">
        <v>10405</v>
      </c>
      <c r="D3437" t="s">
        <v>1647</v>
      </c>
      <c r="E3437">
        <v>56.315809039999998</v>
      </c>
      <c r="F3437">
        <v>56.3</v>
      </c>
      <c r="G3437">
        <v>38.756561895817498</v>
      </c>
      <c r="H3437">
        <v>-10.667505601290101</v>
      </c>
      <c r="I3437">
        <v>124.236261804371</v>
      </c>
      <c r="J3437">
        <v>-15.570693332413001</v>
      </c>
      <c r="K3437">
        <v>54.031528149281698</v>
      </c>
      <c r="L3437">
        <v>35.894200814871603</v>
      </c>
      <c r="M3437">
        <v>31.314425349797499</v>
      </c>
      <c r="N3437">
        <v>0.86776859504132198</v>
      </c>
      <c r="O3437">
        <v>24.600355239786801</v>
      </c>
      <c r="P3437">
        <v>213.64902506963699</v>
      </c>
      <c r="Q3437">
        <v>0.20616661909245701</v>
      </c>
    </row>
    <row r="3438" spans="1:17" hidden="1" x14ac:dyDescent="0.3">
      <c r="A3438" t="s">
        <v>7097</v>
      </c>
      <c r="B3438" t="s">
        <v>7098</v>
      </c>
      <c r="C3438" t="s">
        <v>10405</v>
      </c>
      <c r="D3438" t="s">
        <v>122</v>
      </c>
      <c r="E3438">
        <v>56.28</v>
      </c>
      <c r="F3438">
        <v>18.760000000000002</v>
      </c>
      <c r="G3438">
        <v>-40.247936210242997</v>
      </c>
      <c r="H3438">
        <v>-19.788943023842801</v>
      </c>
      <c r="I3438">
        <v>-29.319522112289899</v>
      </c>
      <c r="J3438">
        <v>-6.206550809626</v>
      </c>
      <c r="K3438">
        <v>19.357015841569002</v>
      </c>
      <c r="L3438">
        <v>18.683378011422999</v>
      </c>
      <c r="M3438">
        <v>40.006316025173902</v>
      </c>
      <c r="N3438">
        <v>0.36228398068647899</v>
      </c>
      <c r="O3438">
        <v>48.134328358208897</v>
      </c>
      <c r="P3438">
        <v>28.4931506849315</v>
      </c>
      <c r="Q3438">
        <v>1.6062349946244E-2</v>
      </c>
    </row>
    <row r="3439" spans="1:17" hidden="1" x14ac:dyDescent="0.3">
      <c r="A3439" t="s">
        <v>7099</v>
      </c>
      <c r="B3439" t="s">
        <v>7100</v>
      </c>
      <c r="C3439" t="s">
        <v>10405</v>
      </c>
      <c r="D3439" t="s">
        <v>388</v>
      </c>
      <c r="E3439">
        <v>56.276688</v>
      </c>
      <c r="F3439">
        <v>156</v>
      </c>
      <c r="G3439">
        <v>-2.9238788755323402</v>
      </c>
      <c r="H3439">
        <v>-4.94528337906796</v>
      </c>
      <c r="I3439">
        <v>-13.325259896791</v>
      </c>
      <c r="J3439">
        <v>-5.2629047450545903</v>
      </c>
      <c r="K3439">
        <v>157.110492028328</v>
      </c>
      <c r="L3439">
        <v>154.88765139658199</v>
      </c>
      <c r="M3439">
        <v>43.7187781073754</v>
      </c>
      <c r="N3439">
        <v>0.842648759408411</v>
      </c>
      <c r="O3439">
        <v>62.179487179487097</v>
      </c>
      <c r="P3439">
        <v>35.652173913043399</v>
      </c>
      <c r="Q3439">
        <v>6.2601960307391E-2</v>
      </c>
    </row>
    <row r="3440" spans="1:17" hidden="1" x14ac:dyDescent="0.3">
      <c r="A3440" t="s">
        <v>7101</v>
      </c>
      <c r="B3440" t="s">
        <v>7102</v>
      </c>
      <c r="C3440" t="s">
        <v>10405</v>
      </c>
      <c r="D3440" t="s">
        <v>546</v>
      </c>
      <c r="E3440">
        <v>56.248300831999998</v>
      </c>
      <c r="F3440">
        <v>6.32</v>
      </c>
      <c r="G3440">
        <v>-11.977588044342699</v>
      </c>
      <c r="H3440">
        <v>-4.3428610515271604</v>
      </c>
      <c r="I3440">
        <v>24.953254432574699</v>
      </c>
      <c r="J3440">
        <v>6.5086156337717096</v>
      </c>
      <c r="K3440">
        <v>6.3528960913749204</v>
      </c>
      <c r="L3440">
        <v>7.0057097932464201</v>
      </c>
      <c r="M3440">
        <v>56.628289687304303</v>
      </c>
      <c r="N3440">
        <v>1.06917470935048</v>
      </c>
      <c r="O3440">
        <v>40.981012658227797</v>
      </c>
      <c r="P3440">
        <v>53.543795684411599</v>
      </c>
      <c r="Q3440">
        <v>1.4712680155235001E-2</v>
      </c>
    </row>
    <row r="3441" spans="1:17" hidden="1" x14ac:dyDescent="0.3">
      <c r="A3441" t="s">
        <v>7103</v>
      </c>
      <c r="B3441" t="s">
        <v>7104</v>
      </c>
      <c r="C3441" t="s">
        <v>10405</v>
      </c>
      <c r="E3441">
        <v>56.106278201999999</v>
      </c>
      <c r="F3441">
        <v>68.510000000000005</v>
      </c>
      <c r="G3441">
        <v>31.502909491950501</v>
      </c>
      <c r="H3441">
        <v>-11.812527246311801</v>
      </c>
      <c r="I3441">
        <v>-26.047972816515198</v>
      </c>
      <c r="J3441">
        <v>-5.5940472584739798</v>
      </c>
      <c r="K3441">
        <v>72.152546858520196</v>
      </c>
      <c r="L3441">
        <v>68.531494493585001</v>
      </c>
      <c r="M3441">
        <v>43.016919712079499</v>
      </c>
      <c r="N3441">
        <v>0.46302212112790198</v>
      </c>
      <c r="O3441">
        <v>37.833892862355803</v>
      </c>
      <c r="P3441">
        <v>137.22299168974999</v>
      </c>
      <c r="Q3441">
        <v>0.14963143698648301</v>
      </c>
    </row>
    <row r="3442" spans="1:17" hidden="1" x14ac:dyDescent="0.3">
      <c r="A3442" t="s">
        <v>7105</v>
      </c>
      <c r="B3442" t="s">
        <v>7106</v>
      </c>
      <c r="C3442" t="s">
        <v>10405</v>
      </c>
      <c r="D3442" t="s">
        <v>2999</v>
      </c>
      <c r="E3442">
        <v>56.1</v>
      </c>
      <c r="F3442">
        <v>100</v>
      </c>
      <c r="G3442">
        <v>-34.620524475921201</v>
      </c>
      <c r="H3442">
        <v>-4.2030721852438697</v>
      </c>
      <c r="I3442">
        <v>14.1150922369653</v>
      </c>
      <c r="J3442">
        <v>-1.1443004207382701</v>
      </c>
      <c r="K3442">
        <v>101.930491596889</v>
      </c>
      <c r="L3442">
        <v>98.644619756279397</v>
      </c>
      <c r="M3442">
        <v>50.916819992558104</v>
      </c>
      <c r="N3442">
        <v>0.69941719808160996</v>
      </c>
      <c r="O3442">
        <v>59.979999999999897</v>
      </c>
      <c r="P3442">
        <v>38.427464008859303</v>
      </c>
    </row>
    <row r="3443" spans="1:17" hidden="1" x14ac:dyDescent="0.3">
      <c r="A3443" t="s">
        <v>7107</v>
      </c>
      <c r="B3443" t="s">
        <v>7108</v>
      </c>
      <c r="C3443" t="s">
        <v>10405</v>
      </c>
      <c r="D3443" t="s">
        <v>400</v>
      </c>
      <c r="E3443">
        <v>56.028260079999903</v>
      </c>
      <c r="F3443">
        <v>3.76</v>
      </c>
      <c r="G3443">
        <v>-66.797595596056198</v>
      </c>
      <c r="H3443">
        <v>-9.0926756693173907</v>
      </c>
      <c r="I3443">
        <v>-26.132503560851799</v>
      </c>
      <c r="J3443">
        <v>-5.6612756245251203</v>
      </c>
      <c r="K3443">
        <v>3.8440836701104502</v>
      </c>
      <c r="L3443">
        <v>4.67052121469467</v>
      </c>
      <c r="M3443">
        <v>43.851094688063199</v>
      </c>
      <c r="N3443">
        <v>0.70455260914955298</v>
      </c>
      <c r="O3443">
        <v>67.287234042553195</v>
      </c>
      <c r="P3443">
        <v>18.987341772151801</v>
      </c>
      <c r="Q3443">
        <v>3.4293300963606999E-2</v>
      </c>
    </row>
    <row r="3444" spans="1:17" hidden="1" x14ac:dyDescent="0.3">
      <c r="A3444" t="s">
        <v>7109</v>
      </c>
      <c r="B3444" t="s">
        <v>7110</v>
      </c>
      <c r="C3444" t="s">
        <v>10405</v>
      </c>
      <c r="D3444" t="s">
        <v>83</v>
      </c>
      <c r="E3444">
        <v>55.894523849999999</v>
      </c>
      <c r="F3444">
        <v>17.82</v>
      </c>
      <c r="G3444">
        <v>-25.778070138814499</v>
      </c>
      <c r="H3444">
        <v>14.00606194367</v>
      </c>
      <c r="I3444">
        <v>2.2026759530596798</v>
      </c>
      <c r="J3444">
        <v>-11.9719600091885</v>
      </c>
      <c r="K3444">
        <v>16.6429046800984</v>
      </c>
      <c r="L3444">
        <v>16.6042657790615</v>
      </c>
      <c r="M3444">
        <v>46.349345414779798</v>
      </c>
      <c r="N3444">
        <v>3.58927239712839</v>
      </c>
      <c r="O3444">
        <v>25.7014590347923</v>
      </c>
    </row>
    <row r="3445" spans="1:17" hidden="1" x14ac:dyDescent="0.3">
      <c r="A3445" t="s">
        <v>7111</v>
      </c>
      <c r="B3445" t="s">
        <v>7112</v>
      </c>
      <c r="C3445" t="s">
        <v>10405</v>
      </c>
      <c r="E3445">
        <v>55.82</v>
      </c>
      <c r="F3445">
        <v>139.55000000000001</v>
      </c>
      <c r="G3445">
        <v>117.52505454208</v>
      </c>
      <c r="H3445">
        <v>-8.7849500970765</v>
      </c>
      <c r="I3445">
        <v>27.502048295864899</v>
      </c>
      <c r="J3445">
        <v>-2.0185335485159799</v>
      </c>
      <c r="K3445">
        <v>121.43749817226499</v>
      </c>
      <c r="L3445">
        <v>94.049883168236605</v>
      </c>
      <c r="M3445">
        <v>48.960232701218899</v>
      </c>
      <c r="N3445">
        <v>0.658935637808714</v>
      </c>
      <c r="O3445">
        <v>14.840558939448201</v>
      </c>
      <c r="P3445">
        <v>160.25736665423301</v>
      </c>
      <c r="Q3445">
        <v>0.14158243999464201</v>
      </c>
    </row>
    <row r="3446" spans="1:17" hidden="1" x14ac:dyDescent="0.3">
      <c r="A3446" t="s">
        <v>7113</v>
      </c>
      <c r="B3446" t="s">
        <v>7114</v>
      </c>
      <c r="C3446" t="s">
        <v>10405</v>
      </c>
      <c r="D3446" t="s">
        <v>7115</v>
      </c>
      <c r="E3446">
        <v>55.744566685999999</v>
      </c>
      <c r="F3446">
        <v>23.33</v>
      </c>
      <c r="G3446">
        <v>222.70977180647401</v>
      </c>
      <c r="H3446">
        <v>-11.0942455280301</v>
      </c>
      <c r="I3446">
        <v>63.178115934774702</v>
      </c>
      <c r="J3446">
        <v>-12.9478241584152</v>
      </c>
      <c r="K3446">
        <v>23.670209840589699</v>
      </c>
      <c r="L3446">
        <v>17.363071470484002</v>
      </c>
      <c r="M3446">
        <v>35.177344901412297</v>
      </c>
      <c r="N3446">
        <v>1.74448175355102</v>
      </c>
      <c r="O3446">
        <v>19.2884697813973</v>
      </c>
      <c r="P3446">
        <v>254.55927051671699</v>
      </c>
      <c r="Q3446">
        <v>0.15949688373791401</v>
      </c>
    </row>
    <row r="3447" spans="1:17" hidden="1" x14ac:dyDescent="0.3">
      <c r="A3447" t="s">
        <v>7116</v>
      </c>
      <c r="B3447" t="s">
        <v>7117</v>
      </c>
      <c r="C3447" t="s">
        <v>10405</v>
      </c>
      <c r="D3447" t="s">
        <v>465</v>
      </c>
      <c r="E3447">
        <v>55.4853448799999</v>
      </c>
      <c r="F3447">
        <v>113.04</v>
      </c>
      <c r="G3447">
        <v>106.229692528173</v>
      </c>
      <c r="H3447">
        <v>24.152039768562599</v>
      </c>
      <c r="I3447">
        <v>55.634596702337703</v>
      </c>
      <c r="J3447">
        <v>1.6039705371212301</v>
      </c>
      <c r="K3447">
        <v>104.389355155071</v>
      </c>
      <c r="L3447">
        <v>86.7546242409814</v>
      </c>
      <c r="M3447">
        <v>55.428026348927403</v>
      </c>
      <c r="N3447">
        <v>2.27810214772924</v>
      </c>
      <c r="O3447">
        <v>9.6956829440905707</v>
      </c>
      <c r="P3447">
        <v>159.028414298808</v>
      </c>
      <c r="Q3447">
        <v>0.10119576717970399</v>
      </c>
    </row>
    <row r="3448" spans="1:17" hidden="1" x14ac:dyDescent="0.3">
      <c r="A3448" t="s">
        <v>7118</v>
      </c>
      <c r="B3448" t="s">
        <v>7119</v>
      </c>
      <c r="C3448" t="s">
        <v>10405</v>
      </c>
      <c r="D3448" t="s">
        <v>2368</v>
      </c>
      <c r="E3448">
        <v>55.466027359999998</v>
      </c>
      <c r="F3448">
        <v>77.92</v>
      </c>
      <c r="G3448">
        <v>153.78099982348101</v>
      </c>
      <c r="H3448">
        <v>-6.1232957978735696</v>
      </c>
      <c r="I3448">
        <v>73.726282763568094</v>
      </c>
      <c r="J3448">
        <v>4.3388392260900996</v>
      </c>
      <c r="K3448">
        <v>69.979628677195706</v>
      </c>
      <c r="L3448">
        <v>56.2084333793144</v>
      </c>
      <c r="M3448">
        <v>80.043450388153204</v>
      </c>
      <c r="N3448">
        <v>0.59398942748427797</v>
      </c>
      <c r="O3448">
        <v>5.86498973305953</v>
      </c>
      <c r="P3448">
        <v>208.59405940593999</v>
      </c>
      <c r="Q3448">
        <v>0.134244371650932</v>
      </c>
    </row>
    <row r="3449" spans="1:17" hidden="1" x14ac:dyDescent="0.3">
      <c r="A3449" t="s">
        <v>7120</v>
      </c>
      <c r="B3449" t="s">
        <v>7121</v>
      </c>
      <c r="C3449" t="s">
        <v>10405</v>
      </c>
      <c r="D3449" t="s">
        <v>592</v>
      </c>
      <c r="E3449">
        <v>55.282392079999902</v>
      </c>
      <c r="F3449">
        <v>29.35</v>
      </c>
      <c r="G3449">
        <v>-58.290601467135303</v>
      </c>
      <c r="H3449">
        <v>-30.929410363194901</v>
      </c>
      <c r="I3449">
        <v>-43.835742240074097</v>
      </c>
      <c r="J3449">
        <v>-20.5226851939291</v>
      </c>
      <c r="O3449">
        <v>46.507666098807498</v>
      </c>
      <c r="P3449">
        <v>0</v>
      </c>
    </row>
    <row r="3450" spans="1:17" hidden="1" x14ac:dyDescent="0.3">
      <c r="A3450" t="s">
        <v>7122</v>
      </c>
      <c r="B3450" t="s">
        <v>7123</v>
      </c>
      <c r="C3450" t="s">
        <v>10405</v>
      </c>
      <c r="D3450" t="s">
        <v>74</v>
      </c>
      <c r="E3450">
        <v>55.216163999999999</v>
      </c>
      <c r="F3450">
        <v>20.22</v>
      </c>
      <c r="G3450">
        <v>-18.8886048554944</v>
      </c>
      <c r="H3450">
        <v>-4.6008389346235203</v>
      </c>
      <c r="I3450">
        <v>-4.4337456284333099</v>
      </c>
      <c r="J3450">
        <v>-3.6778435637354101</v>
      </c>
      <c r="K3450">
        <v>19.836456113532201</v>
      </c>
      <c r="L3450">
        <v>20.5020795994899</v>
      </c>
      <c r="M3450">
        <v>66.913029405751701</v>
      </c>
      <c r="N3450">
        <v>0.69288977823765796</v>
      </c>
      <c r="O3450">
        <v>76.557863501483695</v>
      </c>
      <c r="P3450">
        <v>18.9411764705882</v>
      </c>
      <c r="Q3450">
        <v>0.13190347644206399</v>
      </c>
    </row>
    <row r="3451" spans="1:17" hidden="1" x14ac:dyDescent="0.3">
      <c r="A3451" t="s">
        <v>7124</v>
      </c>
      <c r="B3451" t="s">
        <v>7125</v>
      </c>
      <c r="C3451" t="s">
        <v>10405</v>
      </c>
      <c r="D3451" t="s">
        <v>144</v>
      </c>
      <c r="E3451">
        <v>55.160775000000001</v>
      </c>
      <c r="F3451">
        <v>5.49</v>
      </c>
      <c r="G3451">
        <v>-68.600650783975794</v>
      </c>
      <c r="H3451">
        <v>-2.8091096113152498</v>
      </c>
      <c r="I3451">
        <v>-9.1106158145428697</v>
      </c>
      <c r="J3451">
        <v>-5.4458853447018498</v>
      </c>
      <c r="K3451">
        <v>5.3812588733112303</v>
      </c>
      <c r="L3451">
        <v>5.3665916456860696</v>
      </c>
      <c r="M3451">
        <v>55.044124709248301</v>
      </c>
      <c r="N3451">
        <v>0.98711068473246999</v>
      </c>
      <c r="O3451">
        <v>74.134790528233097</v>
      </c>
      <c r="P3451">
        <v>21.7294900221729</v>
      </c>
      <c r="Q3451">
        <v>7.9404304854773997E-2</v>
      </c>
    </row>
    <row r="3452" spans="1:17" hidden="1" x14ac:dyDescent="0.3">
      <c r="A3452" t="s">
        <v>7126</v>
      </c>
      <c r="B3452" t="s">
        <v>7127</v>
      </c>
      <c r="C3452" t="s">
        <v>10405</v>
      </c>
      <c r="D3452" t="s">
        <v>2205</v>
      </c>
      <c r="E3452">
        <v>55.092750000000002</v>
      </c>
      <c r="F3452">
        <v>216.05</v>
      </c>
      <c r="G3452">
        <v>184.93935759474201</v>
      </c>
      <c r="H3452">
        <v>6.96974930067059</v>
      </c>
      <c r="I3452">
        <v>191.24821765967499</v>
      </c>
      <c r="J3452">
        <v>-2.3161860965815602</v>
      </c>
      <c r="K3452">
        <v>194.42598541190699</v>
      </c>
      <c r="L3452">
        <v>128.09892821383599</v>
      </c>
      <c r="M3452">
        <v>36.989672232979402</v>
      </c>
      <c r="N3452">
        <v>0.66875653082549602</v>
      </c>
      <c r="O3452">
        <v>11.0622541078454</v>
      </c>
      <c r="P3452">
        <v>261.89279731993298</v>
      </c>
      <c r="Q3452">
        <v>0.15572467610468799</v>
      </c>
    </row>
    <row r="3453" spans="1:17" hidden="1" x14ac:dyDescent="0.3">
      <c r="A3453" t="s">
        <v>7128</v>
      </c>
      <c r="B3453" t="s">
        <v>7129</v>
      </c>
      <c r="C3453" t="s">
        <v>10405</v>
      </c>
      <c r="D3453" t="s">
        <v>753</v>
      </c>
      <c r="E3453">
        <v>54.986265107999998</v>
      </c>
      <c r="F3453">
        <v>448.91</v>
      </c>
      <c r="G3453">
        <v>0.14403260407622601</v>
      </c>
      <c r="H3453">
        <v>-3.8265697699932302</v>
      </c>
      <c r="I3453">
        <v>4.5619472211567</v>
      </c>
      <c r="J3453">
        <v>-5.6726534590742199</v>
      </c>
      <c r="K3453">
        <v>433.84913613734199</v>
      </c>
      <c r="L3453">
        <v>391.14517252623102</v>
      </c>
      <c r="M3453">
        <v>51.557362812998498</v>
      </c>
      <c r="N3453">
        <v>0.28446654859425802</v>
      </c>
      <c r="O3453">
        <v>3.8025439397651999</v>
      </c>
      <c r="P3453">
        <v>42.511111111111099</v>
      </c>
    </row>
    <row r="3454" spans="1:17" hidden="1" x14ac:dyDescent="0.3">
      <c r="A3454" t="s">
        <v>7130</v>
      </c>
      <c r="B3454" t="s">
        <v>7131</v>
      </c>
      <c r="C3454" t="s">
        <v>10405</v>
      </c>
      <c r="D3454" t="s">
        <v>734</v>
      </c>
      <c r="E3454">
        <v>54.765901700000001</v>
      </c>
      <c r="F3454">
        <v>108.65</v>
      </c>
      <c r="G3454">
        <v>-21.913244536409199</v>
      </c>
      <c r="H3454">
        <v>-11.9870150299021</v>
      </c>
      <c r="I3454">
        <v>8.5763750095717004</v>
      </c>
      <c r="J3454">
        <v>-7.0748622629800897</v>
      </c>
      <c r="K3454">
        <v>112.40472609633601</v>
      </c>
      <c r="L3454">
        <v>104.597254462349</v>
      </c>
      <c r="M3454">
        <v>22.427586204732599</v>
      </c>
      <c r="N3454">
        <v>0.39503208439493698</v>
      </c>
      <c r="O3454">
        <v>25.5407271053842</v>
      </c>
      <c r="P3454">
        <v>46.6261808367071</v>
      </c>
      <c r="Q3454">
        <v>2.1654700772801998E-2</v>
      </c>
    </row>
    <row r="3455" spans="1:17" hidden="1" x14ac:dyDescent="0.3">
      <c r="A3455" t="s">
        <v>7132</v>
      </c>
      <c r="B3455" t="s">
        <v>7133</v>
      </c>
      <c r="C3455" t="s">
        <v>10405</v>
      </c>
      <c r="D3455" t="s">
        <v>4115</v>
      </c>
      <c r="E3455">
        <v>54.729135999999997</v>
      </c>
      <c r="F3455">
        <v>17.36</v>
      </c>
      <c r="G3455">
        <v>-43.413431466228801</v>
      </c>
      <c r="H3455">
        <v>-3.1006055623948301</v>
      </c>
      <c r="I3455">
        <v>-0.33462599700525703</v>
      </c>
      <c r="J3455">
        <v>-2.33988993448959</v>
      </c>
      <c r="K3455">
        <v>16.647456348226299</v>
      </c>
      <c r="L3455">
        <v>15.8005167408826</v>
      </c>
      <c r="M3455">
        <v>42.934663258761198</v>
      </c>
      <c r="N3455">
        <v>0.37458807486891399</v>
      </c>
      <c r="O3455">
        <v>18.375576036866299</v>
      </c>
      <c r="P3455">
        <v>57.818181818181799</v>
      </c>
      <c r="Q3455">
        <v>0.11439864624319999</v>
      </c>
    </row>
    <row r="3456" spans="1:17" hidden="1" x14ac:dyDescent="0.3">
      <c r="A3456" t="s">
        <v>7134</v>
      </c>
      <c r="B3456" t="s">
        <v>7135</v>
      </c>
      <c r="C3456" t="s">
        <v>10405</v>
      </c>
      <c r="D3456" t="s">
        <v>5627</v>
      </c>
      <c r="E3456">
        <v>54.704000000000001</v>
      </c>
      <c r="F3456">
        <v>170.95</v>
      </c>
      <c r="G3456">
        <v>-68.204673691628003</v>
      </c>
      <c r="H3456">
        <v>-12.4987061700274</v>
      </c>
      <c r="I3456">
        <v>-39.883870949969499</v>
      </c>
      <c r="J3456">
        <v>-6.03188184680854</v>
      </c>
      <c r="K3456">
        <v>188.757912548712</v>
      </c>
      <c r="L3456">
        <v>213.800804815009</v>
      </c>
      <c r="M3456">
        <v>19.099536641069001</v>
      </c>
      <c r="N3456">
        <v>0.64981897658844001</v>
      </c>
      <c r="O3456">
        <v>81.339572974553903</v>
      </c>
      <c r="P3456">
        <v>2.6726726726726602</v>
      </c>
      <c r="Q3456">
        <v>7.8735351545210996E-2</v>
      </c>
    </row>
    <row r="3457" spans="1:17" hidden="1" x14ac:dyDescent="0.3">
      <c r="A3457" t="s">
        <v>7136</v>
      </c>
      <c r="B3457" t="s">
        <v>7137</v>
      </c>
      <c r="C3457" t="s">
        <v>10405</v>
      </c>
      <c r="D3457" t="s">
        <v>998</v>
      </c>
      <c r="E3457">
        <v>54.697499999999998</v>
      </c>
      <c r="F3457">
        <v>48.62</v>
      </c>
      <c r="G3457">
        <v>-34.6289428214208</v>
      </c>
      <c r="H3457">
        <v>-21.342944197781399</v>
      </c>
      <c r="I3457">
        <v>-20.174083594359601</v>
      </c>
      <c r="J3457">
        <v>-3.7060894263345201</v>
      </c>
      <c r="K3457">
        <v>50.161356144904602</v>
      </c>
      <c r="L3457">
        <v>44.2830451992482</v>
      </c>
      <c r="M3457">
        <v>30.376456423533298</v>
      </c>
      <c r="N3457">
        <v>0.25586856524502799</v>
      </c>
      <c r="O3457">
        <v>71.925133689839598</v>
      </c>
      <c r="P3457">
        <v>12.1309963099631</v>
      </c>
      <c r="Q3457">
        <v>-7.6364541431262006E-2</v>
      </c>
    </row>
    <row r="3458" spans="1:17" hidden="1" x14ac:dyDescent="0.3">
      <c r="A3458" t="s">
        <v>7138</v>
      </c>
      <c r="B3458" t="s">
        <v>7139</v>
      </c>
      <c r="C3458" t="s">
        <v>10405</v>
      </c>
      <c r="D3458" t="s">
        <v>549</v>
      </c>
      <c r="E3458">
        <v>54.677149999999997</v>
      </c>
      <c r="F3458">
        <v>97.9</v>
      </c>
      <c r="G3458">
        <v>99.647309045727596</v>
      </c>
      <c r="H3458">
        <v>56.495011687783098</v>
      </c>
      <c r="I3458">
        <v>99.726673446514198</v>
      </c>
      <c r="J3458">
        <v>4.4233713590773398</v>
      </c>
      <c r="K3458">
        <v>69.010334225578205</v>
      </c>
      <c r="L3458">
        <v>58.9396032947379</v>
      </c>
      <c r="M3458">
        <v>97.607880610953103</v>
      </c>
      <c r="N3458">
        <v>0.40895408167050601</v>
      </c>
      <c r="O3458">
        <v>0.70480081716035503</v>
      </c>
      <c r="P3458">
        <v>141.25184820108399</v>
      </c>
      <c r="Q3458">
        <v>8.3139595776578007E-2</v>
      </c>
    </row>
    <row r="3459" spans="1:17" hidden="1" x14ac:dyDescent="0.3">
      <c r="A3459" t="s">
        <v>7140</v>
      </c>
      <c r="B3459" t="s">
        <v>7141</v>
      </c>
      <c r="C3459" t="s">
        <v>10405</v>
      </c>
      <c r="D3459" t="s">
        <v>2529</v>
      </c>
      <c r="E3459">
        <v>54.652500000000003</v>
      </c>
      <c r="F3459">
        <v>364.35</v>
      </c>
      <c r="G3459">
        <v>-21.440407801152102</v>
      </c>
      <c r="H3459">
        <v>28.960699526914901</v>
      </c>
      <c r="I3459">
        <v>42.407992095765401</v>
      </c>
      <c r="J3459">
        <v>26.465490316673701</v>
      </c>
      <c r="K3459">
        <v>280.832606772985</v>
      </c>
      <c r="L3459">
        <v>270.89918869979198</v>
      </c>
      <c r="M3459">
        <v>92.160458287355397</v>
      </c>
      <c r="N3459">
        <v>0.56529419758119304</v>
      </c>
      <c r="O3459">
        <v>2.09962947715107</v>
      </c>
      <c r="P3459">
        <v>82.083958020989499</v>
      </c>
    </row>
    <row r="3460" spans="1:17" hidden="1" x14ac:dyDescent="0.3">
      <c r="A3460" t="s">
        <v>7142</v>
      </c>
      <c r="B3460" t="s">
        <v>7143</v>
      </c>
      <c r="C3460" t="s">
        <v>10405</v>
      </c>
      <c r="D3460" t="s">
        <v>74</v>
      </c>
      <c r="E3460">
        <v>54.556481550000001</v>
      </c>
      <c r="F3460">
        <v>53.26</v>
      </c>
      <c r="G3460">
        <v>-52.404391311674999</v>
      </c>
      <c r="H3460">
        <v>-5.0256749233770401</v>
      </c>
      <c r="I3460">
        <v>-28.420366178805001</v>
      </c>
      <c r="J3460">
        <v>-4.5337338247774701</v>
      </c>
      <c r="K3460">
        <v>54.604803267852802</v>
      </c>
      <c r="L3460">
        <v>59.210324993738197</v>
      </c>
      <c r="M3460">
        <v>43.908888476177601</v>
      </c>
      <c r="N3460">
        <v>0.63865355186409101</v>
      </c>
      <c r="O3460">
        <v>54.693954187007101</v>
      </c>
      <c r="P3460">
        <v>8.6938775510203996</v>
      </c>
      <c r="Q3460">
        <v>1.1714068529863999E-2</v>
      </c>
    </row>
    <row r="3461" spans="1:17" hidden="1" x14ac:dyDescent="0.3">
      <c r="A3461" t="s">
        <v>7144</v>
      </c>
      <c r="B3461" t="s">
        <v>7145</v>
      </c>
      <c r="C3461" t="s">
        <v>10405</v>
      </c>
      <c r="D3461" t="s">
        <v>83</v>
      </c>
      <c r="E3461">
        <v>54.507240000000003</v>
      </c>
      <c r="F3461">
        <v>81.72</v>
      </c>
      <c r="G3461">
        <v>-11.442838919466601</v>
      </c>
      <c r="H3461">
        <v>-12.805691976318601</v>
      </c>
      <c r="I3461">
        <v>-31.009861470496901</v>
      </c>
      <c r="J3461">
        <v>-6.8549205732226097</v>
      </c>
      <c r="K3461">
        <v>89.221642959160405</v>
      </c>
      <c r="L3461">
        <v>89.033789480586094</v>
      </c>
      <c r="M3461">
        <v>34.784730360829002</v>
      </c>
      <c r="N3461">
        <v>0.57332046770711798</v>
      </c>
      <c r="O3461">
        <v>92.853646598139903</v>
      </c>
      <c r="P3461">
        <v>61.088113542282599</v>
      </c>
    </row>
    <row r="3462" spans="1:17" hidden="1" x14ac:dyDescent="0.3">
      <c r="A3462" t="s">
        <v>7146</v>
      </c>
      <c r="B3462" t="s">
        <v>7147</v>
      </c>
      <c r="C3462" t="s">
        <v>10405</v>
      </c>
      <c r="D3462" t="s">
        <v>130</v>
      </c>
      <c r="E3462">
        <v>54.3453084</v>
      </c>
      <c r="F3462">
        <v>163</v>
      </c>
      <c r="G3462">
        <v>62.545253824044302</v>
      </c>
      <c r="H3462">
        <v>-9.4188717215087596</v>
      </c>
      <c r="I3462">
        <v>22.639724777986402</v>
      </c>
      <c r="J3462">
        <v>0.29991297462585997</v>
      </c>
      <c r="K3462">
        <v>156.07665170005001</v>
      </c>
      <c r="L3462">
        <v>132.63186942911599</v>
      </c>
      <c r="M3462">
        <v>67.366244858459098</v>
      </c>
      <c r="N3462">
        <v>0.67659230920291802</v>
      </c>
      <c r="O3462">
        <v>10.429447852760701</v>
      </c>
      <c r="P3462">
        <v>106.32911392405001</v>
      </c>
      <c r="Q3462">
        <v>9.6812725906942995E-2</v>
      </c>
    </row>
    <row r="3463" spans="1:17" hidden="1" x14ac:dyDescent="0.3">
      <c r="A3463" t="s">
        <v>7148</v>
      </c>
      <c r="B3463" t="s">
        <v>7149</v>
      </c>
      <c r="C3463" t="s">
        <v>10405</v>
      </c>
      <c r="D3463" t="s">
        <v>46</v>
      </c>
      <c r="E3463">
        <v>54.344669250000003</v>
      </c>
      <c r="F3463">
        <v>90.25</v>
      </c>
      <c r="G3463">
        <v>167.48715137267499</v>
      </c>
      <c r="H3463">
        <v>-17.095178557265001</v>
      </c>
      <c r="I3463">
        <v>138.63372931114401</v>
      </c>
      <c r="K3463">
        <v>90.153284182275499</v>
      </c>
      <c r="L3463">
        <v>59.159042465837501</v>
      </c>
      <c r="M3463">
        <v>17.494048514372398</v>
      </c>
      <c r="N3463">
        <v>0.427350427350427</v>
      </c>
      <c r="O3463">
        <v>27.645429362880801</v>
      </c>
      <c r="P3463">
        <v>246.44913627639099</v>
      </c>
      <c r="Q3463">
        <v>0.179734776448746</v>
      </c>
    </row>
    <row r="3464" spans="1:17" hidden="1" x14ac:dyDescent="0.3">
      <c r="A3464" t="s">
        <v>7150</v>
      </c>
      <c r="B3464" t="s">
        <v>7151</v>
      </c>
      <c r="C3464" t="s">
        <v>10405</v>
      </c>
      <c r="D3464" t="s">
        <v>592</v>
      </c>
      <c r="E3464">
        <v>54.343863939999999</v>
      </c>
      <c r="F3464">
        <v>19.399999999999999</v>
      </c>
      <c r="G3464">
        <v>203.790639698061</v>
      </c>
      <c r="H3464">
        <v>-18.667118544470199</v>
      </c>
      <c r="I3464">
        <v>159.74821765967499</v>
      </c>
      <c r="J3464">
        <v>-3.1766237074627002</v>
      </c>
      <c r="K3464">
        <v>17.035383927987802</v>
      </c>
      <c r="L3464">
        <v>9.5495024876180796</v>
      </c>
      <c r="M3464">
        <v>50.465106179804899</v>
      </c>
      <c r="N3464">
        <v>0.61075564586294295</v>
      </c>
      <c r="O3464">
        <v>24.7422680412371</v>
      </c>
      <c r="P3464">
        <v>235.64013840830401</v>
      </c>
    </row>
    <row r="3465" spans="1:17" hidden="1" x14ac:dyDescent="0.3">
      <c r="A3465" t="s">
        <v>7152</v>
      </c>
      <c r="B3465" t="s">
        <v>7153</v>
      </c>
      <c r="C3465" t="s">
        <v>10405</v>
      </c>
      <c r="D3465" t="s">
        <v>5543</v>
      </c>
      <c r="E3465">
        <v>54.324403199999999</v>
      </c>
      <c r="F3465">
        <v>72</v>
      </c>
      <c r="G3465">
        <v>-69.780533193001702</v>
      </c>
      <c r="H3465">
        <v>-13.014180738943701</v>
      </c>
      <c r="I3465">
        <v>-42.394639483181898</v>
      </c>
      <c r="J3465">
        <v>-5.12249508391257</v>
      </c>
      <c r="K3465">
        <v>76.918931058588996</v>
      </c>
      <c r="L3465">
        <v>95.486150773175893</v>
      </c>
      <c r="M3465">
        <v>42.943719571187003</v>
      </c>
      <c r="N3465">
        <v>5.1076879692622201E-2</v>
      </c>
      <c r="O3465">
        <v>122.222222222222</v>
      </c>
      <c r="P3465">
        <v>14.285714285714199</v>
      </c>
      <c r="Q3465">
        <v>-2.9230203418510001E-2</v>
      </c>
    </row>
    <row r="3466" spans="1:17" hidden="1" x14ac:dyDescent="0.3">
      <c r="A3466" t="s">
        <v>7154</v>
      </c>
      <c r="B3466" t="s">
        <v>7155</v>
      </c>
      <c r="C3466" t="s">
        <v>10405</v>
      </c>
      <c r="D3466" t="s">
        <v>54</v>
      </c>
      <c r="E3466">
        <v>54.186480000000003</v>
      </c>
      <c r="F3466">
        <v>44.27</v>
      </c>
      <c r="G3466">
        <v>59.3816028016359</v>
      </c>
      <c r="H3466">
        <v>13.9714915408246</v>
      </c>
      <c r="I3466">
        <v>40.599650309822998</v>
      </c>
      <c r="J3466">
        <v>3.5514183011659299</v>
      </c>
      <c r="K3466">
        <v>39.438563562388801</v>
      </c>
      <c r="L3466">
        <v>35.7655157740002</v>
      </c>
      <c r="M3466">
        <v>67.163874428637996</v>
      </c>
      <c r="N3466">
        <v>2.5195681787321802</v>
      </c>
      <c r="O3466">
        <v>14.501920036141801</v>
      </c>
      <c r="P3466">
        <v>103.540229885057</v>
      </c>
      <c r="Q3466">
        <v>6.9760950328626004E-2</v>
      </c>
    </row>
    <row r="3467" spans="1:17" hidden="1" x14ac:dyDescent="0.3">
      <c r="A3467" t="s">
        <v>7156</v>
      </c>
      <c r="B3467" t="s">
        <v>7157</v>
      </c>
      <c r="C3467" t="s">
        <v>10405</v>
      </c>
      <c r="D3467" t="s">
        <v>433</v>
      </c>
      <c r="E3467">
        <v>54.156999999999996</v>
      </c>
      <c r="F3467">
        <v>77.5</v>
      </c>
      <c r="G3467">
        <v>-49.028232346363801</v>
      </c>
      <c r="H3467">
        <v>14.18216259677</v>
      </c>
      <c r="I3467">
        <v>-9.9050417023219897</v>
      </c>
      <c r="J3467">
        <v>5.2876920197619199</v>
      </c>
      <c r="K3467">
        <v>71.119635130801896</v>
      </c>
      <c r="L3467">
        <v>69.644090957383</v>
      </c>
      <c r="M3467">
        <v>55.291248247769303</v>
      </c>
      <c r="N3467">
        <v>0.81779606532081695</v>
      </c>
      <c r="O3467">
        <v>29.709677419354801</v>
      </c>
      <c r="P3467">
        <v>46.919431279620802</v>
      </c>
      <c r="Q3467">
        <v>5.5276358686846001E-2</v>
      </c>
    </row>
    <row r="3468" spans="1:17" hidden="1" x14ac:dyDescent="0.3">
      <c r="A3468" t="s">
        <v>7158</v>
      </c>
      <c r="B3468" t="s">
        <v>7159</v>
      </c>
      <c r="C3468" t="s">
        <v>10405</v>
      </c>
      <c r="D3468" t="s">
        <v>465</v>
      </c>
      <c r="E3468">
        <v>54.143233983999998</v>
      </c>
      <c r="F3468">
        <v>58.73</v>
      </c>
      <c r="G3468">
        <v>-14.9738768196958</v>
      </c>
      <c r="H3468">
        <v>-10.939630667532899</v>
      </c>
      <c r="I3468">
        <v>-1.09760978021163</v>
      </c>
      <c r="J3468">
        <v>-4.2468124797240598</v>
      </c>
      <c r="K3468">
        <v>60.2526950614442</v>
      </c>
      <c r="L3468">
        <v>59.389596721414399</v>
      </c>
      <c r="M3468">
        <v>38.412610479788597</v>
      </c>
      <c r="N3468">
        <v>0.36604397774974601</v>
      </c>
      <c r="O3468">
        <v>51.370679380214497</v>
      </c>
      <c r="P3468">
        <v>26.0300429184549</v>
      </c>
      <c r="Q3468">
        <v>-2.2317571621485999E-2</v>
      </c>
    </row>
    <row r="3469" spans="1:17" hidden="1" x14ac:dyDescent="0.3">
      <c r="A3469" t="s">
        <v>7160</v>
      </c>
      <c r="B3469" t="s">
        <v>7161</v>
      </c>
      <c r="C3469" t="s">
        <v>10405</v>
      </c>
      <c r="D3469" t="s">
        <v>592</v>
      </c>
      <c r="E3469">
        <v>53.944516200000002</v>
      </c>
      <c r="F3469">
        <v>19.649999999999999</v>
      </c>
      <c r="G3469">
        <v>-18.265683681341301</v>
      </c>
      <c r="H3469">
        <v>-29.9865532203378</v>
      </c>
      <c r="I3469">
        <v>12.7378108479438</v>
      </c>
      <c r="J3469">
        <v>-7.5602745786563199</v>
      </c>
      <c r="K3469">
        <v>20.233191779338402</v>
      </c>
      <c r="L3469">
        <v>17.906121364026799</v>
      </c>
      <c r="M3469">
        <v>34.222839875669798</v>
      </c>
      <c r="N3469">
        <v>0.16137190106511501</v>
      </c>
      <c r="O3469">
        <v>39.033078880407103</v>
      </c>
      <c r="P3469">
        <v>48.301886792452798</v>
      </c>
      <c r="Q3469">
        <v>4.5107215322374002E-2</v>
      </c>
    </row>
    <row r="3470" spans="1:17" hidden="1" x14ac:dyDescent="0.3">
      <c r="A3470" t="s">
        <v>7162</v>
      </c>
      <c r="B3470" t="s">
        <v>7163</v>
      </c>
      <c r="C3470" t="s">
        <v>10405</v>
      </c>
      <c r="D3470" t="s">
        <v>46</v>
      </c>
      <c r="E3470">
        <v>53.835299999999997</v>
      </c>
      <c r="F3470">
        <v>171.45</v>
      </c>
      <c r="G3470">
        <v>244.55006221182001</v>
      </c>
      <c r="H3470">
        <v>4.74313597458743</v>
      </c>
      <c r="I3470">
        <v>67.656628730525497</v>
      </c>
      <c r="J3470">
        <v>-10.770269581155</v>
      </c>
      <c r="K3470">
        <v>157.01095982276399</v>
      </c>
      <c r="L3470">
        <v>123.98719556524701</v>
      </c>
      <c r="M3470">
        <v>49.126225981117997</v>
      </c>
      <c r="N3470">
        <v>1.0598165233835</v>
      </c>
      <c r="O3470">
        <v>11.956838728492199</v>
      </c>
      <c r="P3470">
        <v>303.316866619618</v>
      </c>
      <c r="Q3470">
        <v>0.131414090808495</v>
      </c>
    </row>
    <row r="3471" spans="1:17" hidden="1" x14ac:dyDescent="0.3">
      <c r="A3471" t="s">
        <v>7164</v>
      </c>
      <c r="B3471" t="s">
        <v>7165</v>
      </c>
      <c r="C3471" t="s">
        <v>10405</v>
      </c>
      <c r="D3471" t="s">
        <v>1232</v>
      </c>
      <c r="E3471">
        <v>53.809469999999997</v>
      </c>
      <c r="F3471">
        <v>122.1</v>
      </c>
      <c r="G3471">
        <v>19.733369073742001</v>
      </c>
      <c r="H3471">
        <v>7.02090019581125</v>
      </c>
      <c r="I3471">
        <v>49.181076751470201</v>
      </c>
      <c r="J3471">
        <v>-4.8939372927538098</v>
      </c>
      <c r="K3471">
        <v>118.40169037116399</v>
      </c>
      <c r="L3471">
        <v>98.826091598039596</v>
      </c>
      <c r="M3471">
        <v>38.918593501247997</v>
      </c>
      <c r="N3471">
        <v>0.47560069358434398</v>
      </c>
      <c r="O3471">
        <v>13.087633087633099</v>
      </c>
      <c r="P3471">
        <v>74.3787489288774</v>
      </c>
      <c r="Q3471">
        <v>6.5804802431674997E-2</v>
      </c>
    </row>
    <row r="3472" spans="1:17" hidden="1" x14ac:dyDescent="0.3">
      <c r="A3472" t="s">
        <v>7166</v>
      </c>
      <c r="B3472" t="s">
        <v>7167</v>
      </c>
      <c r="C3472" t="s">
        <v>10405</v>
      </c>
      <c r="D3472" t="s">
        <v>753</v>
      </c>
      <c r="E3472">
        <v>53.792091599999999</v>
      </c>
      <c r="F3472">
        <v>957.34</v>
      </c>
      <c r="G3472">
        <v>-1.7496142229155101</v>
      </c>
      <c r="H3472">
        <v>-5.0439722111216001E-2</v>
      </c>
      <c r="I3472">
        <v>0.68323710327293696</v>
      </c>
      <c r="J3472">
        <v>0.17459388383470101</v>
      </c>
      <c r="K3472">
        <v>915.328834135428</v>
      </c>
      <c r="L3472">
        <v>851.26435396038403</v>
      </c>
      <c r="M3472">
        <v>58.819350865168801</v>
      </c>
      <c r="N3472">
        <v>0.80798613763515803</v>
      </c>
      <c r="O3472">
        <v>1.8446946748281701</v>
      </c>
      <c r="P3472">
        <v>35.966482033802002</v>
      </c>
      <c r="Q3472">
        <v>1.3226938830403E-2</v>
      </c>
    </row>
    <row r="3473" spans="1:17" hidden="1" x14ac:dyDescent="0.3">
      <c r="A3473" t="s">
        <v>7168</v>
      </c>
      <c r="B3473" t="s">
        <v>7169</v>
      </c>
      <c r="C3473" t="s">
        <v>10405</v>
      </c>
      <c r="D3473" t="s">
        <v>465</v>
      </c>
      <c r="E3473">
        <v>53.748805500000003</v>
      </c>
      <c r="F3473">
        <v>52.65</v>
      </c>
      <c r="G3473">
        <v>46.685597932686697</v>
      </c>
      <c r="H3473">
        <v>-19.363730383593101</v>
      </c>
      <c r="I3473">
        <v>8.8340826458039192</v>
      </c>
      <c r="J3473">
        <v>-4.3617230445183397</v>
      </c>
      <c r="K3473">
        <v>56.032021599162803</v>
      </c>
      <c r="L3473">
        <v>48.929574886824199</v>
      </c>
      <c r="M3473">
        <v>34.482861121128998</v>
      </c>
      <c r="N3473">
        <v>0.13508316404357301</v>
      </c>
      <c r="O3473">
        <v>49.762583095916398</v>
      </c>
      <c r="P3473">
        <v>87.366548042704594</v>
      </c>
      <c r="Q3473">
        <v>5.2412072066281998E-2</v>
      </c>
    </row>
    <row r="3474" spans="1:17" hidden="1" x14ac:dyDescent="0.3">
      <c r="A3474" t="s">
        <v>7170</v>
      </c>
      <c r="B3474" t="s">
        <v>7171</v>
      </c>
      <c r="C3474" t="s">
        <v>10405</v>
      </c>
      <c r="D3474" t="s">
        <v>125</v>
      </c>
      <c r="E3474">
        <v>53.53</v>
      </c>
      <c r="F3474">
        <v>5.3</v>
      </c>
      <c r="G3474">
        <v>-104.33132633225701</v>
      </c>
      <c r="H3474">
        <v>-11.618894490179001</v>
      </c>
      <c r="I3474">
        <v>-37.695391362881097</v>
      </c>
      <c r="J3474">
        <v>-4.7803009291174501</v>
      </c>
      <c r="K3474">
        <v>5.7112921433789801</v>
      </c>
      <c r="L3474">
        <v>8.1441871550341194</v>
      </c>
      <c r="M3474">
        <v>15.7121156579157</v>
      </c>
      <c r="N3474">
        <v>0.90170961435608399</v>
      </c>
      <c r="O3474">
        <v>314.15094339622601</v>
      </c>
      <c r="P3474">
        <v>2.3166023166023102</v>
      </c>
      <c r="Q3474">
        <v>0.15578978042465699</v>
      </c>
    </row>
    <row r="3475" spans="1:17" hidden="1" x14ac:dyDescent="0.3">
      <c r="A3475" t="s">
        <v>7172</v>
      </c>
      <c r="B3475" t="s">
        <v>7173</v>
      </c>
      <c r="C3475" t="s">
        <v>10405</v>
      </c>
      <c r="D3475" t="s">
        <v>273</v>
      </c>
      <c r="E3475">
        <v>53.365516880000001</v>
      </c>
      <c r="F3475">
        <v>62.66</v>
      </c>
      <c r="G3475">
        <v>-9.5383528972428895</v>
      </c>
      <c r="H3475">
        <v>-4.5008389346235198</v>
      </c>
      <c r="I3475">
        <v>-29.438435103619799</v>
      </c>
      <c r="J3475">
        <v>-5.1299512787678001</v>
      </c>
      <c r="K3475">
        <v>64.533211618117605</v>
      </c>
      <c r="L3475">
        <v>62.536887745702501</v>
      </c>
      <c r="M3475">
        <v>39.436577606058499</v>
      </c>
      <c r="N3475">
        <v>0.73059778046243895</v>
      </c>
      <c r="O3475">
        <v>21.2894988828598</v>
      </c>
      <c r="P3475">
        <v>39.1825855175477</v>
      </c>
      <c r="Q3475">
        <v>4.7216935313272999E-2</v>
      </c>
    </row>
    <row r="3476" spans="1:17" hidden="1" x14ac:dyDescent="0.3">
      <c r="A3476" t="s">
        <v>7174</v>
      </c>
      <c r="B3476" t="s">
        <v>7175</v>
      </c>
      <c r="C3476" t="s">
        <v>10405</v>
      </c>
      <c r="D3476" t="s">
        <v>116</v>
      </c>
      <c r="E3476">
        <v>53.286106650000001</v>
      </c>
      <c r="F3476">
        <v>138.65</v>
      </c>
      <c r="G3476">
        <v>-32.565574614288899</v>
      </c>
      <c r="H3476">
        <v>-13.8799239019437</v>
      </c>
      <c r="I3476">
        <v>-18.1107153872277</v>
      </c>
      <c r="J3476">
        <v>-5.0949862438027598</v>
      </c>
      <c r="K3476">
        <v>155.29498722410199</v>
      </c>
      <c r="M3476">
        <v>35.519837953489997</v>
      </c>
      <c r="N3476">
        <v>0.60009057971014401</v>
      </c>
      <c r="O3476">
        <v>54.201226108907299</v>
      </c>
      <c r="P3476">
        <v>10.566188197767101</v>
      </c>
    </row>
    <row r="3477" spans="1:17" hidden="1" x14ac:dyDescent="0.3">
      <c r="A3477" t="s">
        <v>7176</v>
      </c>
      <c r="B3477" t="s">
        <v>7177</v>
      </c>
      <c r="C3477" t="s">
        <v>10405</v>
      </c>
      <c r="D3477" t="s">
        <v>374</v>
      </c>
      <c r="E3477">
        <v>53.164608000000001</v>
      </c>
      <c r="F3477">
        <v>56.51</v>
      </c>
      <c r="G3477">
        <v>21.9192087727501</v>
      </c>
      <c r="H3477">
        <v>-20.1372579358415</v>
      </c>
      <c r="I3477">
        <v>-31.447871422345401</v>
      </c>
      <c r="J3477">
        <v>-4.0516132743597604</v>
      </c>
      <c r="K3477">
        <v>61.083951591366898</v>
      </c>
      <c r="L3477">
        <v>60.046191864301903</v>
      </c>
      <c r="M3477">
        <v>34.060128483182702</v>
      </c>
      <c r="N3477">
        <v>0.45969663680919298</v>
      </c>
      <c r="O3477">
        <v>42.895062820739597</v>
      </c>
      <c r="P3477">
        <v>69.954887218045101</v>
      </c>
      <c r="Q3477">
        <v>-3.9571159571998998E-2</v>
      </c>
    </row>
    <row r="3478" spans="1:17" hidden="1" x14ac:dyDescent="0.3">
      <c r="A3478" t="s">
        <v>7178</v>
      </c>
      <c r="B3478" t="s">
        <v>7179</v>
      </c>
      <c r="C3478" t="s">
        <v>10405</v>
      </c>
      <c r="D3478" t="s">
        <v>7180</v>
      </c>
      <c r="E3478">
        <v>53.156550089999897</v>
      </c>
      <c r="F3478">
        <v>23.59</v>
      </c>
      <c r="G3478">
        <v>-12.466907617125599</v>
      </c>
      <c r="H3478">
        <v>-7.7057070887817298</v>
      </c>
      <c r="I3478">
        <v>23.441181412340399</v>
      </c>
      <c r="J3478">
        <v>-6.4600794838960098</v>
      </c>
      <c r="K3478">
        <v>25.2851526715129</v>
      </c>
      <c r="L3478">
        <v>25.131022991740799</v>
      </c>
      <c r="M3478">
        <v>33.754237047056002</v>
      </c>
      <c r="N3478">
        <v>0.31316454013822398</v>
      </c>
      <c r="O3478">
        <v>51.674438321322498</v>
      </c>
      <c r="P3478">
        <v>49.303797468354396</v>
      </c>
    </row>
    <row r="3479" spans="1:17" hidden="1" x14ac:dyDescent="0.3">
      <c r="A3479" t="s">
        <v>7181</v>
      </c>
      <c r="B3479" t="s">
        <v>7182</v>
      </c>
      <c r="C3479" t="s">
        <v>10405</v>
      </c>
      <c r="D3479" t="s">
        <v>54</v>
      </c>
      <c r="E3479">
        <v>53.14</v>
      </c>
      <c r="F3479">
        <v>53.14</v>
      </c>
      <c r="G3479">
        <v>-64.566642290896397</v>
      </c>
      <c r="H3479">
        <v>6.4105323028346604</v>
      </c>
      <c r="I3479">
        <v>3.0223104375069401</v>
      </c>
      <c r="J3479">
        <v>0.77642916249636196</v>
      </c>
      <c r="K3479">
        <v>48.879479775365397</v>
      </c>
      <c r="L3479">
        <v>57.214001390244903</v>
      </c>
      <c r="M3479">
        <v>67.966022356971294</v>
      </c>
      <c r="N3479">
        <v>2.0219734076134199</v>
      </c>
      <c r="O3479">
        <v>129.58223560406401</v>
      </c>
      <c r="P3479">
        <v>36.256410256410199</v>
      </c>
      <c r="Q3479">
        <v>4.0513468867845001E-2</v>
      </c>
    </row>
    <row r="3480" spans="1:17" hidden="1" x14ac:dyDescent="0.3">
      <c r="A3480" t="s">
        <v>7183</v>
      </c>
      <c r="B3480" t="s">
        <v>7184</v>
      </c>
      <c r="C3480" t="s">
        <v>10405</v>
      </c>
      <c r="D3480" t="s">
        <v>3193</v>
      </c>
      <c r="E3480">
        <v>53.116928260000002</v>
      </c>
      <c r="F3480">
        <v>110.99</v>
      </c>
      <c r="G3480">
        <v>127.776232283908</v>
      </c>
      <c r="H3480">
        <v>34.9986314043595</v>
      </c>
      <c r="I3480">
        <v>96.047668209125703</v>
      </c>
      <c r="J3480">
        <v>-1.5378101882963999</v>
      </c>
      <c r="K3480">
        <v>85.527874185536405</v>
      </c>
      <c r="L3480">
        <v>66.423904639196195</v>
      </c>
      <c r="M3480">
        <v>68.215302546823594</v>
      </c>
      <c r="N3480">
        <v>2.6515622887951098</v>
      </c>
      <c r="O3480">
        <v>6.0816289755833699</v>
      </c>
      <c r="P3480">
        <v>170.70731707317</v>
      </c>
      <c r="Q3480">
        <v>0.115039012850969</v>
      </c>
    </row>
    <row r="3481" spans="1:17" hidden="1" x14ac:dyDescent="0.3">
      <c r="A3481" t="s">
        <v>7185</v>
      </c>
      <c r="B3481" t="s">
        <v>7186</v>
      </c>
      <c r="C3481" t="s">
        <v>10405</v>
      </c>
      <c r="D3481" t="s">
        <v>116</v>
      </c>
      <c r="E3481">
        <v>53.097964040000001</v>
      </c>
      <c r="F3481">
        <v>2.2000000000000002</v>
      </c>
      <c r="G3481">
        <v>-5.5931859894901201</v>
      </c>
      <c r="H3481">
        <v>-1.87035303188851</v>
      </c>
      <c r="I3481">
        <v>-12.2495918825592</v>
      </c>
      <c r="J3481">
        <v>1.0670674632677399</v>
      </c>
      <c r="K3481">
        <v>2.80531640952095</v>
      </c>
      <c r="L3481">
        <v>2.8492677430408602</v>
      </c>
      <c r="M3481">
        <v>15.3874106226971</v>
      </c>
      <c r="N3481">
        <v>1</v>
      </c>
      <c r="Q3481">
        <v>-0.13535727796024799</v>
      </c>
    </row>
    <row r="3482" spans="1:17" hidden="1" x14ac:dyDescent="0.3">
      <c r="A3482" t="s">
        <v>7187</v>
      </c>
      <c r="B3482" t="s">
        <v>7188</v>
      </c>
      <c r="C3482" t="s">
        <v>10405</v>
      </c>
      <c r="D3482" t="s">
        <v>130</v>
      </c>
      <c r="E3482">
        <v>53.024999999999999</v>
      </c>
      <c r="F3482">
        <v>21.21</v>
      </c>
      <c r="G3482">
        <v>-25.480391388277098</v>
      </c>
      <c r="H3482">
        <v>-6.3348600258660701</v>
      </c>
      <c r="I3482">
        <v>-20.456796704388399</v>
      </c>
      <c r="J3482">
        <v>-2.5179282483347301</v>
      </c>
      <c r="K3482">
        <v>21.5180335548371</v>
      </c>
      <c r="L3482">
        <v>22.2540659275957</v>
      </c>
      <c r="M3482">
        <v>43.069073521668201</v>
      </c>
      <c r="N3482">
        <v>0.81484078240888902</v>
      </c>
      <c r="O3482">
        <v>76.520509193776505</v>
      </c>
      <c r="P3482">
        <v>16.2191780821917</v>
      </c>
      <c r="Q3482">
        <v>7.6960308333027E-2</v>
      </c>
    </row>
    <row r="3483" spans="1:17" hidden="1" x14ac:dyDescent="0.3">
      <c r="A3483" t="s">
        <v>7189</v>
      </c>
      <c r="B3483" t="s">
        <v>7190</v>
      </c>
      <c r="C3483" t="s">
        <v>10405</v>
      </c>
      <c r="D3483" t="s">
        <v>400</v>
      </c>
      <c r="E3483">
        <v>52.9255</v>
      </c>
      <c r="F3483">
        <v>14.02</v>
      </c>
      <c r="G3483">
        <v>-90.915823788523696</v>
      </c>
      <c r="H3483">
        <v>-5.0077180077589301</v>
      </c>
      <c r="I3483">
        <v>31.913134744720001</v>
      </c>
      <c r="J3483">
        <v>-2.0530282018447199</v>
      </c>
      <c r="K3483">
        <v>13.527708465726</v>
      </c>
      <c r="L3483">
        <v>16.536119109447199</v>
      </c>
      <c r="M3483">
        <v>58.785311039439598</v>
      </c>
      <c r="N3483">
        <v>1.2396532850486599</v>
      </c>
      <c r="O3483">
        <v>163.05278174036999</v>
      </c>
      <c r="P3483">
        <v>68.9156626506023</v>
      </c>
      <c r="Q3483">
        <v>1.5256889101917E-2</v>
      </c>
    </row>
    <row r="3484" spans="1:17" hidden="1" x14ac:dyDescent="0.3">
      <c r="A3484" t="s">
        <v>7191</v>
      </c>
      <c r="B3484" t="s">
        <v>7192</v>
      </c>
      <c r="C3484" t="s">
        <v>10405</v>
      </c>
      <c r="D3484" t="s">
        <v>400</v>
      </c>
      <c r="E3484">
        <v>52.888401999999999</v>
      </c>
      <c r="F3484">
        <v>40.6</v>
      </c>
      <c r="G3484">
        <v>13.1505012897569</v>
      </c>
      <c r="H3484">
        <v>-8.7511892382199701</v>
      </c>
      <c r="I3484">
        <v>-7.0685525266601701</v>
      </c>
      <c r="J3484">
        <v>-0.96821557857056795</v>
      </c>
      <c r="K3484">
        <v>40.127288746877397</v>
      </c>
      <c r="L3484">
        <v>38.951732131345302</v>
      </c>
      <c r="M3484">
        <v>44.617066989792399</v>
      </c>
      <c r="N3484">
        <v>0.365750508684132</v>
      </c>
      <c r="O3484">
        <v>56.2807881773399</v>
      </c>
      <c r="P3484">
        <v>67.422680412371093</v>
      </c>
      <c r="Q3484">
        <v>-6.0992800686217E-2</v>
      </c>
    </row>
    <row r="3485" spans="1:17" hidden="1" x14ac:dyDescent="0.3">
      <c r="A3485" t="s">
        <v>7193</v>
      </c>
      <c r="B3485" t="s">
        <v>7194</v>
      </c>
      <c r="C3485" t="s">
        <v>10405</v>
      </c>
      <c r="D3485" t="s">
        <v>3193</v>
      </c>
      <c r="E3485">
        <v>52.887999999999998</v>
      </c>
      <c r="F3485">
        <v>60.1</v>
      </c>
      <c r="G3485">
        <v>635.71116540214496</v>
      </c>
      <c r="H3485">
        <v>46.718047388188801</v>
      </c>
      <c r="I3485">
        <v>514.57171172607104</v>
      </c>
      <c r="J3485">
        <v>10.537724568502901</v>
      </c>
      <c r="K3485">
        <v>40.098819146953602</v>
      </c>
      <c r="L3485">
        <v>19.792681427939701</v>
      </c>
      <c r="M3485">
        <v>100</v>
      </c>
      <c r="N3485">
        <v>2.4728035610189698</v>
      </c>
      <c r="O3485">
        <v>0</v>
      </c>
      <c r="P3485">
        <v>667.56066411238805</v>
      </c>
      <c r="Q3485">
        <v>0.251517959358251</v>
      </c>
    </row>
    <row r="3486" spans="1:17" hidden="1" x14ac:dyDescent="0.3">
      <c r="A3486" t="s">
        <v>7195</v>
      </c>
      <c r="B3486" t="s">
        <v>7196</v>
      </c>
      <c r="C3486" t="s">
        <v>10405</v>
      </c>
      <c r="D3486" t="s">
        <v>1806</v>
      </c>
      <c r="E3486">
        <v>52.884535</v>
      </c>
      <c r="F3486">
        <v>86.75</v>
      </c>
      <c r="G3486">
        <v>278.31598592332602</v>
      </c>
      <c r="H3486">
        <v>9.5746226655905602</v>
      </c>
      <c r="I3486">
        <v>1.2135092726288501</v>
      </c>
      <c r="J3486">
        <v>-5.3863615351780503</v>
      </c>
      <c r="K3486">
        <v>80.864959716656401</v>
      </c>
      <c r="L3486">
        <v>69.407627436658899</v>
      </c>
      <c r="M3486">
        <v>62.385178282871998</v>
      </c>
      <c r="N3486">
        <v>1.0686072651637699</v>
      </c>
      <c r="O3486">
        <v>14.4668587896253</v>
      </c>
      <c r="P3486">
        <v>313.29204383039502</v>
      </c>
      <c r="Q3486">
        <v>0.14591633363752801</v>
      </c>
    </row>
    <row r="3487" spans="1:17" hidden="1" x14ac:dyDescent="0.3">
      <c r="A3487" t="s">
        <v>7197</v>
      </c>
      <c r="B3487" t="s">
        <v>7198</v>
      </c>
      <c r="C3487" t="s">
        <v>10405</v>
      </c>
      <c r="D3487" t="s">
        <v>4397</v>
      </c>
      <c r="E3487">
        <v>52.852607300000003</v>
      </c>
      <c r="F3487">
        <v>60.01</v>
      </c>
      <c r="G3487">
        <v>-23.937252711321999</v>
      </c>
      <c r="H3487">
        <v>-3.0287577163494102</v>
      </c>
      <c r="I3487">
        <v>-11.631509416209701</v>
      </c>
      <c r="J3487">
        <v>-3.09263216224076</v>
      </c>
      <c r="K3487">
        <v>59.874189175831802</v>
      </c>
      <c r="L3487">
        <v>58.489175676177901</v>
      </c>
      <c r="M3487">
        <v>45.7286359348915</v>
      </c>
      <c r="N3487">
        <v>1.99630787524509</v>
      </c>
      <c r="O3487">
        <v>34.060989835027499</v>
      </c>
      <c r="P3487">
        <v>41.466289486091398</v>
      </c>
      <c r="Q3487">
        <v>4.4074986798901997E-2</v>
      </c>
    </row>
    <row r="3488" spans="1:17" hidden="1" x14ac:dyDescent="0.3">
      <c r="A3488" t="s">
        <v>7199</v>
      </c>
      <c r="B3488" t="s">
        <v>7200</v>
      </c>
      <c r="C3488" t="s">
        <v>10405</v>
      </c>
      <c r="D3488" t="s">
        <v>1614</v>
      </c>
      <c r="E3488">
        <v>52.809140800000002</v>
      </c>
      <c r="F3488">
        <v>21.71</v>
      </c>
      <c r="G3488">
        <v>22.8376140530778</v>
      </c>
      <c r="H3488">
        <v>-14.2305686643532</v>
      </c>
      <c r="I3488">
        <v>47.9518951702834</v>
      </c>
      <c r="J3488">
        <v>-7.0420872828075201</v>
      </c>
      <c r="K3488">
        <v>23.025800116736299</v>
      </c>
      <c r="L3488">
        <v>18.176679073464001</v>
      </c>
      <c r="M3488">
        <v>0.32188183257845498</v>
      </c>
      <c r="N3488">
        <v>0.16726516726516699</v>
      </c>
      <c r="O3488">
        <v>23.813910640257902</v>
      </c>
      <c r="P3488">
        <v>138.31966017744099</v>
      </c>
      <c r="Q3488">
        <v>7.8714237869045994E-2</v>
      </c>
    </row>
    <row r="3489" spans="1:17" hidden="1" x14ac:dyDescent="0.3">
      <c r="A3489" t="s">
        <v>7201</v>
      </c>
      <c r="B3489" t="s">
        <v>7202</v>
      </c>
      <c r="C3489" t="s">
        <v>10405</v>
      </c>
      <c r="D3489" t="s">
        <v>276</v>
      </c>
      <c r="E3489">
        <v>52.795046399999997</v>
      </c>
      <c r="F3489">
        <v>25.99</v>
      </c>
      <c r="G3489">
        <v>-53.448292073742302</v>
      </c>
      <c r="H3489">
        <v>5.4656602278555404</v>
      </c>
      <c r="I3489">
        <v>-10.7908658982762</v>
      </c>
      <c r="J3489">
        <v>2.9869717981552801</v>
      </c>
      <c r="K3489">
        <v>24.916094034176201</v>
      </c>
      <c r="L3489">
        <v>27.071014316849201</v>
      </c>
      <c r="M3489">
        <v>56.861632244696096</v>
      </c>
      <c r="N3489">
        <v>1.05396351436991</v>
      </c>
      <c r="O3489">
        <v>36.514043863024199</v>
      </c>
      <c r="P3489">
        <v>22.8841607565011</v>
      </c>
      <c r="Q3489">
        <v>-7.7471273758166995E-2</v>
      </c>
    </row>
    <row r="3490" spans="1:17" hidden="1" x14ac:dyDescent="0.3">
      <c r="A3490" t="s">
        <v>7203</v>
      </c>
      <c r="B3490" t="s">
        <v>7204</v>
      </c>
      <c r="C3490" t="s">
        <v>10405</v>
      </c>
      <c r="D3490" t="s">
        <v>592</v>
      </c>
      <c r="E3490">
        <v>52.774016809999999</v>
      </c>
      <c r="F3490">
        <v>0.85</v>
      </c>
      <c r="G3490">
        <v>-59.8156004051583</v>
      </c>
      <c r="H3490">
        <v>-13.4896029795673</v>
      </c>
      <c r="I3490">
        <v>-44.745066833609201</v>
      </c>
      <c r="J3490">
        <v>-8.9495799259826505</v>
      </c>
      <c r="K3490">
        <v>0.83962416290355102</v>
      </c>
      <c r="L3490">
        <v>1.0263150525714699</v>
      </c>
      <c r="M3490">
        <v>57.487564067610002</v>
      </c>
      <c r="N3490">
        <v>0.79379765475930297</v>
      </c>
      <c r="O3490">
        <v>135.29411764705799</v>
      </c>
      <c r="P3490">
        <v>16.438356164383499</v>
      </c>
      <c r="Q3490">
        <v>6.3873254547445996E-2</v>
      </c>
    </row>
    <row r="3491" spans="1:17" hidden="1" x14ac:dyDescent="0.3">
      <c r="A3491" t="s">
        <v>7205</v>
      </c>
      <c r="B3491" t="s">
        <v>7206</v>
      </c>
      <c r="C3491" t="s">
        <v>10405</v>
      </c>
      <c r="D3491" t="s">
        <v>74</v>
      </c>
      <c r="E3491">
        <v>52.746720000000003</v>
      </c>
      <c r="F3491">
        <v>124.8</v>
      </c>
      <c r="G3491">
        <v>93.869437806305996</v>
      </c>
      <c r="H3491">
        <v>-21.556995195523399</v>
      </c>
      <c r="I3491">
        <v>-20.650453436670201</v>
      </c>
      <c r="J3491">
        <v>-9.9895361383526602</v>
      </c>
      <c r="K3491">
        <v>132.31321868235401</v>
      </c>
      <c r="L3491">
        <v>119.497765073445</v>
      </c>
      <c r="M3491">
        <v>39.474511550131403</v>
      </c>
      <c r="N3491">
        <v>1.51333925127181</v>
      </c>
      <c r="O3491">
        <v>58.4535256410256</v>
      </c>
      <c r="P3491">
        <v>125.71893651654899</v>
      </c>
      <c r="Q3491">
        <v>0.27069681186750699</v>
      </c>
    </row>
    <row r="3492" spans="1:17" hidden="1" x14ac:dyDescent="0.3">
      <c r="A3492" t="s">
        <v>7207</v>
      </c>
      <c r="B3492" t="s">
        <v>7208</v>
      </c>
      <c r="C3492" t="s">
        <v>10405</v>
      </c>
      <c r="D3492" t="s">
        <v>1614</v>
      </c>
      <c r="E3492">
        <v>52.71</v>
      </c>
      <c r="F3492">
        <v>10.039999999999999</v>
      </c>
      <c r="G3492">
        <v>-51.271649593068098</v>
      </c>
      <c r="H3492">
        <v>-23.2407420040904</v>
      </c>
      <c r="I3492">
        <v>-50.550431760145898</v>
      </c>
      <c r="J3492">
        <v>-12.5512488424141</v>
      </c>
      <c r="K3492">
        <v>12.2180734438487</v>
      </c>
      <c r="L3492">
        <v>14.0829142707799</v>
      </c>
      <c r="M3492">
        <v>31.740693268160001</v>
      </c>
      <c r="N3492">
        <v>1.1967263212188901</v>
      </c>
      <c r="O3492">
        <v>102.191235059761</v>
      </c>
      <c r="P3492">
        <v>3.5051546391752599</v>
      </c>
      <c r="Q3492">
        <v>-7.0069016288048E-2</v>
      </c>
    </row>
    <row r="3493" spans="1:17" hidden="1" x14ac:dyDescent="0.3">
      <c r="A3493" t="s">
        <v>7209</v>
      </c>
      <c r="B3493" t="s">
        <v>7210</v>
      </c>
      <c r="C3493" t="s">
        <v>10405</v>
      </c>
      <c r="D3493" t="s">
        <v>1403</v>
      </c>
      <c r="E3493">
        <v>52.61797035</v>
      </c>
      <c r="F3493">
        <v>13.35</v>
      </c>
      <c r="G3493">
        <v>56.1786703038414</v>
      </c>
      <c r="H3493">
        <v>35.433154464716402</v>
      </c>
      <c r="I3493">
        <v>75.8036239032146</v>
      </c>
      <c r="J3493">
        <v>28.408510259693699</v>
      </c>
      <c r="K3493">
        <v>9.4907206241567703</v>
      </c>
      <c r="L3493">
        <v>8.6315898322236695</v>
      </c>
      <c r="M3493">
        <v>94.026072226067797</v>
      </c>
      <c r="N3493">
        <v>3.4300567325826501</v>
      </c>
      <c r="O3493">
        <v>0</v>
      </c>
      <c r="P3493">
        <v>134.210526315789</v>
      </c>
      <c r="Q3493">
        <v>0.106630062492606</v>
      </c>
    </row>
    <row r="3494" spans="1:17" hidden="1" x14ac:dyDescent="0.3">
      <c r="A3494" t="s">
        <v>7211</v>
      </c>
      <c r="B3494" t="s">
        <v>7212</v>
      </c>
      <c r="C3494" t="s">
        <v>10405</v>
      </c>
      <c r="D3494" t="s">
        <v>3549</v>
      </c>
      <c r="E3494">
        <v>52.608979919999904</v>
      </c>
      <c r="F3494">
        <v>60.78</v>
      </c>
      <c r="G3494">
        <v>-76.453946395259393</v>
      </c>
      <c r="H3494">
        <v>-20.345812914355101</v>
      </c>
      <c r="I3494">
        <v>-61.999087168198301</v>
      </c>
      <c r="J3494">
        <v>-10.3366102913969</v>
      </c>
      <c r="K3494">
        <v>71.327766281424601</v>
      </c>
      <c r="M3494">
        <v>16.7701519165199</v>
      </c>
      <c r="N3494">
        <v>0.71504004224236495</v>
      </c>
      <c r="O3494">
        <v>99.0128331688055</v>
      </c>
      <c r="P3494">
        <v>5.5208333333333304</v>
      </c>
    </row>
    <row r="3495" spans="1:17" hidden="1" x14ac:dyDescent="0.3">
      <c r="A3495" t="s">
        <v>7213</v>
      </c>
      <c r="B3495" t="s">
        <v>7214</v>
      </c>
      <c r="C3495" t="s">
        <v>10405</v>
      </c>
      <c r="D3495" t="s">
        <v>549</v>
      </c>
      <c r="E3495">
        <v>52.542949200000002</v>
      </c>
      <c r="F3495">
        <v>44.94</v>
      </c>
      <c r="G3495">
        <v>-60.8990724393242</v>
      </c>
      <c r="H3495">
        <v>-5.9482073556761597</v>
      </c>
      <c r="I3495">
        <v>-52.872026417855203</v>
      </c>
      <c r="J3495">
        <v>-13.4139749474068</v>
      </c>
      <c r="K3495">
        <v>45.401347559419101</v>
      </c>
      <c r="L3495">
        <v>47.861476651649198</v>
      </c>
      <c r="M3495">
        <v>40.790656270645201</v>
      </c>
      <c r="N3495">
        <v>0.15335543268375301</v>
      </c>
      <c r="O3495">
        <v>60.947930574098798</v>
      </c>
      <c r="P3495">
        <v>50.855991943605197</v>
      </c>
      <c r="Q3495">
        <v>0.13003672494049401</v>
      </c>
    </row>
    <row r="3496" spans="1:17" hidden="1" x14ac:dyDescent="0.3">
      <c r="A3496" t="s">
        <v>7215</v>
      </c>
      <c r="B3496" t="s">
        <v>7216</v>
      </c>
      <c r="C3496" t="s">
        <v>10405</v>
      </c>
      <c r="D3496" t="s">
        <v>228</v>
      </c>
      <c r="E3496">
        <v>52.483491000000001</v>
      </c>
      <c r="F3496">
        <v>35.01</v>
      </c>
      <c r="G3496">
        <v>-2.4225116492449401</v>
      </c>
      <c r="H3496">
        <v>6.1360619189549404</v>
      </c>
      <c r="I3496">
        <v>14.123016414639199</v>
      </c>
      <c r="J3496">
        <v>-4.23009641664878</v>
      </c>
      <c r="K3496">
        <v>31.899689665157101</v>
      </c>
      <c r="L3496">
        <v>29.568749014622</v>
      </c>
      <c r="M3496">
        <v>64.242161488328705</v>
      </c>
      <c r="N3496">
        <v>1.1337328019450801</v>
      </c>
      <c r="O3496">
        <v>6.3981719508711699</v>
      </c>
      <c r="P3496">
        <v>48.978723404255298</v>
      </c>
      <c r="Q3496">
        <v>1.8483161636945002E-2</v>
      </c>
    </row>
    <row r="3497" spans="1:17" hidden="1" x14ac:dyDescent="0.3">
      <c r="A3497" t="s">
        <v>7217</v>
      </c>
      <c r="B3497" t="s">
        <v>7218</v>
      </c>
      <c r="C3497" t="s">
        <v>10405</v>
      </c>
      <c r="D3497" t="s">
        <v>592</v>
      </c>
      <c r="E3497">
        <v>52.470909089999999</v>
      </c>
      <c r="F3497">
        <v>19.899999999999999</v>
      </c>
      <c r="G3497">
        <v>-5.8203663479885002</v>
      </c>
      <c r="H3497">
        <v>33.245257467277298</v>
      </c>
      <c r="I3497">
        <v>1.0577414691990099</v>
      </c>
      <c r="J3497">
        <v>-1.8554973376471899</v>
      </c>
      <c r="K3497">
        <v>17.397605511613801</v>
      </c>
      <c r="L3497">
        <v>16.4224259021065</v>
      </c>
      <c r="M3497">
        <v>51.260055559921</v>
      </c>
      <c r="N3497">
        <v>1.0006569111894501</v>
      </c>
      <c r="O3497">
        <v>17.035175879396899</v>
      </c>
      <c r="P3497">
        <v>70.815450643776799</v>
      </c>
      <c r="Q3497">
        <v>2.7440691115458E-2</v>
      </c>
    </row>
    <row r="3498" spans="1:17" hidden="1" x14ac:dyDescent="0.3">
      <c r="A3498" t="s">
        <v>7219</v>
      </c>
      <c r="B3498" t="s">
        <v>7220</v>
      </c>
      <c r="C3498" t="s">
        <v>10405</v>
      </c>
      <c r="D3498" t="s">
        <v>182</v>
      </c>
      <c r="E3498">
        <v>52.322342687999999</v>
      </c>
      <c r="F3498">
        <v>18.48</v>
      </c>
      <c r="G3498">
        <v>-80.813873192430293</v>
      </c>
      <c r="H3498">
        <v>-20.996241855120999</v>
      </c>
      <c r="I3498">
        <v>-28.548485637028001</v>
      </c>
      <c r="J3498">
        <v>-9.87392372423278</v>
      </c>
      <c r="K3498">
        <v>16.238451878283701</v>
      </c>
      <c r="L3498">
        <v>21.8813743005935</v>
      </c>
      <c r="M3498">
        <v>71.5074605690955</v>
      </c>
      <c r="N3498">
        <v>1.3522778425862001</v>
      </c>
      <c r="O3498">
        <v>121.320346320346</v>
      </c>
      <c r="P3498">
        <v>40.5323193916349</v>
      </c>
      <c r="Q3498">
        <v>-7.9739576983726995E-2</v>
      </c>
    </row>
    <row r="3499" spans="1:17" hidden="1" x14ac:dyDescent="0.3">
      <c r="A3499" t="s">
        <v>7221</v>
      </c>
      <c r="B3499" t="s">
        <v>7222</v>
      </c>
      <c r="C3499" t="s">
        <v>10405</v>
      </c>
      <c r="D3499" t="s">
        <v>4468</v>
      </c>
      <c r="E3499">
        <v>52.2640125</v>
      </c>
      <c r="F3499">
        <v>399</v>
      </c>
      <c r="G3499">
        <v>283.29980937424301</v>
      </c>
      <c r="H3499">
        <v>10.9505499542653</v>
      </c>
      <c r="I3499">
        <v>235.23461372052901</v>
      </c>
      <c r="J3499">
        <v>-2.0530282018447199</v>
      </c>
      <c r="K3499">
        <v>344.687863312773</v>
      </c>
      <c r="L3499">
        <v>216.66171229021501</v>
      </c>
      <c r="M3499">
        <v>56.777589196439202</v>
      </c>
      <c r="N3499">
        <v>0.29061102831594599</v>
      </c>
      <c r="O3499">
        <v>9.0100250626566396</v>
      </c>
      <c r="P3499">
        <v>430.23255813953398</v>
      </c>
    </row>
    <row r="3500" spans="1:17" hidden="1" x14ac:dyDescent="0.3">
      <c r="A3500" t="s">
        <v>7223</v>
      </c>
      <c r="B3500" t="s">
        <v>7224</v>
      </c>
      <c r="C3500" t="s">
        <v>10405</v>
      </c>
      <c r="D3500" t="s">
        <v>74</v>
      </c>
      <c r="E3500">
        <v>52.251179200000003</v>
      </c>
      <c r="F3500">
        <v>58</v>
      </c>
      <c r="G3500">
        <v>24.907258046513601</v>
      </c>
      <c r="H3500">
        <v>-17.8746991169943</v>
      </c>
      <c r="I3500">
        <v>6.72262993689084</v>
      </c>
      <c r="J3500">
        <v>-10.1175443308769</v>
      </c>
      <c r="K3500">
        <v>56.284186832299397</v>
      </c>
      <c r="L3500">
        <v>48.275162565994499</v>
      </c>
      <c r="M3500">
        <v>36.4893044161498</v>
      </c>
      <c r="N3500">
        <v>8.9334140343816801E-2</v>
      </c>
      <c r="O3500">
        <v>19.568965517241299</v>
      </c>
      <c r="P3500">
        <v>81.25</v>
      </c>
      <c r="Q3500">
        <v>3.7139805189789002E-2</v>
      </c>
    </row>
    <row r="3501" spans="1:17" hidden="1" x14ac:dyDescent="0.3">
      <c r="A3501" t="s">
        <v>7225</v>
      </c>
      <c r="B3501" t="s">
        <v>7226</v>
      </c>
      <c r="C3501" t="s">
        <v>10405</v>
      </c>
      <c r="D3501" t="s">
        <v>324</v>
      </c>
      <c r="E3501">
        <v>52.205156250000002</v>
      </c>
      <c r="F3501">
        <v>31.25</v>
      </c>
      <c r="G3501">
        <v>5.5131386523942698</v>
      </c>
      <c r="H3501">
        <v>7.3059589186859499</v>
      </c>
      <c r="I3501">
        <v>-47.562237248545003</v>
      </c>
      <c r="K3501">
        <v>29.501193056250301</v>
      </c>
      <c r="L3501">
        <v>31.229928201229601</v>
      </c>
      <c r="M3501">
        <v>69.738801648364699</v>
      </c>
      <c r="N3501">
        <v>2.5760082730092999</v>
      </c>
      <c r="O3501">
        <v>96.32</v>
      </c>
      <c r="P3501">
        <v>107.641196013289</v>
      </c>
      <c r="Q3501">
        <v>0.125203814430074</v>
      </c>
    </row>
    <row r="3502" spans="1:17" hidden="1" x14ac:dyDescent="0.3">
      <c r="A3502" t="s">
        <v>7227</v>
      </c>
      <c r="B3502" t="s">
        <v>7228</v>
      </c>
      <c r="C3502" t="s">
        <v>10405</v>
      </c>
      <c r="D3502" t="s">
        <v>998</v>
      </c>
      <c r="E3502">
        <v>52.114040000000003</v>
      </c>
      <c r="F3502">
        <v>91.3</v>
      </c>
      <c r="G3502">
        <v>23.6076782010458</v>
      </c>
      <c r="H3502">
        <v>14.028842627426</v>
      </c>
      <c r="I3502">
        <v>29.602623437442698</v>
      </c>
      <c r="J3502">
        <v>-8.8056055214323496</v>
      </c>
      <c r="K3502">
        <v>81.410105377388206</v>
      </c>
      <c r="L3502">
        <v>69.5137552465836</v>
      </c>
      <c r="M3502">
        <v>55.379913667053799</v>
      </c>
      <c r="N3502">
        <v>0.40736044872229499</v>
      </c>
      <c r="O3502">
        <v>11.7196056955093</v>
      </c>
      <c r="P3502">
        <v>70.654205607476598</v>
      </c>
      <c r="Q3502">
        <v>5.1180848425702002E-2</v>
      </c>
    </row>
    <row r="3503" spans="1:17" hidden="1" x14ac:dyDescent="0.3">
      <c r="A3503" t="s">
        <v>7229</v>
      </c>
      <c r="B3503" t="s">
        <v>7230</v>
      </c>
      <c r="C3503" t="s">
        <v>10405</v>
      </c>
      <c r="D3503" t="s">
        <v>51</v>
      </c>
      <c r="E3503">
        <v>52.11</v>
      </c>
      <c r="F3503">
        <v>52.11</v>
      </c>
      <c r="G3503">
        <v>-9.6403054644644808</v>
      </c>
      <c r="H3503">
        <v>-7.7266453862364299</v>
      </c>
      <c r="I3503">
        <v>-0.50365697981718305</v>
      </c>
      <c r="J3503">
        <v>0.66659613781483396</v>
      </c>
      <c r="K3503">
        <v>54.632478713076402</v>
      </c>
      <c r="L3503">
        <v>49.802029895193499</v>
      </c>
      <c r="M3503">
        <v>44.203355308056103</v>
      </c>
      <c r="N3503">
        <v>0.169485497940559</v>
      </c>
      <c r="O3503">
        <v>68.681635002878494</v>
      </c>
      <c r="P3503">
        <v>84.134275618374502</v>
      </c>
      <c r="Q3503">
        <v>3.2503173911692003E-2</v>
      </c>
    </row>
    <row r="3504" spans="1:17" hidden="1" x14ac:dyDescent="0.3">
      <c r="A3504" t="s">
        <v>7231</v>
      </c>
      <c r="B3504" t="s">
        <v>7232</v>
      </c>
      <c r="C3504" t="s">
        <v>10405</v>
      </c>
      <c r="D3504" t="s">
        <v>46</v>
      </c>
      <c r="E3504">
        <v>52.107500000000002</v>
      </c>
      <c r="F3504">
        <v>47.5</v>
      </c>
      <c r="G3504">
        <v>39.013810642274898</v>
      </c>
      <c r="H3504">
        <v>6.8173428835582799</v>
      </c>
      <c r="I3504">
        <v>66.073881181167195</v>
      </c>
      <c r="J3504">
        <v>-11.783953376927601</v>
      </c>
      <c r="K3504">
        <v>51.772521980152597</v>
      </c>
      <c r="L3504">
        <v>42.389412176827399</v>
      </c>
      <c r="M3504">
        <v>27.1571695934581</v>
      </c>
      <c r="N3504">
        <v>0.27272727272727199</v>
      </c>
      <c r="O3504">
        <v>45.157894736842103</v>
      </c>
      <c r="P3504">
        <v>102.991452991453</v>
      </c>
      <c r="Q3504">
        <v>0.104483856937244</v>
      </c>
    </row>
    <row r="3505" spans="1:17" hidden="1" x14ac:dyDescent="0.3">
      <c r="A3505" t="s">
        <v>7233</v>
      </c>
      <c r="B3505" t="s">
        <v>7234</v>
      </c>
      <c r="C3505" t="s">
        <v>10405</v>
      </c>
      <c r="D3505" t="s">
        <v>592</v>
      </c>
      <c r="E3505">
        <v>52.102406367</v>
      </c>
      <c r="F3505">
        <v>88.77</v>
      </c>
      <c r="G3505">
        <v>-64.599498710243097</v>
      </c>
      <c r="H3505">
        <v>1.5934122373478401</v>
      </c>
      <c r="I3505">
        <v>2.84103707106431</v>
      </c>
      <c r="J3505">
        <v>4.5937971949806702</v>
      </c>
      <c r="K3505">
        <v>79.517958223158999</v>
      </c>
      <c r="L3505">
        <v>81.063136890629906</v>
      </c>
      <c r="M3505">
        <v>70.430239183797198</v>
      </c>
      <c r="N3505">
        <v>0.81893379486042495</v>
      </c>
      <c r="O3505">
        <v>55.457924974653601</v>
      </c>
      <c r="P3505">
        <v>44.694376528117303</v>
      </c>
      <c r="Q3505">
        <v>7.0601075807263006E-2</v>
      </c>
    </row>
    <row r="3506" spans="1:17" hidden="1" x14ac:dyDescent="0.3">
      <c r="A3506" t="s">
        <v>7235</v>
      </c>
      <c r="B3506" t="s">
        <v>7236</v>
      </c>
      <c r="C3506" t="s">
        <v>10405</v>
      </c>
      <c r="D3506" t="s">
        <v>567</v>
      </c>
      <c r="E3506">
        <v>52.085560485000002</v>
      </c>
      <c r="F3506">
        <v>36.47</v>
      </c>
      <c r="G3506">
        <v>8.0430981443790692</v>
      </c>
      <c r="H3506">
        <v>-2.52678366107587</v>
      </c>
      <c r="I3506">
        <v>0.63125048445562004</v>
      </c>
      <c r="J3506">
        <v>-4.66547097049542</v>
      </c>
      <c r="K3506">
        <v>35.271786569530903</v>
      </c>
      <c r="L3506">
        <v>33.5647076462283</v>
      </c>
      <c r="M3506">
        <v>53.255456221272397</v>
      </c>
      <c r="N3506">
        <v>0.54832462815331795</v>
      </c>
      <c r="O3506">
        <v>30.2440361941321</v>
      </c>
      <c r="P3506">
        <v>48.735725938009701</v>
      </c>
      <c r="Q3506">
        <v>-2.1066167252319998E-2</v>
      </c>
    </row>
    <row r="3507" spans="1:17" hidden="1" x14ac:dyDescent="0.3">
      <c r="A3507" t="s">
        <v>7237</v>
      </c>
      <c r="B3507" t="s">
        <v>7238</v>
      </c>
      <c r="C3507" t="s">
        <v>10405</v>
      </c>
      <c r="D3507" t="s">
        <v>2307</v>
      </c>
      <c r="E3507">
        <v>52.016129100000001</v>
      </c>
      <c r="F3507">
        <v>51</v>
      </c>
      <c r="G3507">
        <v>-18.892688079013801</v>
      </c>
      <c r="H3507">
        <v>-8.9651246489092404</v>
      </c>
      <c r="I3507">
        <v>-8.4202805088229393</v>
      </c>
      <c r="J3507">
        <v>-0.573513786063235</v>
      </c>
      <c r="K3507">
        <v>52.517237391983997</v>
      </c>
      <c r="L3507">
        <v>50.294104650151702</v>
      </c>
      <c r="M3507">
        <v>38.776277770108301</v>
      </c>
      <c r="N3507">
        <v>0.206383689839572</v>
      </c>
      <c r="O3507">
        <v>26.6666666666666</v>
      </c>
      <c r="P3507">
        <v>27.499999999999901</v>
      </c>
      <c r="Q3507">
        <v>1.0843563975398001E-2</v>
      </c>
    </row>
    <row r="3508" spans="1:17" hidden="1" x14ac:dyDescent="0.3">
      <c r="A3508" t="s">
        <v>7239</v>
      </c>
      <c r="B3508" t="s">
        <v>7240</v>
      </c>
      <c r="C3508" t="s">
        <v>10405</v>
      </c>
      <c r="D3508" t="s">
        <v>642</v>
      </c>
      <c r="E3508">
        <v>51.954000000000001</v>
      </c>
      <c r="F3508">
        <v>37.11</v>
      </c>
      <c r="G3508">
        <v>7.6617794852456198</v>
      </c>
      <c r="H3508">
        <v>-8.9688715191705395</v>
      </c>
      <c r="I3508">
        <v>2.3150379361729101</v>
      </c>
      <c r="J3508">
        <v>-6.70934749231035</v>
      </c>
      <c r="K3508">
        <v>39.766296804014303</v>
      </c>
      <c r="L3508">
        <v>34.684045400206998</v>
      </c>
      <c r="M3508">
        <v>26.139648321447702</v>
      </c>
      <c r="N3508">
        <v>0.15167301907763001</v>
      </c>
      <c r="O3508">
        <v>34.761519805982203</v>
      </c>
      <c r="P3508">
        <v>52.590460526315702</v>
      </c>
      <c r="Q3508">
        <v>0.12632538833575499</v>
      </c>
    </row>
    <row r="3509" spans="1:17" hidden="1" x14ac:dyDescent="0.3">
      <c r="A3509" t="s">
        <v>7241</v>
      </c>
      <c r="B3509" t="s">
        <v>7242</v>
      </c>
      <c r="C3509" t="s">
        <v>10405</v>
      </c>
      <c r="D3509" t="s">
        <v>2938</v>
      </c>
      <c r="E3509">
        <v>51.946440000000003</v>
      </c>
      <c r="F3509">
        <v>64.61</v>
      </c>
      <c r="G3509">
        <v>-27.2687282343609</v>
      </c>
      <c r="H3509">
        <v>22.072587638803</v>
      </c>
      <c r="I3509">
        <v>20.337187419397399</v>
      </c>
      <c r="J3509">
        <v>-24.144432177031401</v>
      </c>
      <c r="K3509">
        <v>53.826107114143902</v>
      </c>
      <c r="L3509">
        <v>54.830072721609298</v>
      </c>
      <c r="M3509">
        <v>58.779433280703401</v>
      </c>
      <c r="N3509">
        <v>3.69176409003664</v>
      </c>
      <c r="O3509">
        <v>28.463086209564999</v>
      </c>
      <c r="P3509">
        <v>49.872419392252297</v>
      </c>
    </row>
    <row r="3510" spans="1:17" hidden="1" x14ac:dyDescent="0.3">
      <c r="A3510" t="s">
        <v>7243</v>
      </c>
      <c r="B3510" t="s">
        <v>7244</v>
      </c>
      <c r="C3510" t="s">
        <v>10405</v>
      </c>
      <c r="D3510" t="s">
        <v>400</v>
      </c>
      <c r="E3510">
        <v>51.906728999999999</v>
      </c>
      <c r="F3510">
        <v>170</v>
      </c>
      <c r="G3510">
        <v>-41.9261979961462</v>
      </c>
      <c r="H3510">
        <v>-4.53025069932941</v>
      </c>
      <c r="I3510">
        <v>-25.502747591289999</v>
      </c>
      <c r="J3510">
        <v>-7.0558230593070004</v>
      </c>
      <c r="K3510">
        <v>179.56887603185999</v>
      </c>
      <c r="L3510">
        <v>196.69302155976999</v>
      </c>
      <c r="M3510">
        <v>47.0392278303556</v>
      </c>
      <c r="N3510">
        <v>0.23986599098980099</v>
      </c>
      <c r="O3510">
        <v>60.823529411764603</v>
      </c>
      <c r="P3510">
        <v>13.4089392928619</v>
      </c>
      <c r="Q3510">
        <v>2.1773833968497001E-2</v>
      </c>
    </row>
    <row r="3511" spans="1:17" hidden="1" x14ac:dyDescent="0.3">
      <c r="A3511" t="s">
        <v>7245</v>
      </c>
      <c r="B3511" t="s">
        <v>7246</v>
      </c>
      <c r="C3511" t="s">
        <v>10405</v>
      </c>
      <c r="D3511" t="s">
        <v>273</v>
      </c>
      <c r="E3511">
        <v>51.837000000000003</v>
      </c>
      <c r="F3511">
        <v>233.5</v>
      </c>
      <c r="G3511">
        <v>101.65050128975599</v>
      </c>
      <c r="H3511">
        <v>9.79186786909648</v>
      </c>
      <c r="I3511">
        <v>123.327010001354</v>
      </c>
      <c r="J3511">
        <v>-2.2667034155199302</v>
      </c>
      <c r="K3511">
        <v>207.834465263526</v>
      </c>
      <c r="L3511">
        <v>158.243806690105</v>
      </c>
      <c r="M3511">
        <v>57.592126067862203</v>
      </c>
      <c r="N3511">
        <v>0.27325275880189098</v>
      </c>
      <c r="O3511">
        <v>18.543897216274001</v>
      </c>
      <c r="P3511">
        <v>176.00472813238699</v>
      </c>
    </row>
    <row r="3512" spans="1:17" hidden="1" x14ac:dyDescent="0.3">
      <c r="A3512" t="s">
        <v>7247</v>
      </c>
      <c r="B3512" t="s">
        <v>7248</v>
      </c>
      <c r="C3512" t="s">
        <v>10405</v>
      </c>
      <c r="D3512" t="s">
        <v>998</v>
      </c>
      <c r="E3512">
        <v>51.836399999999998</v>
      </c>
      <c r="F3512">
        <v>1.21</v>
      </c>
      <c r="G3512">
        <v>-53.784982581210798</v>
      </c>
      <c r="H3512">
        <v>9.6501044616028793</v>
      </c>
      <c r="I3512">
        <v>-7.3946394831819298</v>
      </c>
      <c r="J3512">
        <v>-3.6790444620073202</v>
      </c>
      <c r="K3512">
        <v>1.0798654476706</v>
      </c>
      <c r="L3512">
        <v>1.32905252261396</v>
      </c>
      <c r="M3512">
        <v>75.681144074996595</v>
      </c>
      <c r="N3512">
        <v>1.80682985002079</v>
      </c>
      <c r="O3512">
        <v>57.0247933884297</v>
      </c>
      <c r="P3512">
        <v>27.368421052631501</v>
      </c>
      <c r="Q3512">
        <v>-2.7730837153495998E-2</v>
      </c>
    </row>
    <row r="3513" spans="1:17" hidden="1" x14ac:dyDescent="0.3">
      <c r="A3513" t="s">
        <v>7249</v>
      </c>
      <c r="B3513" t="s">
        <v>7250</v>
      </c>
      <c r="C3513" t="s">
        <v>10405</v>
      </c>
      <c r="D3513" t="s">
        <v>615</v>
      </c>
      <c r="E3513">
        <v>51.801396500000003</v>
      </c>
      <c r="F3513">
        <v>13.37</v>
      </c>
      <c r="G3513">
        <v>279.53511667437198</v>
      </c>
      <c r="H3513">
        <v>23.075496943238999</v>
      </c>
      <c r="I3513">
        <v>150.005360516818</v>
      </c>
      <c r="J3513">
        <v>11.252056543917901</v>
      </c>
      <c r="K3513">
        <v>10.8001407892069</v>
      </c>
      <c r="L3513">
        <v>7.4652615305016701</v>
      </c>
      <c r="M3513">
        <v>74.399102259785806</v>
      </c>
      <c r="N3513">
        <v>0.70605941881080503</v>
      </c>
      <c r="O3513">
        <v>4.7868362004487697</v>
      </c>
      <c r="P3513">
        <v>317.81249999999898</v>
      </c>
      <c r="Q3513">
        <v>0.17409856831734499</v>
      </c>
    </row>
    <row r="3514" spans="1:17" hidden="1" x14ac:dyDescent="0.3">
      <c r="A3514" t="s">
        <v>7251</v>
      </c>
      <c r="B3514" t="s">
        <v>7252</v>
      </c>
      <c r="C3514" t="s">
        <v>10405</v>
      </c>
      <c r="D3514" t="s">
        <v>130</v>
      </c>
      <c r="E3514">
        <v>51.6798018</v>
      </c>
      <c r="F3514">
        <v>6.66</v>
      </c>
      <c r="G3514">
        <v>28.632429000600201</v>
      </c>
      <c r="H3514">
        <v>-22.975213189689001</v>
      </c>
      <c r="I3514">
        <v>15.805360516818</v>
      </c>
      <c r="J3514">
        <v>-10.1175443308769</v>
      </c>
      <c r="K3514">
        <v>7.1635368670115396</v>
      </c>
      <c r="L3514">
        <v>6.1962582315115098</v>
      </c>
      <c r="M3514">
        <v>24.5323572782799</v>
      </c>
      <c r="N3514">
        <v>0.25922131047980601</v>
      </c>
      <c r="O3514">
        <v>32.582582582582504</v>
      </c>
      <c r="P3514">
        <v>66.5</v>
      </c>
      <c r="Q3514">
        <v>7.9537919586295996E-2</v>
      </c>
    </row>
    <row r="3515" spans="1:17" hidden="1" x14ac:dyDescent="0.3">
      <c r="A3515" t="s">
        <v>7253</v>
      </c>
      <c r="B3515" t="s">
        <v>7254</v>
      </c>
      <c r="C3515" t="s">
        <v>10405</v>
      </c>
      <c r="E3515">
        <v>51.329291599999998</v>
      </c>
      <c r="F3515">
        <v>82.15</v>
      </c>
      <c r="G3515">
        <v>35.9748118106966</v>
      </c>
      <c r="H3515">
        <v>20.903494296990701</v>
      </c>
      <c r="I3515">
        <v>-20.7020782779088</v>
      </c>
      <c r="J3515">
        <v>4.6872315384150101</v>
      </c>
      <c r="K3515">
        <v>70.910373084241101</v>
      </c>
      <c r="L3515">
        <v>71.442903390675895</v>
      </c>
      <c r="M3515">
        <v>78.310094944505593</v>
      </c>
      <c r="N3515">
        <v>4.2388050720810604</v>
      </c>
      <c r="O3515">
        <v>42.422398052343198</v>
      </c>
      <c r="P3515">
        <v>127.562326869806</v>
      </c>
      <c r="Q3515">
        <v>0.14219843670357801</v>
      </c>
    </row>
    <row r="3516" spans="1:17" hidden="1" x14ac:dyDescent="0.3">
      <c r="A3516" t="s">
        <v>7255</v>
      </c>
      <c r="B3516" t="s">
        <v>7256</v>
      </c>
      <c r="C3516" t="s">
        <v>10405</v>
      </c>
      <c r="D3516" t="s">
        <v>2938</v>
      </c>
      <c r="E3516">
        <v>51.310479999999998</v>
      </c>
      <c r="F3516">
        <v>107.12</v>
      </c>
      <c r="G3516">
        <v>-92.285325118368604</v>
      </c>
      <c r="H3516">
        <v>36.410763275321202</v>
      </c>
      <c r="I3516">
        <v>-77.830465891307497</v>
      </c>
      <c r="J3516">
        <v>10.676253566111001</v>
      </c>
      <c r="K3516">
        <v>86.235322845934903</v>
      </c>
      <c r="M3516">
        <v>84.216337247125793</v>
      </c>
      <c r="N3516">
        <v>1.0767218831734899</v>
      </c>
      <c r="O3516">
        <v>179.359596713965</v>
      </c>
      <c r="P3516">
        <v>75.290459826542303</v>
      </c>
    </row>
    <row r="3517" spans="1:17" hidden="1" x14ac:dyDescent="0.3">
      <c r="A3517" t="s">
        <v>7257</v>
      </c>
      <c r="B3517" t="s">
        <v>7258</v>
      </c>
      <c r="C3517" t="s">
        <v>10405</v>
      </c>
      <c r="D3517" t="s">
        <v>3212</v>
      </c>
      <c r="E3517">
        <v>51.239967527999902</v>
      </c>
      <c r="F3517">
        <v>7.66</v>
      </c>
      <c r="G3517">
        <v>8.7009600053532292</v>
      </c>
      <c r="H3517">
        <v>-6.8877736079903604</v>
      </c>
      <c r="I3517">
        <v>4.1926621041196697</v>
      </c>
      <c r="J3517">
        <v>-3.5739407493732398</v>
      </c>
      <c r="K3517">
        <v>7.59849485972659</v>
      </c>
      <c r="L3517">
        <v>7.0757617003629498</v>
      </c>
      <c r="M3517">
        <v>45.154044468193597</v>
      </c>
      <c r="N3517">
        <v>0.38633930369560499</v>
      </c>
      <c r="O3517">
        <v>43.0809399477806</v>
      </c>
      <c r="P3517">
        <v>53.2</v>
      </c>
      <c r="Q3517">
        <v>4.5083621761918997E-2</v>
      </c>
    </row>
    <row r="3518" spans="1:17" hidden="1" x14ac:dyDescent="0.3">
      <c r="A3518" t="s">
        <v>7259</v>
      </c>
      <c r="B3518" t="s">
        <v>7260</v>
      </c>
      <c r="C3518" t="s">
        <v>10405</v>
      </c>
      <c r="E3518">
        <v>51.105600000000003</v>
      </c>
      <c r="F3518">
        <v>70.98</v>
      </c>
      <c r="G3518">
        <v>-53.148977588167398</v>
      </c>
      <c r="H3518">
        <v>-4.9215962978773797</v>
      </c>
      <c r="I3518">
        <v>-20.2017050726656</v>
      </c>
      <c r="J3518">
        <v>1.8240749437295301</v>
      </c>
      <c r="K3518">
        <v>69.630188606896397</v>
      </c>
      <c r="L3518">
        <v>75.154897722160896</v>
      </c>
      <c r="M3518">
        <v>62.8908722169528</v>
      </c>
      <c r="N3518">
        <v>0.74474451155443</v>
      </c>
      <c r="O3518">
        <v>33.826429980276103</v>
      </c>
      <c r="P3518">
        <v>16.360655737704899</v>
      </c>
      <c r="Q3518">
        <v>-2.1773215051400001E-2</v>
      </c>
    </row>
    <row r="3519" spans="1:17" hidden="1" x14ac:dyDescent="0.3">
      <c r="A3519" t="s">
        <v>7261</v>
      </c>
      <c r="B3519" t="s">
        <v>7262</v>
      </c>
      <c r="C3519" t="s">
        <v>10405</v>
      </c>
      <c r="D3519" t="s">
        <v>592</v>
      </c>
      <c r="E3519">
        <v>51.095939999999999</v>
      </c>
      <c r="F3519">
        <v>3.37</v>
      </c>
      <c r="G3519">
        <v>-11.4923558531002</v>
      </c>
      <c r="H3519">
        <v>-10.118816462713401</v>
      </c>
      <c r="I3519">
        <v>-26.313558402100799</v>
      </c>
      <c r="J3519">
        <v>-2.0530282018447199</v>
      </c>
      <c r="K3519">
        <v>3.5604437407932301</v>
      </c>
      <c r="L3519">
        <v>3.68185559478535</v>
      </c>
      <c r="M3519">
        <v>43.559991339353502</v>
      </c>
      <c r="N3519">
        <v>0.63045882343033999</v>
      </c>
      <c r="O3519">
        <v>127.00296735905</v>
      </c>
      <c r="P3519">
        <v>52.4886877828054</v>
      </c>
      <c r="Q3519">
        <v>8.6745174088201996E-2</v>
      </c>
    </row>
    <row r="3520" spans="1:17" hidden="1" x14ac:dyDescent="0.3">
      <c r="A3520" t="s">
        <v>7263</v>
      </c>
      <c r="B3520" t="s">
        <v>7264</v>
      </c>
      <c r="C3520" t="s">
        <v>10405</v>
      </c>
      <c r="D3520" t="s">
        <v>592</v>
      </c>
      <c r="E3520">
        <v>51.09</v>
      </c>
      <c r="F3520">
        <v>85.15</v>
      </c>
      <c r="G3520">
        <v>774.00156511954401</v>
      </c>
      <c r="H3520">
        <v>46.858841993585301</v>
      </c>
      <c r="I3520">
        <v>789.421121965167</v>
      </c>
      <c r="J3520">
        <v>6.1647294131908996</v>
      </c>
      <c r="K3520">
        <v>57.229770661918899</v>
      </c>
      <c r="L3520">
        <v>30.052049411036698</v>
      </c>
      <c r="M3520">
        <v>99.999996861230699</v>
      </c>
      <c r="N3520">
        <v>0.96164911946508203</v>
      </c>
      <c r="O3520">
        <v>0</v>
      </c>
      <c r="P3520">
        <v>846.11111111111097</v>
      </c>
    </row>
    <row r="3521" spans="1:17" hidden="1" x14ac:dyDescent="0.3">
      <c r="A3521" t="s">
        <v>7265</v>
      </c>
      <c r="B3521" t="s">
        <v>7266</v>
      </c>
      <c r="C3521" t="s">
        <v>10405</v>
      </c>
      <c r="D3521" t="s">
        <v>592</v>
      </c>
      <c r="E3521">
        <v>51.01381215</v>
      </c>
      <c r="F3521">
        <v>47.25</v>
      </c>
      <c r="G3521">
        <v>-14.3414161437173</v>
      </c>
      <c r="H3521">
        <v>1.81670054999824</v>
      </c>
      <c r="I3521">
        <v>-29.258097793198701</v>
      </c>
      <c r="J3521">
        <v>-2.71322237660201</v>
      </c>
      <c r="K3521">
        <v>49.413524718155202</v>
      </c>
      <c r="L3521">
        <v>50.079194258395098</v>
      </c>
      <c r="M3521">
        <v>35.035322291417003</v>
      </c>
      <c r="N3521">
        <v>3.5573377746744601</v>
      </c>
      <c r="O3521">
        <v>49.587301587301603</v>
      </c>
      <c r="P3521">
        <v>24.342105263157801</v>
      </c>
      <c r="Q3521">
        <v>0.14020080439124499</v>
      </c>
    </row>
    <row r="3522" spans="1:17" hidden="1" x14ac:dyDescent="0.3">
      <c r="A3522" t="s">
        <v>7267</v>
      </c>
      <c r="B3522" t="s">
        <v>7268</v>
      </c>
      <c r="C3522" t="s">
        <v>10405</v>
      </c>
      <c r="D3522" t="s">
        <v>1473</v>
      </c>
      <c r="E3522">
        <v>50.967194999999997</v>
      </c>
      <c r="F3522">
        <v>111.55</v>
      </c>
      <c r="G3522">
        <v>-14.4284460786641</v>
      </c>
      <c r="H3522">
        <v>-4.5008389346235198</v>
      </c>
      <c r="I3522">
        <v>6.2064685500590704</v>
      </c>
      <c r="J3522">
        <v>-2.0530282018447199</v>
      </c>
      <c r="K3522">
        <v>107.321262440273</v>
      </c>
      <c r="L3522">
        <v>99.642759479269102</v>
      </c>
      <c r="M3522">
        <v>99.999996782331607</v>
      </c>
      <c r="N3522">
        <v>0</v>
      </c>
      <c r="O3522">
        <v>0</v>
      </c>
      <c r="P3522">
        <v>23.601108033241001</v>
      </c>
    </row>
    <row r="3523" spans="1:17" hidden="1" x14ac:dyDescent="0.3">
      <c r="A3523" t="s">
        <v>7269</v>
      </c>
      <c r="B3523" t="s">
        <v>7270</v>
      </c>
      <c r="C3523" t="s">
        <v>10405</v>
      </c>
      <c r="D3523" t="s">
        <v>130</v>
      </c>
      <c r="E3523">
        <v>50.809193915999998</v>
      </c>
      <c r="F3523">
        <v>40.619999999999997</v>
      </c>
      <c r="G3523">
        <v>3.5505012897568999</v>
      </c>
      <c r="H3523">
        <v>11.008482870293999</v>
      </c>
      <c r="I3523">
        <v>-29.128668166363099</v>
      </c>
      <c r="J3523">
        <v>-6.6289210589875696</v>
      </c>
      <c r="K3523">
        <v>40.572281099914598</v>
      </c>
      <c r="L3523">
        <v>40.059659622657698</v>
      </c>
      <c r="M3523">
        <v>39.648545466087</v>
      </c>
      <c r="N3523">
        <v>2.2790143808013101</v>
      </c>
      <c r="O3523">
        <v>31.216149679960601</v>
      </c>
      <c r="P3523">
        <v>35.399999999999899</v>
      </c>
      <c r="Q3523">
        <v>6.2728000522109997E-3</v>
      </c>
    </row>
    <row r="3524" spans="1:17" hidden="1" x14ac:dyDescent="0.3">
      <c r="A3524" t="s">
        <v>7271</v>
      </c>
      <c r="B3524" t="s">
        <v>7272</v>
      </c>
      <c r="C3524" t="s">
        <v>10405</v>
      </c>
      <c r="D3524" t="s">
        <v>1429</v>
      </c>
      <c r="E3524">
        <v>50.808191399999998</v>
      </c>
      <c r="F3524">
        <v>96.37</v>
      </c>
      <c r="G3524">
        <v>-35.383032243776597</v>
      </c>
      <c r="H3524">
        <v>20.8244991618296</v>
      </c>
      <c r="I3524">
        <v>-9.1623843169644896</v>
      </c>
      <c r="J3524">
        <v>28.398499022590801</v>
      </c>
      <c r="K3524">
        <v>80.005434710285897</v>
      </c>
      <c r="L3524">
        <v>84.291636425816904</v>
      </c>
      <c r="M3524">
        <v>69.119940539611605</v>
      </c>
      <c r="N3524">
        <v>3.8744715893270198</v>
      </c>
      <c r="O3524">
        <v>24.603092248625</v>
      </c>
      <c r="P3524">
        <v>48.2615384615384</v>
      </c>
      <c r="Q3524">
        <v>0.108129281548872</v>
      </c>
    </row>
    <row r="3525" spans="1:17" hidden="1" x14ac:dyDescent="0.3">
      <c r="A3525" t="s">
        <v>7273</v>
      </c>
      <c r="B3525" t="s">
        <v>7274</v>
      </c>
      <c r="C3525" t="s">
        <v>10405</v>
      </c>
      <c r="D3525" t="s">
        <v>21</v>
      </c>
      <c r="E3525">
        <v>50.739401999999998</v>
      </c>
      <c r="F3525">
        <v>1.47</v>
      </c>
      <c r="G3525">
        <v>-94.349498710243097</v>
      </c>
      <c r="H3525">
        <v>-9.56413007386403</v>
      </c>
      <c r="I3525">
        <v>-66.352972816515205</v>
      </c>
      <c r="J3525">
        <v>-8.8853263384906906</v>
      </c>
      <c r="K3525">
        <v>1.6739196070940401</v>
      </c>
      <c r="L3525">
        <v>2.45541982652695</v>
      </c>
      <c r="M3525">
        <v>33.574813677808002</v>
      </c>
      <c r="N3525">
        <v>1.3118327214047301</v>
      </c>
      <c r="O3525">
        <v>260.54421768707402</v>
      </c>
      <c r="P3525">
        <v>2.0833333333333202</v>
      </c>
      <c r="Q3525">
        <v>0.10658812165053801</v>
      </c>
    </row>
    <row r="3526" spans="1:17" hidden="1" x14ac:dyDescent="0.3">
      <c r="A3526" t="s">
        <v>7275</v>
      </c>
      <c r="B3526" t="s">
        <v>7276</v>
      </c>
      <c r="C3526" t="s">
        <v>10405</v>
      </c>
      <c r="D3526" t="s">
        <v>473</v>
      </c>
      <c r="E3526">
        <v>50.6828</v>
      </c>
      <c r="F3526">
        <v>115</v>
      </c>
      <c r="G3526">
        <v>16.155649294904901</v>
      </c>
      <c r="H3526">
        <v>-4.5008389346235198</v>
      </c>
      <c r="I3526">
        <v>-32.2094542979967</v>
      </c>
      <c r="K3526">
        <v>103.73144989199101</v>
      </c>
      <c r="L3526">
        <v>67.939947030370703</v>
      </c>
      <c r="M3526">
        <v>35.259131148800201</v>
      </c>
      <c r="N3526">
        <v>0.83333333333333304</v>
      </c>
      <c r="O3526">
        <v>20.5217391304347</v>
      </c>
      <c r="P3526">
        <v>48.005148005147902</v>
      </c>
    </row>
    <row r="3527" spans="1:17" hidden="1" x14ac:dyDescent="0.3">
      <c r="A3527" t="s">
        <v>7277</v>
      </c>
      <c r="B3527" t="s">
        <v>7278</v>
      </c>
      <c r="C3527" t="s">
        <v>10405</v>
      </c>
      <c r="D3527" t="s">
        <v>592</v>
      </c>
      <c r="E3527">
        <v>50.6</v>
      </c>
      <c r="F3527">
        <v>20.239999999999998</v>
      </c>
      <c r="G3527">
        <v>-33.117791393169902</v>
      </c>
      <c r="H3527">
        <v>-2.2648731877158199</v>
      </c>
      <c r="I3527">
        <v>-30.7136972990277</v>
      </c>
      <c r="J3527">
        <v>-3.0663861014301799</v>
      </c>
      <c r="K3527">
        <v>22.724076665897801</v>
      </c>
      <c r="L3527">
        <v>23.507418684513599</v>
      </c>
      <c r="M3527">
        <v>36.187465537433802</v>
      </c>
      <c r="N3527">
        <v>2.4242424242424199</v>
      </c>
      <c r="O3527">
        <v>58.102766798418898</v>
      </c>
      <c r="P3527">
        <v>9.2872570194384405</v>
      </c>
    </row>
    <row r="3528" spans="1:17" hidden="1" x14ac:dyDescent="0.3">
      <c r="A3528" t="s">
        <v>7279</v>
      </c>
      <c r="B3528" t="s">
        <v>7280</v>
      </c>
      <c r="C3528" t="s">
        <v>10405</v>
      </c>
      <c r="D3528" t="s">
        <v>452</v>
      </c>
      <c r="E3528">
        <v>50.407499999999999</v>
      </c>
      <c r="F3528">
        <v>107.25</v>
      </c>
      <c r="G3528">
        <v>-24.330701717761801</v>
      </c>
      <c r="H3528">
        <v>-20.8424926007701</v>
      </c>
      <c r="I3528">
        <v>-9.8758424907007196</v>
      </c>
      <c r="J3528">
        <v>-12.0026503680915</v>
      </c>
      <c r="K3528">
        <v>119.164627976449</v>
      </c>
      <c r="M3528">
        <v>39.714704937087703</v>
      </c>
      <c r="N3528">
        <v>0.88154269972451704</v>
      </c>
      <c r="O3528">
        <v>63.1701631701631</v>
      </c>
      <c r="P3528">
        <v>13.552143991529899</v>
      </c>
    </row>
    <row r="3529" spans="1:17" hidden="1" x14ac:dyDescent="0.3">
      <c r="A3529" t="s">
        <v>7281</v>
      </c>
      <c r="B3529" t="s">
        <v>7282</v>
      </c>
      <c r="C3529" t="s">
        <v>10405</v>
      </c>
      <c r="D3529" t="s">
        <v>549</v>
      </c>
      <c r="E3529">
        <v>50.3733535</v>
      </c>
      <c r="F3529">
        <v>174.95</v>
      </c>
      <c r="G3529">
        <v>4.8836001565017098</v>
      </c>
      <c r="H3529">
        <v>14.645986462201799</v>
      </c>
      <c r="I3529">
        <v>-0.76130614984859601</v>
      </c>
      <c r="J3529">
        <v>12.692194728091501</v>
      </c>
      <c r="K3529">
        <v>157.725823260477</v>
      </c>
      <c r="L3529">
        <v>149.28117779442599</v>
      </c>
      <c r="M3529">
        <v>70.998624403821694</v>
      </c>
      <c r="N3529">
        <v>2.52670344503785</v>
      </c>
      <c r="O3529">
        <v>19.805658759645599</v>
      </c>
      <c r="P3529">
        <v>50.559380378657401</v>
      </c>
      <c r="Q3529">
        <v>0.16168049160914699</v>
      </c>
    </row>
    <row r="3530" spans="1:17" hidden="1" x14ac:dyDescent="0.3">
      <c r="A3530" t="s">
        <v>7283</v>
      </c>
      <c r="B3530" t="s">
        <v>7284</v>
      </c>
      <c r="C3530" t="s">
        <v>10405</v>
      </c>
      <c r="D3530" t="s">
        <v>1614</v>
      </c>
      <c r="E3530">
        <v>50.366759999999999</v>
      </c>
      <c r="F3530">
        <v>27.24</v>
      </c>
      <c r="G3530">
        <v>-17.7791469514491</v>
      </c>
      <c r="H3530">
        <v>4.9460726519731599</v>
      </c>
      <c r="I3530">
        <v>-23.9148865662292</v>
      </c>
      <c r="J3530">
        <v>-9.6220701384284197</v>
      </c>
      <c r="K3530">
        <v>26.6817246967823</v>
      </c>
      <c r="L3530">
        <v>27.0050192978008</v>
      </c>
      <c r="M3530">
        <v>43.4603188319604</v>
      </c>
      <c r="N3530">
        <v>1.01610836390746</v>
      </c>
      <c r="O3530">
        <v>50.513950073421398</v>
      </c>
      <c r="P3530">
        <v>20.530973451327402</v>
      </c>
      <c r="Q3530">
        <v>-9.9553251856439994E-3</v>
      </c>
    </row>
    <row r="3531" spans="1:17" hidden="1" x14ac:dyDescent="0.3">
      <c r="A3531" t="s">
        <v>7285</v>
      </c>
      <c r="B3531" t="s">
        <v>7286</v>
      </c>
      <c r="C3531" t="s">
        <v>10405</v>
      </c>
      <c r="D3531" t="s">
        <v>4392</v>
      </c>
      <c r="E3531">
        <v>50.310094649</v>
      </c>
      <c r="F3531">
        <v>72.23</v>
      </c>
      <c r="G3531">
        <v>3.1598470841494399</v>
      </c>
      <c r="H3531">
        <v>-1.1688330936571001</v>
      </c>
      <c r="I3531">
        <v>54.377060873536202</v>
      </c>
      <c r="J3531">
        <v>-9.7270882184501009</v>
      </c>
      <c r="K3531">
        <v>73.699843459607493</v>
      </c>
      <c r="L3531">
        <v>63.469285714908899</v>
      </c>
      <c r="M3531">
        <v>31.0315718292503</v>
      </c>
      <c r="N3531">
        <v>1.4355915512592701</v>
      </c>
      <c r="O3531">
        <v>30.1398310951128</v>
      </c>
      <c r="P3531">
        <v>88.491649269310997</v>
      </c>
      <c r="Q3531">
        <v>0.108601955469211</v>
      </c>
    </row>
    <row r="3532" spans="1:17" hidden="1" x14ac:dyDescent="0.3">
      <c r="A3532" t="s">
        <v>7287</v>
      </c>
      <c r="B3532" t="s">
        <v>7288</v>
      </c>
      <c r="C3532" t="s">
        <v>10405</v>
      </c>
      <c r="D3532" t="s">
        <v>642</v>
      </c>
      <c r="E3532">
        <v>50.183999999999997</v>
      </c>
      <c r="F3532">
        <v>0.82</v>
      </c>
      <c r="G3532">
        <v>-49.849498710243097</v>
      </c>
      <c r="H3532">
        <v>-21.500838934623498</v>
      </c>
      <c r="I3532">
        <v>-31.0788500094977</v>
      </c>
      <c r="J3532">
        <v>-5.5414002948679801</v>
      </c>
      <c r="K3532">
        <v>0.88555177174162503</v>
      </c>
      <c r="L3532">
        <v>0.98563351732211102</v>
      </c>
      <c r="M3532">
        <v>32.937183854532499</v>
      </c>
      <c r="N3532">
        <v>0.32054895381510201</v>
      </c>
      <c r="O3532">
        <v>107.31707317073101</v>
      </c>
      <c r="P3532">
        <v>17.1428571428571</v>
      </c>
      <c r="Q3532">
        <v>-1.4704203035328E-2</v>
      </c>
    </row>
    <row r="3533" spans="1:17" hidden="1" x14ac:dyDescent="0.3">
      <c r="A3533" t="s">
        <v>7289</v>
      </c>
      <c r="B3533" t="s">
        <v>7290</v>
      </c>
      <c r="C3533" t="s">
        <v>10405</v>
      </c>
      <c r="D3533" t="s">
        <v>2703</v>
      </c>
      <c r="E3533">
        <v>50.183999999999997</v>
      </c>
      <c r="F3533">
        <v>41</v>
      </c>
      <c r="G3533">
        <v>-65.720466452178499</v>
      </c>
      <c r="H3533">
        <v>-10.9616465355736</v>
      </c>
      <c r="I3533">
        <v>-20.696526275634699</v>
      </c>
      <c r="J3533">
        <v>-6.00424771403984</v>
      </c>
      <c r="K3533">
        <v>42.263403861632199</v>
      </c>
      <c r="L3533">
        <v>46.669232131990803</v>
      </c>
      <c r="M3533">
        <v>51.6281646592561</v>
      </c>
      <c r="N3533">
        <v>0.45336481700117998</v>
      </c>
      <c r="O3533">
        <v>60.951219512195102</v>
      </c>
      <c r="P3533">
        <v>4.4585987261146398</v>
      </c>
    </row>
    <row r="3534" spans="1:17" hidden="1" x14ac:dyDescent="0.3">
      <c r="A3534" t="s">
        <v>7291</v>
      </c>
      <c r="B3534" t="s">
        <v>7292</v>
      </c>
      <c r="C3534" t="s">
        <v>10405</v>
      </c>
      <c r="D3534" t="s">
        <v>1429</v>
      </c>
      <c r="E3534">
        <v>50.153440000000003</v>
      </c>
      <c r="F3534">
        <v>66.8</v>
      </c>
      <c r="G3534">
        <v>-50.683034554714503</v>
      </c>
      <c r="H3534">
        <v>-17.544317195493001</v>
      </c>
      <c r="I3534">
        <v>1.8910748025323501</v>
      </c>
      <c r="J3534">
        <v>-4.9101710589875802</v>
      </c>
      <c r="K3534">
        <v>73.084020366895004</v>
      </c>
      <c r="L3534">
        <v>71.092693224191905</v>
      </c>
      <c r="M3534">
        <v>36.368696953756498</v>
      </c>
      <c r="N3534">
        <v>1.0211886304909501</v>
      </c>
      <c r="O3534">
        <v>46.706586826347298</v>
      </c>
      <c r="P3534">
        <v>23.9332096474953</v>
      </c>
      <c r="Q3534">
        <v>4.8409216879531002E-2</v>
      </c>
    </row>
    <row r="3535" spans="1:17" hidden="1" x14ac:dyDescent="0.3">
      <c r="A3535" t="s">
        <v>7293</v>
      </c>
      <c r="B3535" t="s">
        <v>7294</v>
      </c>
      <c r="C3535" t="s">
        <v>10405</v>
      </c>
      <c r="D3535" t="s">
        <v>756</v>
      </c>
      <c r="E3535">
        <v>50.024475000000002</v>
      </c>
      <c r="F3535">
        <v>55.75</v>
      </c>
      <c r="G3535">
        <v>146.90050128975599</v>
      </c>
      <c r="H3535">
        <v>21.0805564142136</v>
      </c>
      <c r="I3535">
        <v>132.04607640048599</v>
      </c>
      <c r="J3535">
        <v>26.518400369583802</v>
      </c>
      <c r="K3535">
        <v>40.510807639413997</v>
      </c>
      <c r="L3535">
        <v>31.266914657877301</v>
      </c>
      <c r="M3535">
        <v>86.847058310907997</v>
      </c>
      <c r="N3535">
        <v>1.67754275427542</v>
      </c>
      <c r="O3535">
        <v>5.7399103139013503</v>
      </c>
      <c r="P3535">
        <v>265.57377049180297</v>
      </c>
    </row>
    <row r="3536" spans="1:17" hidden="1" x14ac:dyDescent="0.3">
      <c r="A3536" t="s">
        <v>7295</v>
      </c>
      <c r="B3536" t="s">
        <v>7296</v>
      </c>
      <c r="C3536" t="s">
        <v>10405</v>
      </c>
      <c r="D3536" t="s">
        <v>393</v>
      </c>
      <c r="E3536">
        <v>49.911329439999903</v>
      </c>
      <c r="F3536">
        <v>15.68</v>
      </c>
      <c r="G3536">
        <v>-87.417648327698402</v>
      </c>
      <c r="H3536">
        <v>-10.2151246489092</v>
      </c>
      <c r="I3536">
        <v>-61.791802603749296</v>
      </c>
      <c r="J3536">
        <v>-12.219694868511301</v>
      </c>
      <c r="K3536">
        <v>18.742138342823701</v>
      </c>
      <c r="L3536">
        <v>25.8940182470064</v>
      </c>
      <c r="M3536">
        <v>25.4668229183224</v>
      </c>
      <c r="N3536">
        <v>0.44439684039435401</v>
      </c>
      <c r="O3536">
        <v>189.158163265306</v>
      </c>
      <c r="P3536">
        <v>2.0169160702667499</v>
      </c>
      <c r="Q3536">
        <v>9.0860636855034996E-2</v>
      </c>
    </row>
    <row r="3537" spans="1:17" hidden="1" x14ac:dyDescent="0.3">
      <c r="A3537" t="s">
        <v>7297</v>
      </c>
      <c r="B3537" t="s">
        <v>7298</v>
      </c>
      <c r="C3537" t="s">
        <v>10405</v>
      </c>
      <c r="D3537" t="s">
        <v>400</v>
      </c>
      <c r="E3537">
        <v>49.905131869999998</v>
      </c>
      <c r="F3537">
        <v>78.95</v>
      </c>
      <c r="G3537">
        <v>-35.427906135743797</v>
      </c>
      <c r="H3537">
        <v>-8.5489097758632493</v>
      </c>
      <c r="I3537">
        <v>-45.5304486949059</v>
      </c>
      <c r="J3537">
        <v>-0.89271878600051202</v>
      </c>
      <c r="K3537">
        <v>78.992540254108107</v>
      </c>
      <c r="L3537">
        <v>87.953982531427897</v>
      </c>
      <c r="M3537">
        <v>58.544137477874699</v>
      </c>
      <c r="N3537">
        <v>1.1675564368517299</v>
      </c>
      <c r="O3537">
        <v>103.92653578213999</v>
      </c>
      <c r="P3537">
        <v>21.8928516288405</v>
      </c>
      <c r="Q3537">
        <v>3.0050676682963001E-2</v>
      </c>
    </row>
    <row r="3538" spans="1:17" hidden="1" x14ac:dyDescent="0.3">
      <c r="A3538" t="s">
        <v>7299</v>
      </c>
      <c r="B3538" t="s">
        <v>7300</v>
      </c>
      <c r="C3538" t="s">
        <v>10405</v>
      </c>
      <c r="D3538" t="s">
        <v>261</v>
      </c>
      <c r="E3538">
        <v>49.84577565</v>
      </c>
      <c r="F3538">
        <v>47.85</v>
      </c>
      <c r="G3538">
        <v>99.309921579611895</v>
      </c>
      <c r="H3538">
        <v>-4.5008389346235198</v>
      </c>
      <c r="I3538">
        <v>-18.7348456687489</v>
      </c>
      <c r="J3538">
        <v>-2.0530282018447199</v>
      </c>
      <c r="K3538">
        <v>53.350033754129299</v>
      </c>
      <c r="L3538">
        <v>38.722615584644799</v>
      </c>
      <c r="M3538">
        <v>1.2572641895619999E-3</v>
      </c>
      <c r="N3538">
        <v>1</v>
      </c>
      <c r="O3538">
        <v>67.189132706373996</v>
      </c>
      <c r="P3538">
        <v>139.25</v>
      </c>
    </row>
    <row r="3539" spans="1:17" hidden="1" x14ac:dyDescent="0.3">
      <c r="A3539" t="s">
        <v>7301</v>
      </c>
      <c r="B3539" t="s">
        <v>7302</v>
      </c>
      <c r="C3539" t="s">
        <v>10405</v>
      </c>
      <c r="D3539" t="s">
        <v>130</v>
      </c>
      <c r="E3539">
        <v>49.754809999999999</v>
      </c>
      <c r="F3539">
        <v>134.11000000000001</v>
      </c>
      <c r="G3539">
        <v>-20.4624555208743</v>
      </c>
      <c r="H3539">
        <v>20.1137952117179</v>
      </c>
      <c r="I3539">
        <v>-7.9617549462581998</v>
      </c>
      <c r="J3539">
        <v>12.905121379651</v>
      </c>
      <c r="K3539">
        <v>103.022740414311</v>
      </c>
      <c r="L3539">
        <v>82.066080776482906</v>
      </c>
      <c r="M3539">
        <v>89.775684671819505</v>
      </c>
      <c r="N3539">
        <v>1.78970255420585</v>
      </c>
      <c r="O3539">
        <v>0</v>
      </c>
      <c r="P3539">
        <v>73.156875403486097</v>
      </c>
      <c r="Q3539">
        <v>0.11780388767906901</v>
      </c>
    </row>
    <row r="3540" spans="1:17" hidden="1" x14ac:dyDescent="0.3">
      <c r="A3540" t="s">
        <v>7303</v>
      </c>
      <c r="B3540" t="s">
        <v>7304</v>
      </c>
      <c r="C3540" t="s">
        <v>10405</v>
      </c>
      <c r="D3540" t="s">
        <v>7305</v>
      </c>
      <c r="E3540">
        <v>49.343902481999997</v>
      </c>
      <c r="F3540">
        <v>34.79</v>
      </c>
      <c r="G3540">
        <v>-21.684837532282302</v>
      </c>
      <c r="H3540">
        <v>9.7203189375277596E-2</v>
      </c>
      <c r="I3540">
        <v>-27.4515164221684</v>
      </c>
      <c r="J3540">
        <v>1.68336485493667</v>
      </c>
      <c r="K3540">
        <v>33.958042134817902</v>
      </c>
      <c r="L3540">
        <v>37.284900193357103</v>
      </c>
      <c r="M3540">
        <v>61.563648221349801</v>
      </c>
      <c r="N3540">
        <v>0.86448843725371705</v>
      </c>
      <c r="O3540">
        <v>60.908306984765701</v>
      </c>
      <c r="P3540">
        <v>17.932203389830502</v>
      </c>
      <c r="Q3540">
        <v>4.5841599960049002E-2</v>
      </c>
    </row>
    <row r="3541" spans="1:17" hidden="1" x14ac:dyDescent="0.3">
      <c r="A3541" t="s">
        <v>7306</v>
      </c>
      <c r="B3541" t="s">
        <v>7307</v>
      </c>
      <c r="C3541" t="s">
        <v>10405</v>
      </c>
      <c r="D3541" t="s">
        <v>473</v>
      </c>
      <c r="E3541">
        <v>49.31705376</v>
      </c>
      <c r="F3541">
        <v>18.72</v>
      </c>
      <c r="G3541">
        <v>11.5987771518258</v>
      </c>
      <c r="H3541">
        <v>-6.72536040384235</v>
      </c>
      <c r="I3541">
        <v>-16.205450293992701</v>
      </c>
      <c r="J3541">
        <v>-9.3605318801183905</v>
      </c>
      <c r="K3541">
        <v>18.919324104143499</v>
      </c>
      <c r="L3541">
        <v>18.368092611711202</v>
      </c>
      <c r="M3541">
        <v>35.3934510893978</v>
      </c>
      <c r="N3541">
        <v>1.3303823598983899</v>
      </c>
      <c r="O3541">
        <v>46.100427350427303</v>
      </c>
      <c r="P3541">
        <v>46.249999999999901</v>
      </c>
      <c r="Q3541">
        <v>-9.9587597744400999E-2</v>
      </c>
    </row>
    <row r="3542" spans="1:17" hidden="1" x14ac:dyDescent="0.3">
      <c r="A3542" t="s">
        <v>7308</v>
      </c>
      <c r="B3542" t="s">
        <v>7309</v>
      </c>
      <c r="C3542" t="s">
        <v>10405</v>
      </c>
      <c r="D3542" t="s">
        <v>2938</v>
      </c>
      <c r="E3542">
        <v>49.291930692000001</v>
      </c>
      <c r="F3542">
        <v>35.67</v>
      </c>
      <c r="G3542">
        <v>-61.632963277172202</v>
      </c>
      <c r="H3542">
        <v>-17.460311130664898</v>
      </c>
      <c r="I3542">
        <v>-43.004649910710597</v>
      </c>
      <c r="J3542">
        <v>-4.84250188605525</v>
      </c>
      <c r="K3542">
        <v>40.1617522305108</v>
      </c>
      <c r="L3542">
        <v>48.229276742289798</v>
      </c>
      <c r="M3542">
        <v>36.444451974295802</v>
      </c>
      <c r="N3542">
        <v>0.62200956937799001</v>
      </c>
      <c r="O3542">
        <v>131.118587047939</v>
      </c>
      <c r="P3542">
        <v>1.9142857142857099</v>
      </c>
      <c r="Q3542">
        <v>5.8852060239749003E-2</v>
      </c>
    </row>
    <row r="3543" spans="1:17" hidden="1" x14ac:dyDescent="0.3">
      <c r="A3543" t="s">
        <v>7310</v>
      </c>
      <c r="B3543" t="s">
        <v>7311</v>
      </c>
      <c r="C3543" t="s">
        <v>10405</v>
      </c>
      <c r="D3543" t="s">
        <v>6324</v>
      </c>
      <c r="E3543">
        <v>49.173848</v>
      </c>
      <c r="F3543">
        <v>85.49</v>
      </c>
      <c r="G3543">
        <v>18.132957430107702</v>
      </c>
      <c r="H3543">
        <v>5.73771683584713</v>
      </c>
      <c r="I3543">
        <v>17.917168050847799</v>
      </c>
      <c r="J3543">
        <v>-2.0530282018447199</v>
      </c>
      <c r="K3543">
        <v>79.255674555114297</v>
      </c>
      <c r="L3543">
        <v>68.547681857947396</v>
      </c>
      <c r="M3543">
        <v>99.971136468428199</v>
      </c>
      <c r="N3543">
        <v>1.0909090909090899</v>
      </c>
      <c r="O3543">
        <v>0</v>
      </c>
      <c r="P3543">
        <v>49.982456140350799</v>
      </c>
    </row>
    <row r="3544" spans="1:17" hidden="1" x14ac:dyDescent="0.3">
      <c r="A3544" t="s">
        <v>7312</v>
      </c>
      <c r="B3544" t="s">
        <v>7313</v>
      </c>
      <c r="C3544" t="s">
        <v>10405</v>
      </c>
      <c r="D3544" t="s">
        <v>393</v>
      </c>
      <c r="E3544">
        <v>49.163800607999903</v>
      </c>
      <c r="F3544">
        <v>6.24</v>
      </c>
      <c r="G3544">
        <v>-71.907135597851095</v>
      </c>
      <c r="H3544">
        <v>0.850331633938335</v>
      </c>
      <c r="I3544">
        <v>3.06868098013855</v>
      </c>
      <c r="J3544">
        <v>0.55283499033768801</v>
      </c>
      <c r="K3544">
        <v>5.9936245971546303</v>
      </c>
      <c r="L3544">
        <v>6.7040675613499801</v>
      </c>
      <c r="M3544">
        <v>62.258287581321099</v>
      </c>
      <c r="N3544">
        <v>0.80563910912909797</v>
      </c>
      <c r="O3544">
        <v>75.641025641025607</v>
      </c>
      <c r="P3544">
        <v>31.368421052631501</v>
      </c>
      <c r="Q3544">
        <v>-3.4236240311870003E-2</v>
      </c>
    </row>
    <row r="3545" spans="1:17" hidden="1" x14ac:dyDescent="0.3">
      <c r="A3545" t="s">
        <v>7314</v>
      </c>
      <c r="B3545" t="s">
        <v>7315</v>
      </c>
      <c r="C3545" t="s">
        <v>10405</v>
      </c>
      <c r="D3545" t="s">
        <v>7316</v>
      </c>
      <c r="E3545">
        <v>49.085620388000002</v>
      </c>
      <c r="F3545">
        <v>58.66</v>
      </c>
      <c r="G3545">
        <v>314.91363914200298</v>
      </c>
      <c r="H3545">
        <v>-2.6334741876776202</v>
      </c>
      <c r="I3545">
        <v>1.9542923581202001</v>
      </c>
      <c r="J3545">
        <v>3.80478826532973</v>
      </c>
      <c r="K3545">
        <v>54.132894404422402</v>
      </c>
      <c r="L3545">
        <v>43.076995322063503</v>
      </c>
      <c r="M3545">
        <v>65.111851657918194</v>
      </c>
      <c r="N3545">
        <v>0.67798362950229296</v>
      </c>
      <c r="O3545">
        <v>7.8418002045686999</v>
      </c>
      <c r="P3545">
        <v>460.80305927342198</v>
      </c>
      <c r="Q3545">
        <v>0.19101182575032999</v>
      </c>
    </row>
    <row r="3546" spans="1:17" hidden="1" x14ac:dyDescent="0.3">
      <c r="A3546" t="s">
        <v>7317</v>
      </c>
      <c r="B3546" t="s">
        <v>7318</v>
      </c>
      <c r="C3546" t="s">
        <v>10405</v>
      </c>
      <c r="D3546" t="s">
        <v>125</v>
      </c>
      <c r="E3546">
        <v>49.079735534999998</v>
      </c>
      <c r="F3546">
        <v>3.45</v>
      </c>
      <c r="K3546">
        <v>3.4677458506360201</v>
      </c>
      <c r="L3546">
        <v>4.1767796842679701</v>
      </c>
      <c r="M3546">
        <v>60.755946489344097</v>
      </c>
      <c r="N3546">
        <v>1</v>
      </c>
      <c r="Q3546">
        <v>-4.7233022382218999E-2</v>
      </c>
    </row>
    <row r="3547" spans="1:17" hidden="1" x14ac:dyDescent="0.3">
      <c r="A3547" t="s">
        <v>7319</v>
      </c>
      <c r="B3547" t="s">
        <v>7320</v>
      </c>
      <c r="C3547" t="s">
        <v>10405</v>
      </c>
      <c r="D3547" t="s">
        <v>465</v>
      </c>
      <c r="E3547">
        <v>49.041477</v>
      </c>
      <c r="F3547">
        <v>28.55</v>
      </c>
      <c r="G3547">
        <v>-47.506810379371601</v>
      </c>
      <c r="H3547">
        <v>-20.247965371405101</v>
      </c>
      <c r="I3547">
        <v>-16.511247257033499</v>
      </c>
      <c r="J3547">
        <v>-10.198391610366</v>
      </c>
      <c r="K3547">
        <v>29.6414751655647</v>
      </c>
      <c r="L3547">
        <v>29.424575420029999</v>
      </c>
      <c r="M3547">
        <v>29.3453752862629</v>
      </c>
      <c r="N3547">
        <v>0.44600409765776799</v>
      </c>
      <c r="O3547">
        <v>51.313485113835299</v>
      </c>
      <c r="Q3547">
        <v>4.8092818912622001E-2</v>
      </c>
    </row>
    <row r="3548" spans="1:17" hidden="1" x14ac:dyDescent="0.3">
      <c r="A3548" t="s">
        <v>7321</v>
      </c>
      <c r="B3548" t="s">
        <v>7322</v>
      </c>
      <c r="C3548" t="s">
        <v>10405</v>
      </c>
      <c r="E3548">
        <v>49.028390019999897</v>
      </c>
      <c r="F3548">
        <v>62.68</v>
      </c>
      <c r="G3548">
        <v>218.31809905512</v>
      </c>
      <c r="H3548">
        <v>19.285666604147799</v>
      </c>
      <c r="I3548">
        <v>212.500097358923</v>
      </c>
      <c r="J3548">
        <v>1.9226104379793301</v>
      </c>
      <c r="K3548">
        <v>48.585484800280597</v>
      </c>
      <c r="L3548">
        <v>31.004989128194701</v>
      </c>
      <c r="M3548">
        <v>73.726213244608701</v>
      </c>
      <c r="N3548">
        <v>0.57056366979474205</v>
      </c>
      <c r="O3548">
        <v>0.14358647096361901</v>
      </c>
      <c r="P3548">
        <v>317.86666666666599</v>
      </c>
      <c r="Q3548">
        <v>2.4691803687578999E-2</v>
      </c>
    </row>
    <row r="3549" spans="1:17" hidden="1" x14ac:dyDescent="0.3">
      <c r="A3549" t="s">
        <v>7323</v>
      </c>
      <c r="B3549" t="s">
        <v>7324</v>
      </c>
      <c r="C3549" t="s">
        <v>10405</v>
      </c>
      <c r="D3549" t="s">
        <v>54</v>
      </c>
      <c r="E3549">
        <v>48.966559699999998</v>
      </c>
      <c r="F3549">
        <v>65.989999999999995</v>
      </c>
      <c r="G3549">
        <v>130.640556977903</v>
      </c>
      <c r="H3549">
        <v>29.499573691743301</v>
      </c>
      <c r="I3549">
        <v>19.9986563735742</v>
      </c>
      <c r="J3549">
        <v>-19.524438621158499</v>
      </c>
      <c r="K3549">
        <v>58.472207054671898</v>
      </c>
      <c r="L3549">
        <v>47.540510341597901</v>
      </c>
      <c r="M3549">
        <v>49.7778792534437</v>
      </c>
      <c r="N3549">
        <v>1.4808254057775001</v>
      </c>
      <c r="O3549">
        <v>19.2604940142445</v>
      </c>
      <c r="P3549">
        <v>236.34046890927601</v>
      </c>
      <c r="Q3549">
        <v>0.13445837377272599</v>
      </c>
    </row>
    <row r="3550" spans="1:17" hidden="1" x14ac:dyDescent="0.3">
      <c r="A3550" t="s">
        <v>7325</v>
      </c>
      <c r="B3550" t="s">
        <v>7326</v>
      </c>
      <c r="C3550" t="s">
        <v>10405</v>
      </c>
      <c r="D3550" t="s">
        <v>2529</v>
      </c>
      <c r="E3550">
        <v>48.7086732</v>
      </c>
      <c r="F3550">
        <v>45.54</v>
      </c>
      <c r="G3550">
        <v>78.788799162097305</v>
      </c>
      <c r="H3550">
        <v>-12.2561080158594</v>
      </c>
      <c r="I3550">
        <v>4.5657247374929399</v>
      </c>
      <c r="J3550">
        <v>-4.0530282018447199</v>
      </c>
      <c r="K3550">
        <v>46.061281604430199</v>
      </c>
      <c r="L3550">
        <v>40.823428133147999</v>
      </c>
      <c r="M3550">
        <v>48.131682894228099</v>
      </c>
      <c r="N3550">
        <v>0.43916195973483302</v>
      </c>
      <c r="O3550">
        <v>34.057971014492701</v>
      </c>
      <c r="P3550">
        <v>116.75392670156999</v>
      </c>
      <c r="Q3550">
        <v>0.143412244517308</v>
      </c>
    </row>
    <row r="3551" spans="1:17" hidden="1" x14ac:dyDescent="0.3">
      <c r="A3551" t="s">
        <v>7327</v>
      </c>
      <c r="B3551" t="s">
        <v>7328</v>
      </c>
      <c r="C3551" t="s">
        <v>10405</v>
      </c>
      <c r="D3551" t="s">
        <v>1429</v>
      </c>
      <c r="E3551">
        <v>48.674999999999997</v>
      </c>
      <c r="F3551">
        <v>97.35</v>
      </c>
      <c r="G3551">
        <v>-61.662043771526399</v>
      </c>
      <c r="H3551">
        <v>-31.336569441815001</v>
      </c>
      <c r="I3551">
        <v>-47.2071845444652</v>
      </c>
      <c r="J3551">
        <v>-6.35995889491402</v>
      </c>
      <c r="M3551">
        <v>25.956167486066999</v>
      </c>
      <c r="O3551">
        <v>49.5634309193631</v>
      </c>
      <c r="P3551">
        <v>2.4736842105263102</v>
      </c>
    </row>
    <row r="3552" spans="1:17" hidden="1" x14ac:dyDescent="0.3">
      <c r="A3552" t="s">
        <v>7329</v>
      </c>
      <c r="B3552" t="s">
        <v>7330</v>
      </c>
      <c r="C3552" t="s">
        <v>10405</v>
      </c>
      <c r="D3552" t="s">
        <v>46</v>
      </c>
      <c r="E3552">
        <v>48.581960000000002</v>
      </c>
      <c r="F3552">
        <v>270.2</v>
      </c>
      <c r="G3552">
        <v>204.63867065463799</v>
      </c>
      <c r="H3552">
        <v>-18.8861367799974</v>
      </c>
      <c r="I3552">
        <v>214.30189869506501</v>
      </c>
      <c r="J3552">
        <v>-2.0530282018447199</v>
      </c>
      <c r="K3552">
        <v>256.82308723076699</v>
      </c>
      <c r="L3552">
        <v>169.678098557412</v>
      </c>
      <c r="M3552">
        <v>16.675067517821201</v>
      </c>
      <c r="N3552">
        <v>0</v>
      </c>
      <c r="O3552">
        <v>29.2746113989637</v>
      </c>
      <c r="P3552">
        <v>268.37082481254203</v>
      </c>
    </row>
    <row r="3553" spans="1:17" hidden="1" x14ac:dyDescent="0.3">
      <c r="A3553" t="s">
        <v>7331</v>
      </c>
      <c r="B3553" t="s">
        <v>7332</v>
      </c>
      <c r="C3553" t="s">
        <v>10405</v>
      </c>
      <c r="D3553" t="s">
        <v>116</v>
      </c>
      <c r="E3553">
        <v>48.54336</v>
      </c>
      <c r="F3553">
        <v>7.72</v>
      </c>
      <c r="G3553">
        <v>-78.423893173910898</v>
      </c>
      <c r="H3553">
        <v>-17.7377688567592</v>
      </c>
      <c r="I3553">
        <v>-38.133859195707601</v>
      </c>
      <c r="J3553">
        <v>1.2582300763009699</v>
      </c>
      <c r="K3553">
        <v>8.4622945346828597</v>
      </c>
      <c r="L3553">
        <v>9.4589127506651103</v>
      </c>
      <c r="M3553">
        <v>29.439661235815599</v>
      </c>
      <c r="N3553">
        <v>1.1281016042179099</v>
      </c>
      <c r="O3553">
        <v>98.056994818652797</v>
      </c>
      <c r="P3553">
        <v>5.75342465753425</v>
      </c>
      <c r="Q3553">
        <v>-5.6043056163179996E-3</v>
      </c>
    </row>
    <row r="3554" spans="1:17" hidden="1" x14ac:dyDescent="0.3">
      <c r="A3554" t="s">
        <v>7333</v>
      </c>
      <c r="B3554" t="s">
        <v>7334</v>
      </c>
      <c r="C3554" t="s">
        <v>10405</v>
      </c>
      <c r="D3554" t="s">
        <v>393</v>
      </c>
      <c r="E3554">
        <v>48.5121325</v>
      </c>
      <c r="F3554">
        <v>116.35</v>
      </c>
      <c r="G3554">
        <v>-61.9905974793814</v>
      </c>
      <c r="H3554">
        <v>-23.953936892394299</v>
      </c>
      <c r="I3554">
        <v>-19.6215302394844</v>
      </c>
      <c r="J3554">
        <v>-5.97540640167957</v>
      </c>
      <c r="K3554">
        <v>132.47005872823999</v>
      </c>
      <c r="L3554">
        <v>140.128527819742</v>
      </c>
      <c r="M3554">
        <v>28.3954724256809</v>
      </c>
      <c r="N3554">
        <v>0.81126760563380196</v>
      </c>
      <c r="O3554">
        <v>68.328319724967699</v>
      </c>
      <c r="P3554">
        <v>7.1856287425149601</v>
      </c>
      <c r="Q3554">
        <v>7.6046650797479007E-2</v>
      </c>
    </row>
    <row r="3555" spans="1:17" hidden="1" x14ac:dyDescent="0.3">
      <c r="A3555" t="s">
        <v>7335</v>
      </c>
      <c r="B3555" t="s">
        <v>7336</v>
      </c>
      <c r="C3555" t="s">
        <v>10405</v>
      </c>
      <c r="D3555" t="s">
        <v>125</v>
      </c>
      <c r="E3555">
        <v>48.259791</v>
      </c>
      <c r="F3555">
        <v>3.42</v>
      </c>
      <c r="G3555">
        <v>-72.883981468863695</v>
      </c>
      <c r="H3555">
        <v>-23.458184906187501</v>
      </c>
      <c r="I3555">
        <v>-26.194639483181898</v>
      </c>
      <c r="J3555">
        <v>-2.0530282018447199</v>
      </c>
      <c r="K3555">
        <v>4.1557993866423502</v>
      </c>
      <c r="L3555">
        <v>4.2668865810417804</v>
      </c>
      <c r="M3555">
        <v>2.5581065320189098</v>
      </c>
      <c r="N3555">
        <v>0.270950076392589</v>
      </c>
      <c r="O3555">
        <v>69.590643274853804</v>
      </c>
      <c r="Q3555">
        <v>6.2116664745262999E-2</v>
      </c>
    </row>
    <row r="3556" spans="1:17" hidden="1" x14ac:dyDescent="0.3">
      <c r="A3556" t="s">
        <v>7337</v>
      </c>
      <c r="B3556" t="s">
        <v>7338</v>
      </c>
      <c r="C3556" t="s">
        <v>10405</v>
      </c>
      <c r="D3556" t="s">
        <v>2703</v>
      </c>
      <c r="E3556">
        <v>48.137500000000003</v>
      </c>
      <c r="F3556">
        <v>38.51</v>
      </c>
      <c r="G3556">
        <v>-9.5955304562748402</v>
      </c>
      <c r="H3556">
        <v>-4.1098066092846297</v>
      </c>
      <c r="I3556">
        <v>-22.472283062181099</v>
      </c>
      <c r="J3556">
        <v>-3.6626347424681298</v>
      </c>
      <c r="K3556">
        <v>40.4481444226356</v>
      </c>
      <c r="L3556">
        <v>41.9542975288037</v>
      </c>
      <c r="M3556">
        <v>40.244561648243803</v>
      </c>
      <c r="N3556">
        <v>0.83404302438980205</v>
      </c>
      <c r="O3556">
        <v>75.668657491560595</v>
      </c>
      <c r="P3556">
        <v>39.782214156079803</v>
      </c>
      <c r="Q3556">
        <v>9.8539152126556007E-2</v>
      </c>
    </row>
    <row r="3557" spans="1:17" hidden="1" x14ac:dyDescent="0.3">
      <c r="A3557" t="s">
        <v>7339</v>
      </c>
      <c r="B3557" t="s">
        <v>7340</v>
      </c>
      <c r="C3557" t="s">
        <v>10405</v>
      </c>
      <c r="D3557" t="s">
        <v>1462</v>
      </c>
      <c r="E3557">
        <v>48.108018999999999</v>
      </c>
      <c r="F3557">
        <v>53.77</v>
      </c>
      <c r="G3557">
        <v>-27.744948855451199</v>
      </c>
      <c r="H3557">
        <v>-9.8589107223814594</v>
      </c>
      <c r="I3557">
        <v>17.536351733882</v>
      </c>
      <c r="J3557">
        <v>-3.7638151638472501</v>
      </c>
      <c r="K3557">
        <v>53.317354356772199</v>
      </c>
      <c r="L3557">
        <v>50.068955310892001</v>
      </c>
      <c r="M3557">
        <v>36.1332764528293</v>
      </c>
      <c r="N3557">
        <v>0.55093874585319302</v>
      </c>
      <c r="O3557">
        <v>70.634182629719106</v>
      </c>
      <c r="P3557">
        <v>45.324324324324301</v>
      </c>
      <c r="Q3557">
        <v>-1.318150501344E-2</v>
      </c>
    </row>
    <row r="3558" spans="1:17" hidden="1" x14ac:dyDescent="0.3">
      <c r="A3558" t="s">
        <v>7341</v>
      </c>
      <c r="B3558" t="s">
        <v>7342</v>
      </c>
      <c r="C3558" t="s">
        <v>10405</v>
      </c>
      <c r="D3558" t="s">
        <v>46</v>
      </c>
      <c r="E3558">
        <v>47.9474424</v>
      </c>
      <c r="F3558">
        <v>70.2</v>
      </c>
      <c r="G3558">
        <v>-54.0655651922375</v>
      </c>
      <c r="H3558">
        <v>-4.8903369150043599</v>
      </c>
      <c r="I3558">
        <v>-39.610705965176301</v>
      </c>
      <c r="J3558">
        <v>-0.50891055478590497</v>
      </c>
      <c r="K3558">
        <v>67.429279472454894</v>
      </c>
      <c r="M3558">
        <v>58.717543035608202</v>
      </c>
      <c r="N3558">
        <v>0.59393939393939399</v>
      </c>
      <c r="O3558">
        <v>35.327635327635299</v>
      </c>
      <c r="P3558">
        <v>43.852459016393396</v>
      </c>
    </row>
    <row r="3559" spans="1:17" hidden="1" x14ac:dyDescent="0.3">
      <c r="A3559" t="s">
        <v>7343</v>
      </c>
      <c r="B3559" t="s">
        <v>7344</v>
      </c>
      <c r="C3559" t="s">
        <v>10405</v>
      </c>
      <c r="D3559" t="s">
        <v>433</v>
      </c>
      <c r="E3559">
        <v>47.8842</v>
      </c>
      <c r="F3559">
        <v>26.31</v>
      </c>
      <c r="G3559">
        <v>29.2650144557091</v>
      </c>
      <c r="H3559">
        <v>-20.630899502044599</v>
      </c>
      <c r="I3559">
        <v>-7.2187600861969896</v>
      </c>
      <c r="J3559">
        <v>-4.6085837574002797</v>
      </c>
      <c r="K3559">
        <v>27.464664659011898</v>
      </c>
      <c r="L3559">
        <v>25.821462705376</v>
      </c>
      <c r="M3559">
        <v>40.750171144653699</v>
      </c>
      <c r="N3559">
        <v>0.24480921362519401</v>
      </c>
      <c r="O3559">
        <v>48.194602812618697</v>
      </c>
      <c r="P3559">
        <v>72.411533420707698</v>
      </c>
      <c r="Q3559">
        <v>9.5974996093938003E-2</v>
      </c>
    </row>
    <row r="3560" spans="1:17" hidden="1" x14ac:dyDescent="0.3">
      <c r="A3560" t="s">
        <v>7345</v>
      </c>
      <c r="B3560" t="s">
        <v>7346</v>
      </c>
      <c r="C3560" t="s">
        <v>10405</v>
      </c>
      <c r="D3560" t="s">
        <v>190</v>
      </c>
      <c r="E3560">
        <v>47.347554519999903</v>
      </c>
      <c r="F3560">
        <v>45.8</v>
      </c>
      <c r="G3560">
        <v>-61.7653365067235</v>
      </c>
      <c r="H3560">
        <v>-23.585467604744402</v>
      </c>
      <c r="I3560">
        <v>-47.3104772796624</v>
      </c>
      <c r="J3560">
        <v>-8.2592344080509292</v>
      </c>
      <c r="K3560">
        <v>53.232068124490198</v>
      </c>
      <c r="M3560">
        <v>14.432263697071701</v>
      </c>
      <c r="N3560">
        <v>0.38840865579857198</v>
      </c>
      <c r="O3560">
        <v>62.445414847161501</v>
      </c>
      <c r="P3560">
        <v>1.66481687014428</v>
      </c>
    </row>
    <row r="3561" spans="1:17" hidden="1" x14ac:dyDescent="0.3">
      <c r="A3561" t="s">
        <v>7347</v>
      </c>
      <c r="B3561" t="s">
        <v>7348</v>
      </c>
      <c r="C3561" t="s">
        <v>10405</v>
      </c>
      <c r="D3561" t="s">
        <v>261</v>
      </c>
      <c r="E3561">
        <v>47.305599999999998</v>
      </c>
      <c r="F3561">
        <v>739.15</v>
      </c>
      <c r="G3561">
        <v>-43.850213038476902</v>
      </c>
      <c r="H3561">
        <v>10.812057313605001</v>
      </c>
      <c r="I3561">
        <v>-14.067596776814399</v>
      </c>
      <c r="J3561">
        <v>-4.1987336262386696</v>
      </c>
      <c r="K3561">
        <v>751.50417813439606</v>
      </c>
      <c r="L3561">
        <v>754.56464433818098</v>
      </c>
      <c r="M3561">
        <v>36.958245570164998</v>
      </c>
      <c r="N3561">
        <v>0.86734307143770994</v>
      </c>
      <c r="O3561">
        <v>37.996347155516403</v>
      </c>
      <c r="P3561">
        <v>23.191666666666599</v>
      </c>
      <c r="Q3561">
        <v>0.114967328102101</v>
      </c>
    </row>
    <row r="3562" spans="1:17" hidden="1" x14ac:dyDescent="0.3">
      <c r="A3562" t="s">
        <v>7349</v>
      </c>
      <c r="B3562" t="s">
        <v>7350</v>
      </c>
      <c r="C3562" t="s">
        <v>10405</v>
      </c>
      <c r="D3562" t="s">
        <v>549</v>
      </c>
      <c r="E3562">
        <v>47.289990000000003</v>
      </c>
      <c r="F3562">
        <v>152.44999999999999</v>
      </c>
      <c r="G3562">
        <v>277.41224625619901</v>
      </c>
      <c r="H3562">
        <v>70.564219026105107</v>
      </c>
      <c r="I3562">
        <v>152.52391575761101</v>
      </c>
      <c r="J3562">
        <v>-4.8764031197698703</v>
      </c>
      <c r="K3562">
        <v>111.78396751368</v>
      </c>
      <c r="L3562">
        <v>75.643093912254898</v>
      </c>
      <c r="M3562">
        <v>75.125362847529004</v>
      </c>
      <c r="N3562">
        <v>2.8283988366022799</v>
      </c>
      <c r="O3562">
        <v>9.5441128238766808</v>
      </c>
      <c r="P3562">
        <v>401.975633849193</v>
      </c>
    </row>
    <row r="3563" spans="1:17" hidden="1" x14ac:dyDescent="0.3">
      <c r="A3563" t="s">
        <v>7351</v>
      </c>
      <c r="B3563" t="s">
        <v>7352</v>
      </c>
      <c r="C3563" t="s">
        <v>10405</v>
      </c>
      <c r="D3563" t="s">
        <v>54</v>
      </c>
      <c r="E3563">
        <v>47.25</v>
      </c>
      <c r="F3563">
        <v>3.78</v>
      </c>
      <c r="G3563">
        <v>-50.5729029655622</v>
      </c>
      <c r="H3563">
        <v>-9.6988587366037198</v>
      </c>
      <c r="I3563">
        <v>-19.4671783432855</v>
      </c>
      <c r="J3563">
        <v>-5.5794765645651303</v>
      </c>
      <c r="K3563">
        <v>3.93761558097887</v>
      </c>
      <c r="L3563">
        <v>4.0875001736356698</v>
      </c>
      <c r="M3563">
        <v>34.674974274627999</v>
      </c>
      <c r="N3563">
        <v>0.61404004533734502</v>
      </c>
      <c r="O3563">
        <v>66.931216931216895</v>
      </c>
      <c r="P3563">
        <v>10.5263157894736</v>
      </c>
      <c r="Q3563">
        <v>9.3945967502733999E-2</v>
      </c>
    </row>
    <row r="3564" spans="1:17" hidden="1" x14ac:dyDescent="0.3">
      <c r="A3564" t="s">
        <v>7353</v>
      </c>
      <c r="B3564" t="s">
        <v>7354</v>
      </c>
      <c r="C3564" t="s">
        <v>10405</v>
      </c>
      <c r="D3564" t="s">
        <v>734</v>
      </c>
      <c r="E3564">
        <v>47.209001999999998</v>
      </c>
      <c r="F3564">
        <v>129.4</v>
      </c>
      <c r="G3564">
        <v>-0.51893948970111803</v>
      </c>
      <c r="H3564">
        <v>20.959718457913102</v>
      </c>
      <c r="I3564">
        <v>22.4216760219504</v>
      </c>
      <c r="J3564">
        <v>-7.86863103872414</v>
      </c>
      <c r="K3564">
        <v>119.270576997281</v>
      </c>
      <c r="L3564">
        <v>109.032163638177</v>
      </c>
      <c r="M3564">
        <v>61.301978887705097</v>
      </c>
      <c r="N3564">
        <v>1.6695480365522299</v>
      </c>
      <c r="O3564">
        <v>23.647604327666102</v>
      </c>
      <c r="P3564">
        <v>54.029282228306101</v>
      </c>
      <c r="Q3564">
        <v>7.9840935460835996E-2</v>
      </c>
    </row>
    <row r="3565" spans="1:17" hidden="1" x14ac:dyDescent="0.3">
      <c r="A3565" t="s">
        <v>7355</v>
      </c>
      <c r="B3565" t="s">
        <v>7356</v>
      </c>
      <c r="C3565" t="s">
        <v>10405</v>
      </c>
      <c r="D3565" t="s">
        <v>403</v>
      </c>
      <c r="E3565">
        <v>47.078181000000001</v>
      </c>
      <c r="F3565">
        <v>19.260000000000002</v>
      </c>
      <c r="G3565">
        <v>-75.185774085353401</v>
      </c>
      <c r="H3565">
        <v>-25.382962275763202</v>
      </c>
      <c r="I3565">
        <v>-90.985754250767201</v>
      </c>
      <c r="J3565">
        <v>9.0763577630675591</v>
      </c>
      <c r="K3565">
        <v>24.079364562510801</v>
      </c>
      <c r="L3565">
        <v>38.595139638480198</v>
      </c>
      <c r="M3565">
        <v>38.878105119032099</v>
      </c>
      <c r="N3565">
        <v>0.80137795724000405</v>
      </c>
      <c r="O3565">
        <v>387.38317757009298</v>
      </c>
      <c r="P3565">
        <v>7</v>
      </c>
      <c r="Q3565">
        <v>0.10950836359301599</v>
      </c>
    </row>
    <row r="3566" spans="1:17" hidden="1" x14ac:dyDescent="0.3">
      <c r="A3566" t="s">
        <v>7357</v>
      </c>
      <c r="B3566" t="s">
        <v>7358</v>
      </c>
      <c r="C3566" t="s">
        <v>10405</v>
      </c>
      <c r="D3566" t="s">
        <v>21</v>
      </c>
      <c r="E3566">
        <v>46.988060808</v>
      </c>
      <c r="F3566">
        <v>59.28</v>
      </c>
      <c r="G3566">
        <v>22.5255012897569</v>
      </c>
      <c r="H3566">
        <v>33.3736417126539</v>
      </c>
      <c r="I3566">
        <v>-18.594639483181901</v>
      </c>
      <c r="J3566">
        <v>8.5804162620963105</v>
      </c>
      <c r="K3566">
        <v>52.771666641387498</v>
      </c>
      <c r="L3566">
        <v>51.562622594548202</v>
      </c>
      <c r="M3566">
        <v>60.118210502916</v>
      </c>
      <c r="N3566">
        <v>2.4353224473382902</v>
      </c>
      <c r="O3566">
        <v>56.545209176788099</v>
      </c>
      <c r="P3566">
        <v>79.310344827586107</v>
      </c>
      <c r="Q3566">
        <v>0.135475149132705</v>
      </c>
    </row>
    <row r="3567" spans="1:17" hidden="1" x14ac:dyDescent="0.3">
      <c r="A3567" t="s">
        <v>7359</v>
      </c>
      <c r="B3567" t="s">
        <v>7360</v>
      </c>
      <c r="C3567" t="s">
        <v>10405</v>
      </c>
      <c r="D3567" t="s">
        <v>393</v>
      </c>
      <c r="E3567">
        <v>46.952199999999998</v>
      </c>
      <c r="F3567">
        <v>50</v>
      </c>
      <c r="G3567">
        <v>-16.906969974610899</v>
      </c>
      <c r="H3567">
        <v>-23.9363228055912</v>
      </c>
      <c r="I3567">
        <v>-26.814929338254299</v>
      </c>
      <c r="J3567">
        <v>-1.2457628133482399</v>
      </c>
      <c r="K3567">
        <v>57.012435742680402</v>
      </c>
      <c r="L3567">
        <v>53.693210293819803</v>
      </c>
      <c r="M3567">
        <v>38.411651982908602</v>
      </c>
      <c r="N3567">
        <v>0.67421939762365302</v>
      </c>
      <c r="O3567">
        <v>53.949999999999903</v>
      </c>
      <c r="P3567">
        <v>28.205128205128201</v>
      </c>
      <c r="Q3567">
        <v>7.9729952686115005E-2</v>
      </c>
    </row>
    <row r="3568" spans="1:17" hidden="1" x14ac:dyDescent="0.3">
      <c r="A3568" t="s">
        <v>7361</v>
      </c>
      <c r="B3568" t="s">
        <v>7362</v>
      </c>
      <c r="C3568" t="s">
        <v>10405</v>
      </c>
      <c r="D3568" t="s">
        <v>592</v>
      </c>
      <c r="E3568">
        <v>46.940423439999897</v>
      </c>
      <c r="F3568">
        <v>160.1</v>
      </c>
      <c r="G3568">
        <v>-40.363784424528802</v>
      </c>
      <c r="H3568">
        <v>-3.7000701966350502</v>
      </c>
      <c r="I3568">
        <v>-13.501063882922301</v>
      </c>
      <c r="J3568">
        <v>-1.3167926064541899</v>
      </c>
      <c r="K3568">
        <v>159.09148351121701</v>
      </c>
      <c r="L3568">
        <v>163.49725430029599</v>
      </c>
      <c r="M3568">
        <v>50.511137856382</v>
      </c>
      <c r="N3568">
        <v>0.34979059338747498</v>
      </c>
      <c r="O3568">
        <v>29.731417863835102</v>
      </c>
      <c r="P3568">
        <v>16.861313868613099</v>
      </c>
      <c r="Q3568">
        <v>-7.9070775862639994E-3</v>
      </c>
    </row>
    <row r="3569" spans="1:17" hidden="1" x14ac:dyDescent="0.3">
      <c r="A3569" t="s">
        <v>7363</v>
      </c>
      <c r="B3569" t="s">
        <v>7364</v>
      </c>
      <c r="C3569" t="s">
        <v>10405</v>
      </c>
      <c r="D3569" t="s">
        <v>86</v>
      </c>
      <c r="E3569">
        <v>46.915999999999997</v>
      </c>
      <c r="F3569">
        <v>1.48</v>
      </c>
      <c r="G3569">
        <v>23.939974973967399</v>
      </c>
      <c r="H3569">
        <v>52.165827732043098</v>
      </c>
      <c r="I3569">
        <v>67.605360516817996</v>
      </c>
      <c r="J3569">
        <v>16.434366756138399</v>
      </c>
      <c r="K3569">
        <v>1.06567409011654</v>
      </c>
      <c r="L3569">
        <v>1.0044722841637199</v>
      </c>
      <c r="M3569">
        <v>92.5853933584754</v>
      </c>
      <c r="N3569">
        <v>0.95858422481660099</v>
      </c>
      <c r="O3569">
        <v>0</v>
      </c>
      <c r="P3569">
        <v>111.428571428571</v>
      </c>
      <c r="Q3569">
        <v>3.0999895367694E-2</v>
      </c>
    </row>
    <row r="3570" spans="1:17" hidden="1" x14ac:dyDescent="0.3">
      <c r="A3570" t="s">
        <v>7365</v>
      </c>
      <c r="B3570" t="s">
        <v>7366</v>
      </c>
      <c r="C3570" t="s">
        <v>10405</v>
      </c>
      <c r="D3570" t="s">
        <v>400</v>
      </c>
      <c r="E3570">
        <v>46.894500000000001</v>
      </c>
      <c r="F3570">
        <v>90</v>
      </c>
      <c r="G3570">
        <v>-25.967145769066601</v>
      </c>
      <c r="H3570">
        <v>17.321703031803299</v>
      </c>
      <c r="I3570">
        <v>21.066898978356502</v>
      </c>
      <c r="J3570">
        <v>10.0882521513561</v>
      </c>
      <c r="K3570">
        <v>72.280052492237701</v>
      </c>
      <c r="L3570">
        <v>67.331054787785106</v>
      </c>
      <c r="M3570">
        <v>83.855257353131293</v>
      </c>
      <c r="N3570">
        <v>0.78012647377528999</v>
      </c>
      <c r="O3570">
        <v>4.8888888888888902</v>
      </c>
      <c r="P3570">
        <v>71.755725190839698</v>
      </c>
    </row>
    <row r="3571" spans="1:17" hidden="1" x14ac:dyDescent="0.3">
      <c r="A3571" t="s">
        <v>7367</v>
      </c>
      <c r="B3571" t="s">
        <v>7368</v>
      </c>
      <c r="C3571" t="s">
        <v>10405</v>
      </c>
      <c r="D3571" t="s">
        <v>684</v>
      </c>
      <c r="E3571">
        <v>46.868706000000003</v>
      </c>
      <c r="F3571">
        <v>10.26</v>
      </c>
      <c r="G3571">
        <v>-1.14886176756792</v>
      </c>
      <c r="H3571">
        <v>-10.5292077289497</v>
      </c>
      <c r="I3571">
        <v>-21.506789015892199</v>
      </c>
      <c r="J3571">
        <v>-16.361839842911799</v>
      </c>
      <c r="K3571">
        <v>11.188375332584201</v>
      </c>
      <c r="L3571">
        <v>10.6215112804474</v>
      </c>
      <c r="M3571">
        <v>31.0648448340276</v>
      </c>
      <c r="N3571">
        <v>1.2498599161572701</v>
      </c>
      <c r="O3571">
        <v>66.6666666666666</v>
      </c>
      <c r="P3571">
        <v>56.641221374045699</v>
      </c>
      <c r="Q3571">
        <v>2.333608117102E-3</v>
      </c>
    </row>
    <row r="3572" spans="1:17" hidden="1" x14ac:dyDescent="0.3">
      <c r="A3572" t="s">
        <v>7369</v>
      </c>
      <c r="B3572" t="s">
        <v>7370</v>
      </c>
      <c r="C3572" t="s">
        <v>10405</v>
      </c>
      <c r="D3572" t="s">
        <v>46</v>
      </c>
      <c r="E3572">
        <v>46.862947925999997</v>
      </c>
      <c r="F3572">
        <v>20.61</v>
      </c>
      <c r="G3572">
        <v>-31.067102622223501</v>
      </c>
      <c r="H3572">
        <v>1.0367954739786001</v>
      </c>
      <c r="I3572">
        <v>-6.5881878702787002</v>
      </c>
      <c r="J3572">
        <v>2.6403051314886001</v>
      </c>
      <c r="K3572">
        <v>19.661442679308301</v>
      </c>
      <c r="L3572">
        <v>20.570010541367601</v>
      </c>
      <c r="M3572">
        <v>70.848993475796604</v>
      </c>
      <c r="N3572">
        <v>0.72373931929132396</v>
      </c>
      <c r="O3572">
        <v>29.7913634158175</v>
      </c>
      <c r="P3572">
        <v>19.478260869565201</v>
      </c>
      <c r="Q3572">
        <v>-1.6225607358126001E-2</v>
      </c>
    </row>
    <row r="3573" spans="1:17" hidden="1" x14ac:dyDescent="0.3">
      <c r="A3573" t="s">
        <v>7371</v>
      </c>
      <c r="B3573" t="s">
        <v>7372</v>
      </c>
      <c r="C3573" t="s">
        <v>10405</v>
      </c>
      <c r="D3573" t="s">
        <v>86</v>
      </c>
      <c r="E3573">
        <v>46.620523910000003</v>
      </c>
      <c r="F3573">
        <v>90.05</v>
      </c>
      <c r="G3573">
        <v>8.5684024280697102</v>
      </c>
      <c r="H3573">
        <v>-26.812620790222901</v>
      </c>
      <c r="I3573">
        <v>17.3502355729306</v>
      </c>
      <c r="J3573">
        <v>-8.3127281501116705</v>
      </c>
      <c r="K3573">
        <v>90.889101266025406</v>
      </c>
      <c r="L3573">
        <v>75.050863791037997</v>
      </c>
      <c r="M3573">
        <v>37.554233655216798</v>
      </c>
      <c r="N3573">
        <v>0.45840123714130299</v>
      </c>
      <c r="O3573">
        <v>49.905607995558</v>
      </c>
      <c r="P3573">
        <v>84.869636624922904</v>
      </c>
      <c r="Q3573">
        <v>8.5537468570423006E-2</v>
      </c>
    </row>
    <row r="3574" spans="1:17" hidden="1" x14ac:dyDescent="0.3">
      <c r="A3574" t="s">
        <v>7373</v>
      </c>
      <c r="B3574" t="s">
        <v>7374</v>
      </c>
      <c r="C3574" t="s">
        <v>10405</v>
      </c>
      <c r="E3574">
        <v>46.570106000000003</v>
      </c>
      <c r="F3574">
        <v>95.6</v>
      </c>
      <c r="G3574">
        <v>4.1197801974513899</v>
      </c>
      <c r="H3574">
        <v>5.2881906012414399</v>
      </c>
      <c r="I3574">
        <v>41.145990699239299</v>
      </c>
      <c r="J3574">
        <v>-3.1713778218230102</v>
      </c>
      <c r="K3574">
        <v>84.829155388490193</v>
      </c>
      <c r="L3574">
        <v>74.447950609513697</v>
      </c>
      <c r="M3574">
        <v>55.077480623581103</v>
      </c>
      <c r="N3574">
        <v>1.4952885447970199</v>
      </c>
      <c r="O3574">
        <v>14.9058577405857</v>
      </c>
      <c r="P3574">
        <v>91.199999999999903</v>
      </c>
      <c r="Q3574">
        <v>0.136564428152496</v>
      </c>
    </row>
    <row r="3575" spans="1:17" hidden="1" x14ac:dyDescent="0.3">
      <c r="A3575" t="s">
        <v>7375</v>
      </c>
      <c r="B3575" t="s">
        <v>7376</v>
      </c>
      <c r="C3575" t="s">
        <v>10405</v>
      </c>
      <c r="D3575" t="s">
        <v>156</v>
      </c>
      <c r="E3575">
        <v>46.566701999999999</v>
      </c>
      <c r="F3575">
        <v>27.3</v>
      </c>
      <c r="G3575">
        <v>-21.5464684072127</v>
      </c>
      <c r="H3575">
        <v>-12.3472496190976</v>
      </c>
      <c r="I3575">
        <v>-0.22725750893299601</v>
      </c>
      <c r="J3575">
        <v>-3.1282970190490098</v>
      </c>
      <c r="K3575">
        <v>28.819955690606101</v>
      </c>
      <c r="L3575">
        <v>28.200064568088099</v>
      </c>
      <c r="M3575">
        <v>30.808280730772001</v>
      </c>
      <c r="N3575">
        <v>0.14677979638675701</v>
      </c>
      <c r="O3575">
        <v>48.168498168498097</v>
      </c>
      <c r="P3575">
        <v>23.250564334085698</v>
      </c>
      <c r="Q3575">
        <v>-1.116828287278E-3</v>
      </c>
    </row>
    <row r="3576" spans="1:17" hidden="1" x14ac:dyDescent="0.3">
      <c r="A3576" t="s">
        <v>7377</v>
      </c>
      <c r="B3576" t="s">
        <v>7378</v>
      </c>
      <c r="C3576" t="s">
        <v>10405</v>
      </c>
      <c r="D3576" t="s">
        <v>86</v>
      </c>
      <c r="E3576">
        <v>46.5124</v>
      </c>
      <c r="F3576">
        <v>9.68</v>
      </c>
      <c r="G3576">
        <v>33.620586759842297</v>
      </c>
      <c r="H3576">
        <v>29.256223212269099</v>
      </c>
      <c r="I3576">
        <v>45.294436147070101</v>
      </c>
      <c r="J3576">
        <v>-8.8443667845218794</v>
      </c>
      <c r="K3576">
        <v>8.2141587724152103</v>
      </c>
      <c r="L3576">
        <v>7.1049168863622096</v>
      </c>
      <c r="M3576">
        <v>47.712442918348103</v>
      </c>
      <c r="N3576">
        <v>2.2466153492964498</v>
      </c>
      <c r="O3576">
        <v>21.2809917355371</v>
      </c>
      <c r="P3576">
        <v>87.2340425531915</v>
      </c>
      <c r="Q3576">
        <v>0.15154558797484</v>
      </c>
    </row>
    <row r="3577" spans="1:17" hidden="1" x14ac:dyDescent="0.3">
      <c r="A3577" t="s">
        <v>7379</v>
      </c>
      <c r="B3577" t="s">
        <v>7380</v>
      </c>
      <c r="C3577" t="s">
        <v>10405</v>
      </c>
      <c r="D3577" t="s">
        <v>1012</v>
      </c>
      <c r="E3577">
        <v>46.497900000000001</v>
      </c>
      <c r="F3577">
        <v>8.85</v>
      </c>
      <c r="G3577">
        <v>56.849861630908201</v>
      </c>
      <c r="H3577">
        <v>-9.3188260866577792</v>
      </c>
      <c r="I3577">
        <v>64.3302065127112</v>
      </c>
      <c r="J3577">
        <v>-9.2555334210513998</v>
      </c>
      <c r="K3577">
        <v>8.9369337089242205</v>
      </c>
      <c r="L3577">
        <v>7.1063306636552497</v>
      </c>
      <c r="M3577">
        <v>35.6695267737595</v>
      </c>
      <c r="N3577">
        <v>0.471209952442253</v>
      </c>
      <c r="O3577">
        <v>33.559322033898297</v>
      </c>
      <c r="P3577">
        <v>121.24999999999901</v>
      </c>
      <c r="Q3577">
        <v>8.367940362022E-3</v>
      </c>
    </row>
    <row r="3578" spans="1:17" hidden="1" x14ac:dyDescent="0.3">
      <c r="A3578" t="s">
        <v>7381</v>
      </c>
      <c r="B3578" t="s">
        <v>7382</v>
      </c>
      <c r="C3578" t="s">
        <v>10405</v>
      </c>
      <c r="D3578" t="s">
        <v>1429</v>
      </c>
      <c r="E3578">
        <v>46.464360659999997</v>
      </c>
      <c r="F3578">
        <v>8.83</v>
      </c>
      <c r="G3578">
        <v>-87.699498710243006</v>
      </c>
      <c r="H3578">
        <v>-12.331526765311301</v>
      </c>
      <c r="I3578">
        <v>-35.483693286521401</v>
      </c>
      <c r="J3578">
        <v>-3.8568613472787501</v>
      </c>
      <c r="K3578">
        <v>9.3150496764232997</v>
      </c>
      <c r="L3578">
        <v>12.7848576172491</v>
      </c>
      <c r="M3578">
        <v>48.200635845168598</v>
      </c>
      <c r="N3578">
        <v>1.0223160705848</v>
      </c>
      <c r="O3578">
        <v>135.56058890147199</v>
      </c>
      <c r="P3578">
        <v>5.36992840095464</v>
      </c>
      <c r="Q3578">
        <v>0.19511434034809499</v>
      </c>
    </row>
    <row r="3579" spans="1:17" hidden="1" x14ac:dyDescent="0.3">
      <c r="A3579" t="s">
        <v>7383</v>
      </c>
      <c r="B3579" t="s">
        <v>7384</v>
      </c>
      <c r="C3579" t="s">
        <v>10405</v>
      </c>
      <c r="D3579" t="s">
        <v>480</v>
      </c>
      <c r="E3579">
        <v>46.405062000000001</v>
      </c>
      <c r="F3579">
        <v>89.1</v>
      </c>
      <c r="G3579">
        <v>-61.884834399288998</v>
      </c>
      <c r="H3579">
        <v>-15.0096884921456</v>
      </c>
      <c r="I3579">
        <v>-47.429975172227799</v>
      </c>
      <c r="J3579">
        <v>-11.7124363537151</v>
      </c>
      <c r="K3579">
        <v>86.143544744937202</v>
      </c>
      <c r="M3579">
        <v>57.699538603609803</v>
      </c>
      <c r="N3579">
        <v>0.27378027378027298</v>
      </c>
      <c r="O3579">
        <v>50.056116722783301</v>
      </c>
      <c r="P3579">
        <v>55.633187772925702</v>
      </c>
    </row>
    <row r="3580" spans="1:17" hidden="1" x14ac:dyDescent="0.3">
      <c r="A3580" t="s">
        <v>7385</v>
      </c>
      <c r="B3580" t="s">
        <v>7386</v>
      </c>
      <c r="C3580" t="s">
        <v>10405</v>
      </c>
      <c r="D3580" t="s">
        <v>549</v>
      </c>
      <c r="E3580">
        <v>46.371567200000001</v>
      </c>
      <c r="F3580">
        <v>30.4</v>
      </c>
      <c r="G3580">
        <v>-10.249498710243</v>
      </c>
      <c r="H3580">
        <v>-9.9719635546843008</v>
      </c>
      <c r="I3580">
        <v>-20.1146394831819</v>
      </c>
      <c r="J3580">
        <v>-5.8872891789628499</v>
      </c>
      <c r="K3580">
        <v>31.3848822845159</v>
      </c>
      <c r="L3580">
        <v>29.8048770353865</v>
      </c>
      <c r="M3580">
        <v>27.054048723492599</v>
      </c>
      <c r="N3580">
        <v>0.394424638504068</v>
      </c>
      <c r="O3580">
        <v>20.986842105263101</v>
      </c>
      <c r="P3580">
        <v>36.017897091722503</v>
      </c>
      <c r="Q3580">
        <v>5.6309985354603E-2</v>
      </c>
    </row>
    <row r="3581" spans="1:17" hidden="1" x14ac:dyDescent="0.3">
      <c r="A3581" t="s">
        <v>7387</v>
      </c>
      <c r="B3581" t="s">
        <v>7388</v>
      </c>
      <c r="C3581" t="s">
        <v>10405</v>
      </c>
      <c r="D3581" t="s">
        <v>46</v>
      </c>
      <c r="E3581">
        <v>46.314999999999998</v>
      </c>
      <c r="F3581">
        <v>59</v>
      </c>
      <c r="G3581">
        <v>-53.077803116117501</v>
      </c>
      <c r="H3581">
        <v>-11.3281481715713</v>
      </c>
      <c r="I3581">
        <v>-21.693098526166501</v>
      </c>
      <c r="J3581">
        <v>3.4974722531143199</v>
      </c>
      <c r="K3581">
        <v>61.126558979161899</v>
      </c>
      <c r="L3581">
        <v>58.411642899567397</v>
      </c>
      <c r="M3581">
        <v>54.979583957367801</v>
      </c>
      <c r="N3581">
        <v>0.50427350427350404</v>
      </c>
      <c r="O3581">
        <v>46.610169491525397</v>
      </c>
      <c r="P3581">
        <v>51.282051282051199</v>
      </c>
      <c r="Q3581">
        <v>7.5271696397977997E-2</v>
      </c>
    </row>
    <row r="3582" spans="1:17" hidden="1" x14ac:dyDescent="0.3">
      <c r="A3582" t="s">
        <v>7389</v>
      </c>
      <c r="B3582" t="s">
        <v>7390</v>
      </c>
      <c r="C3582" t="s">
        <v>10405</v>
      </c>
      <c r="D3582" t="s">
        <v>592</v>
      </c>
      <c r="E3582">
        <v>46.262039399999999</v>
      </c>
      <c r="F3582">
        <v>45.94</v>
      </c>
      <c r="G3582">
        <v>-66.889091470424006</v>
      </c>
      <c r="H3582">
        <v>1.8611270736447301</v>
      </c>
      <c r="I3582">
        <v>-24.567805779403301</v>
      </c>
      <c r="J3582">
        <v>-2.0530282018447199</v>
      </c>
      <c r="K3582">
        <v>45.071735960534397</v>
      </c>
      <c r="L3582">
        <v>50.886832726243703</v>
      </c>
      <c r="M3582">
        <v>47.297789686764403</v>
      </c>
      <c r="N3582">
        <v>0.599866605428241</v>
      </c>
      <c r="O3582">
        <v>58.685241619503699</v>
      </c>
      <c r="P3582">
        <v>27.081604426002698</v>
      </c>
      <c r="Q3582">
        <v>1.7832529750039999E-2</v>
      </c>
    </row>
    <row r="3583" spans="1:17" hidden="1" x14ac:dyDescent="0.3">
      <c r="A3583" t="s">
        <v>7391</v>
      </c>
      <c r="B3583" t="s">
        <v>7392</v>
      </c>
      <c r="C3583" t="s">
        <v>10405</v>
      </c>
      <c r="D3583" t="s">
        <v>144</v>
      </c>
      <c r="E3583">
        <v>46.24</v>
      </c>
      <c r="F3583">
        <v>42.5</v>
      </c>
      <c r="G3583">
        <v>22.639777916438099</v>
      </c>
      <c r="H3583">
        <v>-16.4363228055912</v>
      </c>
      <c r="I3583">
        <v>-13.4826590430841</v>
      </c>
      <c r="J3583">
        <v>-10.6263704657429</v>
      </c>
      <c r="K3583">
        <v>44.300030734157602</v>
      </c>
      <c r="L3583">
        <v>41.898609745944</v>
      </c>
      <c r="M3583">
        <v>47.998420492083703</v>
      </c>
      <c r="N3583">
        <v>1.10274131326762</v>
      </c>
      <c r="O3583">
        <v>38.823529411764703</v>
      </c>
      <c r="P3583">
        <v>56.192576258728401</v>
      </c>
      <c r="Q3583">
        <v>7.6158103638251998E-2</v>
      </c>
    </row>
    <row r="3584" spans="1:17" hidden="1" x14ac:dyDescent="0.3">
      <c r="A3584" t="s">
        <v>7393</v>
      </c>
      <c r="B3584" t="s">
        <v>7394</v>
      </c>
      <c r="C3584" t="s">
        <v>10405</v>
      </c>
      <c r="D3584" t="s">
        <v>169</v>
      </c>
      <c r="E3584">
        <v>46.117463999999998</v>
      </c>
      <c r="F3584">
        <v>73.2</v>
      </c>
      <c r="G3584">
        <v>49.338620101638099</v>
      </c>
      <c r="H3584">
        <v>11.093299325968999</v>
      </c>
      <c r="I3584">
        <v>28.132199483020798</v>
      </c>
      <c r="J3584">
        <v>-8.3901474584270801</v>
      </c>
      <c r="K3584">
        <v>65.847446146857294</v>
      </c>
      <c r="L3584">
        <v>58.825015871660199</v>
      </c>
      <c r="M3584">
        <v>58.511262065636302</v>
      </c>
      <c r="N3584">
        <v>1.9363499869844001</v>
      </c>
      <c r="O3584">
        <v>12.431693989071</v>
      </c>
      <c r="P3584">
        <v>86.259541984732806</v>
      </c>
      <c r="Q3584">
        <v>5.8067487994288E-2</v>
      </c>
    </row>
    <row r="3585" spans="1:17" hidden="1" x14ac:dyDescent="0.3">
      <c r="A3585" t="s">
        <v>7395</v>
      </c>
      <c r="B3585" t="s">
        <v>7396</v>
      </c>
      <c r="C3585" t="s">
        <v>10405</v>
      </c>
      <c r="E3585">
        <v>46.070923776000001</v>
      </c>
      <c r="F3585">
        <v>27.52</v>
      </c>
      <c r="G3585">
        <v>-5.2043077300313998</v>
      </c>
      <c r="H3585">
        <v>11.534403356125299</v>
      </c>
      <c r="I3585">
        <v>7.6962696077271602</v>
      </c>
      <c r="J3585">
        <v>2.2638034813235901</v>
      </c>
      <c r="K3585">
        <v>24.344689314820702</v>
      </c>
      <c r="L3585">
        <v>23.617625226939101</v>
      </c>
      <c r="M3585">
        <v>66.409802055514604</v>
      </c>
      <c r="N3585">
        <v>1.08912465033204</v>
      </c>
      <c r="O3585">
        <v>16.279069767441801</v>
      </c>
      <c r="P3585">
        <v>58.616714697406302</v>
      </c>
      <c r="Q3585">
        <v>6.2033698334794003E-2</v>
      </c>
    </row>
    <row r="3586" spans="1:17" hidden="1" x14ac:dyDescent="0.3">
      <c r="A3586" t="s">
        <v>7397</v>
      </c>
      <c r="B3586" t="s">
        <v>7398</v>
      </c>
      <c r="C3586" t="s">
        <v>10405</v>
      </c>
      <c r="D3586" t="s">
        <v>393</v>
      </c>
      <c r="E3586">
        <v>46.048720000000003</v>
      </c>
      <c r="F3586">
        <v>86.95</v>
      </c>
      <c r="G3586">
        <v>-56.568113428857799</v>
      </c>
      <c r="H3586">
        <v>-45.145251522513398</v>
      </c>
      <c r="I3586">
        <v>-32.606731145785503</v>
      </c>
      <c r="J3586">
        <v>-11.1486894668734</v>
      </c>
      <c r="K3586">
        <v>101.834455224237</v>
      </c>
      <c r="L3586">
        <v>101.54389664609199</v>
      </c>
      <c r="M3586">
        <v>16.764138528056598</v>
      </c>
      <c r="N3586">
        <v>1.06697674418604</v>
      </c>
      <c r="O3586">
        <v>76.894767107532999</v>
      </c>
      <c r="P3586">
        <v>6.0365853658536501</v>
      </c>
    </row>
    <row r="3587" spans="1:17" hidden="1" x14ac:dyDescent="0.3">
      <c r="A3587" t="s">
        <v>7399</v>
      </c>
      <c r="B3587" t="s">
        <v>7400</v>
      </c>
      <c r="C3587" t="s">
        <v>10405</v>
      </c>
      <c r="D3587" t="s">
        <v>1429</v>
      </c>
      <c r="E3587">
        <v>46</v>
      </c>
      <c r="F3587">
        <v>46</v>
      </c>
      <c r="G3587">
        <v>-40.6701131800151</v>
      </c>
      <c r="H3587">
        <v>-10.4015245776736</v>
      </c>
      <c r="I3587">
        <v>-27.830776554833001</v>
      </c>
      <c r="J3587">
        <v>-1.40858375740028</v>
      </c>
      <c r="K3587">
        <v>46.527115814855499</v>
      </c>
      <c r="L3587">
        <v>48.901278497543998</v>
      </c>
      <c r="M3587">
        <v>51.041039014217802</v>
      </c>
      <c r="N3587">
        <v>1.39135934910582</v>
      </c>
      <c r="O3587">
        <v>53.369565217391198</v>
      </c>
      <c r="P3587">
        <v>9.0047393364928805</v>
      </c>
      <c r="Q3587">
        <v>-0.113215567244127</v>
      </c>
    </row>
    <row r="3588" spans="1:17" hidden="1" x14ac:dyDescent="0.3">
      <c r="A3588" t="s">
        <v>7401</v>
      </c>
      <c r="B3588" t="s">
        <v>7402</v>
      </c>
      <c r="C3588" t="s">
        <v>10405</v>
      </c>
      <c r="D3588" t="s">
        <v>86</v>
      </c>
      <c r="E3588">
        <v>45.9695763</v>
      </c>
      <c r="F3588">
        <v>9.9700000000000006</v>
      </c>
      <c r="G3588">
        <v>-48.766165376909697</v>
      </c>
      <c r="H3588">
        <v>5.5784362635644698</v>
      </c>
      <c r="I3588">
        <v>-10.9912243284327</v>
      </c>
      <c r="J3588">
        <v>22.722324814843301</v>
      </c>
      <c r="K3588">
        <v>8.6172487548429704</v>
      </c>
      <c r="L3588">
        <v>9.5495314781317209</v>
      </c>
      <c r="M3588">
        <v>65.136658934064897</v>
      </c>
      <c r="N3588">
        <v>3.69029989043297</v>
      </c>
      <c r="O3588">
        <v>43.931795386158399</v>
      </c>
      <c r="P3588">
        <v>42.428571428571402</v>
      </c>
      <c r="Q3588">
        <v>1.8623268020551E-2</v>
      </c>
    </row>
    <row r="3589" spans="1:17" hidden="1" x14ac:dyDescent="0.3">
      <c r="A3589" t="s">
        <v>7403</v>
      </c>
      <c r="B3589" t="s">
        <v>7404</v>
      </c>
      <c r="C3589" t="s">
        <v>10405</v>
      </c>
      <c r="D3589" t="s">
        <v>276</v>
      </c>
      <c r="E3589">
        <v>45.906779999999998</v>
      </c>
      <c r="F3589">
        <v>44.6</v>
      </c>
      <c r="G3589">
        <v>2.4878506873472599</v>
      </c>
      <c r="H3589">
        <v>41.489652349053102</v>
      </c>
      <c r="I3589">
        <v>11.1356198828123</v>
      </c>
      <c r="J3589">
        <v>29.5845825440826</v>
      </c>
      <c r="K3589">
        <v>33.306760203683297</v>
      </c>
      <c r="L3589">
        <v>32.923243915521802</v>
      </c>
      <c r="M3589">
        <v>82.835944002907695</v>
      </c>
      <c r="N3589">
        <v>0.90570485015938995</v>
      </c>
      <c r="O3589">
        <v>12.354260089686001</v>
      </c>
      <c r="P3589">
        <v>78.400000000000006</v>
      </c>
      <c r="Q3589">
        <v>-2.4646706922713001E-2</v>
      </c>
    </row>
    <row r="3590" spans="1:17" hidden="1" x14ac:dyDescent="0.3">
      <c r="A3590" t="s">
        <v>7405</v>
      </c>
      <c r="B3590" t="s">
        <v>7406</v>
      </c>
      <c r="C3590" t="s">
        <v>10405</v>
      </c>
      <c r="D3590" t="s">
        <v>393</v>
      </c>
      <c r="E3590">
        <v>45.888205831999997</v>
      </c>
      <c r="F3590">
        <v>30.59</v>
      </c>
      <c r="G3590">
        <v>10.4295710571987</v>
      </c>
      <c r="H3590">
        <v>3.6809792471946499</v>
      </c>
      <c r="I3590">
        <v>56.907354818812301</v>
      </c>
      <c r="J3590">
        <v>-7.6085837574002797</v>
      </c>
      <c r="K3590">
        <v>29.492387989562701</v>
      </c>
      <c r="L3590">
        <v>25.020922815296899</v>
      </c>
      <c r="M3590">
        <v>43.654324961908998</v>
      </c>
      <c r="N3590">
        <v>0.5134556165484</v>
      </c>
      <c r="O3590">
        <v>15.233736515201</v>
      </c>
      <c r="P3590">
        <v>103.933333333333</v>
      </c>
    </row>
    <row r="3591" spans="1:17" hidden="1" x14ac:dyDescent="0.3">
      <c r="A3591" t="s">
        <v>7407</v>
      </c>
      <c r="B3591" t="s">
        <v>7408</v>
      </c>
      <c r="C3591" t="s">
        <v>10405</v>
      </c>
      <c r="D3591" t="s">
        <v>276</v>
      </c>
      <c r="E3591">
        <v>45.87</v>
      </c>
      <c r="F3591">
        <v>33</v>
      </c>
      <c r="G3591">
        <v>-35.919266152103503</v>
      </c>
      <c r="H3591">
        <v>-7.69387231633615</v>
      </c>
      <c r="I3591">
        <v>-1.6051657989713899</v>
      </c>
      <c r="J3591">
        <v>-3.96479290772707</v>
      </c>
      <c r="K3591">
        <v>33.650280881164001</v>
      </c>
      <c r="L3591">
        <v>34.300703672759099</v>
      </c>
      <c r="M3591">
        <v>39.669277483380597</v>
      </c>
      <c r="N3591">
        <v>0.55350430762066305</v>
      </c>
      <c r="O3591">
        <v>24.6969696969696</v>
      </c>
      <c r="P3591">
        <v>22.2222222222222</v>
      </c>
      <c r="Q3591">
        <v>-8.7607145739362E-2</v>
      </c>
    </row>
    <row r="3592" spans="1:17" hidden="1" x14ac:dyDescent="0.3">
      <c r="A3592" t="s">
        <v>7409</v>
      </c>
      <c r="B3592" t="s">
        <v>7410</v>
      </c>
      <c r="C3592" t="s">
        <v>10405</v>
      </c>
      <c r="D3592" t="s">
        <v>7411</v>
      </c>
      <c r="E3592">
        <v>45.862562482000001</v>
      </c>
      <c r="F3592">
        <v>30.97</v>
      </c>
      <c r="G3592">
        <v>55.620234945931202</v>
      </c>
      <c r="H3592">
        <v>67.611179735154707</v>
      </c>
      <c r="I3592">
        <v>113.380323258993</v>
      </c>
      <c r="J3592">
        <v>32.650168145187202</v>
      </c>
      <c r="K3592">
        <v>19.577073321456702</v>
      </c>
      <c r="L3592">
        <v>17.706811799941001</v>
      </c>
      <c r="M3592">
        <v>80.485024485525599</v>
      </c>
      <c r="N3592">
        <v>3.7020553504904399</v>
      </c>
      <c r="O3592">
        <v>3.2289312237643301E-2</v>
      </c>
      <c r="P3592">
        <v>138.230769230769</v>
      </c>
      <c r="Q3592">
        <v>-2.5666457152135998E-2</v>
      </c>
    </row>
    <row r="3593" spans="1:17" hidden="1" x14ac:dyDescent="0.3">
      <c r="A3593" t="s">
        <v>7412</v>
      </c>
      <c r="B3593" t="s">
        <v>7413</v>
      </c>
      <c r="C3593" t="s">
        <v>10405</v>
      </c>
      <c r="D3593" t="s">
        <v>5627</v>
      </c>
      <c r="E3593">
        <v>45.778410000000001</v>
      </c>
      <c r="F3593">
        <v>171</v>
      </c>
      <c r="G3593">
        <v>-72.618463033069503</v>
      </c>
      <c r="H3593">
        <v>-8.0269320234810699</v>
      </c>
      <c r="I3593">
        <v>-46.440282636708801</v>
      </c>
      <c r="J3593">
        <v>-9.4704618780764402</v>
      </c>
      <c r="K3593">
        <v>175.95315641791501</v>
      </c>
      <c r="L3593">
        <v>193.38605465202801</v>
      </c>
      <c r="M3593">
        <v>28.948391573220899</v>
      </c>
      <c r="N3593">
        <v>0.59981255857544502</v>
      </c>
      <c r="O3593">
        <v>92.397660818713405</v>
      </c>
      <c r="P3593">
        <v>37.515078407720097</v>
      </c>
      <c r="Q3593">
        <v>-1.4254519145239E-2</v>
      </c>
    </row>
    <row r="3594" spans="1:17" hidden="1" x14ac:dyDescent="0.3">
      <c r="A3594" t="s">
        <v>7414</v>
      </c>
      <c r="B3594" t="s">
        <v>7415</v>
      </c>
      <c r="C3594" t="s">
        <v>10405</v>
      </c>
      <c r="D3594" t="s">
        <v>273</v>
      </c>
      <c r="E3594">
        <v>45.755485999999998</v>
      </c>
      <c r="F3594">
        <v>105.94</v>
      </c>
      <c r="G3594">
        <v>-0.81672196318061896</v>
      </c>
      <c r="H3594">
        <v>12.8165002147766</v>
      </c>
      <c r="I3594">
        <v>-16.113568737484002</v>
      </c>
      <c r="J3594">
        <v>-7.6846071492131403</v>
      </c>
      <c r="K3594">
        <v>99.103869371943006</v>
      </c>
      <c r="L3594">
        <v>95.954124551005407</v>
      </c>
      <c r="M3594">
        <v>51.373425697405899</v>
      </c>
      <c r="N3594">
        <v>2.5805832967877702</v>
      </c>
      <c r="O3594">
        <v>34.887672267321101</v>
      </c>
      <c r="P3594">
        <v>39.394736842105203</v>
      </c>
      <c r="Q3594">
        <v>0.117222727600055</v>
      </c>
    </row>
    <row r="3595" spans="1:17" hidden="1" x14ac:dyDescent="0.3">
      <c r="A3595" t="s">
        <v>7416</v>
      </c>
      <c r="B3595" t="s">
        <v>7417</v>
      </c>
      <c r="C3595" t="s">
        <v>10405</v>
      </c>
      <c r="D3595" t="s">
        <v>1211</v>
      </c>
      <c r="E3595">
        <v>45.614249999999998</v>
      </c>
      <c r="F3595">
        <v>8.73</v>
      </c>
      <c r="G3595">
        <v>13.8934061311592</v>
      </c>
      <c r="H3595">
        <v>-6.3190207528053399</v>
      </c>
      <c r="I3595">
        <v>-20.716898619394499</v>
      </c>
      <c r="J3595">
        <v>-10.817547737219501</v>
      </c>
      <c r="K3595">
        <v>8.9486266195757693</v>
      </c>
      <c r="L3595">
        <v>8.1713731354324501</v>
      </c>
      <c r="M3595">
        <v>40.111507961151197</v>
      </c>
      <c r="N3595">
        <v>0.671791435932523</v>
      </c>
      <c r="O3595">
        <v>24.2840778923252</v>
      </c>
      <c r="P3595">
        <v>58.152173913043498</v>
      </c>
      <c r="Q3595">
        <v>8.7120727401147999E-2</v>
      </c>
    </row>
    <row r="3596" spans="1:17" hidden="1" x14ac:dyDescent="0.3">
      <c r="A3596" t="s">
        <v>7418</v>
      </c>
      <c r="B3596" t="s">
        <v>7419</v>
      </c>
      <c r="C3596" t="s">
        <v>10405</v>
      </c>
      <c r="D3596" t="s">
        <v>400</v>
      </c>
      <c r="E3596">
        <v>45.545420309999997</v>
      </c>
      <c r="F3596">
        <v>0.78</v>
      </c>
      <c r="G3596">
        <v>-35.553202413946799</v>
      </c>
      <c r="H3596">
        <v>-8.2045426383272293</v>
      </c>
      <c r="I3596">
        <v>-21.0983431868856</v>
      </c>
      <c r="J3596">
        <v>-3.3188509866548501</v>
      </c>
      <c r="K3596">
        <v>0.82396353749526596</v>
      </c>
      <c r="L3596">
        <v>0.849288976139013</v>
      </c>
      <c r="M3596">
        <v>36.041081642458799</v>
      </c>
      <c r="N3596">
        <v>0.40809944666777098</v>
      </c>
      <c r="O3596">
        <v>62.820512820512803</v>
      </c>
      <c r="P3596">
        <v>18.181818181818102</v>
      </c>
      <c r="Q3596">
        <v>9.5774765175858007E-2</v>
      </c>
    </row>
    <row r="3597" spans="1:17" hidden="1" x14ac:dyDescent="0.3">
      <c r="A3597" t="s">
        <v>7420</v>
      </c>
      <c r="B3597" t="s">
        <v>7421</v>
      </c>
      <c r="C3597" t="s">
        <v>10405</v>
      </c>
      <c r="D3597" t="s">
        <v>51</v>
      </c>
      <c r="E3597">
        <v>45.443500800000002</v>
      </c>
      <c r="F3597">
        <v>65.36</v>
      </c>
      <c r="G3597">
        <v>1.5382563917977199</v>
      </c>
      <c r="H3597">
        <v>-5.2633488631382201</v>
      </c>
      <c r="I3597">
        <v>-7.4720024162461698</v>
      </c>
      <c r="J3597">
        <v>-10.1853811430211</v>
      </c>
      <c r="K3597">
        <v>64.205787899406104</v>
      </c>
      <c r="L3597">
        <v>59.6853762509079</v>
      </c>
      <c r="M3597">
        <v>49.5474477394473</v>
      </c>
      <c r="N3597">
        <v>0.78843099292595498</v>
      </c>
      <c r="O3597">
        <v>20.104039167686601</v>
      </c>
      <c r="P3597">
        <v>61.382716049382701</v>
      </c>
      <c r="Q3597">
        <v>7.0724811546039004E-2</v>
      </c>
    </row>
    <row r="3598" spans="1:17" hidden="1" x14ac:dyDescent="0.3">
      <c r="A3598" t="s">
        <v>7422</v>
      </c>
      <c r="B3598" t="s">
        <v>7423</v>
      </c>
      <c r="C3598" t="s">
        <v>10405</v>
      </c>
      <c r="D3598" t="s">
        <v>400</v>
      </c>
      <c r="E3598">
        <v>45.36</v>
      </c>
      <c r="F3598">
        <v>5.04</v>
      </c>
      <c r="G3598">
        <v>62.494974297469</v>
      </c>
      <c r="H3598">
        <v>8.2494398709801603E-2</v>
      </c>
      <c r="I3598">
        <v>31.424258154613302</v>
      </c>
      <c r="J3598">
        <v>-6.2515014842874796</v>
      </c>
      <c r="K3598">
        <v>4.9136885096838796</v>
      </c>
      <c r="L3598">
        <v>4.2909315482652897</v>
      </c>
      <c r="M3598">
        <v>52.873366209202601</v>
      </c>
      <c r="N3598">
        <v>0.96881857056132104</v>
      </c>
      <c r="O3598">
        <v>29.497354497354401</v>
      </c>
      <c r="P3598">
        <v>114.164305949008</v>
      </c>
      <c r="Q3598">
        <v>7.8257166902146E-2</v>
      </c>
    </row>
    <row r="3599" spans="1:17" hidden="1" x14ac:dyDescent="0.3">
      <c r="A3599" t="s">
        <v>7424</v>
      </c>
      <c r="B3599" t="s">
        <v>7425</v>
      </c>
      <c r="C3599" t="s">
        <v>10405</v>
      </c>
      <c r="D3599" t="s">
        <v>1211</v>
      </c>
      <c r="E3599">
        <v>45.269349599999998</v>
      </c>
      <c r="F3599">
        <v>124</v>
      </c>
      <c r="G3599">
        <v>51.745408011699404</v>
      </c>
      <c r="H3599">
        <v>31.971609123190301</v>
      </c>
      <c r="I3599">
        <v>79.430757342214903</v>
      </c>
      <c r="J3599">
        <v>-6.8876738711360597</v>
      </c>
      <c r="K3599">
        <v>98.877312598802305</v>
      </c>
      <c r="L3599">
        <v>82.013032579262401</v>
      </c>
      <c r="M3599">
        <v>58.481816367265999</v>
      </c>
      <c r="N3599">
        <v>2.0000831163324402</v>
      </c>
      <c r="O3599">
        <v>13.709677419354801</v>
      </c>
      <c r="P3599">
        <v>117.543859649122</v>
      </c>
      <c r="Q3599">
        <v>0.121591686489273</v>
      </c>
    </row>
    <row r="3600" spans="1:17" hidden="1" x14ac:dyDescent="0.3">
      <c r="A3600" t="s">
        <v>7426</v>
      </c>
      <c r="B3600" t="s">
        <v>7427</v>
      </c>
      <c r="C3600" t="s">
        <v>10405</v>
      </c>
      <c r="D3600" t="s">
        <v>54</v>
      </c>
      <c r="E3600">
        <v>45.256551187999897</v>
      </c>
      <c r="F3600">
        <v>22.63</v>
      </c>
      <c r="G3600">
        <v>-27.2746373424057</v>
      </c>
      <c r="H3600">
        <v>-4.0213271647891702</v>
      </c>
      <c r="I3600">
        <v>-7.2729849819653802</v>
      </c>
      <c r="J3600">
        <v>-9.6682586627665597</v>
      </c>
      <c r="K3600">
        <v>23.233239628166899</v>
      </c>
      <c r="L3600">
        <v>21.620143867050501</v>
      </c>
      <c r="M3600">
        <v>38.7876758482507</v>
      </c>
      <c r="N3600">
        <v>0.90095254328654095</v>
      </c>
      <c r="O3600">
        <v>33.0092797171895</v>
      </c>
      <c r="P3600">
        <v>66.397058823529306</v>
      </c>
      <c r="Q3600">
        <v>0.120944245054637</v>
      </c>
    </row>
    <row r="3601" spans="1:17" hidden="1" x14ac:dyDescent="0.3">
      <c r="A3601" t="s">
        <v>7428</v>
      </c>
      <c r="B3601" t="s">
        <v>7429</v>
      </c>
      <c r="C3601" t="s">
        <v>10405</v>
      </c>
      <c r="D3601" t="s">
        <v>284</v>
      </c>
      <c r="E3601">
        <v>45.143999999999998</v>
      </c>
      <c r="F3601">
        <v>114</v>
      </c>
      <c r="G3601">
        <v>31.5913615048106</v>
      </c>
      <c r="H3601">
        <v>1.7433362750689201</v>
      </c>
      <c r="I3601">
        <v>9.3424366702366299</v>
      </c>
      <c r="J3601">
        <v>-2.0530282018447199</v>
      </c>
      <c r="K3601">
        <v>122.281419164064</v>
      </c>
      <c r="L3601">
        <v>113.260206578953</v>
      </c>
      <c r="M3601">
        <v>39.899366114026002</v>
      </c>
      <c r="N3601">
        <v>6.6657977259309803E-2</v>
      </c>
      <c r="O3601">
        <v>66.535087719298204</v>
      </c>
      <c r="P3601">
        <v>73.648134044173602</v>
      </c>
      <c r="Q3601">
        <v>0.11161262843275201</v>
      </c>
    </row>
    <row r="3602" spans="1:17" hidden="1" x14ac:dyDescent="0.3">
      <c r="A3602" t="s">
        <v>7430</v>
      </c>
      <c r="B3602" t="s">
        <v>7431</v>
      </c>
      <c r="C3602" t="s">
        <v>10405</v>
      </c>
      <c r="D3602" t="s">
        <v>2368</v>
      </c>
      <c r="E3602">
        <v>45.143372560000003</v>
      </c>
      <c r="F3602">
        <v>57.2</v>
      </c>
      <c r="G3602">
        <v>67.662185977583903</v>
      </c>
      <c r="H3602">
        <v>21.791627830516799</v>
      </c>
      <c r="I3602">
        <v>84.440222902139197</v>
      </c>
      <c r="J3602">
        <v>-1.46479290772707</v>
      </c>
      <c r="K3602">
        <v>48.577299619613903</v>
      </c>
      <c r="L3602">
        <v>38.192923224397603</v>
      </c>
      <c r="M3602">
        <v>51.575093454910402</v>
      </c>
      <c r="N3602">
        <v>0.79503467461188904</v>
      </c>
      <c r="O3602">
        <v>10.8566433566433</v>
      </c>
      <c r="P3602">
        <v>138.234069137859</v>
      </c>
      <c r="Q3602">
        <v>0.11341750063473199</v>
      </c>
    </row>
    <row r="3603" spans="1:17" hidden="1" x14ac:dyDescent="0.3">
      <c r="A3603" t="s">
        <v>7432</v>
      </c>
      <c r="B3603" t="s">
        <v>7433</v>
      </c>
      <c r="C3603" t="s">
        <v>10405</v>
      </c>
      <c r="D3603" t="s">
        <v>592</v>
      </c>
      <c r="E3603">
        <v>45.077708999999999</v>
      </c>
      <c r="F3603">
        <v>60.99</v>
      </c>
      <c r="G3603">
        <v>49.938876848624297</v>
      </c>
      <c r="H3603">
        <v>-5.00936911835056</v>
      </c>
      <c r="I3603">
        <v>7.40585161565172</v>
      </c>
      <c r="J3603">
        <v>-4.2304475566834299</v>
      </c>
      <c r="K3603">
        <v>60.321359042606502</v>
      </c>
      <c r="L3603">
        <v>52.037896238560101</v>
      </c>
      <c r="M3603">
        <v>47.435312728026503</v>
      </c>
      <c r="N3603">
        <v>0.26413343735271999</v>
      </c>
      <c r="O3603">
        <v>14.7565174618789</v>
      </c>
      <c r="P3603">
        <v>117.743662977508</v>
      </c>
      <c r="Q3603">
        <v>7.1528050528643E-2</v>
      </c>
    </row>
    <row r="3604" spans="1:17" hidden="1" x14ac:dyDescent="0.3">
      <c r="A3604" t="s">
        <v>7434</v>
      </c>
      <c r="B3604" t="s">
        <v>7435</v>
      </c>
      <c r="C3604" t="s">
        <v>10405</v>
      </c>
      <c r="D3604" t="s">
        <v>273</v>
      </c>
      <c r="E3604">
        <v>45.063250500000002</v>
      </c>
      <c r="F3604">
        <v>101.35</v>
      </c>
      <c r="G3604">
        <v>74.439937479457598</v>
      </c>
      <c r="H3604">
        <v>16.819520715579699</v>
      </c>
      <c r="I3604">
        <v>11.075382065810301</v>
      </c>
      <c r="J3604">
        <v>-8.1988119083716402</v>
      </c>
      <c r="K3604">
        <v>90.820326641354598</v>
      </c>
      <c r="L3604">
        <v>79.050579113328695</v>
      </c>
      <c r="M3604">
        <v>57.533044388512103</v>
      </c>
      <c r="N3604">
        <v>0.31098198953975498</v>
      </c>
      <c r="O3604">
        <v>12.560434139121799</v>
      </c>
      <c r="P3604">
        <v>123.434744268077</v>
      </c>
      <c r="Q3604">
        <v>3.2295839085404003E-2</v>
      </c>
    </row>
    <row r="3605" spans="1:17" hidden="1" x14ac:dyDescent="0.3">
      <c r="A3605" t="s">
        <v>7436</v>
      </c>
      <c r="B3605" t="s">
        <v>7437</v>
      </c>
      <c r="C3605" t="s">
        <v>10405</v>
      </c>
      <c r="D3605" t="s">
        <v>753</v>
      </c>
      <c r="E3605">
        <v>45.057158311999999</v>
      </c>
      <c r="F3605">
        <v>23.67</v>
      </c>
      <c r="G3605">
        <v>23.261903648865701</v>
      </c>
      <c r="H3605">
        <v>-2.4247143671494702</v>
      </c>
      <c r="I3605">
        <v>6.4024316465251898</v>
      </c>
      <c r="J3605">
        <v>-3.4732454115356099</v>
      </c>
      <c r="K3605">
        <v>22.7426129073609</v>
      </c>
      <c r="L3605">
        <v>20.037211191382699</v>
      </c>
      <c r="M3605">
        <v>37.579943371070499</v>
      </c>
      <c r="N3605">
        <v>1.00729198033078</v>
      </c>
      <c r="O3605">
        <v>3.2953105196451098</v>
      </c>
      <c r="P3605">
        <v>63.806228373702403</v>
      </c>
    </row>
    <row r="3606" spans="1:17" hidden="1" x14ac:dyDescent="0.3">
      <c r="A3606" t="s">
        <v>7438</v>
      </c>
      <c r="B3606" t="s">
        <v>7439</v>
      </c>
      <c r="C3606" t="s">
        <v>10405</v>
      </c>
      <c r="E3606">
        <v>44.990499999999997</v>
      </c>
      <c r="F3606">
        <v>42.5</v>
      </c>
      <c r="G3606">
        <v>0.343347323971535</v>
      </c>
      <c r="H3606">
        <v>3.7173249350704398</v>
      </c>
      <c r="I3606">
        <v>-2.5297746183170502</v>
      </c>
      <c r="J3606">
        <v>-2.3939372927538098</v>
      </c>
      <c r="K3606">
        <v>40.363319046808201</v>
      </c>
      <c r="L3606">
        <v>38.615151731550903</v>
      </c>
      <c r="M3606">
        <v>54.011805656645002</v>
      </c>
      <c r="N3606">
        <v>2.3922230567320399</v>
      </c>
      <c r="O3606">
        <v>24.470588235294102</v>
      </c>
      <c r="P3606">
        <v>41.572285143237799</v>
      </c>
      <c r="Q3606">
        <v>1.4373745768598E-2</v>
      </c>
    </row>
    <row r="3607" spans="1:17" hidden="1" x14ac:dyDescent="0.3">
      <c r="A3607" t="s">
        <v>7440</v>
      </c>
      <c r="B3607" t="s">
        <v>7441</v>
      </c>
      <c r="C3607" t="s">
        <v>10405</v>
      </c>
      <c r="D3607" t="s">
        <v>1211</v>
      </c>
      <c r="E3607">
        <v>44.910686699999999</v>
      </c>
      <c r="F3607">
        <v>33</v>
      </c>
      <c r="G3607">
        <v>-83.212800110390404</v>
      </c>
      <c r="H3607">
        <v>-5.9933762480563599</v>
      </c>
      <c r="I3607">
        <v>-16.784883385620901</v>
      </c>
      <c r="J3607">
        <v>-2.9539291027456098</v>
      </c>
      <c r="K3607">
        <v>33.361910589553503</v>
      </c>
      <c r="L3607">
        <v>44.731893600195903</v>
      </c>
      <c r="M3607">
        <v>49.823465451938503</v>
      </c>
      <c r="N3607">
        <v>1.1739130434782601</v>
      </c>
      <c r="O3607">
        <v>118.484848484848</v>
      </c>
      <c r="P3607">
        <v>13.4020618556701</v>
      </c>
    </row>
    <row r="3608" spans="1:17" hidden="1" x14ac:dyDescent="0.3">
      <c r="A3608" t="s">
        <v>7442</v>
      </c>
      <c r="B3608" t="s">
        <v>7443</v>
      </c>
      <c r="C3608" t="s">
        <v>10405</v>
      </c>
      <c r="D3608" t="s">
        <v>465</v>
      </c>
      <c r="E3608">
        <v>44.785094399999998</v>
      </c>
      <c r="F3608">
        <v>23.2</v>
      </c>
      <c r="G3608">
        <v>-56.5248233855677</v>
      </c>
      <c r="H3608">
        <v>-2.7729771635652001</v>
      </c>
      <c r="I3608">
        <v>-30.503253715391601</v>
      </c>
      <c r="J3608">
        <v>-3.9280282018447199</v>
      </c>
      <c r="K3608">
        <v>24.0588915002966</v>
      </c>
      <c r="L3608">
        <v>27.497432388754799</v>
      </c>
      <c r="M3608">
        <v>36.272398340238801</v>
      </c>
      <c r="N3608">
        <v>0.57411764705882296</v>
      </c>
      <c r="O3608">
        <v>85.344827586206804</v>
      </c>
      <c r="P3608">
        <v>2.2026431718061601</v>
      </c>
    </row>
    <row r="3609" spans="1:17" hidden="1" x14ac:dyDescent="0.3">
      <c r="A3609" t="s">
        <v>7444</v>
      </c>
      <c r="B3609" t="s">
        <v>7445</v>
      </c>
      <c r="C3609" t="s">
        <v>10405</v>
      </c>
      <c r="D3609" t="s">
        <v>1015</v>
      </c>
      <c r="E3609">
        <v>44.697499999999998</v>
      </c>
      <c r="F3609">
        <v>94.1</v>
      </c>
      <c r="G3609">
        <v>35.5882237096857</v>
      </c>
      <c r="H3609">
        <v>-21.55833415783</v>
      </c>
      <c r="I3609">
        <v>35.117516108390099</v>
      </c>
      <c r="J3609">
        <v>-8.3520862866170908</v>
      </c>
      <c r="K3609">
        <v>97.385199819148497</v>
      </c>
      <c r="L3609">
        <v>78.858400688479506</v>
      </c>
      <c r="M3609">
        <v>23.208323007827701</v>
      </c>
      <c r="N3609">
        <v>0.14094299972801999</v>
      </c>
      <c r="O3609">
        <v>36.025504782146598</v>
      </c>
      <c r="P3609">
        <v>77.5471698113207</v>
      </c>
      <c r="Q3609">
        <v>7.3792060348250005E-2</v>
      </c>
    </row>
    <row r="3610" spans="1:17" hidden="1" x14ac:dyDescent="0.3">
      <c r="A3610" t="s">
        <v>7446</v>
      </c>
      <c r="B3610" t="s">
        <v>7447</v>
      </c>
      <c r="C3610" t="s">
        <v>10405</v>
      </c>
      <c r="D3610" t="s">
        <v>279</v>
      </c>
      <c r="E3610">
        <v>44.515327999999997</v>
      </c>
      <c r="F3610">
        <v>15.2</v>
      </c>
      <c r="G3610">
        <v>21.6858548251104</v>
      </c>
      <c r="H3610">
        <v>-9.9946660951173403</v>
      </c>
      <c r="I3610">
        <v>-13.993278938964201</v>
      </c>
      <c r="J3610">
        <v>-2.57284626552243</v>
      </c>
      <c r="K3610">
        <v>15.754143437616101</v>
      </c>
      <c r="L3610">
        <v>15.219731800979799</v>
      </c>
      <c r="M3610">
        <v>41.442677776975998</v>
      </c>
      <c r="N3610">
        <v>0.56100471686350095</v>
      </c>
      <c r="O3610">
        <v>33.552631578947299</v>
      </c>
      <c r="P3610">
        <v>58.3333333333333</v>
      </c>
      <c r="Q3610">
        <v>5.0287757081478E-2</v>
      </c>
    </row>
    <row r="3611" spans="1:17" hidden="1" x14ac:dyDescent="0.3">
      <c r="A3611" t="s">
        <v>7448</v>
      </c>
      <c r="B3611" t="s">
        <v>7449</v>
      </c>
      <c r="C3611" t="s">
        <v>10405</v>
      </c>
      <c r="D3611" t="s">
        <v>549</v>
      </c>
      <c r="E3611">
        <v>44.313553200000001</v>
      </c>
      <c r="F3611">
        <v>55.5</v>
      </c>
      <c r="G3611">
        <v>19.047728043427298</v>
      </c>
      <c r="H3611">
        <v>-12.613859423718001</v>
      </c>
      <c r="I3611">
        <v>-0.57712738046669898</v>
      </c>
      <c r="J3611">
        <v>-1.5832901711310801</v>
      </c>
      <c r="K3611">
        <v>56.029370743679699</v>
      </c>
      <c r="L3611">
        <v>52.900281379724902</v>
      </c>
      <c r="M3611">
        <v>34.089681165142402</v>
      </c>
      <c r="N3611">
        <v>0.56055756067293305</v>
      </c>
      <c r="O3611">
        <v>18.918918918918902</v>
      </c>
      <c r="P3611">
        <v>54.209502639622102</v>
      </c>
      <c r="Q3611">
        <v>6.5295808768295993E-2</v>
      </c>
    </row>
    <row r="3612" spans="1:17" hidden="1" x14ac:dyDescent="0.3">
      <c r="A3612" t="s">
        <v>7450</v>
      </c>
      <c r="B3612" t="s">
        <v>7451</v>
      </c>
      <c r="C3612" t="s">
        <v>10405</v>
      </c>
      <c r="D3612" t="s">
        <v>4115</v>
      </c>
      <c r="E3612">
        <v>44.218419599999997</v>
      </c>
      <c r="F3612">
        <v>27.1</v>
      </c>
      <c r="G3612">
        <v>-25.240529394743401</v>
      </c>
      <c r="H3612">
        <v>5.1790685084925601</v>
      </c>
      <c r="I3612">
        <v>7.60536051681808</v>
      </c>
      <c r="J3612">
        <v>-2.0530282018447199</v>
      </c>
      <c r="K3612">
        <v>26.638421501465899</v>
      </c>
      <c r="L3612">
        <v>24.626718068034801</v>
      </c>
      <c r="M3612">
        <v>41.786341398492503</v>
      </c>
      <c r="N3612">
        <v>0.62200956937799001</v>
      </c>
      <c r="O3612">
        <v>27.601476014760099</v>
      </c>
      <c r="P3612">
        <v>50.5555555555555</v>
      </c>
    </row>
    <row r="3613" spans="1:17" hidden="1" x14ac:dyDescent="0.3">
      <c r="A3613" t="s">
        <v>7452</v>
      </c>
      <c r="B3613" t="s">
        <v>7453</v>
      </c>
      <c r="C3613" t="s">
        <v>10405</v>
      </c>
      <c r="D3613" t="s">
        <v>549</v>
      </c>
      <c r="E3613">
        <v>44.205685500000001</v>
      </c>
      <c r="F3613">
        <v>0.94</v>
      </c>
      <c r="G3613">
        <v>-30.850394909075099</v>
      </c>
      <c r="H3613">
        <v>-14.8781974251895</v>
      </c>
      <c r="I3613">
        <v>-18.4472710621292</v>
      </c>
      <c r="J3613">
        <v>-7.0530282018447199</v>
      </c>
      <c r="K3613">
        <v>1.13369554866387</v>
      </c>
      <c r="L3613">
        <v>1.1729032613018699</v>
      </c>
      <c r="M3613">
        <v>31.286313353103001</v>
      </c>
      <c r="N3613">
        <v>0.30052763862906301</v>
      </c>
      <c r="O3613">
        <v>108.51063829787201</v>
      </c>
      <c r="P3613">
        <v>18.998944082564201</v>
      </c>
      <c r="Q3613">
        <v>0.114665200562234</v>
      </c>
    </row>
    <row r="3614" spans="1:17" hidden="1" x14ac:dyDescent="0.3">
      <c r="A3614" t="s">
        <v>7454</v>
      </c>
      <c r="B3614" t="s">
        <v>7455</v>
      </c>
      <c r="C3614" t="s">
        <v>10405</v>
      </c>
      <c r="D3614" t="s">
        <v>5716</v>
      </c>
      <c r="E3614">
        <v>44.145600000000002</v>
      </c>
      <c r="F3614">
        <v>43.28</v>
      </c>
      <c r="G3614">
        <v>7.7634045155633498</v>
      </c>
      <c r="H3614">
        <v>10.7511504552968</v>
      </c>
      <c r="I3614">
        <v>-14.347020435562801</v>
      </c>
      <c r="J3614">
        <v>-3.59393008265143</v>
      </c>
      <c r="K3614">
        <v>40.022014493448303</v>
      </c>
      <c r="L3614">
        <v>38.813103111805702</v>
      </c>
      <c r="M3614">
        <v>65.7146331375736</v>
      </c>
      <c r="N3614">
        <v>1.2159090909090899</v>
      </c>
      <c r="O3614">
        <v>24.537892791127501</v>
      </c>
      <c r="P3614">
        <v>54.626652375848501</v>
      </c>
      <c r="Q3614">
        <v>5.8480732341140998E-2</v>
      </c>
    </row>
    <row r="3615" spans="1:17" hidden="1" x14ac:dyDescent="0.3">
      <c r="A3615" t="s">
        <v>7456</v>
      </c>
      <c r="B3615" t="s">
        <v>7457</v>
      </c>
      <c r="C3615" t="s">
        <v>10405</v>
      </c>
      <c r="D3615" t="s">
        <v>273</v>
      </c>
      <c r="E3615">
        <v>44.033711400000001</v>
      </c>
      <c r="F3615">
        <v>23.22</v>
      </c>
      <c r="G3615">
        <v>-2.8494987102430902</v>
      </c>
      <c r="H3615">
        <v>-11.620838934623499</v>
      </c>
      <c r="I3615">
        <v>-6.2941610142823903</v>
      </c>
      <c r="J3615">
        <v>-1.9668213052929999</v>
      </c>
      <c r="K3615">
        <v>23.766457515190599</v>
      </c>
      <c r="L3615">
        <v>23.318033248109298</v>
      </c>
      <c r="M3615">
        <v>36.731596048292502</v>
      </c>
      <c r="N3615">
        <v>0.58650039380414798</v>
      </c>
      <c r="O3615">
        <v>68.303186907837997</v>
      </c>
    </row>
    <row r="3616" spans="1:17" hidden="1" x14ac:dyDescent="0.3">
      <c r="A3616" t="s">
        <v>7458</v>
      </c>
      <c r="B3616" t="s">
        <v>7459</v>
      </c>
      <c r="C3616" t="s">
        <v>10405</v>
      </c>
      <c r="D3616" t="s">
        <v>130</v>
      </c>
      <c r="E3616">
        <v>43.98</v>
      </c>
      <c r="F3616">
        <v>14.66</v>
      </c>
      <c r="G3616">
        <v>124.444207583463</v>
      </c>
      <c r="H3616">
        <v>87.394765460980807</v>
      </c>
      <c r="I3616">
        <v>92.935346169615698</v>
      </c>
      <c r="J3616">
        <v>38.490231355499297</v>
      </c>
      <c r="K3616">
        <v>8.01163091313515</v>
      </c>
      <c r="L3616">
        <v>6.8517985745212799</v>
      </c>
      <c r="M3616">
        <v>97.621856220669798</v>
      </c>
      <c r="N3616">
        <v>5.4612081104789896</v>
      </c>
      <c r="O3616">
        <v>0</v>
      </c>
      <c r="P3616">
        <v>199.183673469387</v>
      </c>
      <c r="Q3616">
        <v>7.6643066474286994E-2</v>
      </c>
    </row>
    <row r="3617" spans="1:17" hidden="1" x14ac:dyDescent="0.3">
      <c r="A3617" t="s">
        <v>7460</v>
      </c>
      <c r="B3617" t="s">
        <v>7461</v>
      </c>
      <c r="C3617" t="s">
        <v>10405</v>
      </c>
      <c r="D3617" t="s">
        <v>4115</v>
      </c>
      <c r="E3617">
        <v>43.962456000000003</v>
      </c>
      <c r="F3617">
        <v>146.4</v>
      </c>
      <c r="G3617">
        <v>-68.294039626240405</v>
      </c>
      <c r="H3617">
        <v>-2.4212405122499101</v>
      </c>
      <c r="I3617">
        <v>-20.824718638854701</v>
      </c>
      <c r="J3617">
        <v>-1.8065493286052901</v>
      </c>
      <c r="K3617">
        <v>145.409219527234</v>
      </c>
      <c r="L3617">
        <v>159.43165606795799</v>
      </c>
      <c r="M3617">
        <v>57.970793559629598</v>
      </c>
      <c r="N3617">
        <v>1.51787366745632</v>
      </c>
      <c r="O3617">
        <v>77.595628415300496</v>
      </c>
      <c r="P3617">
        <v>9.8274568642160407</v>
      </c>
      <c r="Q3617">
        <v>5.4142939030279003E-2</v>
      </c>
    </row>
    <row r="3618" spans="1:17" hidden="1" x14ac:dyDescent="0.3">
      <c r="A3618" t="s">
        <v>7462</v>
      </c>
      <c r="B3618" t="s">
        <v>7463</v>
      </c>
      <c r="C3618" t="s">
        <v>10405</v>
      </c>
      <c r="D3618" t="s">
        <v>130</v>
      </c>
      <c r="E3618">
        <v>43.92</v>
      </c>
      <c r="F3618">
        <v>4.88</v>
      </c>
      <c r="G3618">
        <v>35.837576119688798</v>
      </c>
      <c r="H3618">
        <v>-9.3364288765964396</v>
      </c>
      <c r="I3618">
        <v>-2.0282092231346498</v>
      </c>
      <c r="J3618">
        <v>-1.8493622140646799</v>
      </c>
      <c r="K3618">
        <v>4.9239101256438502</v>
      </c>
      <c r="L3618">
        <v>4.4871329417793904</v>
      </c>
      <c r="M3618">
        <v>38.114749882956801</v>
      </c>
      <c r="N3618">
        <v>0.56719433815105302</v>
      </c>
      <c r="O3618">
        <v>22.131147540983498</v>
      </c>
      <c r="P3618">
        <v>76.811594202898505</v>
      </c>
      <c r="Q3618">
        <v>7.0083483680725006E-2</v>
      </c>
    </row>
    <row r="3619" spans="1:17" hidden="1" x14ac:dyDescent="0.3">
      <c r="A3619" t="s">
        <v>7464</v>
      </c>
      <c r="B3619" t="s">
        <v>7465</v>
      </c>
      <c r="C3619" t="s">
        <v>10405</v>
      </c>
      <c r="E3619">
        <v>43.71</v>
      </c>
      <c r="F3619">
        <v>14.57</v>
      </c>
      <c r="G3619">
        <v>52.853409001514102</v>
      </c>
      <c r="H3619">
        <v>-8.8054746962129293</v>
      </c>
      <c r="I3619">
        <v>-0.74131682505541996</v>
      </c>
      <c r="J3619">
        <v>-2.7403134252124302</v>
      </c>
      <c r="K3619">
        <v>13.795761127156901</v>
      </c>
      <c r="L3619">
        <v>12.992298256859801</v>
      </c>
      <c r="M3619">
        <v>63.793860424126301</v>
      </c>
      <c r="N3619">
        <v>0.94662498372071302</v>
      </c>
      <c r="O3619">
        <v>53.671928620452903</v>
      </c>
      <c r="P3619">
        <v>112.700729927007</v>
      </c>
      <c r="Q3619">
        <v>5.2465784151776003E-2</v>
      </c>
    </row>
    <row r="3620" spans="1:17" hidden="1" x14ac:dyDescent="0.3">
      <c r="A3620" t="s">
        <v>7466</v>
      </c>
      <c r="B3620" t="s">
        <v>3452</v>
      </c>
      <c r="C3620" t="s">
        <v>10405</v>
      </c>
      <c r="D3620" t="s">
        <v>7467</v>
      </c>
      <c r="E3620">
        <v>43.696199999999997</v>
      </c>
      <c r="F3620">
        <v>95</v>
      </c>
      <c r="G3620">
        <v>-6.8494987102430898</v>
      </c>
      <c r="H3620">
        <v>-9.6999208625748192</v>
      </c>
      <c r="I3620">
        <v>33.758900691837901</v>
      </c>
      <c r="J3620">
        <v>-2.0530282018447199</v>
      </c>
      <c r="K3620">
        <v>90.849506740301393</v>
      </c>
      <c r="L3620">
        <v>74.411829238012601</v>
      </c>
      <c r="M3620">
        <v>41.764724159387498</v>
      </c>
      <c r="N3620">
        <v>0.191222570532915</v>
      </c>
      <c r="O3620">
        <v>11.0315789473684</v>
      </c>
      <c r="P3620">
        <v>60.554334967044099</v>
      </c>
    </row>
    <row r="3621" spans="1:17" hidden="1" x14ac:dyDescent="0.3">
      <c r="A3621" t="s">
        <v>7468</v>
      </c>
      <c r="B3621" t="s">
        <v>7469</v>
      </c>
      <c r="C3621" t="s">
        <v>10405</v>
      </c>
      <c r="D3621" t="s">
        <v>592</v>
      </c>
      <c r="E3621">
        <v>43.560264105000002</v>
      </c>
      <c r="F3621">
        <v>12.51</v>
      </c>
      <c r="G3621">
        <v>-73.117104344045899</v>
      </c>
      <c r="H3621">
        <v>-21.1008389346235</v>
      </c>
      <c r="I3621">
        <v>-47.894639483181898</v>
      </c>
      <c r="J3621">
        <v>-2.0530282018447199</v>
      </c>
      <c r="K3621">
        <v>14.851443184408099</v>
      </c>
      <c r="L3621">
        <v>19.3144230330001</v>
      </c>
      <c r="M3621">
        <v>12.5810648686912</v>
      </c>
      <c r="N3621">
        <v>0.25936176403371097</v>
      </c>
      <c r="O3621">
        <v>162.19024780175801</v>
      </c>
      <c r="P3621">
        <v>13.623978201634801</v>
      </c>
      <c r="Q3621">
        <v>-9.7411393283810006E-3</v>
      </c>
    </row>
    <row r="3622" spans="1:17" hidden="1" x14ac:dyDescent="0.3">
      <c r="A3622" t="s">
        <v>7470</v>
      </c>
      <c r="B3622" t="s">
        <v>7471</v>
      </c>
      <c r="C3622" t="s">
        <v>10405</v>
      </c>
      <c r="D3622" t="s">
        <v>512</v>
      </c>
      <c r="E3622">
        <v>43.556876000000003</v>
      </c>
      <c r="F3622">
        <v>17.600000000000001</v>
      </c>
      <c r="G3622">
        <v>-56.313018023547798</v>
      </c>
      <c r="H3622">
        <v>24.4190216925541</v>
      </c>
      <c r="I3622">
        <v>-6.1306149848583402E-2</v>
      </c>
      <c r="J3622">
        <v>-3.6487728826957899</v>
      </c>
      <c r="K3622">
        <v>15.5516556953208</v>
      </c>
      <c r="L3622">
        <v>16.654029429204201</v>
      </c>
      <c r="M3622">
        <v>55.999641605847501</v>
      </c>
      <c r="N3622">
        <v>3.49366110080395</v>
      </c>
      <c r="O3622">
        <v>32.386363636363598</v>
      </c>
      <c r="P3622">
        <v>32.830188679245197</v>
      </c>
    </row>
    <row r="3623" spans="1:17" hidden="1" x14ac:dyDescent="0.3">
      <c r="A3623" t="s">
        <v>7472</v>
      </c>
      <c r="B3623" t="s">
        <v>7473</v>
      </c>
      <c r="C3623" t="s">
        <v>10405</v>
      </c>
      <c r="D3623" t="s">
        <v>111</v>
      </c>
      <c r="E3623">
        <v>43.504778160000001</v>
      </c>
      <c r="F3623">
        <v>2.16</v>
      </c>
      <c r="G3623">
        <v>-68.320086945537199</v>
      </c>
      <c r="H3623">
        <v>-12.226160823035499</v>
      </c>
      <c r="I3623">
        <v>-21.394639483181901</v>
      </c>
      <c r="J3623">
        <v>-11.7168937480632</v>
      </c>
      <c r="K3623">
        <v>2.29810324124771</v>
      </c>
      <c r="L3623">
        <v>2.8491723528027699</v>
      </c>
      <c r="M3623">
        <v>35.089082687058799</v>
      </c>
      <c r="N3623">
        <v>0.89637448692615695</v>
      </c>
      <c r="O3623">
        <v>68.981481481481396</v>
      </c>
      <c r="P3623">
        <v>19.999999999999901</v>
      </c>
      <c r="Q3623">
        <v>-0.18580565389799</v>
      </c>
    </row>
    <row r="3624" spans="1:17" hidden="1" x14ac:dyDescent="0.3">
      <c r="A3624" t="s">
        <v>7474</v>
      </c>
      <c r="B3624" t="s">
        <v>7475</v>
      </c>
      <c r="C3624" t="s">
        <v>10405</v>
      </c>
      <c r="D3624" t="s">
        <v>860</v>
      </c>
      <c r="E3624">
        <v>43.412399999999998</v>
      </c>
      <c r="F3624">
        <v>20</v>
      </c>
      <c r="G3624">
        <v>25.6308162503868</v>
      </c>
      <c r="H3624">
        <v>-9.3556699674650403</v>
      </c>
      <c r="I3624">
        <v>-9.86775776275182</v>
      </c>
      <c r="J3624">
        <v>-3.1415982166888701</v>
      </c>
      <c r="K3624">
        <v>20.983318441010901</v>
      </c>
      <c r="L3624">
        <v>19.157905172360401</v>
      </c>
      <c r="M3624">
        <v>34.786343703864297</v>
      </c>
      <c r="N3624">
        <v>0.29443264529036101</v>
      </c>
      <c r="O3624">
        <v>32.149999999999899</v>
      </c>
      <c r="P3624">
        <v>86.741363211951395</v>
      </c>
      <c r="Q3624">
        <v>8.7183947509243007E-2</v>
      </c>
    </row>
    <row r="3625" spans="1:17" hidden="1" x14ac:dyDescent="0.3">
      <c r="A3625" t="s">
        <v>7476</v>
      </c>
      <c r="B3625" t="s">
        <v>7477</v>
      </c>
      <c r="C3625" t="s">
        <v>10405</v>
      </c>
      <c r="D3625" t="s">
        <v>465</v>
      </c>
      <c r="E3625">
        <v>43.342210999999999</v>
      </c>
      <c r="F3625">
        <v>71.510000000000005</v>
      </c>
      <c r="G3625">
        <v>-28.256337307751</v>
      </c>
      <c r="H3625">
        <v>-11.9633290636048</v>
      </c>
      <c r="I3625">
        <v>-24.7531056057366</v>
      </c>
      <c r="J3625">
        <v>-8.2938603127928392</v>
      </c>
      <c r="K3625">
        <v>74.766315015115296</v>
      </c>
      <c r="L3625">
        <v>77.192282619565901</v>
      </c>
      <c r="M3625">
        <v>44.184297326766703</v>
      </c>
      <c r="N3625">
        <v>0.39956384934005201</v>
      </c>
      <c r="O3625">
        <v>59.278422598238002</v>
      </c>
      <c r="P3625">
        <v>21.7191489361702</v>
      </c>
      <c r="Q3625">
        <v>0.15289881753646201</v>
      </c>
    </row>
    <row r="3626" spans="1:17" hidden="1" x14ac:dyDescent="0.3">
      <c r="A3626" t="s">
        <v>7478</v>
      </c>
      <c r="B3626" t="s">
        <v>7479</v>
      </c>
      <c r="C3626" t="s">
        <v>10405</v>
      </c>
      <c r="D3626" t="s">
        <v>21</v>
      </c>
      <c r="E3626">
        <v>43.21</v>
      </c>
      <c r="F3626">
        <v>43.21</v>
      </c>
      <c r="G3626">
        <v>73.326189798778699</v>
      </c>
      <c r="H3626">
        <v>-12.325631620143399</v>
      </c>
      <c r="I3626">
        <v>41.407271578927499</v>
      </c>
      <c r="J3626">
        <v>-1.2390747134726201</v>
      </c>
      <c r="K3626">
        <v>42.4660829351484</v>
      </c>
      <c r="L3626">
        <v>33.6026643493473</v>
      </c>
      <c r="M3626">
        <v>46.114011370314799</v>
      </c>
      <c r="N3626">
        <v>0.333573604155884</v>
      </c>
      <c r="O3626">
        <v>36.889608886831702</v>
      </c>
      <c r="P3626">
        <v>129.230769230769</v>
      </c>
      <c r="Q3626">
        <v>0.21995483140295399</v>
      </c>
    </row>
    <row r="3627" spans="1:17" hidden="1" x14ac:dyDescent="0.3">
      <c r="A3627" t="s">
        <v>7480</v>
      </c>
      <c r="B3627" t="s">
        <v>7481</v>
      </c>
      <c r="C3627" t="s">
        <v>10405</v>
      </c>
      <c r="D3627" t="s">
        <v>2777</v>
      </c>
      <c r="E3627">
        <v>43.150651199999999</v>
      </c>
      <c r="F3627">
        <v>39.28</v>
      </c>
      <c r="G3627">
        <v>7.8375567662860703</v>
      </c>
      <c r="H3627">
        <v>3.06309107883542</v>
      </c>
      <c r="I3627">
        <v>19.6604896166087</v>
      </c>
      <c r="J3627">
        <v>-11.131526495359999</v>
      </c>
      <c r="K3627">
        <v>37.873631932595302</v>
      </c>
      <c r="L3627">
        <v>34.2492229827266</v>
      </c>
      <c r="M3627">
        <v>41.3377349228751</v>
      </c>
      <c r="N3627">
        <v>1.0532665564086501</v>
      </c>
      <c r="O3627">
        <v>16.980651731160901</v>
      </c>
      <c r="P3627">
        <v>51.076923076923002</v>
      </c>
      <c r="Q3627">
        <v>1.5599309561393E-2</v>
      </c>
    </row>
    <row r="3628" spans="1:17" hidden="1" x14ac:dyDescent="0.3">
      <c r="A3628" t="s">
        <v>7482</v>
      </c>
      <c r="B3628" t="s">
        <v>7483</v>
      </c>
      <c r="C3628" t="s">
        <v>10405</v>
      </c>
      <c r="D3628" t="s">
        <v>261</v>
      </c>
      <c r="E3628">
        <v>43.082539359999998</v>
      </c>
      <c r="F3628">
        <v>94.85</v>
      </c>
      <c r="G3628">
        <v>33.0210036363586</v>
      </c>
      <c r="H3628">
        <v>-9.2949565816823494</v>
      </c>
      <c r="I3628">
        <v>26.3174817289392</v>
      </c>
      <c r="J3628">
        <v>-10.7756525086404</v>
      </c>
      <c r="K3628">
        <v>97.244434472481302</v>
      </c>
      <c r="L3628">
        <v>87.656779675808494</v>
      </c>
      <c r="M3628">
        <v>41.002454665144597</v>
      </c>
      <c r="N3628">
        <v>1.2794550875299799</v>
      </c>
      <c r="O3628">
        <v>29.362150764364699</v>
      </c>
      <c r="P3628">
        <v>77.124183006535901</v>
      </c>
      <c r="Q3628">
        <v>8.7542031778500007E-2</v>
      </c>
    </row>
    <row r="3629" spans="1:17" hidden="1" x14ac:dyDescent="0.3">
      <c r="A3629" t="s">
        <v>7484</v>
      </c>
      <c r="B3629" t="s">
        <v>7485</v>
      </c>
      <c r="C3629" t="s">
        <v>10405</v>
      </c>
      <c r="D3629" t="s">
        <v>400</v>
      </c>
      <c r="E3629">
        <v>43.065128999999999</v>
      </c>
      <c r="F3629">
        <v>83.28</v>
      </c>
      <c r="G3629">
        <v>21.351384291964401</v>
      </c>
      <c r="H3629">
        <v>-11.161443617506</v>
      </c>
      <c r="I3629">
        <v>18.839615383495602</v>
      </c>
      <c r="J3629">
        <v>-10.676595576942001</v>
      </c>
      <c r="K3629">
        <v>86.5519436581977</v>
      </c>
      <c r="L3629">
        <v>77.229886917931495</v>
      </c>
      <c r="M3629">
        <v>47.258113628077901</v>
      </c>
      <c r="N3629">
        <v>0.75144474085976198</v>
      </c>
      <c r="O3629">
        <v>80.655619596541698</v>
      </c>
      <c r="P3629">
        <v>126.92098092643</v>
      </c>
      <c r="Q3629">
        <v>9.9120912717855003E-2</v>
      </c>
    </row>
    <row r="3630" spans="1:17" hidden="1" x14ac:dyDescent="0.3">
      <c r="A3630" t="s">
        <v>7486</v>
      </c>
      <c r="B3630" t="s">
        <v>7487</v>
      </c>
      <c r="C3630" t="s">
        <v>10405</v>
      </c>
      <c r="D3630" t="s">
        <v>592</v>
      </c>
      <c r="E3630">
        <v>43.059600000000003</v>
      </c>
      <c r="F3630">
        <v>26.58</v>
      </c>
      <c r="G3630">
        <v>-72.439574704878694</v>
      </c>
      <c r="H3630">
        <v>-1.38436055519229</v>
      </c>
      <c r="I3630">
        <v>-32.664005119139802</v>
      </c>
      <c r="J3630">
        <v>-11.927049311820801</v>
      </c>
      <c r="K3630">
        <v>27.422044900066801</v>
      </c>
      <c r="L3630">
        <v>30.1537729223915</v>
      </c>
      <c r="M3630">
        <v>47.959712232840602</v>
      </c>
      <c r="N3630">
        <v>1.72704954854577</v>
      </c>
      <c r="O3630">
        <v>192.85176824680201</v>
      </c>
      <c r="P3630">
        <v>9.2927631578947292</v>
      </c>
      <c r="Q3630">
        <v>0.20956104576854201</v>
      </c>
    </row>
    <row r="3631" spans="1:17" hidden="1" x14ac:dyDescent="0.3">
      <c r="A3631" t="s">
        <v>7488</v>
      </c>
      <c r="B3631" t="s">
        <v>7489</v>
      </c>
      <c r="C3631" t="s">
        <v>10405</v>
      </c>
      <c r="D3631" t="s">
        <v>998</v>
      </c>
      <c r="E3631">
        <v>43.052238107999997</v>
      </c>
      <c r="F3631">
        <v>84.04</v>
      </c>
      <c r="G3631">
        <v>-17.462674156003199</v>
      </c>
      <c r="H3631">
        <v>0.63952768504060598</v>
      </c>
      <c r="I3631">
        <v>5.7228524593905901</v>
      </c>
      <c r="J3631">
        <v>-11.9211600699765</v>
      </c>
      <c r="K3631">
        <v>78.495212538970094</v>
      </c>
      <c r="L3631">
        <v>76.093070225118396</v>
      </c>
      <c r="M3631">
        <v>56.569188103896899</v>
      </c>
      <c r="N3631">
        <v>1.5888302567902</v>
      </c>
      <c r="O3631">
        <v>9.4716801523084104</v>
      </c>
      <c r="P3631">
        <v>35.548387096774199</v>
      </c>
      <c r="Q3631">
        <v>-2.6944821410019998E-3</v>
      </c>
    </row>
    <row r="3632" spans="1:17" hidden="1" x14ac:dyDescent="0.3">
      <c r="A3632" t="s">
        <v>7490</v>
      </c>
      <c r="B3632" t="s">
        <v>7491</v>
      </c>
      <c r="C3632" t="s">
        <v>10405</v>
      </c>
      <c r="D3632" t="s">
        <v>998</v>
      </c>
      <c r="E3632">
        <v>43.051392</v>
      </c>
      <c r="F3632">
        <v>1.08</v>
      </c>
      <c r="G3632">
        <v>-9.1222259829703507</v>
      </c>
      <c r="H3632">
        <v>-12.1279575786913</v>
      </c>
      <c r="I3632">
        <v>-23.481596004920998</v>
      </c>
      <c r="J3632">
        <v>-4.7315996304161496</v>
      </c>
      <c r="K3632">
        <v>1.14961582693264</v>
      </c>
      <c r="L3632">
        <v>1.19959928579861</v>
      </c>
      <c r="M3632">
        <v>27.1769109818602</v>
      </c>
      <c r="N3632">
        <v>0.72374815804538295</v>
      </c>
      <c r="O3632">
        <v>74.999999999999901</v>
      </c>
      <c r="P3632">
        <v>54.285714285714299</v>
      </c>
      <c r="Q3632">
        <v>-0.16406407593207301</v>
      </c>
    </row>
    <row r="3633" spans="1:17" hidden="1" x14ac:dyDescent="0.3">
      <c r="A3633" t="s">
        <v>7492</v>
      </c>
      <c r="B3633" t="s">
        <v>7493</v>
      </c>
      <c r="C3633" t="s">
        <v>10405</v>
      </c>
      <c r="D3633" t="s">
        <v>753</v>
      </c>
      <c r="E3633">
        <v>43.024297066000003</v>
      </c>
      <c r="F3633">
        <v>86.13</v>
      </c>
      <c r="G3633">
        <v>-11.7407272697187</v>
      </c>
      <c r="H3633">
        <v>-0.94876187261268596</v>
      </c>
      <c r="I3633">
        <v>0.86706585802362202</v>
      </c>
      <c r="J3633">
        <v>-1.9016365633213801</v>
      </c>
      <c r="K3633">
        <v>83.275470400229807</v>
      </c>
      <c r="L3633">
        <v>79.757312953543703</v>
      </c>
      <c r="M3633">
        <v>57.290049328383198</v>
      </c>
      <c r="N3633">
        <v>1.0951568306888</v>
      </c>
      <c r="O3633">
        <v>16.103564379426398</v>
      </c>
      <c r="P3633">
        <v>30.302571860816901</v>
      </c>
    </row>
    <row r="3634" spans="1:17" hidden="1" x14ac:dyDescent="0.3">
      <c r="A3634" t="s">
        <v>7494</v>
      </c>
      <c r="B3634" t="s">
        <v>7495</v>
      </c>
      <c r="C3634" t="s">
        <v>10405</v>
      </c>
      <c r="D3634" t="s">
        <v>7037</v>
      </c>
      <c r="E3634">
        <v>42.977092499999998</v>
      </c>
      <c r="F3634">
        <v>137.25</v>
      </c>
      <c r="G3634">
        <v>44.112039751295299</v>
      </c>
      <c r="H3634">
        <v>-8.3836228174074101</v>
      </c>
      <c r="I3634">
        <v>-12.6236471167697</v>
      </c>
      <c r="J3634">
        <v>2.0739559251393902</v>
      </c>
      <c r="K3634">
        <v>131.11937968439</v>
      </c>
      <c r="L3634">
        <v>123.87250122384</v>
      </c>
      <c r="M3634">
        <v>63.943090329677403</v>
      </c>
      <c r="N3634">
        <v>0.80524251552382997</v>
      </c>
      <c r="O3634">
        <v>23.060109289617401</v>
      </c>
      <c r="P3634">
        <v>101.541850220264</v>
      </c>
      <c r="Q3634">
        <v>9.4251581869354006E-2</v>
      </c>
    </row>
    <row r="3635" spans="1:17" hidden="1" x14ac:dyDescent="0.3">
      <c r="A3635" t="s">
        <v>7496</v>
      </c>
      <c r="B3635" t="s">
        <v>7497</v>
      </c>
      <c r="C3635" t="s">
        <v>10405</v>
      </c>
      <c r="D3635" t="s">
        <v>792</v>
      </c>
      <c r="E3635">
        <v>42.949343599999999</v>
      </c>
      <c r="F3635">
        <v>42.01</v>
      </c>
      <c r="G3635">
        <v>-100.39311533323</v>
      </c>
      <c r="H3635">
        <v>-6.3960451776558598</v>
      </c>
      <c r="I3635">
        <v>-28.6910921858846</v>
      </c>
      <c r="J3635">
        <v>-7.0206307936373697</v>
      </c>
      <c r="K3635">
        <v>47.5623081583417</v>
      </c>
      <c r="L3635">
        <v>67.984849007748295</v>
      </c>
      <c r="M3635">
        <v>32.032367382074099</v>
      </c>
      <c r="N3635">
        <v>0.42496886674968798</v>
      </c>
      <c r="O3635">
        <v>228.493215900975</v>
      </c>
      <c r="P3635">
        <v>2.4634146341463401</v>
      </c>
    </row>
    <row r="3636" spans="1:17" hidden="1" x14ac:dyDescent="0.3">
      <c r="A3636" t="s">
        <v>7498</v>
      </c>
      <c r="B3636" t="s">
        <v>7499</v>
      </c>
      <c r="C3636" t="s">
        <v>10405</v>
      </c>
      <c r="D3636" t="s">
        <v>592</v>
      </c>
      <c r="E3636">
        <v>42.9345</v>
      </c>
      <c r="F3636">
        <v>87</v>
      </c>
      <c r="G3636">
        <v>53.256884268480299</v>
      </c>
      <c r="H3636">
        <v>-0.30922216815646097</v>
      </c>
      <c r="I3636">
        <v>67.711743495541398</v>
      </c>
      <c r="J3636">
        <v>-2.0530282018447199</v>
      </c>
      <c r="K3636">
        <v>76.864650096615605</v>
      </c>
      <c r="L3636">
        <v>65.677576075855995</v>
      </c>
      <c r="M3636">
        <v>24.9773071062952</v>
      </c>
      <c r="N3636">
        <v>0.201492537313432</v>
      </c>
      <c r="O3636">
        <v>8.9655172413793007</v>
      </c>
      <c r="P3636">
        <v>85.897435897435898</v>
      </c>
    </row>
    <row r="3637" spans="1:17" hidden="1" x14ac:dyDescent="0.3">
      <c r="A3637" t="s">
        <v>7500</v>
      </c>
      <c r="B3637" t="s">
        <v>7501</v>
      </c>
      <c r="C3637" t="s">
        <v>10405</v>
      </c>
      <c r="D3637" t="s">
        <v>400</v>
      </c>
      <c r="E3637">
        <v>42.679160099999997</v>
      </c>
      <c r="F3637">
        <v>59.21</v>
      </c>
      <c r="G3637">
        <v>14.348032153954399</v>
      </c>
      <c r="H3637">
        <v>44.198755434262097</v>
      </c>
      <c r="I3637">
        <v>52.944831172744401</v>
      </c>
      <c r="J3637">
        <v>10.9478784164689</v>
      </c>
      <c r="K3637">
        <v>50.812965549671098</v>
      </c>
      <c r="L3637">
        <v>39.867148425514301</v>
      </c>
      <c r="M3637">
        <v>43.618385265873002</v>
      </c>
      <c r="N3637">
        <v>0.62440331948341099</v>
      </c>
      <c r="O3637">
        <v>39.976355345380803</v>
      </c>
      <c r="P3637">
        <v>93.118069145466393</v>
      </c>
      <c r="Q3637">
        <v>0.103050520963803</v>
      </c>
    </row>
    <row r="3638" spans="1:17" hidden="1" x14ac:dyDescent="0.3">
      <c r="A3638" t="s">
        <v>7502</v>
      </c>
      <c r="B3638" t="s">
        <v>7503</v>
      </c>
      <c r="C3638" t="s">
        <v>10405</v>
      </c>
      <c r="D3638" t="s">
        <v>7504</v>
      </c>
      <c r="E3638">
        <v>42.509627137999999</v>
      </c>
      <c r="F3638">
        <v>7.87</v>
      </c>
      <c r="G3638">
        <v>-19.420927281671599</v>
      </c>
      <c r="H3638">
        <v>1.1986429306614499</v>
      </c>
      <c r="I3638">
        <v>-11.3299494562277</v>
      </c>
      <c r="J3638">
        <v>-11.2855087357713</v>
      </c>
      <c r="K3638">
        <v>7.8606386162535697</v>
      </c>
      <c r="L3638">
        <v>8.1523416400629891</v>
      </c>
      <c r="M3638">
        <v>40.451357182819699</v>
      </c>
      <c r="N3638">
        <v>1.6762191924097101</v>
      </c>
      <c r="O3638">
        <v>32.020330368487897</v>
      </c>
      <c r="P3638">
        <v>26.3242375601926</v>
      </c>
      <c r="Q3638">
        <v>-4.0541973041696003E-2</v>
      </c>
    </row>
    <row r="3639" spans="1:17" hidden="1" x14ac:dyDescent="0.3">
      <c r="A3639" t="s">
        <v>7505</v>
      </c>
      <c r="B3639" t="s">
        <v>7506</v>
      </c>
      <c r="C3639" t="s">
        <v>10405</v>
      </c>
      <c r="D3639" t="s">
        <v>156</v>
      </c>
      <c r="E3639">
        <v>42.454411999999998</v>
      </c>
      <c r="F3639">
        <v>41.86</v>
      </c>
      <c r="G3639">
        <v>-20.460461988582601</v>
      </c>
      <c r="H3639">
        <v>2.75021644158703</v>
      </c>
      <c r="I3639">
        <v>-13.057650450280599</v>
      </c>
      <c r="J3639">
        <v>-1.14181324857369</v>
      </c>
      <c r="K3639">
        <v>41.994721961347999</v>
      </c>
      <c r="L3639">
        <v>42.001324036254502</v>
      </c>
      <c r="M3639">
        <v>54.031464556316898</v>
      </c>
      <c r="N3639">
        <v>1.1296472111149101</v>
      </c>
      <c r="O3639">
        <v>58.026755852842797</v>
      </c>
      <c r="P3639">
        <v>59.1634980988593</v>
      </c>
      <c r="Q3639">
        <v>4.0243235086876002E-2</v>
      </c>
    </row>
    <row r="3640" spans="1:17" hidden="1" x14ac:dyDescent="0.3">
      <c r="A3640" t="s">
        <v>7507</v>
      </c>
      <c r="B3640" t="s">
        <v>7508</v>
      </c>
      <c r="C3640" t="s">
        <v>10405</v>
      </c>
      <c r="D3640" t="s">
        <v>592</v>
      </c>
      <c r="E3640">
        <v>42.298560000000002</v>
      </c>
      <c r="F3640">
        <v>13.68</v>
      </c>
      <c r="G3640">
        <v>-8.4951254009554393</v>
      </c>
      <c r="H3640">
        <v>-12.0585716148194</v>
      </c>
      <c r="I3640">
        <v>1.5618822559485099</v>
      </c>
      <c r="J3640">
        <v>-5.2764714252879399</v>
      </c>
      <c r="K3640">
        <v>13.9032695802955</v>
      </c>
      <c r="L3640">
        <v>13.338184670944299</v>
      </c>
      <c r="M3640">
        <v>50.128225224933402</v>
      </c>
      <c r="N3640">
        <v>0.35448307996254402</v>
      </c>
      <c r="O3640">
        <v>35.745614035087698</v>
      </c>
      <c r="P3640">
        <v>29.668246445497601</v>
      </c>
      <c r="Q3640">
        <v>4.1464080230223001E-2</v>
      </c>
    </row>
    <row r="3641" spans="1:17" hidden="1" x14ac:dyDescent="0.3">
      <c r="A3641" t="s">
        <v>7509</v>
      </c>
      <c r="B3641" t="s">
        <v>7510</v>
      </c>
      <c r="C3641" t="s">
        <v>10405</v>
      </c>
      <c r="D3641" t="s">
        <v>233</v>
      </c>
      <c r="E3641">
        <v>42.249359400000003</v>
      </c>
      <c r="F3641">
        <v>111.47</v>
      </c>
      <c r="G3641">
        <v>24.599624096774399</v>
      </c>
      <c r="H3641">
        <v>47.459672745020498</v>
      </c>
      <c r="I3641">
        <v>57.790021840093203</v>
      </c>
      <c r="J3641">
        <v>13.183159060913599</v>
      </c>
      <c r="K3641">
        <v>75.217598406704596</v>
      </c>
      <c r="L3641">
        <v>62.556937713316898</v>
      </c>
      <c r="M3641">
        <v>90.4184854349988</v>
      </c>
      <c r="N3641">
        <v>2.3703459611399098</v>
      </c>
      <c r="O3641">
        <v>0</v>
      </c>
      <c r="P3641">
        <v>153.05334846765001</v>
      </c>
      <c r="Q3641">
        <v>9.7016380157714993E-2</v>
      </c>
    </row>
    <row r="3642" spans="1:17" hidden="1" x14ac:dyDescent="0.3">
      <c r="A3642" t="s">
        <v>7511</v>
      </c>
      <c r="B3642" t="s">
        <v>7512</v>
      </c>
      <c r="C3642" t="s">
        <v>10405</v>
      </c>
      <c r="D3642" t="s">
        <v>161</v>
      </c>
      <c r="E3642">
        <v>42.217523815</v>
      </c>
      <c r="F3642">
        <v>21.65</v>
      </c>
      <c r="G3642">
        <v>338.8026752028</v>
      </c>
      <c r="H3642">
        <v>23.227774634698001</v>
      </c>
      <c r="I3642">
        <v>156.65599342821</v>
      </c>
      <c r="J3642">
        <v>-8.6132353662815007</v>
      </c>
      <c r="K3642">
        <v>17.747325220585701</v>
      </c>
      <c r="L3642">
        <v>12.113769848824299</v>
      </c>
      <c r="M3642">
        <v>52.3214631537288</v>
      </c>
      <c r="N3642">
        <v>1.01347130073675</v>
      </c>
      <c r="O3642">
        <v>9.1454965357967701</v>
      </c>
      <c r="P3642">
        <v>392.04545454545399</v>
      </c>
      <c r="Q3642">
        <v>0.128458018478362</v>
      </c>
    </row>
    <row r="3643" spans="1:17" hidden="1" x14ac:dyDescent="0.3">
      <c r="A3643" t="s">
        <v>7513</v>
      </c>
      <c r="B3643" t="s">
        <v>7514</v>
      </c>
      <c r="C3643" t="s">
        <v>10405</v>
      </c>
      <c r="D3643" t="s">
        <v>2368</v>
      </c>
      <c r="E3643">
        <v>42.037399811</v>
      </c>
      <c r="F3643">
        <v>19.690000000000001</v>
      </c>
      <c r="G3643">
        <v>113.661723234894</v>
      </c>
      <c r="H3643">
        <v>12.6403235802044</v>
      </c>
      <c r="I3643">
        <v>119.83427617946801</v>
      </c>
      <c r="J3643">
        <v>7.0629938976027802</v>
      </c>
      <c r="K3643">
        <v>15.893760528653001</v>
      </c>
      <c r="L3643">
        <v>11.7198643080472</v>
      </c>
      <c r="M3643">
        <v>81.709563900535002</v>
      </c>
      <c r="N3643">
        <v>0.333967649857278</v>
      </c>
      <c r="O3643">
        <v>1.0665312341289801</v>
      </c>
      <c r="P3643">
        <v>187.44525547445201</v>
      </c>
    </row>
    <row r="3644" spans="1:17" hidden="1" x14ac:dyDescent="0.3">
      <c r="A3644" t="s">
        <v>7515</v>
      </c>
      <c r="B3644" t="s">
        <v>7516</v>
      </c>
      <c r="C3644" t="s">
        <v>10405</v>
      </c>
      <c r="D3644" t="s">
        <v>135</v>
      </c>
      <c r="E3644">
        <v>41.943528000000001</v>
      </c>
      <c r="F3644">
        <v>41.7</v>
      </c>
      <c r="G3644">
        <v>-47.179447948821696</v>
      </c>
      <c r="H3644">
        <v>4.0523185393972501</v>
      </c>
      <c r="I3644">
        <v>4.4995435042486598</v>
      </c>
      <c r="J3644">
        <v>1.6110939355598599</v>
      </c>
      <c r="K3644">
        <v>38.295553079505801</v>
      </c>
      <c r="L3644">
        <v>38.824207082108799</v>
      </c>
      <c r="M3644">
        <v>67.416783067554505</v>
      </c>
      <c r="N3644">
        <v>1.4926769597693299</v>
      </c>
      <c r="O3644">
        <v>35.083932853717002</v>
      </c>
      <c r="P3644">
        <v>53.196179279941198</v>
      </c>
      <c r="Q3644">
        <v>3.2403335338142998E-2</v>
      </c>
    </row>
    <row r="3645" spans="1:17" hidden="1" x14ac:dyDescent="0.3">
      <c r="A3645" t="s">
        <v>7517</v>
      </c>
      <c r="B3645" t="s">
        <v>7518</v>
      </c>
      <c r="C3645" t="s">
        <v>10405</v>
      </c>
      <c r="D3645" t="s">
        <v>1564</v>
      </c>
      <c r="E3645">
        <v>41.926957000000002</v>
      </c>
      <c r="F3645">
        <v>26.17</v>
      </c>
      <c r="G3645">
        <v>-12.5696445625676</v>
      </c>
      <c r="H3645">
        <v>0.493262520350911</v>
      </c>
      <c r="I3645">
        <v>5.7583016932886704</v>
      </c>
      <c r="J3645">
        <v>-7.5397538655615399</v>
      </c>
      <c r="K3645">
        <v>27.084759643305699</v>
      </c>
      <c r="L3645">
        <v>25.787631198272202</v>
      </c>
      <c r="M3645">
        <v>46.504747085517202</v>
      </c>
      <c r="N3645">
        <v>1.3970022645648701</v>
      </c>
      <c r="O3645">
        <v>40.619029423003397</v>
      </c>
      <c r="P3645">
        <v>36.3020833333333</v>
      </c>
      <c r="Q3645">
        <v>-1.3452534005187001E-2</v>
      </c>
    </row>
    <row r="3646" spans="1:17" hidden="1" x14ac:dyDescent="0.3">
      <c r="A3646" t="s">
        <v>7519</v>
      </c>
      <c r="B3646" t="s">
        <v>7520</v>
      </c>
      <c r="C3646" t="s">
        <v>10405</v>
      </c>
      <c r="D3646" t="s">
        <v>130</v>
      </c>
      <c r="E3646">
        <v>41.913443520000001</v>
      </c>
      <c r="F3646">
        <v>28.08</v>
      </c>
      <c r="G3646">
        <v>45.872020277098599</v>
      </c>
      <c r="H3646">
        <v>-20.1425923247212</v>
      </c>
      <c r="I3646">
        <v>52.787178698636197</v>
      </c>
      <c r="J3646">
        <v>-7.0565373022766401E-2</v>
      </c>
      <c r="K3646">
        <v>27.1434200971511</v>
      </c>
      <c r="L3646">
        <v>21.648103200949901</v>
      </c>
      <c r="M3646">
        <v>59.027600566097902</v>
      </c>
      <c r="N3646">
        <v>0.377901061956046</v>
      </c>
      <c r="O3646">
        <v>24.893162393162299</v>
      </c>
      <c r="P3646">
        <v>102.743682310469</v>
      </c>
      <c r="Q3646">
        <v>0.131601087291569</v>
      </c>
    </row>
    <row r="3647" spans="1:17" hidden="1" x14ac:dyDescent="0.3">
      <c r="A3647" t="s">
        <v>7521</v>
      </c>
      <c r="B3647" t="s">
        <v>7522</v>
      </c>
      <c r="C3647" t="s">
        <v>10405</v>
      </c>
      <c r="D3647" t="s">
        <v>388</v>
      </c>
      <c r="E3647">
        <v>41.770740000000004</v>
      </c>
      <c r="F3647">
        <v>41.8</v>
      </c>
      <c r="G3647">
        <v>-75.446853992930897</v>
      </c>
      <c r="H3647">
        <v>-8.7352940271129391</v>
      </c>
      <c r="I3647">
        <v>-23.3563942638343</v>
      </c>
      <c r="J3647">
        <v>-4.26058395969633</v>
      </c>
      <c r="K3647">
        <v>43.966984408347798</v>
      </c>
      <c r="L3647">
        <v>50.691424444684401</v>
      </c>
      <c r="M3647">
        <v>37.183292202728701</v>
      </c>
      <c r="N3647">
        <v>1.0603526781182</v>
      </c>
      <c r="O3647">
        <v>94.736842105263094</v>
      </c>
      <c r="P3647">
        <v>12.8205128205128</v>
      </c>
      <c r="Q3647">
        <v>-2.0798494771653998E-2</v>
      </c>
    </row>
    <row r="3648" spans="1:17" hidden="1" x14ac:dyDescent="0.3">
      <c r="A3648" t="s">
        <v>7523</v>
      </c>
      <c r="B3648" t="s">
        <v>7524</v>
      </c>
      <c r="C3648" t="s">
        <v>10405</v>
      </c>
      <c r="D3648" t="s">
        <v>1614</v>
      </c>
      <c r="E3648">
        <v>41.708799999999997</v>
      </c>
      <c r="F3648">
        <v>24.5</v>
      </c>
      <c r="G3648">
        <v>-91.129235572478194</v>
      </c>
      <c r="H3648">
        <v>5.7111904898680299</v>
      </c>
      <c r="I3648">
        <v>12.589676526657801</v>
      </c>
      <c r="J3648">
        <v>-7.7196948685113904</v>
      </c>
      <c r="K3648">
        <v>22.905499222995601</v>
      </c>
      <c r="L3648">
        <v>24.509392338793599</v>
      </c>
      <c r="M3648">
        <v>49.754873616554796</v>
      </c>
      <c r="N3648">
        <v>2.0800229968101198</v>
      </c>
      <c r="O3648">
        <v>164.357473475398</v>
      </c>
      <c r="P3648">
        <v>42.577952163042198</v>
      </c>
      <c r="Q3648">
        <v>6.0415802911313002E-2</v>
      </c>
    </row>
    <row r="3649" spans="1:17" hidden="1" x14ac:dyDescent="0.3">
      <c r="A3649" t="s">
        <v>7525</v>
      </c>
      <c r="B3649" t="s">
        <v>7526</v>
      </c>
      <c r="C3649" t="s">
        <v>10405</v>
      </c>
      <c r="D3649" t="s">
        <v>125</v>
      </c>
      <c r="E3649">
        <v>41.7028502</v>
      </c>
      <c r="F3649">
        <v>4.4000000000000004</v>
      </c>
      <c r="G3649">
        <v>17.303043662638199</v>
      </c>
      <c r="H3649">
        <v>2.6420182082336101</v>
      </c>
      <c r="I3649">
        <v>-25.727972816515202</v>
      </c>
      <c r="J3649">
        <v>-2.7152798574738601</v>
      </c>
      <c r="K3649">
        <v>4.4407970217598303</v>
      </c>
      <c r="L3649">
        <v>4.24037420849998</v>
      </c>
      <c r="M3649">
        <v>45.610883181203299</v>
      </c>
      <c r="N3649">
        <v>2.0783604991673901</v>
      </c>
      <c r="O3649">
        <v>71.590909090908994</v>
      </c>
      <c r="Q3649">
        <v>2.5644821070787999E-2</v>
      </c>
    </row>
    <row r="3650" spans="1:17" hidden="1" x14ac:dyDescent="0.3">
      <c r="A3650" t="s">
        <v>7527</v>
      </c>
      <c r="B3650" t="s">
        <v>7528</v>
      </c>
      <c r="C3650" t="s">
        <v>10405</v>
      </c>
      <c r="D3650" t="s">
        <v>549</v>
      </c>
      <c r="E3650">
        <v>41.681296682999999</v>
      </c>
      <c r="F3650">
        <v>66.69</v>
      </c>
      <c r="G3650">
        <v>219.33533541297899</v>
      </c>
      <c r="H3650">
        <v>34.626820639844503</v>
      </c>
      <c r="I3650">
        <v>145.267826054431</v>
      </c>
      <c r="J3650">
        <v>11.5501684625055</v>
      </c>
      <c r="K3650">
        <v>46.665236301007504</v>
      </c>
      <c r="L3650">
        <v>33.700626708331001</v>
      </c>
      <c r="M3650">
        <v>94.1561616791885</v>
      </c>
      <c r="N3650">
        <v>1.39481056367374</v>
      </c>
      <c r="O3650">
        <v>0</v>
      </c>
      <c r="P3650">
        <v>298.14925373134298</v>
      </c>
      <c r="Q3650">
        <v>0.15578775216166699</v>
      </c>
    </row>
    <row r="3651" spans="1:17" hidden="1" x14ac:dyDescent="0.3">
      <c r="A3651" t="s">
        <v>7529</v>
      </c>
      <c r="B3651" t="s">
        <v>7530</v>
      </c>
      <c r="C3651" t="s">
        <v>10405</v>
      </c>
      <c r="D3651" t="s">
        <v>592</v>
      </c>
      <c r="E3651">
        <v>41.671959180000002</v>
      </c>
      <c r="F3651">
        <v>250.35</v>
      </c>
      <c r="G3651">
        <v>-16.107473744917101</v>
      </c>
      <c r="H3651">
        <v>-15.2011646675225</v>
      </c>
      <c r="I3651">
        <v>-19.333534900338201</v>
      </c>
      <c r="J3651">
        <v>-7.5185454432240402</v>
      </c>
      <c r="K3651">
        <v>296.46145704009098</v>
      </c>
      <c r="L3651">
        <v>287.41247857173698</v>
      </c>
      <c r="M3651">
        <v>18.150463098998198</v>
      </c>
      <c r="N3651">
        <v>2.1080097603378798</v>
      </c>
      <c r="O3651">
        <v>64.170161773517094</v>
      </c>
      <c r="P3651">
        <v>18.761859582542598</v>
      </c>
      <c r="Q3651">
        <v>-5.6060328979259E-2</v>
      </c>
    </row>
    <row r="3652" spans="1:17" hidden="1" x14ac:dyDescent="0.3">
      <c r="A3652" t="s">
        <v>7531</v>
      </c>
      <c r="B3652" t="s">
        <v>7532</v>
      </c>
      <c r="C3652" t="s">
        <v>10405</v>
      </c>
      <c r="D3652" t="s">
        <v>273</v>
      </c>
      <c r="E3652">
        <v>41.649692399999999</v>
      </c>
      <c r="F3652">
        <v>16.079999999999998</v>
      </c>
      <c r="G3652">
        <v>-46.029273991141899</v>
      </c>
      <c r="H3652">
        <v>-8.7237128349167907</v>
      </c>
      <c r="I3652">
        <v>-28.3087669070046</v>
      </c>
      <c r="J3652">
        <v>-5.1390816143076501</v>
      </c>
      <c r="K3652">
        <v>16.862428041012802</v>
      </c>
      <c r="L3652">
        <v>19.161899815705901</v>
      </c>
      <c r="M3652">
        <v>45.0149931542025</v>
      </c>
      <c r="N3652">
        <v>0.79796217119051704</v>
      </c>
      <c r="O3652">
        <v>132.78345116522601</v>
      </c>
      <c r="P3652">
        <v>7.5585284280936298</v>
      </c>
      <c r="Q3652">
        <v>-3.9192945961458003E-2</v>
      </c>
    </row>
    <row r="3653" spans="1:17" hidden="1" x14ac:dyDescent="0.3">
      <c r="A3653" t="s">
        <v>7533</v>
      </c>
      <c r="B3653" t="s">
        <v>7534</v>
      </c>
      <c r="C3653" t="s">
        <v>10405</v>
      </c>
      <c r="D3653" t="s">
        <v>753</v>
      </c>
      <c r="E3653">
        <v>41.638247819999997</v>
      </c>
      <c r="F3653">
        <v>165.63</v>
      </c>
      <c r="G3653">
        <v>8.3960559044901899</v>
      </c>
      <c r="H3653">
        <v>-2.0589713353843102</v>
      </c>
      <c r="I3653">
        <v>1.6694105491665601</v>
      </c>
      <c r="J3653">
        <v>-1.3898582494723799</v>
      </c>
      <c r="K3653">
        <v>160.28208936810199</v>
      </c>
      <c r="L3653">
        <v>145.559424157439</v>
      </c>
      <c r="M3653">
        <v>54.966471854101101</v>
      </c>
      <c r="N3653">
        <v>0.84889327467849995</v>
      </c>
      <c r="O3653">
        <v>1.91390448590231</v>
      </c>
      <c r="P3653">
        <v>47.620320855614899</v>
      </c>
      <c r="Q3653">
        <v>4.2502533627336997E-2</v>
      </c>
    </row>
    <row r="3654" spans="1:17" hidden="1" x14ac:dyDescent="0.3">
      <c r="A3654" t="s">
        <v>7535</v>
      </c>
      <c r="B3654" t="s">
        <v>7536</v>
      </c>
      <c r="C3654" t="s">
        <v>10405</v>
      </c>
      <c r="D3654" t="s">
        <v>3549</v>
      </c>
      <c r="E3654">
        <v>41.25</v>
      </c>
      <c r="F3654">
        <v>125</v>
      </c>
      <c r="G3654">
        <v>5.5131386523942698</v>
      </c>
      <c r="H3654">
        <v>-4.5008389346235198</v>
      </c>
      <c r="I3654">
        <v>-14.8599827692125</v>
      </c>
      <c r="J3654">
        <v>-2.0530282018447199</v>
      </c>
      <c r="K3654">
        <v>124.951571821687</v>
      </c>
      <c r="L3654">
        <v>118.353661198205</v>
      </c>
      <c r="M3654">
        <v>99.999999993730199</v>
      </c>
      <c r="O3654">
        <v>0</v>
      </c>
      <c r="P3654">
        <v>37.362637362637301</v>
      </c>
    </row>
    <row r="3655" spans="1:17" hidden="1" x14ac:dyDescent="0.3">
      <c r="A3655" t="s">
        <v>7537</v>
      </c>
      <c r="B3655" t="s">
        <v>7538</v>
      </c>
      <c r="C3655" t="s">
        <v>10405</v>
      </c>
      <c r="D3655" t="s">
        <v>374</v>
      </c>
      <c r="E3655">
        <v>41.102413802999997</v>
      </c>
      <c r="F3655">
        <v>78.09</v>
      </c>
      <c r="G3655">
        <v>147.04335843261401</v>
      </c>
      <c r="H3655">
        <v>82.274893853379197</v>
      </c>
      <c r="I3655">
        <v>62.494786916265198</v>
      </c>
      <c r="J3655">
        <v>2.0635012471736398</v>
      </c>
      <c r="K3655">
        <v>55.657865176366101</v>
      </c>
      <c r="L3655">
        <v>43.567134766479803</v>
      </c>
      <c r="M3655">
        <v>62.939278443326998</v>
      </c>
      <c r="N3655">
        <v>2.9460675177648401</v>
      </c>
      <c r="O3655">
        <v>16.276091689076601</v>
      </c>
      <c r="P3655">
        <v>206.71641791044701</v>
      </c>
      <c r="Q3655">
        <v>8.2082147009763004E-2</v>
      </c>
    </row>
    <row r="3656" spans="1:17" hidden="1" x14ac:dyDescent="0.3">
      <c r="A3656" t="s">
        <v>7539</v>
      </c>
      <c r="B3656" t="s">
        <v>7540</v>
      </c>
      <c r="C3656" t="s">
        <v>10405</v>
      </c>
      <c r="D3656" t="s">
        <v>1614</v>
      </c>
      <c r="E3656">
        <v>41.078400000000002</v>
      </c>
      <c r="F3656">
        <v>31.12</v>
      </c>
      <c r="G3656">
        <v>-47.741390602134899</v>
      </c>
      <c r="H3656">
        <v>-2.9524518378493299</v>
      </c>
      <c r="I3656">
        <v>-20.144639483181901</v>
      </c>
      <c r="J3656">
        <v>3.2312527346101301</v>
      </c>
      <c r="K3656">
        <v>31.084998201961</v>
      </c>
      <c r="L3656">
        <v>34.213178070618902</v>
      </c>
      <c r="M3656">
        <v>50.5506820212984</v>
      </c>
      <c r="N3656">
        <v>1.1339791748358901</v>
      </c>
      <c r="O3656">
        <v>58.868894601542401</v>
      </c>
      <c r="P3656">
        <v>6.0306643952299899</v>
      </c>
      <c r="Q3656">
        <v>0.14584133598762999</v>
      </c>
    </row>
    <row r="3657" spans="1:17" hidden="1" x14ac:dyDescent="0.3">
      <c r="A3657" t="s">
        <v>7541</v>
      </c>
      <c r="B3657" t="s">
        <v>7542</v>
      </c>
      <c r="C3657" t="s">
        <v>10405</v>
      </c>
      <c r="D3657" t="s">
        <v>144</v>
      </c>
      <c r="E3657">
        <v>40.891134719999997</v>
      </c>
      <c r="F3657">
        <v>38.4</v>
      </c>
      <c r="G3657">
        <v>-34.089824575823499</v>
      </c>
      <c r="H3657">
        <v>-24.0319253905582</v>
      </c>
      <c r="I3657">
        <v>15.8461655133482</v>
      </c>
      <c r="J3657">
        <v>1.83886369004716</v>
      </c>
      <c r="K3657">
        <v>36.3417982666776</v>
      </c>
      <c r="L3657">
        <v>33.284221115337701</v>
      </c>
      <c r="M3657">
        <v>47.555270930678198</v>
      </c>
      <c r="N3657">
        <v>0.42240413770752999</v>
      </c>
      <c r="O3657">
        <v>37.968749999999901</v>
      </c>
      <c r="P3657">
        <v>58.612143742255199</v>
      </c>
    </row>
    <row r="3658" spans="1:17" hidden="1" x14ac:dyDescent="0.3">
      <c r="A3658" t="s">
        <v>7543</v>
      </c>
      <c r="B3658" t="s">
        <v>7544</v>
      </c>
      <c r="C3658" t="s">
        <v>10405</v>
      </c>
      <c r="D3658" t="s">
        <v>592</v>
      </c>
      <c r="E3658">
        <v>40.802131150000001</v>
      </c>
      <c r="F3658">
        <v>28.82</v>
      </c>
      <c r="G3658">
        <v>64.204923058464402</v>
      </c>
      <c r="H3658">
        <v>4.0292448429849896</v>
      </c>
      <c r="I3658">
        <v>27.066513399023499</v>
      </c>
      <c r="J3658">
        <v>1.17044155548957</v>
      </c>
      <c r="K3658">
        <v>27.392981451133998</v>
      </c>
      <c r="L3658">
        <v>23.7766259343313</v>
      </c>
      <c r="M3658">
        <v>58.367459772867498</v>
      </c>
      <c r="N3658">
        <v>0.363342877282541</v>
      </c>
      <c r="O3658">
        <v>27.5156141568355</v>
      </c>
      <c r="P3658">
        <v>100.836236933797</v>
      </c>
      <c r="Q3658">
        <v>7.4171692007787005E-2</v>
      </c>
    </row>
    <row r="3659" spans="1:17" hidden="1" x14ac:dyDescent="0.3">
      <c r="A3659" t="s">
        <v>7545</v>
      </c>
      <c r="B3659" t="s">
        <v>7546</v>
      </c>
      <c r="C3659" t="s">
        <v>10405</v>
      </c>
      <c r="D3659" t="s">
        <v>279</v>
      </c>
      <c r="E3659">
        <v>40.781700000000001</v>
      </c>
      <c r="F3659">
        <v>12.03</v>
      </c>
      <c r="G3659">
        <v>-59.510352588775802</v>
      </c>
      <c r="H3659">
        <v>-3.1630462924830698</v>
      </c>
      <c r="I3659">
        <v>-21.231569938817401</v>
      </c>
      <c r="J3659">
        <v>0.74595398645044098</v>
      </c>
      <c r="K3659">
        <v>11.769189378877201</v>
      </c>
      <c r="L3659">
        <v>13.033217184302099</v>
      </c>
      <c r="M3659">
        <v>53.847031414338502</v>
      </c>
      <c r="N3659">
        <v>0.46565514852089401</v>
      </c>
      <c r="O3659">
        <v>94.347464671654194</v>
      </c>
      <c r="P3659">
        <v>27.032734952481501</v>
      </c>
      <c r="Q3659">
        <v>-7.8693239319729998E-3</v>
      </c>
    </row>
    <row r="3660" spans="1:17" hidden="1" x14ac:dyDescent="0.3">
      <c r="A3660" t="s">
        <v>7547</v>
      </c>
      <c r="B3660" t="s">
        <v>7548</v>
      </c>
      <c r="C3660" t="s">
        <v>10405</v>
      </c>
      <c r="D3660" t="s">
        <v>592</v>
      </c>
      <c r="E3660">
        <v>40.731458877000001</v>
      </c>
      <c r="F3660">
        <v>3.93</v>
      </c>
      <c r="G3660">
        <v>1.37084027280775</v>
      </c>
      <c r="H3660">
        <v>-4.5008389346235198</v>
      </c>
      <c r="I3660">
        <v>28.160916072373599</v>
      </c>
      <c r="J3660">
        <v>17.037880889064301</v>
      </c>
      <c r="K3660">
        <v>3.6074373839574498</v>
      </c>
      <c r="L3660">
        <v>3.5527865976411901</v>
      </c>
      <c r="M3660">
        <v>71.807527041479304</v>
      </c>
      <c r="N3660">
        <v>1.0235503100289201</v>
      </c>
      <c r="O3660">
        <v>34.8600508905852</v>
      </c>
      <c r="P3660">
        <v>106.84210526315699</v>
      </c>
      <c r="Q3660">
        <v>-2.7050491095270001E-3</v>
      </c>
    </row>
    <row r="3661" spans="1:17" hidden="1" x14ac:dyDescent="0.3">
      <c r="A3661" t="s">
        <v>7549</v>
      </c>
      <c r="B3661" t="s">
        <v>7550</v>
      </c>
      <c r="C3661" t="s">
        <v>10405</v>
      </c>
      <c r="E3661">
        <v>40.690795362000003</v>
      </c>
      <c r="F3661">
        <v>7.07</v>
      </c>
      <c r="G3661">
        <v>-33.881831273753399</v>
      </c>
      <c r="H3661">
        <v>-35.040337971232297</v>
      </c>
      <c r="I3661">
        <v>-50.8534630125936</v>
      </c>
      <c r="J3661">
        <v>-9.4984710773261103</v>
      </c>
      <c r="K3661">
        <v>8.8956984141242597</v>
      </c>
      <c r="L3661">
        <v>9.9116763399931394</v>
      </c>
      <c r="M3661">
        <v>11.5409808299062</v>
      </c>
      <c r="N3661">
        <v>0.49895367321417999</v>
      </c>
      <c r="O3661">
        <v>153.418198962753</v>
      </c>
      <c r="P3661">
        <v>11.1198428290766</v>
      </c>
      <c r="Q3661">
        <v>8.7966143557137999E-2</v>
      </c>
    </row>
    <row r="3662" spans="1:17" hidden="1" x14ac:dyDescent="0.3">
      <c r="A3662" t="s">
        <v>7551</v>
      </c>
      <c r="B3662" t="s">
        <v>7552</v>
      </c>
      <c r="C3662" t="s">
        <v>10405</v>
      </c>
      <c r="E3662">
        <v>40.680955433999998</v>
      </c>
      <c r="F3662">
        <v>7.77</v>
      </c>
      <c r="G3662">
        <v>-7.7280929594443704</v>
      </c>
      <c r="H3662">
        <v>-8.2508389346235198</v>
      </c>
      <c r="I3662">
        <v>-18.4137477634367</v>
      </c>
      <c r="J3662">
        <v>-2.9539291027456098</v>
      </c>
      <c r="K3662">
        <v>7.9347487661973402</v>
      </c>
      <c r="L3662">
        <v>7.87987848123222</v>
      </c>
      <c r="M3662">
        <v>47.702546049038702</v>
      </c>
      <c r="N3662">
        <v>0.878602510439073</v>
      </c>
      <c r="O3662">
        <v>52.509652509652497</v>
      </c>
      <c r="P3662">
        <v>39.999999999999901</v>
      </c>
      <c r="Q3662">
        <v>8.3519581885579994E-2</v>
      </c>
    </row>
    <row r="3663" spans="1:17" hidden="1" x14ac:dyDescent="0.3">
      <c r="A3663" t="s">
        <v>7553</v>
      </c>
      <c r="B3663" t="s">
        <v>7554</v>
      </c>
      <c r="C3663" t="s">
        <v>10405</v>
      </c>
      <c r="D3663" t="s">
        <v>792</v>
      </c>
      <c r="E3663">
        <v>40.679430000000004</v>
      </c>
      <c r="F3663">
        <v>144.1</v>
      </c>
      <c r="G3663">
        <v>-76.691603973400902</v>
      </c>
      <c r="H3663">
        <v>-8.8873420021081895</v>
      </c>
      <c r="I3663">
        <v>-62.236744746339802</v>
      </c>
      <c r="J3663">
        <v>-0.190283103805512</v>
      </c>
      <c r="K3663">
        <v>152.98366621762699</v>
      </c>
      <c r="M3663">
        <v>36.259922542387102</v>
      </c>
      <c r="N3663">
        <v>0.54434523809523805</v>
      </c>
      <c r="O3663">
        <v>100.381679389312</v>
      </c>
      <c r="P3663">
        <v>15.28</v>
      </c>
    </row>
    <row r="3664" spans="1:17" hidden="1" x14ac:dyDescent="0.3">
      <c r="A3664" t="s">
        <v>7555</v>
      </c>
      <c r="B3664" t="s">
        <v>7556</v>
      </c>
      <c r="C3664" t="s">
        <v>10405</v>
      </c>
      <c r="D3664" t="s">
        <v>273</v>
      </c>
      <c r="E3664">
        <v>40.540175343999998</v>
      </c>
      <c r="F3664">
        <v>7.76</v>
      </c>
      <c r="G3664">
        <v>14.8423727453334</v>
      </c>
      <c r="H3664">
        <v>-2.60210475740833</v>
      </c>
      <c r="I3664">
        <v>25.7787922511354</v>
      </c>
      <c r="J3664">
        <v>-7.3471458489035397</v>
      </c>
      <c r="K3664">
        <v>7.5979635125677198</v>
      </c>
      <c r="L3664">
        <v>6.3072484129130704</v>
      </c>
      <c r="M3664">
        <v>32.552136500519403</v>
      </c>
      <c r="N3664">
        <v>0.290639086369821</v>
      </c>
      <c r="O3664">
        <v>25.5154639175257</v>
      </c>
      <c r="P3664">
        <v>86.987951807228896</v>
      </c>
      <c r="Q3664">
        <v>9.8835131428983994E-2</v>
      </c>
    </row>
    <row r="3665" spans="1:17" hidden="1" x14ac:dyDescent="0.3">
      <c r="A3665" t="s">
        <v>7557</v>
      </c>
      <c r="B3665" t="s">
        <v>7558</v>
      </c>
      <c r="C3665" t="s">
        <v>10405</v>
      </c>
      <c r="D3665" t="s">
        <v>5209</v>
      </c>
      <c r="E3665">
        <v>40.496651999999997</v>
      </c>
      <c r="F3665">
        <v>153</v>
      </c>
      <c r="G3665">
        <v>-5.1414241760815997</v>
      </c>
      <c r="H3665">
        <v>-10.3831918757999</v>
      </c>
      <c r="I3665">
        <v>-0.19816303737572399</v>
      </c>
      <c r="J3665">
        <v>-3.59148974030626</v>
      </c>
      <c r="K3665">
        <v>140.908923118573</v>
      </c>
      <c r="M3665">
        <v>70.5579202712333</v>
      </c>
      <c r="N3665">
        <v>0.91477272727272696</v>
      </c>
      <c r="O3665">
        <v>11.2091503267973</v>
      </c>
      <c r="P3665">
        <v>37.589928057553898</v>
      </c>
    </row>
    <row r="3666" spans="1:17" hidden="1" x14ac:dyDescent="0.3">
      <c r="A3666" t="s">
        <v>7559</v>
      </c>
      <c r="B3666" t="s">
        <v>7560</v>
      </c>
      <c r="C3666" t="s">
        <v>10405</v>
      </c>
      <c r="D3666" t="s">
        <v>27</v>
      </c>
      <c r="E3666">
        <v>40.494845439999999</v>
      </c>
      <c r="F3666">
        <v>37.869999999999997</v>
      </c>
      <c r="G3666">
        <v>10.7870361296815</v>
      </c>
      <c r="H3666">
        <v>-13.667505601290101</v>
      </c>
      <c r="I3666">
        <v>-11.464569553112</v>
      </c>
      <c r="J3666">
        <v>-2.5485941903684699</v>
      </c>
      <c r="K3666">
        <v>38.336149968727902</v>
      </c>
      <c r="L3666">
        <v>35.830621169289401</v>
      </c>
      <c r="M3666">
        <v>48.7965865233746</v>
      </c>
      <c r="N3666">
        <v>0.23868093934788001</v>
      </c>
      <c r="O3666">
        <v>50.3828888302086</v>
      </c>
      <c r="P3666">
        <v>74.516129032257993</v>
      </c>
      <c r="Q3666">
        <v>4.6472479136443E-2</v>
      </c>
    </row>
    <row r="3667" spans="1:17" hidden="1" x14ac:dyDescent="0.3">
      <c r="A3667" t="s">
        <v>7561</v>
      </c>
      <c r="B3667" t="s">
        <v>7562</v>
      </c>
      <c r="C3667" t="s">
        <v>10405</v>
      </c>
      <c r="D3667" t="s">
        <v>465</v>
      </c>
      <c r="E3667">
        <v>40.492126556999999</v>
      </c>
      <c r="F3667">
        <v>37.53</v>
      </c>
      <c r="G3667">
        <v>-63.867982323729201</v>
      </c>
      <c r="H3667">
        <v>2.2559178221332301</v>
      </c>
      <c r="I3667">
        <v>-8.1051811255814599</v>
      </c>
      <c r="J3667">
        <v>-2.0783382499338101</v>
      </c>
      <c r="K3667">
        <v>40.8848760374172</v>
      </c>
      <c r="L3667">
        <v>42.931671536609798</v>
      </c>
      <c r="M3667">
        <v>21.5343795295009</v>
      </c>
      <c r="N3667">
        <v>0.88995215311004705</v>
      </c>
      <c r="O3667">
        <v>107.794518846565</v>
      </c>
      <c r="P3667">
        <v>16.084132384781899</v>
      </c>
      <c r="Q3667">
        <v>0.15550929249256201</v>
      </c>
    </row>
    <row r="3668" spans="1:17" hidden="1" x14ac:dyDescent="0.3">
      <c r="A3668" t="s">
        <v>7563</v>
      </c>
      <c r="B3668" t="s">
        <v>7564</v>
      </c>
      <c r="C3668" t="s">
        <v>10405</v>
      </c>
      <c r="D3668" t="s">
        <v>1597</v>
      </c>
      <c r="E3668">
        <v>40.484153327999998</v>
      </c>
      <c r="F3668">
        <v>25.84</v>
      </c>
      <c r="G3668">
        <v>8.9679399818549896</v>
      </c>
      <c r="H3668">
        <v>-16.677451559666601</v>
      </c>
      <c r="I3668">
        <v>-10.396709876556599</v>
      </c>
      <c r="J3668">
        <v>-5.9775565037315097</v>
      </c>
      <c r="K3668">
        <v>26.9493161894674</v>
      </c>
      <c r="L3668">
        <v>25.738766884199698</v>
      </c>
      <c r="M3668">
        <v>44.230417345087098</v>
      </c>
      <c r="N3668">
        <v>0.87444170084344996</v>
      </c>
      <c r="O3668">
        <v>70.278637770897802</v>
      </c>
      <c r="P3668">
        <v>61.5</v>
      </c>
      <c r="Q3668">
        <v>8.3063914495881006E-2</v>
      </c>
    </row>
    <row r="3669" spans="1:17" hidden="1" x14ac:dyDescent="0.3">
      <c r="A3669" t="s">
        <v>7565</v>
      </c>
      <c r="B3669" t="s">
        <v>7566</v>
      </c>
      <c r="C3669" t="s">
        <v>10405</v>
      </c>
      <c r="D3669" t="s">
        <v>549</v>
      </c>
      <c r="E3669">
        <v>40.477912500000002</v>
      </c>
      <c r="F3669">
        <v>50.55</v>
      </c>
      <c r="G3669">
        <v>2.0932675854643601</v>
      </c>
      <c r="H3669">
        <v>5.7326775488929496</v>
      </c>
      <c r="I3669">
        <v>10.192437750538399</v>
      </c>
      <c r="J3669">
        <v>8.1804882816717495</v>
      </c>
      <c r="K3669">
        <v>43.3199550188289</v>
      </c>
      <c r="L3669">
        <v>40.8998527322344</v>
      </c>
      <c r="M3669">
        <v>100</v>
      </c>
      <c r="N3669">
        <v>2.2466860667244002</v>
      </c>
      <c r="O3669">
        <v>0</v>
      </c>
      <c r="P3669">
        <v>33.942766295707401</v>
      </c>
    </row>
    <row r="3670" spans="1:17" hidden="1" x14ac:dyDescent="0.3">
      <c r="A3670" t="s">
        <v>7567</v>
      </c>
      <c r="B3670" t="s">
        <v>7568</v>
      </c>
      <c r="C3670" t="s">
        <v>10405</v>
      </c>
      <c r="D3670" t="s">
        <v>400</v>
      </c>
      <c r="E3670">
        <v>40.455067900000003</v>
      </c>
      <c r="F3670">
        <v>68.59</v>
      </c>
      <c r="G3670">
        <v>58.678279067534604</v>
      </c>
      <c r="H3670">
        <v>63.758308117345699</v>
      </c>
      <c r="I3670">
        <v>85.5343545996583</v>
      </c>
      <c r="J3670">
        <v>0.59127091672223497</v>
      </c>
      <c r="K3670">
        <v>58.775997725476799</v>
      </c>
      <c r="L3670">
        <v>44.806856633085502</v>
      </c>
      <c r="M3670">
        <v>42.046132401711503</v>
      </c>
      <c r="N3670">
        <v>0.643189778046247</v>
      </c>
      <c r="O3670">
        <v>20.5715118821985</v>
      </c>
      <c r="P3670">
        <v>137.74696707105699</v>
      </c>
      <c r="Q3670">
        <v>0.102274492351906</v>
      </c>
    </row>
    <row r="3671" spans="1:17" hidden="1" x14ac:dyDescent="0.3">
      <c r="A3671" t="s">
        <v>7569</v>
      </c>
      <c r="B3671" t="s">
        <v>7570</v>
      </c>
      <c r="C3671" t="s">
        <v>10405</v>
      </c>
      <c r="D3671" t="s">
        <v>592</v>
      </c>
      <c r="E3671">
        <v>40.426041599999998</v>
      </c>
      <c r="F3671">
        <v>52.77</v>
      </c>
      <c r="G3671">
        <v>71.034007633470793</v>
      </c>
      <c r="H3671">
        <v>36.050885203307502</v>
      </c>
      <c r="I3671">
        <v>67.763255253660205</v>
      </c>
      <c r="J3671">
        <v>20.7180561355046</v>
      </c>
      <c r="K3671">
        <v>39.031546468589397</v>
      </c>
      <c r="L3671">
        <v>32.306047036899102</v>
      </c>
      <c r="M3671">
        <v>91.409397334835603</v>
      </c>
      <c r="N3671">
        <v>1.25606327067678</v>
      </c>
      <c r="O3671">
        <v>1.2886109531931</v>
      </c>
      <c r="P3671">
        <v>145.44186046511601</v>
      </c>
      <c r="Q3671">
        <v>9.0723983577359002E-2</v>
      </c>
    </row>
    <row r="3672" spans="1:17" hidden="1" x14ac:dyDescent="0.3">
      <c r="A3672" t="s">
        <v>7571</v>
      </c>
      <c r="B3672" t="s">
        <v>7572</v>
      </c>
      <c r="C3672" t="s">
        <v>10405</v>
      </c>
      <c r="E3672">
        <v>40.357170000000004</v>
      </c>
      <c r="F3672">
        <v>3.93</v>
      </c>
      <c r="G3672">
        <v>18.725213933435001</v>
      </c>
      <c r="H3672">
        <v>8.4448850051179695E-3</v>
      </c>
      <c r="I3672">
        <v>-22.237254495288401</v>
      </c>
      <c r="J3672">
        <v>-1.28576477473475</v>
      </c>
      <c r="K3672">
        <v>3.91270041371101</v>
      </c>
      <c r="L3672">
        <v>3.84317647495683</v>
      </c>
      <c r="M3672">
        <v>48.853337526485497</v>
      </c>
      <c r="N3672">
        <v>1.2730429614258101</v>
      </c>
      <c r="O3672">
        <v>79.389312977099195</v>
      </c>
      <c r="P3672">
        <v>62.396694214876</v>
      </c>
      <c r="Q3672">
        <v>-1.8599246194624001E-2</v>
      </c>
    </row>
    <row r="3673" spans="1:17" hidden="1" x14ac:dyDescent="0.3">
      <c r="A3673" t="s">
        <v>7573</v>
      </c>
      <c r="B3673" t="s">
        <v>7574</v>
      </c>
      <c r="C3673" t="s">
        <v>10405</v>
      </c>
      <c r="D3673" t="s">
        <v>1597</v>
      </c>
      <c r="E3673">
        <v>40.350540000000002</v>
      </c>
      <c r="F3673">
        <v>40.270000000000003</v>
      </c>
      <c r="G3673">
        <v>52.199861436009201</v>
      </c>
      <c r="H3673">
        <v>1.2385612722017001</v>
      </c>
      <c r="I3673">
        <v>-7.7567413073038702</v>
      </c>
      <c r="J3673">
        <v>-7.8133968654391897</v>
      </c>
      <c r="K3673">
        <v>40.136146994800797</v>
      </c>
      <c r="L3673">
        <v>37.148573915564597</v>
      </c>
      <c r="M3673">
        <v>38.160936687437299</v>
      </c>
      <c r="N3673">
        <v>1.02182681956476</v>
      </c>
      <c r="O3673">
        <v>43.9781475043456</v>
      </c>
      <c r="P3673">
        <v>105.984654731457</v>
      </c>
      <c r="Q3673">
        <v>5.4160088212673999E-2</v>
      </c>
    </row>
    <row r="3674" spans="1:17" hidden="1" x14ac:dyDescent="0.3">
      <c r="A3674" t="s">
        <v>7575</v>
      </c>
      <c r="B3674" t="s">
        <v>7576</v>
      </c>
      <c r="C3674" t="s">
        <v>10405</v>
      </c>
      <c r="D3674" t="s">
        <v>1429</v>
      </c>
      <c r="E3674">
        <v>40.342174999999997</v>
      </c>
      <c r="F3674">
        <v>73.55</v>
      </c>
      <c r="G3674">
        <v>6.9240861954172797</v>
      </c>
      <c r="H3674">
        <v>-11.4887907418524</v>
      </c>
      <c r="I3674">
        <v>23.370910756052499</v>
      </c>
      <c r="J3674">
        <v>-3.8341986853052701</v>
      </c>
      <c r="K3674">
        <v>76.6662228845437</v>
      </c>
      <c r="L3674">
        <v>67.392138950956095</v>
      </c>
      <c r="M3674">
        <v>35.014749376001099</v>
      </c>
      <c r="N3674">
        <v>0.128989395551528</v>
      </c>
      <c r="O3674">
        <v>18.830727396328999</v>
      </c>
      <c r="P3674">
        <v>51.805985552115501</v>
      </c>
      <c r="Q3674">
        <v>5.7272762513654998E-2</v>
      </c>
    </row>
    <row r="3675" spans="1:17" hidden="1" x14ac:dyDescent="0.3">
      <c r="A3675" t="s">
        <v>7577</v>
      </c>
      <c r="B3675" t="s">
        <v>7578</v>
      </c>
      <c r="C3675" t="s">
        <v>10405</v>
      </c>
      <c r="D3675" t="s">
        <v>54</v>
      </c>
      <c r="E3675">
        <v>40.326852719999998</v>
      </c>
      <c r="F3675">
        <v>59.07</v>
      </c>
      <c r="G3675">
        <v>94.4723403702166</v>
      </c>
      <c r="H3675">
        <v>24.281212347427701</v>
      </c>
      <c r="I3675">
        <v>79.505360516818001</v>
      </c>
      <c r="J3675">
        <v>-7.7337793755536302</v>
      </c>
      <c r="K3675">
        <v>53.265812601820002</v>
      </c>
      <c r="L3675">
        <v>42.8656017575276</v>
      </c>
      <c r="M3675">
        <v>50.781598455721699</v>
      </c>
      <c r="N3675">
        <v>0.88347690830043202</v>
      </c>
      <c r="O3675">
        <v>9.61571017436939</v>
      </c>
      <c r="P3675">
        <v>151.25478519778801</v>
      </c>
      <c r="Q3675">
        <v>6.2182109665208998E-2</v>
      </c>
    </row>
    <row r="3676" spans="1:17" hidden="1" x14ac:dyDescent="0.3">
      <c r="A3676" t="s">
        <v>7579</v>
      </c>
      <c r="B3676" t="s">
        <v>7580</v>
      </c>
      <c r="C3676" t="s">
        <v>10405</v>
      </c>
      <c r="D3676" t="s">
        <v>1473</v>
      </c>
      <c r="E3676">
        <v>40.197541439999902</v>
      </c>
      <c r="F3676">
        <v>98.4</v>
      </c>
      <c r="G3676">
        <v>72.724305863561398</v>
      </c>
      <c r="H3676">
        <v>-0.92189156620246804</v>
      </c>
      <c r="I3676">
        <v>32.149433465146302</v>
      </c>
      <c r="J3676">
        <v>-2.0530282018447199</v>
      </c>
      <c r="K3676">
        <v>92.664409436440593</v>
      </c>
      <c r="L3676">
        <v>73.945615777108401</v>
      </c>
      <c r="M3676">
        <v>57.527249102378498</v>
      </c>
      <c r="N3676">
        <v>2.1217561612534599E-2</v>
      </c>
      <c r="O3676">
        <v>18.495934959349501</v>
      </c>
      <c r="P3676">
        <v>176.40449438202199</v>
      </c>
      <c r="Q3676">
        <v>0.142626991946806</v>
      </c>
    </row>
    <row r="3677" spans="1:17" hidden="1" x14ac:dyDescent="0.3">
      <c r="A3677" t="s">
        <v>7581</v>
      </c>
      <c r="B3677" t="s">
        <v>7582</v>
      </c>
      <c r="C3677" t="s">
        <v>10405</v>
      </c>
      <c r="D3677" t="s">
        <v>144</v>
      </c>
      <c r="E3677">
        <v>40.176972120000002</v>
      </c>
      <c r="F3677">
        <v>36.67</v>
      </c>
      <c r="G3677">
        <v>7.5801590844337099</v>
      </c>
      <c r="H3677">
        <v>-7.0271547240972101</v>
      </c>
      <c r="I3677">
        <v>-7.10892519746763</v>
      </c>
      <c r="J3677">
        <v>-5.0642876938583301</v>
      </c>
      <c r="K3677">
        <v>36.899807353803403</v>
      </c>
      <c r="L3677">
        <v>34.765111218306899</v>
      </c>
      <c r="M3677">
        <v>46.304791195250502</v>
      </c>
      <c r="N3677">
        <v>3.4120309631676702</v>
      </c>
      <c r="O3677">
        <v>34.715025906735697</v>
      </c>
      <c r="P3677">
        <v>60.131004366812199</v>
      </c>
      <c r="Q3677">
        <v>6.4937758411477003E-2</v>
      </c>
    </row>
    <row r="3678" spans="1:17" hidden="1" x14ac:dyDescent="0.3">
      <c r="A3678" t="s">
        <v>7583</v>
      </c>
      <c r="B3678" t="s">
        <v>7584</v>
      </c>
      <c r="C3678" t="s">
        <v>10405</v>
      </c>
      <c r="D3678" t="s">
        <v>393</v>
      </c>
      <c r="E3678">
        <v>40.144779999999997</v>
      </c>
      <c r="F3678">
        <v>118</v>
      </c>
      <c r="G3678">
        <v>-2.1649179870866901</v>
      </c>
      <c r="H3678">
        <v>0.308955555975511</v>
      </c>
      <c r="I3678">
        <v>21.625153165262901</v>
      </c>
      <c r="J3678">
        <v>-1.92771491863671</v>
      </c>
      <c r="K3678">
        <v>112.357026044777</v>
      </c>
      <c r="L3678">
        <v>101.613205015011</v>
      </c>
      <c r="M3678">
        <v>52.141180719983502</v>
      </c>
      <c r="N3678">
        <v>0.81539481876799502</v>
      </c>
      <c r="O3678">
        <v>10.084745762711799</v>
      </c>
      <c r="P3678">
        <v>48.783255579372003</v>
      </c>
      <c r="Q3678">
        <v>4.4468190535429997E-2</v>
      </c>
    </row>
    <row r="3679" spans="1:17" hidden="1" x14ac:dyDescent="0.3">
      <c r="A3679" t="s">
        <v>7585</v>
      </c>
      <c r="B3679" t="s">
        <v>7586</v>
      </c>
      <c r="C3679" t="s">
        <v>10405</v>
      </c>
      <c r="D3679" t="s">
        <v>592</v>
      </c>
      <c r="E3679">
        <v>40.015836</v>
      </c>
      <c r="F3679">
        <v>103.32</v>
      </c>
      <c r="G3679">
        <v>282.59093450275299</v>
      </c>
      <c r="H3679">
        <v>49.2169152383658</v>
      </c>
      <c r="I3679">
        <v>139.10982923578501</v>
      </c>
      <c r="J3679">
        <v>6.1387906596313</v>
      </c>
      <c r="K3679">
        <v>72.303101185296399</v>
      </c>
      <c r="L3679">
        <v>50.417811467270901</v>
      </c>
      <c r="M3679">
        <v>98.872882294786194</v>
      </c>
      <c r="N3679">
        <v>0.80935540388583604</v>
      </c>
      <c r="O3679">
        <v>0</v>
      </c>
      <c r="P3679">
        <v>336.13338961587101</v>
      </c>
      <c r="Q3679">
        <v>0.19663451875941601</v>
      </c>
    </row>
    <row r="3680" spans="1:17" hidden="1" x14ac:dyDescent="0.3">
      <c r="A3680" t="s">
        <v>7587</v>
      </c>
      <c r="B3680" t="s">
        <v>7588</v>
      </c>
      <c r="C3680" t="s">
        <v>10405</v>
      </c>
      <c r="D3680" t="s">
        <v>125</v>
      </c>
      <c r="E3680">
        <v>39.999225600000003</v>
      </c>
      <c r="F3680">
        <v>50.22</v>
      </c>
      <c r="G3680">
        <v>6.8797830577126904</v>
      </c>
      <c r="H3680">
        <v>-7.9097019785376901</v>
      </c>
      <c r="I3680">
        <v>4.3803362685154497</v>
      </c>
      <c r="J3680">
        <v>-3.9471218881991001</v>
      </c>
      <c r="K3680">
        <v>46.683429479791101</v>
      </c>
      <c r="L3680">
        <v>43.291027272243397</v>
      </c>
      <c r="M3680">
        <v>66.879977056171001</v>
      </c>
      <c r="N3680">
        <v>0.76495283249436896</v>
      </c>
      <c r="O3680">
        <v>22.262046993229699</v>
      </c>
      <c r="P3680">
        <v>85.999999999999901</v>
      </c>
      <c r="Q3680">
        <v>0.106492255602051</v>
      </c>
    </row>
    <row r="3681" spans="1:17" hidden="1" x14ac:dyDescent="0.3">
      <c r="A3681" t="s">
        <v>7589</v>
      </c>
      <c r="B3681" t="s">
        <v>7590</v>
      </c>
      <c r="C3681" t="s">
        <v>10405</v>
      </c>
      <c r="D3681" t="s">
        <v>138</v>
      </c>
      <c r="E3681">
        <v>39.882856239320702</v>
      </c>
      <c r="F3681">
        <v>31.7</v>
      </c>
      <c r="M3681">
        <v>8.5813433096764804</v>
      </c>
      <c r="N3681">
        <v>1</v>
      </c>
    </row>
    <row r="3682" spans="1:17" hidden="1" x14ac:dyDescent="0.3">
      <c r="A3682" t="s">
        <v>7591</v>
      </c>
      <c r="B3682" t="s">
        <v>7592</v>
      </c>
      <c r="C3682" t="s">
        <v>10405</v>
      </c>
      <c r="E3682">
        <v>39.872664</v>
      </c>
      <c r="F3682">
        <v>6.24</v>
      </c>
      <c r="G3682">
        <v>-59.710770386543601</v>
      </c>
      <c r="H3682">
        <v>11.6223494711735</v>
      </c>
      <c r="I3682">
        <v>-53.3289310642907</v>
      </c>
      <c r="J3682">
        <v>-8.4763858660782905</v>
      </c>
      <c r="K3682">
        <v>6.0610349184987298</v>
      </c>
      <c r="L3682">
        <v>5.6027674647197498</v>
      </c>
      <c r="M3682">
        <v>49.516621807294797</v>
      </c>
      <c r="N3682">
        <v>1.21417811592284</v>
      </c>
      <c r="O3682">
        <v>56.089743589743499</v>
      </c>
      <c r="P3682">
        <v>18.857142857142801</v>
      </c>
    </row>
    <row r="3683" spans="1:17" hidden="1" x14ac:dyDescent="0.3">
      <c r="A3683" t="s">
        <v>7593</v>
      </c>
      <c r="B3683" t="s">
        <v>7594</v>
      </c>
      <c r="C3683" t="s">
        <v>10405</v>
      </c>
      <c r="D3683" t="s">
        <v>51</v>
      </c>
      <c r="E3683">
        <v>39.814710779999999</v>
      </c>
      <c r="F3683">
        <v>60.71</v>
      </c>
      <c r="G3683">
        <v>51.7863149618682</v>
      </c>
      <c r="H3683">
        <v>25.490168259621001</v>
      </c>
      <c r="I3683">
        <v>21.848479782873099</v>
      </c>
      <c r="J3683">
        <v>8.7557107786075505</v>
      </c>
      <c r="K3683">
        <v>47.931570450327101</v>
      </c>
      <c r="L3683">
        <v>45.195310855314503</v>
      </c>
      <c r="M3683">
        <v>93.2002263584247</v>
      </c>
      <c r="N3683">
        <v>1.78267842511174</v>
      </c>
      <c r="O3683">
        <v>19.3543073628726</v>
      </c>
      <c r="P3683">
        <v>92.181069958847701</v>
      </c>
      <c r="Q3683">
        <v>5.8010475826740002E-2</v>
      </c>
    </row>
    <row r="3684" spans="1:17" hidden="1" x14ac:dyDescent="0.3">
      <c r="A3684" t="s">
        <v>7595</v>
      </c>
      <c r="B3684" t="s">
        <v>7596</v>
      </c>
      <c r="C3684" t="s">
        <v>10405</v>
      </c>
      <c r="D3684" t="s">
        <v>3334</v>
      </c>
      <c r="E3684">
        <v>39.428109200000002</v>
      </c>
      <c r="F3684">
        <v>76.81</v>
      </c>
      <c r="G3684">
        <v>69.487329599062207</v>
      </c>
      <c r="H3684">
        <v>19.9020523287328</v>
      </c>
      <c r="I3684">
        <v>-8.4442848732528404</v>
      </c>
      <c r="J3684">
        <v>-8.9118517312564798</v>
      </c>
      <c r="K3684">
        <v>73.5127257132783</v>
      </c>
      <c r="L3684">
        <v>63.891301547086798</v>
      </c>
      <c r="M3684">
        <v>36.171366110464</v>
      </c>
      <c r="N3684">
        <v>1.37937763058342</v>
      </c>
      <c r="O3684">
        <v>27.236036974352299</v>
      </c>
      <c r="P3684">
        <v>111.48127753303901</v>
      </c>
      <c r="Q3684">
        <v>9.5608371230555003E-2</v>
      </c>
    </row>
    <row r="3685" spans="1:17" hidden="1" x14ac:dyDescent="0.3">
      <c r="A3685" t="s">
        <v>7597</v>
      </c>
      <c r="B3685" t="s">
        <v>7598</v>
      </c>
      <c r="C3685" t="s">
        <v>10405</v>
      </c>
      <c r="E3685">
        <v>39.39837438</v>
      </c>
      <c r="F3685">
        <v>222.35</v>
      </c>
      <c r="G3685">
        <v>88.299016141242006</v>
      </c>
      <c r="H3685">
        <v>47.289057351759801</v>
      </c>
      <c r="I3685">
        <v>87.819942888760806</v>
      </c>
      <c r="J3685">
        <v>-5.5211133082277</v>
      </c>
      <c r="K3685">
        <v>191.98905962041499</v>
      </c>
      <c r="L3685">
        <v>156.90429429368399</v>
      </c>
      <c r="M3685">
        <v>59.1011572583785</v>
      </c>
      <c r="N3685">
        <v>1.8656867567489299</v>
      </c>
      <c r="O3685">
        <v>17.584888689003801</v>
      </c>
      <c r="P3685">
        <v>184.69910371318801</v>
      </c>
      <c r="Q3685">
        <v>0.13000767065399799</v>
      </c>
    </row>
    <row r="3686" spans="1:17" hidden="1" x14ac:dyDescent="0.3">
      <c r="A3686" t="s">
        <v>7599</v>
      </c>
      <c r="B3686" t="s">
        <v>7600</v>
      </c>
      <c r="C3686" t="s">
        <v>10405</v>
      </c>
      <c r="D3686" t="s">
        <v>592</v>
      </c>
      <c r="E3686">
        <v>39.396679251999998</v>
      </c>
      <c r="F3686">
        <v>7.46</v>
      </c>
      <c r="G3686">
        <v>-49.690908401873003</v>
      </c>
      <c r="H3686">
        <v>-13.287967647494799</v>
      </c>
      <c r="I3686">
        <v>6.52562629754898</v>
      </c>
      <c r="J3686">
        <v>-5.3338680968578398</v>
      </c>
      <c r="K3686">
        <v>7.8588662866877401</v>
      </c>
      <c r="L3686">
        <v>8.1984880609699005</v>
      </c>
      <c r="M3686">
        <v>42.507190473018902</v>
      </c>
      <c r="N3686">
        <v>0.83398665586093601</v>
      </c>
      <c r="O3686">
        <v>69.571045576407499</v>
      </c>
      <c r="P3686">
        <v>42.095238095238003</v>
      </c>
      <c r="Q3686">
        <v>-6.6235324231650003E-2</v>
      </c>
    </row>
    <row r="3687" spans="1:17" hidden="1" x14ac:dyDescent="0.3">
      <c r="A3687" t="s">
        <v>7601</v>
      </c>
      <c r="B3687" t="s">
        <v>7602</v>
      </c>
      <c r="C3687" t="s">
        <v>10405</v>
      </c>
      <c r="D3687" t="s">
        <v>465</v>
      </c>
      <c r="E3687">
        <v>39.396495600000002</v>
      </c>
      <c r="F3687">
        <v>66</v>
      </c>
      <c r="G3687">
        <v>-55.838903293912303</v>
      </c>
      <c r="H3687">
        <v>-10.262333187496999</v>
      </c>
      <c r="I3687">
        <v>14.2105449634781</v>
      </c>
      <c r="J3687">
        <v>-4.1575058137850096</v>
      </c>
      <c r="K3687">
        <v>67.798012162264101</v>
      </c>
      <c r="L3687">
        <v>64.433762714363695</v>
      </c>
      <c r="M3687">
        <v>39.4273577883705</v>
      </c>
      <c r="N3687">
        <v>0.94719634655803198</v>
      </c>
      <c r="O3687">
        <v>48.424242424242401</v>
      </c>
      <c r="P3687">
        <v>49.1525423728813</v>
      </c>
      <c r="Q3687">
        <v>3.1212999341521001E-2</v>
      </c>
    </row>
    <row r="3688" spans="1:17" hidden="1" x14ac:dyDescent="0.3">
      <c r="A3688" t="s">
        <v>7603</v>
      </c>
      <c r="B3688" t="s">
        <v>7604</v>
      </c>
      <c r="C3688" t="s">
        <v>10405</v>
      </c>
      <c r="D3688" t="s">
        <v>51</v>
      </c>
      <c r="E3688">
        <v>39.265268249999998</v>
      </c>
      <c r="F3688">
        <v>44.07</v>
      </c>
      <c r="G3688">
        <v>-26.444093304837601</v>
      </c>
      <c r="H3688">
        <v>-6.7971889467095696</v>
      </c>
      <c r="I3688">
        <v>-22.005029093571501</v>
      </c>
      <c r="J3688">
        <v>-3.4436112708859499</v>
      </c>
      <c r="K3688">
        <v>41.0871206541118</v>
      </c>
      <c r="L3688">
        <v>42.607983887440803</v>
      </c>
      <c r="M3688">
        <v>74.369637229521302</v>
      </c>
      <c r="N3688">
        <v>1.64738971648106</v>
      </c>
      <c r="O3688">
        <v>35.012480145223499</v>
      </c>
      <c r="P3688">
        <v>22.4166666666666</v>
      </c>
      <c r="Q3688">
        <v>9.3867699276506997E-2</v>
      </c>
    </row>
    <row r="3689" spans="1:17" hidden="1" x14ac:dyDescent="0.3">
      <c r="A3689" t="s">
        <v>7605</v>
      </c>
      <c r="B3689" t="s">
        <v>7606</v>
      </c>
      <c r="C3689" t="s">
        <v>10405</v>
      </c>
      <c r="D3689" t="s">
        <v>549</v>
      </c>
      <c r="E3689">
        <v>39.221294999999998</v>
      </c>
      <c r="F3689">
        <v>1.85</v>
      </c>
      <c r="G3689">
        <v>12.6817512897569</v>
      </c>
      <c r="H3689">
        <v>69.537622603838003</v>
      </c>
      <c r="I3689">
        <v>40.7250186364762</v>
      </c>
      <c r="J3689">
        <v>2.57124925480267</v>
      </c>
      <c r="K3689">
        <v>1.4479986195422401</v>
      </c>
      <c r="L3689">
        <v>1.3007723440297501</v>
      </c>
      <c r="M3689">
        <v>74.226492111027497</v>
      </c>
      <c r="N3689">
        <v>0.65099866251299499</v>
      </c>
      <c r="O3689">
        <v>37.837837837837803</v>
      </c>
      <c r="P3689">
        <v>94.736842105263094</v>
      </c>
      <c r="Q3689">
        <v>6.0141744245830998E-2</v>
      </c>
    </row>
    <row r="3690" spans="1:17" hidden="1" x14ac:dyDescent="0.3">
      <c r="A3690" t="s">
        <v>7607</v>
      </c>
      <c r="B3690" t="s">
        <v>7608</v>
      </c>
      <c r="C3690" t="s">
        <v>10405</v>
      </c>
      <c r="D3690" t="s">
        <v>753</v>
      </c>
      <c r="E3690">
        <v>39.201162959999998</v>
      </c>
      <c r="F3690">
        <v>55.37</v>
      </c>
      <c r="G3690">
        <v>-10.317453056160501</v>
      </c>
      <c r="H3690">
        <v>2.4790268371885502</v>
      </c>
      <c r="I3690">
        <v>-0.58029349162074295</v>
      </c>
      <c r="J3690">
        <v>2.2273456299309702</v>
      </c>
      <c r="K3690">
        <v>52.729910148222103</v>
      </c>
      <c r="L3690">
        <v>50.063748238179301</v>
      </c>
      <c r="M3690">
        <v>73.375507359077204</v>
      </c>
      <c r="N3690">
        <v>2.19368352411789</v>
      </c>
      <c r="O3690">
        <v>0.75853350189634094</v>
      </c>
      <c r="P3690">
        <v>35.048780487804798</v>
      </c>
      <c r="Q3690">
        <v>8.5918559496748995E-2</v>
      </c>
    </row>
    <row r="3691" spans="1:17" hidden="1" x14ac:dyDescent="0.3">
      <c r="A3691" t="s">
        <v>7609</v>
      </c>
      <c r="B3691" t="s">
        <v>7610</v>
      </c>
      <c r="C3691" t="s">
        <v>10405</v>
      </c>
      <c r="D3691" t="s">
        <v>7611</v>
      </c>
      <c r="E3691">
        <v>39.1951672</v>
      </c>
      <c r="F3691">
        <v>33.4</v>
      </c>
      <c r="G3691">
        <v>56.107732578445699</v>
      </c>
      <c r="H3691">
        <v>-14.108416742471899</v>
      </c>
      <c r="I3691">
        <v>114.067591979049</v>
      </c>
      <c r="J3691">
        <v>-2.1427679565560598</v>
      </c>
      <c r="K3691">
        <v>35.923875106026699</v>
      </c>
      <c r="L3691">
        <v>30.3391831099771</v>
      </c>
      <c r="M3691">
        <v>24.913559651727201</v>
      </c>
      <c r="N3691">
        <v>0.334560018725374</v>
      </c>
      <c r="O3691">
        <v>64.670658682634695</v>
      </c>
      <c r="P3691">
        <v>170.00808407437299</v>
      </c>
    </row>
    <row r="3692" spans="1:17" hidden="1" x14ac:dyDescent="0.3">
      <c r="A3692" t="s">
        <v>7612</v>
      </c>
      <c r="B3692" t="s">
        <v>7613</v>
      </c>
      <c r="C3692" t="s">
        <v>10405</v>
      </c>
      <c r="D3692" t="s">
        <v>393</v>
      </c>
      <c r="E3692">
        <v>38.995900399999996</v>
      </c>
      <c r="F3692">
        <v>63.89</v>
      </c>
      <c r="G3692">
        <v>409.59117925585798</v>
      </c>
      <c r="H3692">
        <v>5.48735070600409</v>
      </c>
      <c r="I3692">
        <v>369.94327050918997</v>
      </c>
      <c r="J3692">
        <v>-9.7943245505568601</v>
      </c>
      <c r="K3692">
        <v>56.949197982238701</v>
      </c>
      <c r="L3692">
        <v>31.933033342077501</v>
      </c>
      <c r="M3692">
        <v>26.749771874253501</v>
      </c>
      <c r="N3692">
        <v>0.256083637465994</v>
      </c>
      <c r="O3692">
        <v>19.893567068398799</v>
      </c>
      <c r="P3692">
        <v>646.37850467289695</v>
      </c>
      <c r="Q3692">
        <v>0.18253557618483501</v>
      </c>
    </row>
    <row r="3693" spans="1:17" hidden="1" x14ac:dyDescent="0.3">
      <c r="A3693" t="s">
        <v>7614</v>
      </c>
      <c r="B3693" t="s">
        <v>7615</v>
      </c>
      <c r="C3693" t="s">
        <v>10405</v>
      </c>
      <c r="D3693" t="s">
        <v>1614</v>
      </c>
      <c r="E3693">
        <v>38.976280799999998</v>
      </c>
      <c r="F3693">
        <v>62.39</v>
      </c>
      <c r="G3693">
        <v>213.22793491807499</v>
      </c>
      <c r="H3693">
        <v>12.6719937544985</v>
      </c>
      <c r="I3693">
        <v>156.24571139401101</v>
      </c>
      <c r="J3693">
        <v>-1.8799361483435399</v>
      </c>
      <c r="K3693">
        <v>52.877824741298703</v>
      </c>
      <c r="L3693">
        <v>36.415352691861301</v>
      </c>
      <c r="M3693">
        <v>53.101973284607602</v>
      </c>
      <c r="N3693">
        <v>0.33157981332374797</v>
      </c>
      <c r="O3693">
        <v>8.0782176630870506</v>
      </c>
      <c r="P3693">
        <v>288.72274143302099</v>
      </c>
      <c r="Q3693">
        <v>0.12794106550742099</v>
      </c>
    </row>
    <row r="3694" spans="1:17" hidden="1" x14ac:dyDescent="0.3">
      <c r="A3694" t="s">
        <v>7616</v>
      </c>
      <c r="B3694" t="s">
        <v>7617</v>
      </c>
      <c r="C3694" t="s">
        <v>10405</v>
      </c>
      <c r="D3694" t="s">
        <v>130</v>
      </c>
      <c r="E3694">
        <v>38.948556400000001</v>
      </c>
      <c r="F3694">
        <v>27.82</v>
      </c>
      <c r="G3694">
        <v>21.428738204357401</v>
      </c>
      <c r="H3694">
        <v>30.496613943623998</v>
      </c>
      <c r="I3694">
        <v>4.62290437646719</v>
      </c>
      <c r="J3694">
        <v>-0.63703126345972205</v>
      </c>
      <c r="K3694">
        <v>23.716753219151499</v>
      </c>
      <c r="L3694">
        <v>21.258713537553799</v>
      </c>
      <c r="M3694">
        <v>59.290586034686797</v>
      </c>
      <c r="N3694">
        <v>0.964096435170815</v>
      </c>
      <c r="O3694">
        <v>11.0711718188353</v>
      </c>
      <c r="P3694">
        <v>101.59420289854999</v>
      </c>
    </row>
    <row r="3695" spans="1:17" hidden="1" x14ac:dyDescent="0.3">
      <c r="A3695" t="s">
        <v>7618</v>
      </c>
      <c r="B3695" t="s">
        <v>7619</v>
      </c>
      <c r="C3695" t="s">
        <v>10405</v>
      </c>
      <c r="D3695" t="s">
        <v>4724</v>
      </c>
      <c r="E3695">
        <v>38.85</v>
      </c>
      <c r="F3695">
        <v>37</v>
      </c>
      <c r="G3695">
        <v>-48.233679501203497</v>
      </c>
      <c r="H3695">
        <v>13.942477478236</v>
      </c>
      <c r="I3695">
        <v>-24.894639483181901</v>
      </c>
      <c r="J3695">
        <v>-12.309438458254901</v>
      </c>
      <c r="K3695">
        <v>35.400308518055397</v>
      </c>
      <c r="L3695">
        <v>38.857397940943301</v>
      </c>
      <c r="M3695">
        <v>47.508432494876899</v>
      </c>
      <c r="N3695">
        <v>0.91044641243448399</v>
      </c>
      <c r="O3695">
        <v>66.756756756756701</v>
      </c>
      <c r="P3695">
        <v>37.037037037037003</v>
      </c>
      <c r="Q3695">
        <v>-0.14138681243714599</v>
      </c>
    </row>
    <row r="3696" spans="1:17" hidden="1" x14ac:dyDescent="0.3">
      <c r="A3696" t="s">
        <v>7620</v>
      </c>
      <c r="B3696" t="s">
        <v>7621</v>
      </c>
      <c r="C3696" t="s">
        <v>10405</v>
      </c>
      <c r="D3696" t="s">
        <v>182</v>
      </c>
      <c r="E3696">
        <v>38.848771200000002</v>
      </c>
      <c r="F3696">
        <v>58</v>
      </c>
      <c r="G3696">
        <v>-75.837910105704196</v>
      </c>
      <c r="H3696">
        <v>-4.5008389346235198</v>
      </c>
      <c r="I3696">
        <v>-52.950195038737398</v>
      </c>
      <c r="J3696">
        <v>5.8727728099596597</v>
      </c>
      <c r="K3696">
        <v>64.058434245293199</v>
      </c>
      <c r="M3696">
        <v>41.989774040364701</v>
      </c>
      <c r="N3696">
        <v>1.85245901639344</v>
      </c>
      <c r="O3696">
        <v>150</v>
      </c>
      <c r="P3696">
        <v>9.4339622641509404</v>
      </c>
    </row>
    <row r="3697" spans="1:17" hidden="1" x14ac:dyDescent="0.3">
      <c r="A3697" t="s">
        <v>7622</v>
      </c>
      <c r="B3697" t="s">
        <v>7623</v>
      </c>
      <c r="C3697" t="s">
        <v>10405</v>
      </c>
      <c r="D3697" t="s">
        <v>592</v>
      </c>
      <c r="E3697">
        <v>38.811135999999998</v>
      </c>
      <c r="F3697">
        <v>76.16</v>
      </c>
      <c r="G3697">
        <v>336.53918517659503</v>
      </c>
      <c r="H3697">
        <v>9.1982206265050106</v>
      </c>
      <c r="I3697">
        <v>349.272027183484</v>
      </c>
      <c r="J3697">
        <v>23.775245865804798</v>
      </c>
      <c r="K3697">
        <v>58.590894768406002</v>
      </c>
      <c r="L3697">
        <v>37.181526364608303</v>
      </c>
      <c r="M3697">
        <v>79.211273053121701</v>
      </c>
      <c r="N3697">
        <v>1.07793044427388</v>
      </c>
      <c r="O3697">
        <v>0</v>
      </c>
      <c r="P3697">
        <v>419.50886766712102</v>
      </c>
    </row>
    <row r="3698" spans="1:17" hidden="1" x14ac:dyDescent="0.3">
      <c r="A3698" t="s">
        <v>7624</v>
      </c>
      <c r="B3698" t="s">
        <v>7625</v>
      </c>
      <c r="C3698" t="s">
        <v>10405</v>
      </c>
      <c r="D3698" t="s">
        <v>46</v>
      </c>
      <c r="E3698">
        <v>38.660129999999903</v>
      </c>
      <c r="F3698">
        <v>30.75</v>
      </c>
      <c r="K3698">
        <v>26.2695652130257</v>
      </c>
      <c r="L3698">
        <v>18.751713502708899</v>
      </c>
      <c r="M3698">
        <v>99.999990516182706</v>
      </c>
      <c r="N3698">
        <v>1</v>
      </c>
      <c r="Q3698">
        <v>6.2078155048784001E-2</v>
      </c>
    </row>
    <row r="3699" spans="1:17" hidden="1" x14ac:dyDescent="0.3">
      <c r="A3699" t="s">
        <v>7626</v>
      </c>
      <c r="B3699" t="s">
        <v>7627</v>
      </c>
      <c r="C3699" t="s">
        <v>10405</v>
      </c>
      <c r="D3699" t="s">
        <v>393</v>
      </c>
      <c r="E3699">
        <v>38.631289023000001</v>
      </c>
      <c r="F3699">
        <v>77.31</v>
      </c>
      <c r="G3699">
        <v>-36.109560629747698</v>
      </c>
      <c r="H3699">
        <v>12.600424863168801</v>
      </c>
      <c r="I3699">
        <v>-21.654701402686499</v>
      </c>
      <c r="J3699">
        <v>19.3400066240259</v>
      </c>
      <c r="K3699">
        <v>65.035317771131901</v>
      </c>
      <c r="M3699">
        <v>82.074874936422106</v>
      </c>
      <c r="N3699">
        <v>2.65072419106317</v>
      </c>
      <c r="O3699">
        <v>15.1209416634329</v>
      </c>
      <c r="P3699">
        <v>55.054151624548702</v>
      </c>
    </row>
    <row r="3700" spans="1:17" hidden="1" x14ac:dyDescent="0.3">
      <c r="A3700" t="s">
        <v>7628</v>
      </c>
      <c r="B3700" t="s">
        <v>7629</v>
      </c>
      <c r="C3700" t="s">
        <v>10405</v>
      </c>
      <c r="D3700" t="s">
        <v>753</v>
      </c>
      <c r="E3700">
        <v>38.618346535999997</v>
      </c>
      <c r="F3700">
        <v>156.41</v>
      </c>
      <c r="G3700">
        <v>26.620612738591699</v>
      </c>
      <c r="H3700">
        <v>-1.1369645890737901</v>
      </c>
      <c r="I3700">
        <v>10.852326735250299</v>
      </c>
      <c r="J3700">
        <v>0.60540533731679902</v>
      </c>
      <c r="K3700">
        <v>150.78230920630801</v>
      </c>
      <c r="L3700">
        <v>134.13605385398299</v>
      </c>
      <c r="M3700">
        <v>44.752496423100702</v>
      </c>
      <c r="N3700">
        <v>0.51649308742758604</v>
      </c>
      <c r="O3700">
        <v>1.5919698229013499</v>
      </c>
      <c r="P3700">
        <v>94.782067247820606</v>
      </c>
    </row>
    <row r="3701" spans="1:17" hidden="1" x14ac:dyDescent="0.3">
      <c r="A3701" t="s">
        <v>7630</v>
      </c>
      <c r="B3701" t="s">
        <v>7631</v>
      </c>
      <c r="C3701" t="s">
        <v>10405</v>
      </c>
      <c r="D3701" t="s">
        <v>400</v>
      </c>
      <c r="E3701">
        <v>38.612265999999998</v>
      </c>
      <c r="F3701">
        <v>125.6</v>
      </c>
      <c r="G3701">
        <v>-31.849498710243001</v>
      </c>
      <c r="H3701">
        <v>-1.2113652504129999</v>
      </c>
      <c r="I3701">
        <v>111.80244080878801</v>
      </c>
      <c r="J3701">
        <v>-4.0428838397690399</v>
      </c>
      <c r="K3701">
        <v>115.109673295718</v>
      </c>
      <c r="M3701">
        <v>39.088694957426803</v>
      </c>
      <c r="N3701">
        <v>3.96389509584852E-2</v>
      </c>
      <c r="O3701">
        <v>44.426751592356602</v>
      </c>
    </row>
    <row r="3702" spans="1:17" hidden="1" x14ac:dyDescent="0.3">
      <c r="A3702" t="s">
        <v>7632</v>
      </c>
      <c r="B3702" t="s">
        <v>7633</v>
      </c>
      <c r="C3702" t="s">
        <v>10405</v>
      </c>
      <c r="D3702" t="s">
        <v>7634</v>
      </c>
      <c r="E3702">
        <v>38.572560000000003</v>
      </c>
      <c r="F3702">
        <v>285.3</v>
      </c>
      <c r="G3702">
        <v>79.6404938768584</v>
      </c>
      <c r="H3702">
        <v>41.0760841422995</v>
      </c>
      <c r="I3702">
        <v>94.095353103919606</v>
      </c>
      <c r="J3702">
        <v>3.8210976722811498</v>
      </c>
      <c r="K3702">
        <v>228.59272085315399</v>
      </c>
      <c r="M3702">
        <v>53.305829388124202</v>
      </c>
      <c r="N3702">
        <v>1.24985462298895</v>
      </c>
      <c r="O3702">
        <v>30.7395723799509</v>
      </c>
      <c r="P3702">
        <v>134.23645320196999</v>
      </c>
    </row>
    <row r="3703" spans="1:17" hidden="1" x14ac:dyDescent="0.3">
      <c r="A3703" t="s">
        <v>7635</v>
      </c>
      <c r="B3703" t="s">
        <v>7636</v>
      </c>
      <c r="C3703" t="s">
        <v>10405</v>
      </c>
      <c r="D3703" t="s">
        <v>753</v>
      </c>
      <c r="E3703">
        <v>38.500961535999998</v>
      </c>
      <c r="F3703">
        <v>22.78</v>
      </c>
      <c r="G3703">
        <v>18.612852676810999</v>
      </c>
      <c r="H3703">
        <v>-1.09174802553261</v>
      </c>
      <c r="I3703">
        <v>10.5110314881824</v>
      </c>
      <c r="J3703">
        <v>-1.3001495481688901</v>
      </c>
      <c r="K3703">
        <v>21.835557750110301</v>
      </c>
      <c r="L3703">
        <v>19.5352752399392</v>
      </c>
      <c r="M3703">
        <v>45.204362990631097</v>
      </c>
      <c r="N3703">
        <v>0.816455913213888</v>
      </c>
      <c r="O3703">
        <v>1.84372256365232</v>
      </c>
      <c r="P3703">
        <v>60.084328882642303</v>
      </c>
    </row>
    <row r="3704" spans="1:17" hidden="1" x14ac:dyDescent="0.3">
      <c r="A3704" t="s">
        <v>7637</v>
      </c>
      <c r="B3704" t="s">
        <v>7638</v>
      </c>
      <c r="C3704" t="s">
        <v>10405</v>
      </c>
      <c r="D3704" t="s">
        <v>549</v>
      </c>
      <c r="E3704">
        <v>38.500775500000003</v>
      </c>
      <c r="F3704">
        <v>126.17</v>
      </c>
      <c r="G3704">
        <v>50.3454471381323</v>
      </c>
      <c r="H3704">
        <v>62.401938843154198</v>
      </c>
      <c r="I3704">
        <v>55.322677423046699</v>
      </c>
      <c r="J3704">
        <v>19.2328014307753</v>
      </c>
      <c r="K3704">
        <v>87.668416436674704</v>
      </c>
      <c r="L3704">
        <v>77.1356988283883</v>
      </c>
      <c r="M3704">
        <v>95.265070489679104</v>
      </c>
      <c r="N3704">
        <v>1.61987603521016</v>
      </c>
      <c r="O3704">
        <v>0</v>
      </c>
      <c r="Q3704">
        <v>0.117942097361423</v>
      </c>
    </row>
    <row r="3705" spans="1:17" hidden="1" x14ac:dyDescent="0.3">
      <c r="A3705" t="s">
        <v>7639</v>
      </c>
      <c r="B3705" t="s">
        <v>7640</v>
      </c>
      <c r="C3705" t="s">
        <v>10405</v>
      </c>
      <c r="E3705">
        <v>38.368571281000001</v>
      </c>
      <c r="F3705">
        <v>10.33</v>
      </c>
      <c r="G3705">
        <v>-83.981102046665697</v>
      </c>
      <c r="H3705">
        <v>11.223142965828901</v>
      </c>
      <c r="I3705">
        <v>-16.417122376632499</v>
      </c>
      <c r="J3705">
        <v>45.779341740351803</v>
      </c>
      <c r="K3705">
        <v>8.5147843305738604</v>
      </c>
      <c r="L3705">
        <v>10.8509237973068</v>
      </c>
      <c r="M3705">
        <v>86.836292751559895</v>
      </c>
      <c r="N3705">
        <v>3.2148961570190902</v>
      </c>
      <c r="O3705">
        <v>127.39593417231301</v>
      </c>
      <c r="P3705">
        <v>49.710144927536199</v>
      </c>
      <c r="Q3705">
        <v>5.9550804968736999E-2</v>
      </c>
    </row>
    <row r="3706" spans="1:17" hidden="1" x14ac:dyDescent="0.3">
      <c r="A3706" t="s">
        <v>7641</v>
      </c>
      <c r="B3706" t="s">
        <v>7642</v>
      </c>
      <c r="C3706" t="s">
        <v>10405</v>
      </c>
      <c r="D3706" t="s">
        <v>5209</v>
      </c>
      <c r="E3706">
        <v>38.205528999999999</v>
      </c>
      <c r="F3706">
        <v>35.83</v>
      </c>
      <c r="G3706">
        <v>76.828427905947905</v>
      </c>
      <c r="H3706">
        <v>-4.6423216737293602</v>
      </c>
      <c r="I3706">
        <v>65.039169070789498</v>
      </c>
      <c r="J3706">
        <v>-9.40403896582478</v>
      </c>
      <c r="K3706">
        <v>35.396164801279397</v>
      </c>
      <c r="L3706">
        <v>27.905528436750899</v>
      </c>
      <c r="M3706">
        <v>36.0502428444671</v>
      </c>
      <c r="N3706">
        <v>0.294844258754348</v>
      </c>
      <c r="O3706">
        <v>18.057493720345999</v>
      </c>
      <c r="P3706">
        <v>128.216560509554</v>
      </c>
      <c r="Q3706">
        <v>9.9281404577581001E-2</v>
      </c>
    </row>
    <row r="3707" spans="1:17" hidden="1" x14ac:dyDescent="0.3">
      <c r="A3707" t="s">
        <v>7643</v>
      </c>
      <c r="B3707" t="s">
        <v>7644</v>
      </c>
      <c r="C3707" t="s">
        <v>10405</v>
      </c>
      <c r="D3707" t="s">
        <v>549</v>
      </c>
      <c r="E3707">
        <v>38.190289524000001</v>
      </c>
      <c r="F3707">
        <v>5.16</v>
      </c>
      <c r="G3707">
        <v>12.6883164158073</v>
      </c>
      <c r="H3707">
        <v>-14.2816146513183</v>
      </c>
      <c r="I3707">
        <v>34.370066399171002</v>
      </c>
      <c r="J3707">
        <v>-11.221109695902401</v>
      </c>
      <c r="K3707">
        <v>5.7453162206909099</v>
      </c>
      <c r="L3707">
        <v>4.8813392335356998</v>
      </c>
      <c r="M3707">
        <v>26.822352034931399</v>
      </c>
      <c r="N3707">
        <v>0.80798355266889299</v>
      </c>
      <c r="O3707">
        <v>42.635658914728602</v>
      </c>
      <c r="P3707">
        <v>90.405904059040495</v>
      </c>
      <c r="Q3707">
        <v>8.0695899421636005E-2</v>
      </c>
    </row>
    <row r="3708" spans="1:17" hidden="1" x14ac:dyDescent="0.3">
      <c r="A3708" t="s">
        <v>7645</v>
      </c>
      <c r="B3708" t="s">
        <v>7646</v>
      </c>
      <c r="C3708" t="s">
        <v>10405</v>
      </c>
      <c r="E3708">
        <v>38.178848674999998</v>
      </c>
      <c r="F3708">
        <v>13.14</v>
      </c>
      <c r="G3708">
        <v>37.698888386531102</v>
      </c>
      <c r="H3708">
        <v>-9.25920324689117</v>
      </c>
      <c r="I3708">
        <v>33.6398432754387</v>
      </c>
      <c r="J3708">
        <v>-11.522992866155599</v>
      </c>
      <c r="K3708">
        <v>13.088129673392499</v>
      </c>
      <c r="L3708">
        <v>11.3848648640341</v>
      </c>
      <c r="M3708">
        <v>64.685278890049105</v>
      </c>
      <c r="N3708">
        <v>0.59261258743041401</v>
      </c>
      <c r="O3708">
        <v>20.1674277016742</v>
      </c>
    </row>
    <row r="3709" spans="1:17" hidden="1" x14ac:dyDescent="0.3">
      <c r="A3709" t="s">
        <v>7647</v>
      </c>
      <c r="B3709" t="s">
        <v>7648</v>
      </c>
      <c r="C3709" t="s">
        <v>10405</v>
      </c>
      <c r="D3709" t="s">
        <v>642</v>
      </c>
      <c r="E3709">
        <v>38.134436749999999</v>
      </c>
      <c r="F3709">
        <v>167.15</v>
      </c>
      <c r="G3709">
        <v>49.539540899089502</v>
      </c>
      <c r="H3709">
        <v>-8.0217624555470408</v>
      </c>
      <c r="I3709">
        <v>40.666826237858203</v>
      </c>
      <c r="J3709">
        <v>-6.3199239635858397</v>
      </c>
      <c r="K3709">
        <v>172.63565321997601</v>
      </c>
      <c r="L3709">
        <v>140.909345272108</v>
      </c>
      <c r="M3709">
        <v>18.890196983254999</v>
      </c>
      <c r="N3709">
        <v>2.64922304344747E-3</v>
      </c>
      <c r="O3709">
        <v>58.091534549805502</v>
      </c>
      <c r="P3709">
        <v>95.497076023391799</v>
      </c>
      <c r="Q3709">
        <v>0.15333915420366201</v>
      </c>
    </row>
    <row r="3710" spans="1:17" hidden="1" x14ac:dyDescent="0.3">
      <c r="A3710" t="s">
        <v>7649</v>
      </c>
      <c r="B3710" t="s">
        <v>7650</v>
      </c>
      <c r="C3710" t="s">
        <v>10405</v>
      </c>
      <c r="D3710" t="s">
        <v>1473</v>
      </c>
      <c r="E3710">
        <v>37.823597999999997</v>
      </c>
      <c r="F3710">
        <v>120.35</v>
      </c>
      <c r="G3710">
        <v>-65.265819595443602</v>
      </c>
      <c r="H3710">
        <v>-9.2495528246116496</v>
      </c>
      <c r="I3710">
        <v>-65.742278968160406</v>
      </c>
      <c r="J3710">
        <v>12.566019417202799</v>
      </c>
      <c r="K3710">
        <v>123.863509083751</v>
      </c>
      <c r="M3710">
        <v>54.662152516391799</v>
      </c>
      <c r="N3710">
        <v>0.65515239477503595</v>
      </c>
      <c r="O3710">
        <v>139.46821769837899</v>
      </c>
      <c r="P3710">
        <v>37.936962750716297</v>
      </c>
    </row>
    <row r="3711" spans="1:17" hidden="1" x14ac:dyDescent="0.3">
      <c r="A3711" t="s">
        <v>7651</v>
      </c>
      <c r="B3711" t="s">
        <v>7652</v>
      </c>
      <c r="C3711" t="s">
        <v>10405</v>
      </c>
      <c r="D3711" t="s">
        <v>89</v>
      </c>
      <c r="E3711">
        <v>37.720196000000001</v>
      </c>
      <c r="F3711">
        <v>29.02</v>
      </c>
      <c r="G3711">
        <v>343.88820620778898</v>
      </c>
      <c r="H3711">
        <v>-32.207355096757901</v>
      </c>
      <c r="I3711">
        <v>111.109297524692</v>
      </c>
      <c r="J3711">
        <v>-16.373490348393801</v>
      </c>
      <c r="K3711">
        <v>33.6647541012454</v>
      </c>
      <c r="L3711">
        <v>23.473834801388399</v>
      </c>
      <c r="M3711">
        <v>34.9119163527429</v>
      </c>
      <c r="N3711">
        <v>0.46687392795883298</v>
      </c>
      <c r="O3711">
        <v>94.107512060647807</v>
      </c>
      <c r="P3711">
        <v>398.62542955326398</v>
      </c>
      <c r="Q3711">
        <v>6.9214036702681003E-2</v>
      </c>
    </row>
    <row r="3712" spans="1:17" hidden="1" x14ac:dyDescent="0.3">
      <c r="A3712" t="s">
        <v>7653</v>
      </c>
      <c r="B3712" t="s">
        <v>7654</v>
      </c>
      <c r="C3712" t="s">
        <v>10405</v>
      </c>
      <c r="D3712" t="s">
        <v>125</v>
      </c>
      <c r="E3712">
        <v>37.694245344000002</v>
      </c>
      <c r="F3712">
        <v>68.16</v>
      </c>
      <c r="G3712">
        <v>-43.330018190762502</v>
      </c>
      <c r="H3712">
        <v>-3.3206431948423001</v>
      </c>
      <c r="I3712">
        <v>-17.730945960737099</v>
      </c>
      <c r="J3712">
        <v>-2.8293161340959498</v>
      </c>
      <c r="K3712">
        <v>71.100034999186605</v>
      </c>
      <c r="L3712">
        <v>78.002088146024306</v>
      </c>
      <c r="M3712">
        <v>46.812033915658901</v>
      </c>
      <c r="N3712">
        <v>0.12252729987375</v>
      </c>
      <c r="O3712">
        <v>37.235915492957702</v>
      </c>
      <c r="P3712">
        <v>7.3385826771653297</v>
      </c>
      <c r="Q3712">
        <v>5.6428715844100003E-2</v>
      </c>
    </row>
    <row r="3713" spans="1:17" hidden="1" x14ac:dyDescent="0.3">
      <c r="A3713" t="s">
        <v>7655</v>
      </c>
      <c r="B3713" t="s">
        <v>7656</v>
      </c>
      <c r="C3713" t="s">
        <v>10405</v>
      </c>
      <c r="D3713" t="s">
        <v>276</v>
      </c>
      <c r="E3713">
        <v>37.680691000000003</v>
      </c>
      <c r="F3713">
        <v>37.75</v>
      </c>
      <c r="G3713">
        <v>10.9265981127523</v>
      </c>
      <c r="H3713">
        <v>-5.85564466059488</v>
      </c>
      <c r="I3713">
        <v>0.869771544386992</v>
      </c>
      <c r="J3713">
        <v>-1.6105503257385201</v>
      </c>
      <c r="K3713">
        <v>37.383879768042299</v>
      </c>
      <c r="L3713">
        <v>36.157688230979502</v>
      </c>
      <c r="M3713">
        <v>48.523183080148399</v>
      </c>
      <c r="N3713">
        <v>0.39873322249137699</v>
      </c>
      <c r="O3713">
        <v>70.860927152317799</v>
      </c>
      <c r="P3713">
        <v>67.703243003109705</v>
      </c>
      <c r="Q3713">
        <v>-1.8345733711500001E-2</v>
      </c>
    </row>
    <row r="3714" spans="1:17" hidden="1" x14ac:dyDescent="0.3">
      <c r="A3714" t="s">
        <v>7657</v>
      </c>
      <c r="B3714" t="s">
        <v>7658</v>
      </c>
      <c r="C3714" t="s">
        <v>10405</v>
      </c>
      <c r="D3714" t="s">
        <v>1211</v>
      </c>
      <c r="E3714">
        <v>37.653550000000003</v>
      </c>
      <c r="F3714">
        <v>15.35</v>
      </c>
      <c r="G3714">
        <v>41.985876812317002</v>
      </c>
      <c r="H3714">
        <v>-4.8395923221573902</v>
      </c>
      <c r="I3714">
        <v>72.111533356324202</v>
      </c>
      <c r="J3714">
        <v>-10.1155282018447</v>
      </c>
      <c r="K3714">
        <v>14.5311463664504</v>
      </c>
      <c r="L3714">
        <v>11.567721757093199</v>
      </c>
      <c r="M3714">
        <v>50.942023799362801</v>
      </c>
      <c r="N3714">
        <v>0.450484676863313</v>
      </c>
      <c r="O3714">
        <v>14.0065146579804</v>
      </c>
      <c r="P3714">
        <v>148.94591420988499</v>
      </c>
      <c r="Q3714">
        <v>7.7998835903931002E-2</v>
      </c>
    </row>
    <row r="3715" spans="1:17" hidden="1" x14ac:dyDescent="0.3">
      <c r="A3715" t="s">
        <v>7659</v>
      </c>
      <c r="B3715" t="s">
        <v>7660</v>
      </c>
      <c r="C3715" t="s">
        <v>10405</v>
      </c>
      <c r="D3715" t="s">
        <v>51</v>
      </c>
      <c r="E3715">
        <v>37.596800000000002</v>
      </c>
      <c r="F3715">
        <v>30.32</v>
      </c>
      <c r="G3715">
        <v>28.573781713037299</v>
      </c>
      <c r="H3715">
        <v>3.7974803931075698</v>
      </c>
      <c r="I3715">
        <v>30.8694191965246</v>
      </c>
      <c r="J3715">
        <v>-9.7797585121072608</v>
      </c>
      <c r="K3715">
        <v>28.205190305976899</v>
      </c>
      <c r="L3715">
        <v>23.764095654660501</v>
      </c>
      <c r="M3715">
        <v>39.8825536144317</v>
      </c>
      <c r="N3715">
        <v>0.48337293818593402</v>
      </c>
      <c r="O3715">
        <v>31.827176781002599</v>
      </c>
      <c r="P3715">
        <v>69.385474860335194</v>
      </c>
      <c r="Q3715">
        <v>0.101368193797322</v>
      </c>
    </row>
    <row r="3716" spans="1:17" hidden="1" x14ac:dyDescent="0.3">
      <c r="A3716" t="s">
        <v>7661</v>
      </c>
      <c r="B3716" t="s">
        <v>7662</v>
      </c>
      <c r="C3716" t="s">
        <v>10405</v>
      </c>
      <c r="D3716" t="s">
        <v>215</v>
      </c>
      <c r="E3716">
        <v>37.588000000000001</v>
      </c>
      <c r="F3716">
        <v>93.97</v>
      </c>
      <c r="G3716">
        <v>156.40203503208801</v>
      </c>
      <c r="H3716">
        <v>30.192143521516801</v>
      </c>
      <c r="I3716">
        <v>118.178185786309</v>
      </c>
      <c r="J3716">
        <v>8.3219568227149896</v>
      </c>
      <c r="K3716">
        <v>75.392734107525101</v>
      </c>
      <c r="L3716">
        <v>58.324136474350702</v>
      </c>
      <c r="M3716">
        <v>94.129966116557796</v>
      </c>
      <c r="N3716">
        <v>1.4448905645016199</v>
      </c>
      <c r="O3716">
        <v>0</v>
      </c>
      <c r="P3716">
        <v>227.76421346354999</v>
      </c>
      <c r="Q3716">
        <v>7.2480860491658E-2</v>
      </c>
    </row>
    <row r="3717" spans="1:17" hidden="1" x14ac:dyDescent="0.3">
      <c r="A3717" t="s">
        <v>7663</v>
      </c>
      <c r="B3717" t="s">
        <v>7664</v>
      </c>
      <c r="C3717" t="s">
        <v>10405</v>
      </c>
      <c r="D3717" t="s">
        <v>3549</v>
      </c>
      <c r="E3717">
        <v>37.507276173999998</v>
      </c>
      <c r="F3717">
        <v>25.99</v>
      </c>
      <c r="G3717">
        <v>-16.338387599131899</v>
      </c>
      <c r="H3717">
        <v>5.5796354406411801</v>
      </c>
      <c r="I3717">
        <v>-44.958742047284503</v>
      </c>
      <c r="J3717">
        <v>10.9469717981552</v>
      </c>
      <c r="K3717">
        <v>25.210796555046301</v>
      </c>
      <c r="L3717">
        <v>26.658134797973101</v>
      </c>
      <c r="M3717">
        <v>64.856011014050694</v>
      </c>
      <c r="N3717">
        <v>0.63016528925619797</v>
      </c>
      <c r="O3717">
        <v>38.514813389765301</v>
      </c>
      <c r="P3717">
        <v>42.021857923497201</v>
      </c>
      <c r="Q3717">
        <v>3.2140854159059999E-3</v>
      </c>
    </row>
    <row r="3718" spans="1:17" hidden="1" x14ac:dyDescent="0.3">
      <c r="A3718" t="s">
        <v>7665</v>
      </c>
      <c r="B3718" t="s">
        <v>7666</v>
      </c>
      <c r="C3718" t="s">
        <v>10405</v>
      </c>
      <c r="D3718" t="s">
        <v>144</v>
      </c>
      <c r="E3718">
        <v>37.5</v>
      </c>
      <c r="F3718">
        <v>25</v>
      </c>
      <c r="G3718">
        <v>90.966900576744393</v>
      </c>
      <c r="H3718">
        <v>-1.10615590803865</v>
      </c>
      <c r="I3718">
        <v>26.697579536990901</v>
      </c>
      <c r="J3718">
        <v>-4.8222589710754802</v>
      </c>
      <c r="K3718">
        <v>22.498473258312</v>
      </c>
      <c r="L3718">
        <v>18.693952490808702</v>
      </c>
      <c r="M3718">
        <v>48.839524255419803</v>
      </c>
      <c r="N3718">
        <v>1.3127902134837699</v>
      </c>
      <c r="O3718">
        <v>19.999999999999901</v>
      </c>
      <c r="P3718">
        <v>135.404896421845</v>
      </c>
      <c r="Q3718">
        <v>0.110445589522479</v>
      </c>
    </row>
    <row r="3719" spans="1:17" hidden="1" x14ac:dyDescent="0.3">
      <c r="A3719" t="s">
        <v>7667</v>
      </c>
      <c r="B3719" t="s">
        <v>7668</v>
      </c>
      <c r="C3719" t="s">
        <v>10405</v>
      </c>
      <c r="D3719" t="s">
        <v>273</v>
      </c>
      <c r="E3719">
        <v>37.4734792</v>
      </c>
      <c r="F3719">
        <v>19.12</v>
      </c>
      <c r="G3719">
        <v>2.23184771331933</v>
      </c>
      <c r="H3719">
        <v>-10.482892773108</v>
      </c>
      <c r="I3719">
        <v>0.12226279094224</v>
      </c>
      <c r="J3719">
        <v>-3.0504035299287202</v>
      </c>
      <c r="K3719">
        <v>19.436555450261</v>
      </c>
      <c r="L3719">
        <v>17.9855248890021</v>
      </c>
      <c r="M3719">
        <v>46.687659111032502</v>
      </c>
      <c r="N3719">
        <v>0.53772485784030399</v>
      </c>
      <c r="O3719">
        <v>24.163179916317901</v>
      </c>
      <c r="P3719">
        <v>59.3333333333333</v>
      </c>
      <c r="Q3719">
        <v>6.0609579563535E-2</v>
      </c>
    </row>
    <row r="3720" spans="1:17" hidden="1" x14ac:dyDescent="0.3">
      <c r="A3720" t="s">
        <v>7669</v>
      </c>
      <c r="B3720" t="s">
        <v>7670</v>
      </c>
      <c r="C3720" t="s">
        <v>10405</v>
      </c>
      <c r="D3720" t="s">
        <v>592</v>
      </c>
      <c r="E3720">
        <v>37.4480875</v>
      </c>
      <c r="F3720">
        <v>36.5</v>
      </c>
      <c r="G3720">
        <v>7.5699054150433804</v>
      </c>
      <c r="H3720">
        <v>-4.4452524977141197</v>
      </c>
      <c r="I3720">
        <v>-16.005750594293001</v>
      </c>
      <c r="J3720">
        <v>-12.6120344130248</v>
      </c>
      <c r="K3720">
        <v>37.660205785269198</v>
      </c>
      <c r="L3720">
        <v>35.586757089940299</v>
      </c>
      <c r="M3720">
        <v>39.8710312054558</v>
      </c>
      <c r="N3720">
        <v>0.81534585917570601</v>
      </c>
      <c r="O3720">
        <v>23.2602739726027</v>
      </c>
      <c r="P3720">
        <v>54.008438818565402</v>
      </c>
      <c r="Q3720">
        <v>-4.0878689249642997E-2</v>
      </c>
    </row>
    <row r="3721" spans="1:17" hidden="1" x14ac:dyDescent="0.3">
      <c r="A3721" t="s">
        <v>7671</v>
      </c>
      <c r="B3721" t="s">
        <v>7672</v>
      </c>
      <c r="C3721" t="s">
        <v>10405</v>
      </c>
      <c r="D3721" t="s">
        <v>753</v>
      </c>
      <c r="E3721">
        <v>37.354653050000003</v>
      </c>
      <c r="F3721">
        <v>280.93</v>
      </c>
      <c r="G3721">
        <v>1.1414121021030501</v>
      </c>
      <c r="H3721">
        <v>1.26645799898614E-2</v>
      </c>
      <c r="I3721">
        <v>1.0862343728342601</v>
      </c>
      <c r="J3721">
        <v>0.50641997386774995</v>
      </c>
      <c r="K3721">
        <v>269.10035039248999</v>
      </c>
      <c r="L3721">
        <v>248.87313442557101</v>
      </c>
      <c r="M3721">
        <v>62.782489239617902</v>
      </c>
      <c r="N3721">
        <v>0.55918845982497201</v>
      </c>
      <c r="O3721">
        <v>2.3030648204178799</v>
      </c>
      <c r="P3721">
        <v>41.955533097523997</v>
      </c>
      <c r="Q3721">
        <v>1.5022786694405E-2</v>
      </c>
    </row>
    <row r="3722" spans="1:17" hidden="1" x14ac:dyDescent="0.3">
      <c r="A3722" t="s">
        <v>7673</v>
      </c>
      <c r="B3722" t="s">
        <v>7674</v>
      </c>
      <c r="C3722" t="s">
        <v>10405</v>
      </c>
      <c r="D3722" t="s">
        <v>1473</v>
      </c>
      <c r="E3722">
        <v>37.305862500000003</v>
      </c>
      <c r="F3722">
        <v>63.15</v>
      </c>
      <c r="G3722">
        <v>-0.25958414470861502</v>
      </c>
      <c r="H3722">
        <v>-10.732848145907299</v>
      </c>
      <c r="I3722">
        <v>8.9053605168180692</v>
      </c>
      <c r="J3722">
        <v>-5.9332288510037596</v>
      </c>
      <c r="K3722">
        <v>65.085874208775394</v>
      </c>
      <c r="L3722">
        <v>59.390533176706697</v>
      </c>
      <c r="M3722">
        <v>31.4085816104574</v>
      </c>
      <c r="N3722">
        <v>0.228050721172359</v>
      </c>
      <c r="O3722">
        <v>35.170229612034802</v>
      </c>
      <c r="P3722">
        <v>48.588235294117602</v>
      </c>
      <c r="Q3722">
        <v>4.7616773756728001E-2</v>
      </c>
    </row>
    <row r="3723" spans="1:17" hidden="1" x14ac:dyDescent="0.3">
      <c r="A3723" t="s">
        <v>7675</v>
      </c>
      <c r="B3723" t="s">
        <v>7676</v>
      </c>
      <c r="C3723" t="s">
        <v>10405</v>
      </c>
      <c r="D3723" t="s">
        <v>21</v>
      </c>
      <c r="E3723">
        <v>36.809004000000002</v>
      </c>
      <c r="F3723">
        <v>117.2</v>
      </c>
      <c r="G3723">
        <v>-7.4993660842483898</v>
      </c>
      <c r="H3723">
        <v>-7.6504452338361197</v>
      </c>
      <c r="I3723">
        <v>-4.4851982500412602</v>
      </c>
      <c r="J3723">
        <v>-1.19201959175862</v>
      </c>
      <c r="K3723">
        <v>123.54072606243101</v>
      </c>
      <c r="L3723">
        <v>116.181640720175</v>
      </c>
      <c r="M3723">
        <v>37.721210205034602</v>
      </c>
      <c r="N3723">
        <v>0.62063818090191303</v>
      </c>
      <c r="O3723">
        <v>51.834470989761002</v>
      </c>
      <c r="P3723">
        <v>59.023066485752999</v>
      </c>
      <c r="Q3723">
        <v>-3.4228690430546001E-2</v>
      </c>
    </row>
    <row r="3724" spans="1:17" hidden="1" x14ac:dyDescent="0.3">
      <c r="A3724" t="s">
        <v>7677</v>
      </c>
      <c r="B3724" t="s">
        <v>7678</v>
      </c>
      <c r="C3724" t="s">
        <v>10405</v>
      </c>
      <c r="D3724" t="s">
        <v>116</v>
      </c>
      <c r="E3724">
        <v>36.805</v>
      </c>
      <c r="F3724">
        <v>0.5</v>
      </c>
      <c r="G3724">
        <v>11.0076441468997</v>
      </c>
      <c r="H3724">
        <v>-11.9082463420309</v>
      </c>
      <c r="I3724">
        <v>25.462503373960899</v>
      </c>
      <c r="J3724">
        <v>-9.46043560925213</v>
      </c>
      <c r="K3724">
        <v>0.49368880080871902</v>
      </c>
      <c r="L3724">
        <v>0.52804589650631495</v>
      </c>
      <c r="M3724">
        <v>34.302791536667399</v>
      </c>
      <c r="N3724">
        <v>0.86845523326722496</v>
      </c>
      <c r="O3724">
        <v>19.999999999999901</v>
      </c>
      <c r="P3724">
        <v>66.6666666666666</v>
      </c>
      <c r="Q3724">
        <v>1.9883794546844E-2</v>
      </c>
    </row>
    <row r="3725" spans="1:17" hidden="1" x14ac:dyDescent="0.3">
      <c r="A3725" t="s">
        <v>7679</v>
      </c>
      <c r="B3725" t="s">
        <v>7680</v>
      </c>
      <c r="C3725" t="s">
        <v>10405</v>
      </c>
      <c r="D3725" t="s">
        <v>753</v>
      </c>
      <c r="E3725">
        <v>36.765885388999997</v>
      </c>
      <c r="F3725">
        <v>274.23</v>
      </c>
      <c r="G3725">
        <v>34.390801968709297</v>
      </c>
      <c r="H3725">
        <v>-0.98037862497443296</v>
      </c>
      <c r="I3725">
        <v>10.720286935879001</v>
      </c>
      <c r="J3725">
        <v>2.1260194172029001</v>
      </c>
      <c r="K3725">
        <v>261.20199048826697</v>
      </c>
      <c r="L3725">
        <v>231.315054320803</v>
      </c>
      <c r="M3725">
        <v>30.790198502182001</v>
      </c>
      <c r="N3725">
        <v>0.89352681611771601</v>
      </c>
      <c r="O3725">
        <v>1.01010101010099</v>
      </c>
      <c r="P3725">
        <v>71.608260325406704</v>
      </c>
    </row>
    <row r="3726" spans="1:17" hidden="1" x14ac:dyDescent="0.3">
      <c r="A3726" t="s">
        <v>7681</v>
      </c>
      <c r="B3726" t="s">
        <v>7682</v>
      </c>
      <c r="C3726" t="s">
        <v>10405</v>
      </c>
      <c r="E3726">
        <v>36.75</v>
      </c>
      <c r="F3726">
        <v>52.5</v>
      </c>
      <c r="G3726">
        <v>226.02371192370299</v>
      </c>
      <c r="H3726">
        <v>-5.1959729961925403</v>
      </c>
      <c r="I3726">
        <v>-47.066441224641999</v>
      </c>
      <c r="J3726">
        <v>-6.9959939813123997</v>
      </c>
      <c r="K3726">
        <v>52.759971050155002</v>
      </c>
      <c r="L3726">
        <v>51.268193043708798</v>
      </c>
      <c r="M3726">
        <v>55.4335932756942</v>
      </c>
      <c r="N3726">
        <v>1.1212061796079</v>
      </c>
      <c r="O3726">
        <v>70.438095238095201</v>
      </c>
      <c r="P3726">
        <v>257.87321063394597</v>
      </c>
    </row>
    <row r="3727" spans="1:17" hidden="1" x14ac:dyDescent="0.3">
      <c r="A3727" t="s">
        <v>7683</v>
      </c>
      <c r="B3727" t="s">
        <v>7684</v>
      </c>
      <c r="C3727" t="s">
        <v>10405</v>
      </c>
      <c r="D3727" t="s">
        <v>642</v>
      </c>
      <c r="E3727">
        <v>36.642497800000001</v>
      </c>
      <c r="F3727">
        <v>280.3</v>
      </c>
      <c r="G3727">
        <v>15.250999846566099</v>
      </c>
      <c r="H3727">
        <v>22.955930361032301</v>
      </c>
      <c r="I3727">
        <v>31.740768870103501</v>
      </c>
      <c r="J3727">
        <v>29.681932565374002</v>
      </c>
      <c r="K3727">
        <v>234.65185430228399</v>
      </c>
      <c r="L3727">
        <v>209.01428428895599</v>
      </c>
      <c r="M3727">
        <v>63.590187097308103</v>
      </c>
      <c r="N3727">
        <v>2.6680570433450401</v>
      </c>
      <c r="O3727">
        <v>12.022832679272099</v>
      </c>
      <c r="P3727">
        <v>72.174447174447096</v>
      </c>
      <c r="Q3727">
        <v>8.2267958627685003E-2</v>
      </c>
    </row>
    <row r="3728" spans="1:17" hidden="1" x14ac:dyDescent="0.3">
      <c r="A3728" t="s">
        <v>7685</v>
      </c>
      <c r="B3728" t="s">
        <v>7686</v>
      </c>
      <c r="C3728" t="s">
        <v>10405</v>
      </c>
      <c r="D3728" t="s">
        <v>2205</v>
      </c>
      <c r="E3728">
        <v>36.579166299999997</v>
      </c>
      <c r="F3728">
        <v>65.3</v>
      </c>
      <c r="G3728">
        <v>-17.288095201471101</v>
      </c>
      <c r="H3728">
        <v>5.16698456562436</v>
      </c>
      <c r="I3728">
        <v>24.995242767145101</v>
      </c>
      <c r="J3728">
        <v>-4.1769220071544497</v>
      </c>
      <c r="K3728">
        <v>63.048678116063002</v>
      </c>
      <c r="L3728">
        <v>60.060566855396203</v>
      </c>
      <c r="M3728">
        <v>49.715033006114403</v>
      </c>
      <c r="N3728">
        <v>1.00861426461145</v>
      </c>
      <c r="O3728">
        <v>20.673813169984602</v>
      </c>
      <c r="P3728">
        <v>52.748538011695899</v>
      </c>
      <c r="Q3728">
        <v>1.8199648469853998E-2</v>
      </c>
    </row>
    <row r="3729" spans="1:17" hidden="1" x14ac:dyDescent="0.3">
      <c r="A3729" t="s">
        <v>7687</v>
      </c>
      <c r="B3729" t="s">
        <v>7688</v>
      </c>
      <c r="C3729" t="s">
        <v>10405</v>
      </c>
      <c r="D3729" t="s">
        <v>400</v>
      </c>
      <c r="E3729">
        <v>36.555999999999997</v>
      </c>
      <c r="F3729">
        <v>197.6</v>
      </c>
      <c r="G3729">
        <v>76.150501289756903</v>
      </c>
      <c r="H3729">
        <v>-18.5797863030445</v>
      </c>
      <c r="I3729">
        <v>41.320219954568998</v>
      </c>
      <c r="J3729">
        <v>-22.191633990674699</v>
      </c>
      <c r="K3729">
        <v>210.68487617447201</v>
      </c>
      <c r="L3729">
        <v>165.15039809111599</v>
      </c>
      <c r="M3729">
        <v>31.077425089099101</v>
      </c>
      <c r="N3729">
        <v>0.829882560141735</v>
      </c>
      <c r="O3729">
        <v>26.518218623481701</v>
      </c>
      <c r="P3729">
        <v>149.81036662452499</v>
      </c>
      <c r="Q3729">
        <v>0.114504116599127</v>
      </c>
    </row>
    <row r="3730" spans="1:17" hidden="1" x14ac:dyDescent="0.3">
      <c r="A3730" t="s">
        <v>7689</v>
      </c>
      <c r="B3730" t="s">
        <v>7690</v>
      </c>
      <c r="C3730" t="s">
        <v>10405</v>
      </c>
      <c r="D3730" t="s">
        <v>54</v>
      </c>
      <c r="E3730">
        <v>36.520000000000003</v>
      </c>
      <c r="F3730">
        <v>36.520000000000003</v>
      </c>
      <c r="G3730">
        <v>-23.9298769608341</v>
      </c>
      <c r="H3730">
        <v>-2.89670625381875</v>
      </c>
      <c r="I3730">
        <v>-11.447439019010099</v>
      </c>
      <c r="J3730">
        <v>-2.61183607837479</v>
      </c>
      <c r="K3730">
        <v>37.070163513455498</v>
      </c>
      <c r="L3730">
        <v>37.472619406384403</v>
      </c>
      <c r="M3730">
        <v>44.822367995312803</v>
      </c>
      <c r="N3730">
        <v>0.60353272848677497</v>
      </c>
      <c r="O3730">
        <v>68.400876232201497</v>
      </c>
      <c r="P3730">
        <v>21.490352628077101</v>
      </c>
      <c r="Q3730">
        <v>6.7239747814010001E-3</v>
      </c>
    </row>
    <row r="3731" spans="1:17" hidden="1" x14ac:dyDescent="0.3">
      <c r="A3731" t="s">
        <v>7691</v>
      </c>
      <c r="B3731" t="s">
        <v>7692</v>
      </c>
      <c r="C3731" t="s">
        <v>10405</v>
      </c>
      <c r="D3731" t="s">
        <v>1551</v>
      </c>
      <c r="E3731">
        <v>36.489600000000003</v>
      </c>
      <c r="F3731">
        <v>86.88</v>
      </c>
      <c r="G3731">
        <v>1.1368781457189401</v>
      </c>
      <c r="H3731">
        <v>-2.9641959086187799</v>
      </c>
      <c r="I3731">
        <v>25.008245289806101</v>
      </c>
      <c r="J3731">
        <v>-2.4703711186079902</v>
      </c>
      <c r="K3731">
        <v>89.975346456405603</v>
      </c>
      <c r="L3731">
        <v>85.176047187724606</v>
      </c>
      <c r="M3731">
        <v>48.117422522520997</v>
      </c>
      <c r="N3731">
        <v>0.64542428725121004</v>
      </c>
      <c r="O3731">
        <v>40.423572744014699</v>
      </c>
      <c r="P3731">
        <v>51.358885017421599</v>
      </c>
      <c r="Q3731">
        <v>0.12805055329099899</v>
      </c>
    </row>
    <row r="3732" spans="1:17" hidden="1" x14ac:dyDescent="0.3">
      <c r="A3732" t="s">
        <v>7693</v>
      </c>
      <c r="B3732" t="s">
        <v>7694</v>
      </c>
      <c r="C3732" t="s">
        <v>10405</v>
      </c>
      <c r="D3732" t="s">
        <v>1473</v>
      </c>
      <c r="E3732">
        <v>36.454799999999999</v>
      </c>
      <c r="F3732">
        <v>35.74</v>
      </c>
      <c r="G3732">
        <v>-26.8862094297731</v>
      </c>
      <c r="H3732">
        <v>-4.5008389346235198</v>
      </c>
      <c r="I3732">
        <v>-9.0916091801516092</v>
      </c>
      <c r="J3732">
        <v>-5.9419170907336003</v>
      </c>
      <c r="K3732">
        <v>34.491759972779498</v>
      </c>
      <c r="L3732">
        <v>35.6362077050197</v>
      </c>
      <c r="M3732">
        <v>51.994018023144598</v>
      </c>
      <c r="N3732">
        <v>1.41261075247807</v>
      </c>
      <c r="O3732">
        <v>55.288192501398903</v>
      </c>
      <c r="P3732">
        <v>20.743243243243199</v>
      </c>
      <c r="Q3732">
        <v>6.6222831858645997E-2</v>
      </c>
    </row>
    <row r="3733" spans="1:17" hidden="1" x14ac:dyDescent="0.3">
      <c r="A3733" t="s">
        <v>7695</v>
      </c>
      <c r="B3733" t="s">
        <v>7696</v>
      </c>
      <c r="C3733" t="s">
        <v>10405</v>
      </c>
      <c r="D3733" t="s">
        <v>89</v>
      </c>
      <c r="E3733">
        <v>36.450062500000001</v>
      </c>
      <c r="F3733">
        <v>643</v>
      </c>
      <c r="G3733">
        <v>-27.398556540002598</v>
      </c>
      <c r="H3733">
        <v>-13.3856341733935</v>
      </c>
      <c r="I3733">
        <v>-65.539800773504496</v>
      </c>
      <c r="J3733">
        <v>-1.89726496196933</v>
      </c>
      <c r="K3733">
        <v>872.77981629216299</v>
      </c>
      <c r="M3733">
        <v>15.1215280586862</v>
      </c>
      <c r="N3733">
        <v>1.0999999999999901</v>
      </c>
      <c r="O3733">
        <v>112.28615863141501</v>
      </c>
      <c r="P3733">
        <v>7.1666666666666696</v>
      </c>
    </row>
    <row r="3734" spans="1:17" hidden="1" x14ac:dyDescent="0.3">
      <c r="A3734" t="s">
        <v>7697</v>
      </c>
      <c r="B3734" t="s">
        <v>7698</v>
      </c>
      <c r="C3734" t="s">
        <v>10405</v>
      </c>
      <c r="D3734" t="s">
        <v>21</v>
      </c>
      <c r="E3734">
        <v>36.395547749999999</v>
      </c>
      <c r="F3734">
        <v>143.9</v>
      </c>
      <c r="G3734">
        <v>36.3955615025477</v>
      </c>
      <c r="H3734">
        <v>-3.8154379750621801</v>
      </c>
      <c r="I3734">
        <v>21.4379702611499</v>
      </c>
      <c r="J3734">
        <v>-1.7799906591826</v>
      </c>
      <c r="K3734">
        <v>151.48623612250901</v>
      </c>
      <c r="L3734">
        <v>139.301337175084</v>
      </c>
      <c r="M3734">
        <v>35.457657000641703</v>
      </c>
      <c r="N3734">
        <v>0.58683947495697597</v>
      </c>
      <c r="O3734">
        <v>69.527449617790097</v>
      </c>
      <c r="P3734">
        <v>95.729053318824796</v>
      </c>
      <c r="Q3734">
        <v>0.123078451215879</v>
      </c>
    </row>
    <row r="3735" spans="1:17" hidden="1" x14ac:dyDescent="0.3">
      <c r="A3735" t="s">
        <v>7699</v>
      </c>
      <c r="B3735" t="s">
        <v>7700</v>
      </c>
      <c r="C3735" t="s">
        <v>10405</v>
      </c>
      <c r="D3735" t="s">
        <v>438</v>
      </c>
      <c r="E3735">
        <v>36.355755330000001</v>
      </c>
      <c r="F3735">
        <v>12.7</v>
      </c>
      <c r="G3735">
        <v>92.929262351703699</v>
      </c>
      <c r="H3735">
        <v>-4.9496048284155796</v>
      </c>
      <c r="I3735">
        <v>-20.816692715121</v>
      </c>
      <c r="J3735">
        <v>-2.3526536700095102</v>
      </c>
      <c r="K3735">
        <v>14.9065705816313</v>
      </c>
      <c r="L3735">
        <v>14.2557219045549</v>
      </c>
      <c r="M3735">
        <v>29.6113749851568</v>
      </c>
      <c r="N3735">
        <v>0.95113538966547095</v>
      </c>
      <c r="O3735">
        <v>127.952755905511</v>
      </c>
      <c r="P3735">
        <v>137.38317757009301</v>
      </c>
      <c r="Q3735">
        <v>6.6847797111107998E-2</v>
      </c>
    </row>
    <row r="3736" spans="1:17" hidden="1" x14ac:dyDescent="0.3">
      <c r="A3736" t="s">
        <v>7701</v>
      </c>
      <c r="B3736" t="s">
        <v>7702</v>
      </c>
      <c r="C3736" t="s">
        <v>10405</v>
      </c>
      <c r="D3736" t="s">
        <v>1721</v>
      </c>
      <c r="E3736">
        <v>36.240228569999999</v>
      </c>
      <c r="F3736">
        <v>24.22</v>
      </c>
      <c r="G3736">
        <v>38.945715927336003</v>
      </c>
      <c r="H3736">
        <v>13.5406468347927</v>
      </c>
      <c r="I3736">
        <v>6.3030111807608797</v>
      </c>
      <c r="J3736">
        <v>-9.0465667803319896</v>
      </c>
      <c r="K3736">
        <v>23.773443516138801</v>
      </c>
      <c r="L3736">
        <v>21.105131751973499</v>
      </c>
      <c r="M3736">
        <v>37.192315339410598</v>
      </c>
      <c r="N3736">
        <v>0.53011078905798903</v>
      </c>
      <c r="O3736">
        <v>47.151114781172502</v>
      </c>
      <c r="P3736">
        <v>75.507246376811594</v>
      </c>
      <c r="Q3736">
        <v>7.7659579817623003E-2</v>
      </c>
    </row>
    <row r="3737" spans="1:17" hidden="1" x14ac:dyDescent="0.3">
      <c r="A3737" t="s">
        <v>7703</v>
      </c>
      <c r="B3737" t="s">
        <v>7704</v>
      </c>
      <c r="C3737" t="s">
        <v>10405</v>
      </c>
      <c r="D3737" t="s">
        <v>400</v>
      </c>
      <c r="E3737">
        <v>36.200000000000003</v>
      </c>
      <c r="F3737">
        <v>3.62</v>
      </c>
      <c r="G3737">
        <v>14.1182432252407</v>
      </c>
      <c r="H3737">
        <v>9.3149505390606802</v>
      </c>
      <c r="I3737">
        <v>25.688364469387199</v>
      </c>
      <c r="J3737">
        <v>3.7573693516720899</v>
      </c>
      <c r="K3737">
        <v>3.0682568295630399</v>
      </c>
      <c r="L3737">
        <v>2.8952370570897399</v>
      </c>
      <c r="M3737">
        <v>77.106703565876003</v>
      </c>
      <c r="N3737">
        <v>1.44717967719928</v>
      </c>
      <c r="O3737">
        <v>57.1823204419889</v>
      </c>
      <c r="P3737">
        <v>81</v>
      </c>
      <c r="Q3737">
        <v>9.3304500977352003E-2</v>
      </c>
    </row>
    <row r="3738" spans="1:17" hidden="1" x14ac:dyDescent="0.3">
      <c r="A3738" t="s">
        <v>7705</v>
      </c>
      <c r="B3738" t="s">
        <v>7706</v>
      </c>
      <c r="C3738" t="s">
        <v>10405</v>
      </c>
      <c r="D3738" t="s">
        <v>215</v>
      </c>
      <c r="E3738">
        <v>36.151249499999999</v>
      </c>
      <c r="F3738">
        <v>50.13</v>
      </c>
      <c r="G3738">
        <v>536.55050128975597</v>
      </c>
      <c r="H3738">
        <v>46.683412065068801</v>
      </c>
      <c r="I3738">
        <v>351.11003341401403</v>
      </c>
      <c r="J3738">
        <v>6.1353935458990501</v>
      </c>
      <c r="K3738">
        <v>34.002776922019997</v>
      </c>
      <c r="L3738">
        <v>19.233073887938801</v>
      </c>
      <c r="M3738">
        <v>99.999982410525405</v>
      </c>
      <c r="N3738">
        <v>0.31370037170098197</v>
      </c>
      <c r="O3738">
        <v>0</v>
      </c>
      <c r="P3738">
        <v>739.69849246231104</v>
      </c>
      <c r="Q3738">
        <v>0.18793917159120199</v>
      </c>
    </row>
    <row r="3739" spans="1:17" hidden="1" x14ac:dyDescent="0.3">
      <c r="A3739" t="s">
        <v>7707</v>
      </c>
      <c r="B3739" t="s">
        <v>7708</v>
      </c>
      <c r="C3739" t="s">
        <v>10405</v>
      </c>
      <c r="D3739" t="s">
        <v>74</v>
      </c>
      <c r="E3739">
        <v>35.973527314999998</v>
      </c>
      <c r="F3739">
        <v>57.35</v>
      </c>
      <c r="G3739">
        <v>-25.270795866905399</v>
      </c>
      <c r="H3739">
        <v>-9.6429228317818403</v>
      </c>
      <c r="I3739">
        <v>-11.3872457678399</v>
      </c>
      <c r="J3739">
        <v>-4.26750073889791</v>
      </c>
      <c r="K3739">
        <v>52.398744531484198</v>
      </c>
      <c r="L3739">
        <v>53.078781748217303</v>
      </c>
      <c r="M3739">
        <v>60.570149968029597</v>
      </c>
      <c r="N3739">
        <v>0.669698922598982</v>
      </c>
      <c r="O3739">
        <v>126.242371403661</v>
      </c>
      <c r="P3739">
        <v>50.921052631578902</v>
      </c>
      <c r="Q3739">
        <v>8.0434660610709002E-2</v>
      </c>
    </row>
    <row r="3740" spans="1:17" hidden="1" x14ac:dyDescent="0.3">
      <c r="A3740" t="s">
        <v>7709</v>
      </c>
      <c r="B3740" t="s">
        <v>7710</v>
      </c>
      <c r="C3740" t="s">
        <v>10405</v>
      </c>
      <c r="D3740" t="s">
        <v>7078</v>
      </c>
      <c r="E3740">
        <v>35.942431999999997</v>
      </c>
      <c r="F3740">
        <v>160.4</v>
      </c>
      <c r="G3740">
        <v>-12.013861803257599</v>
      </c>
      <c r="H3740">
        <v>-14.891900387137399</v>
      </c>
      <c r="I3740">
        <v>7.91786051681808</v>
      </c>
      <c r="J3740">
        <v>-1.9281842567760401</v>
      </c>
      <c r="K3740">
        <v>160.33032500359101</v>
      </c>
      <c r="L3740">
        <v>134.71833965618501</v>
      </c>
      <c r="M3740">
        <v>48.182629797486797</v>
      </c>
      <c r="N3740">
        <v>0.570264765784114</v>
      </c>
      <c r="O3740">
        <v>29.2705735660847</v>
      </c>
      <c r="P3740">
        <v>55.501696558410003</v>
      </c>
    </row>
    <row r="3741" spans="1:17" hidden="1" x14ac:dyDescent="0.3">
      <c r="A3741" t="s">
        <v>7711</v>
      </c>
      <c r="B3741" t="s">
        <v>7712</v>
      </c>
      <c r="C3741" t="s">
        <v>10405</v>
      </c>
      <c r="D3741" t="s">
        <v>1597</v>
      </c>
      <c r="E3741">
        <v>35.939027152000001</v>
      </c>
      <c r="F3741">
        <v>7.16</v>
      </c>
      <c r="G3741">
        <v>5.8428089820646001</v>
      </c>
      <c r="H3741">
        <v>-5.7422182449683499</v>
      </c>
      <c r="I3741">
        <v>-13.626523541152901</v>
      </c>
      <c r="J3741">
        <v>-5.9456456515091496</v>
      </c>
      <c r="K3741">
        <v>6.7020787539969202</v>
      </c>
      <c r="L3741">
        <v>6.1674943034377101</v>
      </c>
      <c r="M3741">
        <v>58.718407085900701</v>
      </c>
      <c r="N3741">
        <v>1.50265543680006</v>
      </c>
      <c r="O3741">
        <v>17.877094972066999</v>
      </c>
      <c r="P3741">
        <v>53.978494623655898</v>
      </c>
      <c r="Q3741">
        <v>7.7568932390605E-2</v>
      </c>
    </row>
    <row r="3742" spans="1:17" hidden="1" x14ac:dyDescent="0.3">
      <c r="A3742" t="s">
        <v>7713</v>
      </c>
      <c r="B3742" t="s">
        <v>7714</v>
      </c>
      <c r="C3742" t="s">
        <v>10405</v>
      </c>
      <c r="D3742" t="s">
        <v>1403</v>
      </c>
      <c r="E3742">
        <v>35.901600000000002</v>
      </c>
      <c r="F3742">
        <v>80</v>
      </c>
      <c r="G3742">
        <v>-9.6187882442385</v>
      </c>
      <c r="H3742">
        <v>-8.4770294108139996</v>
      </c>
      <c r="I3742">
        <v>-31.9062872711708</v>
      </c>
      <c r="J3742">
        <v>-8.3712628127622608</v>
      </c>
      <c r="K3742">
        <v>83.269756237639001</v>
      </c>
      <c r="L3742">
        <v>73.310703270511496</v>
      </c>
      <c r="M3742">
        <v>36.908851958903902</v>
      </c>
      <c r="N3742">
        <v>0.49922526180807802</v>
      </c>
      <c r="O3742">
        <v>26.087499999999999</v>
      </c>
      <c r="P3742">
        <v>35.386698256896203</v>
      </c>
      <c r="Q3742">
        <v>0.17056465980270399</v>
      </c>
    </row>
    <row r="3743" spans="1:17" hidden="1" x14ac:dyDescent="0.3">
      <c r="A3743" t="s">
        <v>7715</v>
      </c>
      <c r="B3743" t="s">
        <v>7716</v>
      </c>
      <c r="C3743" t="s">
        <v>10405</v>
      </c>
      <c r="D3743" t="s">
        <v>1564</v>
      </c>
      <c r="E3743">
        <v>35.799999999999997</v>
      </c>
      <c r="F3743">
        <v>3.58</v>
      </c>
      <c r="G3743">
        <v>81.245739384995005</v>
      </c>
      <c r="H3743">
        <v>67.721383287598698</v>
      </c>
      <c r="I3743">
        <v>86.014451425908902</v>
      </c>
      <c r="J3743">
        <v>-2.63611858085347</v>
      </c>
      <c r="K3743">
        <v>2.4418878809133</v>
      </c>
      <c r="L3743">
        <v>1.99721298766166</v>
      </c>
      <c r="M3743">
        <v>79.788628590360204</v>
      </c>
      <c r="N3743">
        <v>1.6189374685523501</v>
      </c>
      <c r="O3743">
        <v>0.55865921787709905</v>
      </c>
      <c r="P3743">
        <v>148.611111111111</v>
      </c>
      <c r="Q3743">
        <v>0.18383396939021099</v>
      </c>
    </row>
    <row r="3744" spans="1:17" hidden="1" x14ac:dyDescent="0.3">
      <c r="A3744" t="s">
        <v>7717</v>
      </c>
      <c r="B3744" t="s">
        <v>7718</v>
      </c>
      <c r="C3744" t="s">
        <v>10405</v>
      </c>
      <c r="D3744" t="s">
        <v>7719</v>
      </c>
      <c r="E3744">
        <v>35.750032500000003</v>
      </c>
      <c r="F3744">
        <v>85.75</v>
      </c>
      <c r="G3744">
        <v>14.932425288387501</v>
      </c>
      <c r="H3744">
        <v>-10.349915677072</v>
      </c>
      <c r="I3744">
        <v>20.934123220479901</v>
      </c>
      <c r="J3744">
        <v>-5.0656725119052002</v>
      </c>
      <c r="K3744">
        <v>90.259872327190607</v>
      </c>
      <c r="L3744">
        <v>81.417812023885304</v>
      </c>
      <c r="M3744">
        <v>32.726965920054099</v>
      </c>
      <c r="N3744">
        <v>0.51886307942889798</v>
      </c>
      <c r="O3744">
        <v>52.606413994169102</v>
      </c>
      <c r="P3744">
        <v>64.903846153846104</v>
      </c>
      <c r="Q3744">
        <v>7.4482875963425996E-2</v>
      </c>
    </row>
    <row r="3745" spans="1:17" hidden="1" x14ac:dyDescent="0.3">
      <c r="A3745" t="s">
        <v>7720</v>
      </c>
      <c r="B3745" t="s">
        <v>7721</v>
      </c>
      <c r="C3745" t="s">
        <v>10405</v>
      </c>
      <c r="E3745">
        <v>35.738082380000002</v>
      </c>
      <c r="F3745">
        <v>68.599999999999994</v>
      </c>
      <c r="G3745">
        <v>53.5559066951623</v>
      </c>
      <c r="H3745">
        <v>-12.886354861658599</v>
      </c>
      <c r="I3745">
        <v>-1.1234530425039599</v>
      </c>
      <c r="J3745">
        <v>0.69506340120870602</v>
      </c>
      <c r="K3745">
        <v>69.001148878610493</v>
      </c>
      <c r="L3745">
        <v>65.329469335595604</v>
      </c>
      <c r="M3745">
        <v>65.124332760474203</v>
      </c>
      <c r="N3745">
        <v>0.19447570288541599</v>
      </c>
      <c r="O3745">
        <v>77.725947521865905</v>
      </c>
      <c r="P3745">
        <v>100.52616194095199</v>
      </c>
      <c r="Q3745">
        <v>4.9590069223023003E-2</v>
      </c>
    </row>
    <row r="3746" spans="1:17" hidden="1" x14ac:dyDescent="0.3">
      <c r="A3746" t="s">
        <v>7722</v>
      </c>
      <c r="B3746" t="s">
        <v>7723</v>
      </c>
      <c r="C3746" t="s">
        <v>10405</v>
      </c>
      <c r="D3746" t="s">
        <v>46</v>
      </c>
      <c r="E3746">
        <v>35.708133099999998</v>
      </c>
      <c r="F3746">
        <v>1.49</v>
      </c>
      <c r="G3746">
        <v>43.444618936815701</v>
      </c>
      <c r="H3746">
        <v>31.348217669149999</v>
      </c>
      <c r="I3746">
        <v>12.1705779081224</v>
      </c>
      <c r="J3746">
        <v>12.232686083869501</v>
      </c>
      <c r="K3746">
        <v>1.25538541467954</v>
      </c>
      <c r="L3746">
        <v>1.08585780194176</v>
      </c>
      <c r="M3746">
        <v>95.752375869378994</v>
      </c>
      <c r="N3746">
        <v>0.86428514609035001</v>
      </c>
      <c r="O3746">
        <v>10.738255033557</v>
      </c>
      <c r="P3746">
        <v>98.6666666666666</v>
      </c>
      <c r="Q3746">
        <v>8.9859790923234997E-2</v>
      </c>
    </row>
    <row r="3747" spans="1:17" hidden="1" x14ac:dyDescent="0.3">
      <c r="A3747" t="s">
        <v>7724</v>
      </c>
      <c r="B3747" t="s">
        <v>7725</v>
      </c>
      <c r="C3747" t="s">
        <v>10405</v>
      </c>
      <c r="D3747" t="s">
        <v>144</v>
      </c>
      <c r="E3747">
        <v>35.625</v>
      </c>
      <c r="F3747">
        <v>2.5</v>
      </c>
      <c r="G3747">
        <v>60.422810397392603</v>
      </c>
      <c r="H3747">
        <v>-6.4616232483490101</v>
      </c>
      <c r="I3747">
        <v>-15.3538231566513</v>
      </c>
      <c r="J3747">
        <v>-2.8466789954955098</v>
      </c>
      <c r="K3747">
        <v>2.57659995185747</v>
      </c>
      <c r="L3747">
        <v>2.3698339934912398</v>
      </c>
      <c r="M3747">
        <v>39.346202407706102</v>
      </c>
      <c r="N3747">
        <v>0.22867608459855199</v>
      </c>
      <c r="O3747">
        <v>37.200000000000003</v>
      </c>
      <c r="P3747">
        <v>110.29783808647601</v>
      </c>
      <c r="Q3747">
        <v>7.4665165955557E-2</v>
      </c>
    </row>
    <row r="3748" spans="1:17" hidden="1" x14ac:dyDescent="0.3">
      <c r="A3748" t="s">
        <v>7726</v>
      </c>
      <c r="B3748" t="s">
        <v>7727</v>
      </c>
      <c r="C3748" t="s">
        <v>10405</v>
      </c>
      <c r="D3748" t="s">
        <v>1473</v>
      </c>
      <c r="E3748">
        <v>35.587750632000002</v>
      </c>
      <c r="F3748">
        <v>0.84</v>
      </c>
      <c r="G3748">
        <v>-47.691082868658903</v>
      </c>
      <c r="H3748">
        <v>-5.6502642219798496</v>
      </c>
      <c r="I3748">
        <v>-27.072058838020599</v>
      </c>
      <c r="J3748">
        <v>-4.3257554745719897</v>
      </c>
      <c r="K3748">
        <v>0.86739643978469005</v>
      </c>
      <c r="L3748">
        <v>0.91033902909679598</v>
      </c>
      <c r="M3748">
        <v>31.503902681778602</v>
      </c>
      <c r="N3748">
        <v>0.72108246694612299</v>
      </c>
      <c r="O3748">
        <v>60.714285714285701</v>
      </c>
      <c r="P3748">
        <v>4.9999999999999796</v>
      </c>
      <c r="Q3748">
        <v>3.98715526335E-2</v>
      </c>
    </row>
    <row r="3749" spans="1:17" hidden="1" x14ac:dyDescent="0.3">
      <c r="A3749" t="s">
        <v>7728</v>
      </c>
      <c r="B3749" t="s">
        <v>7729</v>
      </c>
      <c r="C3749" t="s">
        <v>10405</v>
      </c>
      <c r="D3749" t="s">
        <v>1614</v>
      </c>
      <c r="E3749">
        <v>35.543720409999999</v>
      </c>
      <c r="F3749">
        <v>53.71</v>
      </c>
      <c r="G3749">
        <v>-86.978989102891305</v>
      </c>
      <c r="H3749">
        <v>-15.2602260368292</v>
      </c>
      <c r="I3749">
        <v>-72.524129875830198</v>
      </c>
      <c r="J3749">
        <v>-4.4471350158410301</v>
      </c>
      <c r="K3749">
        <v>55.712338607078003</v>
      </c>
      <c r="M3749">
        <v>46.608013926271198</v>
      </c>
      <c r="N3749">
        <v>0.28097359845713898</v>
      </c>
      <c r="O3749">
        <v>122.863526345187</v>
      </c>
      <c r="P3749">
        <v>17.501640778822999</v>
      </c>
    </row>
    <row r="3750" spans="1:17" hidden="1" x14ac:dyDescent="0.3">
      <c r="A3750" t="s">
        <v>7730</v>
      </c>
      <c r="B3750" t="s">
        <v>7731</v>
      </c>
      <c r="C3750" t="s">
        <v>10405</v>
      </c>
      <c r="D3750" t="s">
        <v>21</v>
      </c>
      <c r="E3750">
        <v>35.489515376</v>
      </c>
      <c r="F3750">
        <v>22.96</v>
      </c>
      <c r="G3750">
        <v>24.3409774802331</v>
      </c>
      <c r="H3750">
        <v>-4.2897794158392397</v>
      </c>
      <c r="I3750">
        <v>32.181907748088399</v>
      </c>
      <c r="J3750">
        <v>-10.392796541613</v>
      </c>
      <c r="K3750">
        <v>21.382069752928299</v>
      </c>
      <c r="L3750">
        <v>18.3222668218005</v>
      </c>
      <c r="M3750">
        <v>41.944402280140302</v>
      </c>
      <c r="N3750">
        <v>1.05694822582055</v>
      </c>
      <c r="O3750">
        <v>22.038327526132299</v>
      </c>
      <c r="P3750">
        <v>91.3333333333333</v>
      </c>
      <c r="Q3750">
        <v>1.57873216422E-4</v>
      </c>
    </row>
    <row r="3751" spans="1:17" hidden="1" x14ac:dyDescent="0.3">
      <c r="A3751" t="s">
        <v>7732</v>
      </c>
      <c r="B3751" t="s">
        <v>7733</v>
      </c>
      <c r="C3751" t="s">
        <v>10405</v>
      </c>
      <c r="D3751" t="s">
        <v>549</v>
      </c>
      <c r="E3751">
        <v>35.463652000000003</v>
      </c>
      <c r="F3751">
        <v>1.07</v>
      </c>
      <c r="G3751">
        <v>-59.552201412945699</v>
      </c>
      <c r="H3751">
        <v>28.832494398709802</v>
      </c>
      <c r="I3751">
        <v>8.4877134579945501</v>
      </c>
      <c r="J3751">
        <v>9.9469717981552801</v>
      </c>
      <c r="K3751">
        <v>0.90293530308105296</v>
      </c>
      <c r="L3751">
        <v>1.0817259271582</v>
      </c>
      <c r="M3751">
        <v>66.463971460201705</v>
      </c>
      <c r="N3751">
        <v>1.60887607180329</v>
      </c>
      <c r="O3751">
        <v>176.635514018691</v>
      </c>
      <c r="P3751">
        <v>64.615384615384599</v>
      </c>
      <c r="Q3751">
        <v>7.9909381117405004E-2</v>
      </c>
    </row>
    <row r="3752" spans="1:17" hidden="1" x14ac:dyDescent="0.3">
      <c r="A3752" t="s">
        <v>7734</v>
      </c>
      <c r="B3752" t="s">
        <v>7735</v>
      </c>
      <c r="C3752" t="s">
        <v>10405</v>
      </c>
      <c r="D3752" t="s">
        <v>1369</v>
      </c>
      <c r="E3752">
        <v>35.335546641000001</v>
      </c>
      <c r="F3752">
        <v>999.99</v>
      </c>
      <c r="G3752">
        <v>-31.849498710243001</v>
      </c>
      <c r="H3752">
        <v>-4.5008389346235198</v>
      </c>
      <c r="I3752">
        <v>-17.394639483181901</v>
      </c>
      <c r="J3752">
        <v>-2.0530282018447199</v>
      </c>
      <c r="K3752">
        <v>999.99383220989102</v>
      </c>
      <c r="L3752">
        <v>999.99317878938405</v>
      </c>
      <c r="M3752">
        <v>45.349584451913898</v>
      </c>
      <c r="N3752">
        <v>0.94098281257989103</v>
      </c>
      <c r="O3752">
        <v>4.5010450104500999</v>
      </c>
      <c r="P3752">
        <v>0.88171500630516098</v>
      </c>
      <c r="Q3752">
        <v>-0.10191173764686701</v>
      </c>
    </row>
    <row r="3753" spans="1:17" hidden="1" x14ac:dyDescent="0.3">
      <c r="A3753" t="s">
        <v>7736</v>
      </c>
      <c r="B3753" t="s">
        <v>7737</v>
      </c>
      <c r="C3753" t="s">
        <v>10405</v>
      </c>
      <c r="D3753" t="s">
        <v>86</v>
      </c>
      <c r="E3753">
        <v>35.311967215999999</v>
      </c>
      <c r="F3753">
        <v>35.18</v>
      </c>
      <c r="G3753">
        <v>84.111213383065603</v>
      </c>
      <c r="H3753">
        <v>91.120877352591805</v>
      </c>
      <c r="I3753">
        <v>83.748871094290905</v>
      </c>
      <c r="J3753">
        <v>47.079148033135198</v>
      </c>
      <c r="K3753">
        <v>20.8354553092224</v>
      </c>
      <c r="L3753">
        <v>19.299611902530799</v>
      </c>
      <c r="M3753">
        <v>86.284880555974993</v>
      </c>
      <c r="N3753">
        <v>4.4680277390243397</v>
      </c>
      <c r="O3753">
        <v>0</v>
      </c>
      <c r="P3753">
        <v>132.21122112211199</v>
      </c>
      <c r="Q3753">
        <v>-6.1538314367956003E-2</v>
      </c>
    </row>
    <row r="3754" spans="1:17" hidden="1" x14ac:dyDescent="0.3">
      <c r="A3754" t="s">
        <v>7738</v>
      </c>
      <c r="B3754" t="s">
        <v>7739</v>
      </c>
      <c r="C3754" t="s">
        <v>10405</v>
      </c>
      <c r="D3754" t="s">
        <v>130</v>
      </c>
      <c r="E3754">
        <v>35.300699999999999</v>
      </c>
      <c r="F3754">
        <v>30.5</v>
      </c>
      <c r="G3754">
        <v>-40.120175401972404</v>
      </c>
      <c r="I3754">
        <v>-21.4826897976473</v>
      </c>
      <c r="M3754">
        <v>0</v>
      </c>
      <c r="N3754">
        <v>1</v>
      </c>
      <c r="O3754">
        <v>9.01639344262294</v>
      </c>
      <c r="P3754">
        <v>0</v>
      </c>
    </row>
    <row r="3755" spans="1:17" hidden="1" x14ac:dyDescent="0.3">
      <c r="A3755" t="s">
        <v>7740</v>
      </c>
      <c r="B3755" t="s">
        <v>7741</v>
      </c>
      <c r="C3755" t="s">
        <v>10405</v>
      </c>
      <c r="D3755" t="s">
        <v>125</v>
      </c>
      <c r="E3755">
        <v>35.272736999999999</v>
      </c>
      <c r="F3755">
        <v>66.06</v>
      </c>
      <c r="G3755">
        <v>67.426519389304403</v>
      </c>
      <c r="H3755">
        <v>-13.652685719849201</v>
      </c>
      <c r="I3755">
        <v>34.712199107653902</v>
      </c>
      <c r="J3755">
        <v>-5.0899679010708798</v>
      </c>
      <c r="K3755">
        <v>71.871630395480494</v>
      </c>
      <c r="L3755">
        <v>61.9559360172548</v>
      </c>
      <c r="M3755">
        <v>27.792620728933301</v>
      </c>
      <c r="N3755">
        <v>0.80320643638561495</v>
      </c>
      <c r="O3755">
        <v>42.279745685740203</v>
      </c>
      <c r="P3755">
        <v>134.92176386913201</v>
      </c>
      <c r="Q3755">
        <v>3.290748099232E-2</v>
      </c>
    </row>
    <row r="3756" spans="1:17" hidden="1" x14ac:dyDescent="0.3">
      <c r="A3756" t="s">
        <v>7742</v>
      </c>
      <c r="B3756" t="s">
        <v>7743</v>
      </c>
      <c r="C3756" t="s">
        <v>10405</v>
      </c>
      <c r="D3756" t="s">
        <v>615</v>
      </c>
      <c r="E3756">
        <v>35.193165929999999</v>
      </c>
      <c r="F3756">
        <v>3.51</v>
      </c>
      <c r="G3756">
        <v>-53.849498710243097</v>
      </c>
      <c r="H3756">
        <v>-8.8251632589478497</v>
      </c>
      <c r="I3756">
        <v>-34.219284032944898</v>
      </c>
      <c r="J3756">
        <v>-5.3317167264348901</v>
      </c>
      <c r="K3756">
        <v>3.7112328753172599</v>
      </c>
      <c r="L3756">
        <v>4.2739458760306102</v>
      </c>
      <c r="M3756">
        <v>14.914899883072099</v>
      </c>
      <c r="N3756">
        <v>0.76381880420410098</v>
      </c>
      <c r="O3756">
        <v>133.61823361823301</v>
      </c>
      <c r="P3756">
        <v>1.44508670520231</v>
      </c>
      <c r="Q3756">
        <v>0.11138443750532399</v>
      </c>
    </row>
    <row r="3757" spans="1:17" hidden="1" x14ac:dyDescent="0.3">
      <c r="A3757" t="s">
        <v>7744</v>
      </c>
      <c r="B3757" t="s">
        <v>7745</v>
      </c>
      <c r="C3757" t="s">
        <v>10405</v>
      </c>
      <c r="D3757" t="s">
        <v>2368</v>
      </c>
      <c r="E3757">
        <v>35.165013856000002</v>
      </c>
      <c r="F3757">
        <v>47.44</v>
      </c>
      <c r="G3757">
        <v>36.616410380665897</v>
      </c>
      <c r="H3757">
        <v>-0.16404539367774701</v>
      </c>
      <c r="I3757">
        <v>-7.5798246683671202</v>
      </c>
      <c r="J3757">
        <v>-3.8763405526152899</v>
      </c>
      <c r="K3757">
        <v>46.603391786783298</v>
      </c>
      <c r="L3757">
        <v>43.576289600112197</v>
      </c>
      <c r="M3757">
        <v>48.219056394720397</v>
      </c>
      <c r="N3757">
        <v>1.44106903228545</v>
      </c>
      <c r="O3757">
        <v>41.842327150084301</v>
      </c>
      <c r="P3757">
        <v>110.75077743225199</v>
      </c>
      <c r="Q3757">
        <v>0.10843930096996</v>
      </c>
    </row>
    <row r="3758" spans="1:17" hidden="1" x14ac:dyDescent="0.3">
      <c r="A3758" t="s">
        <v>7746</v>
      </c>
      <c r="B3758" t="s">
        <v>7747</v>
      </c>
      <c r="C3758" t="s">
        <v>10405</v>
      </c>
      <c r="D3758" t="s">
        <v>74</v>
      </c>
      <c r="E3758">
        <v>35.120100000000001</v>
      </c>
      <c r="F3758">
        <v>35.049999999999997</v>
      </c>
      <c r="G3758">
        <v>81.141437845648099</v>
      </c>
      <c r="H3758">
        <v>-15.735343066854901</v>
      </c>
      <c r="I3758">
        <v>36.400884869604297</v>
      </c>
      <c r="J3758">
        <v>-5.2361267933940203</v>
      </c>
      <c r="K3758">
        <v>32.542524786577999</v>
      </c>
      <c r="L3758">
        <v>26.382051394449501</v>
      </c>
      <c r="M3758">
        <v>49.500375573801897</v>
      </c>
      <c r="N3758">
        <v>0.54004295081992104</v>
      </c>
      <c r="O3758">
        <v>16.9472182596291</v>
      </c>
      <c r="P3758">
        <v>116.22455274521801</v>
      </c>
      <c r="Q3758">
        <v>0.106605772870715</v>
      </c>
    </row>
    <row r="3759" spans="1:17" hidden="1" x14ac:dyDescent="0.3">
      <c r="A3759" t="s">
        <v>7748</v>
      </c>
      <c r="B3759" t="s">
        <v>7749</v>
      </c>
      <c r="C3759" t="s">
        <v>10405</v>
      </c>
      <c r="D3759" t="s">
        <v>400</v>
      </c>
      <c r="E3759">
        <v>35.088768000000002</v>
      </c>
      <c r="F3759">
        <v>0.96</v>
      </c>
      <c r="G3759">
        <v>18.1505012897569</v>
      </c>
      <c r="H3759">
        <v>-3.4591722679568502</v>
      </c>
      <c r="I3759">
        <v>-15.2669799087138</v>
      </c>
      <c r="J3759">
        <v>-4.0732302220467398</v>
      </c>
      <c r="K3759">
        <v>0.962238445321695</v>
      </c>
      <c r="L3759">
        <v>0.96212953033340598</v>
      </c>
      <c r="M3759">
        <v>44.187193546303703</v>
      </c>
      <c r="N3759">
        <v>1.1074726221138</v>
      </c>
      <c r="O3759">
        <v>37.5</v>
      </c>
      <c r="P3759">
        <v>62.711864406779597</v>
      </c>
      <c r="Q3759">
        <v>5.1989973820619997E-2</v>
      </c>
    </row>
    <row r="3760" spans="1:17" hidden="1" x14ac:dyDescent="0.3">
      <c r="A3760" t="s">
        <v>7750</v>
      </c>
      <c r="B3760" t="s">
        <v>7751</v>
      </c>
      <c r="C3760" t="s">
        <v>10405</v>
      </c>
      <c r="D3760" t="s">
        <v>7719</v>
      </c>
      <c r="E3760">
        <v>34.971040000000002</v>
      </c>
      <c r="F3760">
        <v>221</v>
      </c>
      <c r="G3760">
        <v>-21.349498710243001</v>
      </c>
      <c r="H3760">
        <v>11.845568014573599</v>
      </c>
      <c r="I3760">
        <v>3.07415310335392</v>
      </c>
      <c r="J3760">
        <v>-6.3820325308490498</v>
      </c>
      <c r="K3760">
        <v>194.18252618397301</v>
      </c>
      <c r="L3760">
        <v>184.79901926695001</v>
      </c>
      <c r="M3760">
        <v>59.9708554332313</v>
      </c>
      <c r="N3760">
        <v>0.56576402321083097</v>
      </c>
      <c r="O3760">
        <v>8.8235294117646905</v>
      </c>
      <c r="P3760">
        <v>49.983033593484897</v>
      </c>
      <c r="Q3760">
        <v>7.4950258214487003E-2</v>
      </c>
    </row>
    <row r="3761" spans="1:17" hidden="1" x14ac:dyDescent="0.3">
      <c r="A3761" t="s">
        <v>7752</v>
      </c>
      <c r="B3761" t="s">
        <v>7753</v>
      </c>
      <c r="C3761" t="s">
        <v>10405</v>
      </c>
      <c r="D3761" t="s">
        <v>2307</v>
      </c>
      <c r="E3761">
        <v>34.895627249999997</v>
      </c>
      <c r="F3761">
        <v>696.45</v>
      </c>
      <c r="G3761">
        <v>358.43561216620799</v>
      </c>
      <c r="H3761">
        <v>-2.90637018903301</v>
      </c>
      <c r="I3761">
        <v>3.4958309212617502</v>
      </c>
      <c r="J3761">
        <v>1.5515476669228001</v>
      </c>
      <c r="K3761">
        <v>793.19959879329099</v>
      </c>
      <c r="L3761">
        <v>674.02922223513099</v>
      </c>
      <c r="M3761">
        <v>41.181917982940597</v>
      </c>
      <c r="N3761">
        <v>0.74018390115211696</v>
      </c>
      <c r="O3761">
        <v>72.302390695670795</v>
      </c>
      <c r="P3761">
        <v>400.32327586206901</v>
      </c>
      <c r="Q3761">
        <v>0.38234309024826402</v>
      </c>
    </row>
    <row r="3762" spans="1:17" hidden="1" x14ac:dyDescent="0.3">
      <c r="A3762" t="s">
        <v>7754</v>
      </c>
      <c r="B3762" t="s">
        <v>7755</v>
      </c>
      <c r="C3762" t="s">
        <v>10405</v>
      </c>
      <c r="D3762" t="s">
        <v>7316</v>
      </c>
      <c r="E3762">
        <v>34.887999999999998</v>
      </c>
      <c r="F3762">
        <v>890</v>
      </c>
      <c r="G3762">
        <v>68.172975725086701</v>
      </c>
      <c r="H3762">
        <v>21.006514006552901</v>
      </c>
      <c r="I3762">
        <v>19.972238121386599</v>
      </c>
      <c r="J3762">
        <v>10.2430244297342</v>
      </c>
      <c r="K3762">
        <v>732.52152877929097</v>
      </c>
      <c r="L3762">
        <v>639.02978758130303</v>
      </c>
      <c r="M3762">
        <v>75.912961843734394</v>
      </c>
      <c r="N3762">
        <v>1.68135505489416</v>
      </c>
      <c r="O3762">
        <v>6.97191011235953</v>
      </c>
      <c r="P3762">
        <v>119.21182266009799</v>
      </c>
      <c r="Q3762">
        <v>3.1480274772306999E-2</v>
      </c>
    </row>
    <row r="3763" spans="1:17" hidden="1" x14ac:dyDescent="0.3">
      <c r="A3763" t="s">
        <v>7756</v>
      </c>
      <c r="B3763" t="s">
        <v>7757</v>
      </c>
      <c r="C3763" t="s">
        <v>10405</v>
      </c>
      <c r="D3763" t="s">
        <v>592</v>
      </c>
      <c r="E3763">
        <v>34.870106376000003</v>
      </c>
      <c r="F3763">
        <v>88.41</v>
      </c>
      <c r="G3763">
        <v>-0.11056263514251401</v>
      </c>
      <c r="H3763">
        <v>0.38261094882635399</v>
      </c>
      <c r="I3763">
        <v>0.51680356829846297</v>
      </c>
      <c r="J3763">
        <v>-9.0401083052038995</v>
      </c>
      <c r="K3763">
        <v>86.879384246327305</v>
      </c>
      <c r="L3763">
        <v>81.163286071825695</v>
      </c>
      <c r="M3763">
        <v>43.379724032139201</v>
      </c>
      <c r="N3763">
        <v>0.67873306725027405</v>
      </c>
      <c r="O3763">
        <v>32.326659880104003</v>
      </c>
      <c r="P3763">
        <v>39.250275633957997</v>
      </c>
      <c r="Q3763">
        <v>1.9295389232034998E-2</v>
      </c>
    </row>
    <row r="3764" spans="1:17" hidden="1" x14ac:dyDescent="0.3">
      <c r="A3764" t="s">
        <v>7758</v>
      </c>
      <c r="B3764" t="s">
        <v>7759</v>
      </c>
      <c r="C3764" t="s">
        <v>10405</v>
      </c>
      <c r="D3764" t="s">
        <v>1403</v>
      </c>
      <c r="E3764">
        <v>34.779888</v>
      </c>
      <c r="F3764">
        <v>50.67</v>
      </c>
      <c r="G3764">
        <v>-66.146697880367498</v>
      </c>
      <c r="H3764">
        <v>-10.5380191297275</v>
      </c>
      <c r="I3764">
        <v>-21.970910669622601</v>
      </c>
      <c r="J3764">
        <v>-9.2348463836629104</v>
      </c>
      <c r="K3764">
        <v>54.608159939478597</v>
      </c>
      <c r="M3764">
        <v>33.566545132149898</v>
      </c>
      <c r="N3764">
        <v>0.54201319185546304</v>
      </c>
      <c r="O3764">
        <v>75.725281231497902</v>
      </c>
      <c r="P3764">
        <v>17.156069364161802</v>
      </c>
    </row>
    <row r="3765" spans="1:17" hidden="1" x14ac:dyDescent="0.3">
      <c r="A3765" t="s">
        <v>7760</v>
      </c>
      <c r="B3765" t="s">
        <v>7761</v>
      </c>
      <c r="C3765" t="s">
        <v>10405</v>
      </c>
      <c r="D3765" t="s">
        <v>215</v>
      </c>
      <c r="E3765">
        <v>34.754249999999999</v>
      </c>
      <c r="F3765">
        <v>77.75</v>
      </c>
      <c r="G3765">
        <v>-37.090205596288101</v>
      </c>
      <c r="H3765">
        <v>-17.383191875800001</v>
      </c>
      <c r="I3765">
        <v>-22.635346369227001</v>
      </c>
      <c r="J3765">
        <v>-14.9353811430211</v>
      </c>
      <c r="M3765">
        <v>36.418942266791497</v>
      </c>
      <c r="O3765">
        <v>14.7909967845659</v>
      </c>
      <c r="P3765">
        <v>10.5188343994314</v>
      </c>
    </row>
    <row r="3766" spans="1:17" hidden="1" x14ac:dyDescent="0.3">
      <c r="A3766" t="s">
        <v>7762</v>
      </c>
      <c r="B3766" t="s">
        <v>7763</v>
      </c>
      <c r="C3766" t="s">
        <v>10405</v>
      </c>
      <c r="D3766" t="s">
        <v>1232</v>
      </c>
      <c r="E3766">
        <v>34.739960000000004</v>
      </c>
      <c r="F3766">
        <v>85.99</v>
      </c>
      <c r="G3766">
        <v>26.365772678901301</v>
      </c>
      <c r="H3766">
        <v>-18.073020178037599</v>
      </c>
      <c r="I3766">
        <v>36.406111724115497</v>
      </c>
      <c r="J3766">
        <v>-12.266492898068</v>
      </c>
      <c r="K3766">
        <v>84.082455109596694</v>
      </c>
      <c r="L3766">
        <v>69.860148506908402</v>
      </c>
      <c r="M3766">
        <v>47.0587038122001</v>
      </c>
      <c r="N3766">
        <v>0.26879016604994199</v>
      </c>
      <c r="O3766">
        <v>46.528666123967902</v>
      </c>
      <c r="P3766">
        <v>77.262420119562904</v>
      </c>
      <c r="Q3766">
        <v>8.0897206062623003E-2</v>
      </c>
    </row>
    <row r="3767" spans="1:17" hidden="1" x14ac:dyDescent="0.3">
      <c r="A3767" t="s">
        <v>7764</v>
      </c>
      <c r="B3767" t="s">
        <v>7765</v>
      </c>
      <c r="C3767" t="s">
        <v>10405</v>
      </c>
      <c r="D3767" t="s">
        <v>215</v>
      </c>
      <c r="E3767">
        <v>34.673949999999998</v>
      </c>
      <c r="F3767">
        <v>50</v>
      </c>
      <c r="G3767">
        <v>-78.629700945474596</v>
      </c>
      <c r="H3767">
        <v>-20.112653280615</v>
      </c>
      <c r="I3767">
        <v>-45.966068054610403</v>
      </c>
      <c r="J3767">
        <v>-3.14105985367459</v>
      </c>
      <c r="K3767">
        <v>56.641235082006098</v>
      </c>
      <c r="L3767">
        <v>61.311035593956198</v>
      </c>
      <c r="M3767">
        <v>31.753893120688701</v>
      </c>
      <c r="N3767">
        <v>0.52971311475409799</v>
      </c>
      <c r="O3767">
        <v>136</v>
      </c>
      <c r="P3767">
        <v>5.26315789473683</v>
      </c>
    </row>
    <row r="3768" spans="1:17" hidden="1" x14ac:dyDescent="0.3">
      <c r="A3768" t="s">
        <v>7766</v>
      </c>
      <c r="B3768" t="s">
        <v>7767</v>
      </c>
      <c r="C3768" t="s">
        <v>10405</v>
      </c>
      <c r="D3768" t="s">
        <v>400</v>
      </c>
      <c r="E3768">
        <v>34.654320800000001</v>
      </c>
      <c r="F3768">
        <v>57.64</v>
      </c>
      <c r="G3768">
        <v>113.427097034437</v>
      </c>
      <c r="H3768">
        <v>-12.2164213854556</v>
      </c>
      <c r="I3768">
        <v>114.931035647813</v>
      </c>
      <c r="J3768">
        <v>-8.2229136915046102</v>
      </c>
      <c r="K3768">
        <v>54.797815762333798</v>
      </c>
      <c r="L3768">
        <v>42.420777394270203</v>
      </c>
      <c r="M3768">
        <v>52.251433150527397</v>
      </c>
      <c r="N3768">
        <v>0.346940849501371</v>
      </c>
      <c r="O3768">
        <v>17.973629424011101</v>
      </c>
      <c r="P3768">
        <v>173.04594978682999</v>
      </c>
      <c r="Q3768">
        <v>9.2127331970900006E-2</v>
      </c>
    </row>
    <row r="3769" spans="1:17" hidden="1" x14ac:dyDescent="0.3">
      <c r="A3769" t="s">
        <v>7768</v>
      </c>
      <c r="B3769" t="s">
        <v>7769</v>
      </c>
      <c r="C3769" t="s">
        <v>10405</v>
      </c>
      <c r="D3769" t="s">
        <v>225</v>
      </c>
      <c r="E3769">
        <v>34.565212500000001</v>
      </c>
      <c r="F3769">
        <v>6.25</v>
      </c>
      <c r="G3769">
        <v>284.81716795642302</v>
      </c>
      <c r="H3769">
        <v>14.992338453290699</v>
      </c>
      <c r="I3769">
        <v>105.81964623110299</v>
      </c>
      <c r="J3769">
        <v>5.6798364730234496</v>
      </c>
      <c r="K3769">
        <v>5.38399634930615</v>
      </c>
      <c r="L3769">
        <v>3.9146104975061</v>
      </c>
      <c r="M3769">
        <v>82.500477017829994</v>
      </c>
      <c r="N3769">
        <v>1.04060440547288</v>
      </c>
      <c r="O3769">
        <v>2.0799999999999899</v>
      </c>
      <c r="P3769">
        <v>495.23809523809501</v>
      </c>
      <c r="Q3769">
        <v>0.224098151534002</v>
      </c>
    </row>
    <row r="3770" spans="1:17" hidden="1" x14ac:dyDescent="0.3">
      <c r="A3770" t="s">
        <v>7770</v>
      </c>
      <c r="B3770" t="s">
        <v>7771</v>
      </c>
      <c r="C3770" t="s">
        <v>10405</v>
      </c>
      <c r="D3770" t="s">
        <v>452</v>
      </c>
      <c r="E3770">
        <v>34.545555</v>
      </c>
      <c r="F3770">
        <v>2.25</v>
      </c>
      <c r="G3770">
        <v>-6.8494987102430898</v>
      </c>
      <c r="H3770">
        <v>-12.3846563620094</v>
      </c>
      <c r="I3770">
        <v>-15.1219122104546</v>
      </c>
      <c r="J3770">
        <v>-7.5849430954617398</v>
      </c>
      <c r="K3770">
        <v>2.3707441357848502</v>
      </c>
      <c r="L3770">
        <v>2.3911389196605199</v>
      </c>
      <c r="M3770">
        <v>37.981550282712497</v>
      </c>
      <c r="N3770">
        <v>0.94284648052164399</v>
      </c>
      <c r="O3770">
        <v>62.2222222222222</v>
      </c>
      <c r="P3770">
        <v>36.363636363636303</v>
      </c>
      <c r="Q3770">
        <v>5.4985731113453E-2</v>
      </c>
    </row>
    <row r="3771" spans="1:17" hidden="1" x14ac:dyDescent="0.3">
      <c r="A3771" t="s">
        <v>7772</v>
      </c>
      <c r="B3771" t="s">
        <v>7773</v>
      </c>
      <c r="C3771" t="s">
        <v>10405</v>
      </c>
      <c r="D3771" t="s">
        <v>792</v>
      </c>
      <c r="E3771">
        <v>34.466747056000003</v>
      </c>
      <c r="F3771">
        <v>14.83</v>
      </c>
      <c r="G3771">
        <v>-77.784606256724999</v>
      </c>
      <c r="H3771">
        <v>62.804550286933299</v>
      </c>
      <c r="I3771">
        <v>-2.4333991731043998</v>
      </c>
      <c r="J3771">
        <v>17.861134888283999</v>
      </c>
      <c r="K3771">
        <v>10.340539425315701</v>
      </c>
      <c r="L3771">
        <v>14.5726259004159</v>
      </c>
      <c r="M3771">
        <v>77.954386610623004</v>
      </c>
      <c r="N3771">
        <v>1.8585439456808699</v>
      </c>
      <c r="O3771">
        <v>206.13621038435599</v>
      </c>
      <c r="P3771">
        <v>98.527443105756305</v>
      </c>
      <c r="Q3771">
        <v>-3.034616100346E-2</v>
      </c>
    </row>
    <row r="3772" spans="1:17" hidden="1" x14ac:dyDescent="0.3">
      <c r="A3772" t="s">
        <v>7774</v>
      </c>
      <c r="B3772" t="s">
        <v>7775</v>
      </c>
      <c r="C3772" t="s">
        <v>10405</v>
      </c>
      <c r="D3772" t="s">
        <v>74</v>
      </c>
      <c r="E3772">
        <v>34.322969999999998</v>
      </c>
      <c r="F3772">
        <v>0.6</v>
      </c>
      <c r="G3772">
        <v>-38.141332712920402</v>
      </c>
      <c r="H3772">
        <v>-7.77952745921369</v>
      </c>
      <c r="I3772">
        <v>-68.214311614329404</v>
      </c>
      <c r="J3772">
        <v>-3.71969486851139</v>
      </c>
      <c r="K3772">
        <v>0.67315471328873</v>
      </c>
      <c r="L3772">
        <v>0.87147001150909997</v>
      </c>
      <c r="M3772">
        <v>50.939457937546599</v>
      </c>
      <c r="N3772">
        <v>0.14986704927171399</v>
      </c>
      <c r="O3772">
        <v>201.666666666666</v>
      </c>
      <c r="P3772">
        <v>5.26315789473683</v>
      </c>
      <c r="Q3772">
        <v>9.7050904045253003E-2</v>
      </c>
    </row>
    <row r="3773" spans="1:17" hidden="1" x14ac:dyDescent="0.3">
      <c r="A3773" t="s">
        <v>7776</v>
      </c>
      <c r="B3773" t="s">
        <v>7777</v>
      </c>
      <c r="C3773" t="s">
        <v>10405</v>
      </c>
      <c r="D3773" t="s">
        <v>21</v>
      </c>
      <c r="E3773">
        <v>34.32</v>
      </c>
      <c r="F3773">
        <v>45.76</v>
      </c>
      <c r="G3773">
        <v>9.9979904404078699</v>
      </c>
      <c r="H3773">
        <v>9.2356823968345303</v>
      </c>
      <c r="I3773">
        <v>7.83798230116399</v>
      </c>
      <c r="J3773">
        <v>-9.2450710480574205</v>
      </c>
      <c r="K3773">
        <v>44.959326685573899</v>
      </c>
      <c r="L3773">
        <v>40.660864585394997</v>
      </c>
      <c r="M3773">
        <v>41.494280798657798</v>
      </c>
      <c r="N3773">
        <v>1.09948642859094</v>
      </c>
      <c r="O3773">
        <v>15.166083916083901</v>
      </c>
      <c r="P3773">
        <v>49.787234042553102</v>
      </c>
      <c r="Q3773">
        <v>5.2280268675849999E-2</v>
      </c>
    </row>
    <row r="3774" spans="1:17" hidden="1" x14ac:dyDescent="0.3">
      <c r="A3774" t="s">
        <v>7778</v>
      </c>
      <c r="B3774" t="s">
        <v>7779</v>
      </c>
      <c r="C3774" t="s">
        <v>10405</v>
      </c>
      <c r="D3774" t="s">
        <v>393</v>
      </c>
      <c r="E3774">
        <v>34.244170251999897</v>
      </c>
      <c r="F3774">
        <v>85.01</v>
      </c>
      <c r="G3774">
        <v>-30.647117757862102</v>
      </c>
      <c r="H3774">
        <v>-4.6064479465925503</v>
      </c>
      <c r="I3774">
        <v>-20.461914283637999</v>
      </c>
      <c r="J3774">
        <v>-6.1859110847276</v>
      </c>
      <c r="K3774">
        <v>87.076385014761001</v>
      </c>
      <c r="L3774">
        <v>89.848316361691005</v>
      </c>
      <c r="M3774">
        <v>41.389751591816299</v>
      </c>
      <c r="N3774">
        <v>1.05148164546611</v>
      </c>
      <c r="O3774">
        <v>35.278202564404097</v>
      </c>
      <c r="P3774">
        <v>8.9871794871794801</v>
      </c>
      <c r="Q3774">
        <v>-1.6748216249435E-2</v>
      </c>
    </row>
    <row r="3775" spans="1:17" hidden="1" x14ac:dyDescent="0.3">
      <c r="A3775" t="s">
        <v>7780</v>
      </c>
      <c r="B3775" t="s">
        <v>7781</v>
      </c>
      <c r="C3775" t="s">
        <v>10405</v>
      </c>
      <c r="D3775" t="s">
        <v>1429</v>
      </c>
      <c r="E3775">
        <v>34.069158825000002</v>
      </c>
      <c r="F3775">
        <v>19.75</v>
      </c>
      <c r="G3775">
        <v>-56.1790006259519</v>
      </c>
      <c r="H3775">
        <v>-17.5072355231096</v>
      </c>
      <c r="I3775">
        <v>-27.0056234648752</v>
      </c>
      <c r="J3775">
        <v>-4.9101710589875802</v>
      </c>
      <c r="K3775">
        <v>21.942307258788102</v>
      </c>
      <c r="L3775">
        <v>21.167080620172001</v>
      </c>
      <c r="M3775">
        <v>38.068824016408797</v>
      </c>
      <c r="N3775">
        <v>0.53590800607507005</v>
      </c>
      <c r="O3775">
        <v>54.936708860759403</v>
      </c>
      <c r="P3775">
        <v>46.296296296296298</v>
      </c>
    </row>
    <row r="3776" spans="1:17" hidden="1" x14ac:dyDescent="0.3">
      <c r="A3776" t="s">
        <v>7782</v>
      </c>
      <c r="B3776" t="s">
        <v>7783</v>
      </c>
      <c r="C3776" t="s">
        <v>10405</v>
      </c>
      <c r="D3776" t="s">
        <v>374</v>
      </c>
      <c r="E3776">
        <v>34.059778141999999</v>
      </c>
      <c r="F3776">
        <v>59.27</v>
      </c>
      <c r="G3776">
        <v>19.736179039117498</v>
      </c>
      <c r="H3776">
        <v>-4.8186916628594396</v>
      </c>
      <c r="I3776">
        <v>19.772682895896899</v>
      </c>
      <c r="J3776">
        <v>0.73284215503801597</v>
      </c>
      <c r="K3776">
        <v>56.769452340827002</v>
      </c>
      <c r="L3776">
        <v>49.500571230681501</v>
      </c>
      <c r="M3776">
        <v>59.071958778095002</v>
      </c>
      <c r="N3776">
        <v>2.3654916512059301</v>
      </c>
      <c r="O3776">
        <v>24.936730217648002</v>
      </c>
      <c r="P3776">
        <v>114.746376811594</v>
      </c>
    </row>
    <row r="3777" spans="1:17" hidden="1" x14ac:dyDescent="0.3">
      <c r="A3777" t="s">
        <v>7784</v>
      </c>
      <c r="B3777" t="s">
        <v>7785</v>
      </c>
      <c r="C3777" t="s">
        <v>10405</v>
      </c>
      <c r="D3777" t="s">
        <v>54</v>
      </c>
      <c r="E3777">
        <v>34.040607699999903</v>
      </c>
      <c r="F3777">
        <v>5.5</v>
      </c>
      <c r="G3777">
        <v>-5.5931859894901201</v>
      </c>
      <c r="H3777">
        <v>-1.87035303188851</v>
      </c>
      <c r="I3777">
        <v>-12.2495918825592</v>
      </c>
      <c r="J3777">
        <v>1.0670674632677399</v>
      </c>
      <c r="K3777">
        <v>3.84060084798248</v>
      </c>
      <c r="L3777">
        <v>2.670549716824</v>
      </c>
      <c r="M3777">
        <v>38.443217552922597</v>
      </c>
      <c r="N3777">
        <v>1</v>
      </c>
      <c r="Q3777">
        <v>2.0202940921462999E-2</v>
      </c>
    </row>
    <row r="3778" spans="1:17" hidden="1" x14ac:dyDescent="0.3">
      <c r="A3778" t="s">
        <v>7786</v>
      </c>
      <c r="B3778" t="s">
        <v>7787</v>
      </c>
      <c r="C3778" t="s">
        <v>10405</v>
      </c>
      <c r="D3778" t="s">
        <v>7467</v>
      </c>
      <c r="E3778">
        <v>34.005973614999903</v>
      </c>
      <c r="F3778">
        <v>594.95000000000005</v>
      </c>
      <c r="G3778">
        <v>-62.9576506324292</v>
      </c>
      <c r="H3778">
        <v>-13.1572425777282</v>
      </c>
      <c r="I3778">
        <v>-44.484100267495599</v>
      </c>
      <c r="J3778">
        <v>-0.67544523377961396</v>
      </c>
      <c r="K3778">
        <v>595.71934326268195</v>
      </c>
      <c r="L3778">
        <v>675.91288525073696</v>
      </c>
      <c r="M3778">
        <v>62.153747383143497</v>
      </c>
      <c r="N3778">
        <v>1.1935861262129199</v>
      </c>
      <c r="O3778">
        <v>112.463232204386</v>
      </c>
      <c r="P3778">
        <v>17.5790513833992</v>
      </c>
      <c r="Q3778">
        <v>8.7832280567457996E-2</v>
      </c>
    </row>
    <row r="3779" spans="1:17" hidden="1" x14ac:dyDescent="0.3">
      <c r="A3779" t="s">
        <v>7788</v>
      </c>
      <c r="B3779" t="s">
        <v>7789</v>
      </c>
      <c r="C3779" t="s">
        <v>10405</v>
      </c>
      <c r="D3779" t="s">
        <v>512</v>
      </c>
      <c r="E3779">
        <v>33.966000000000001</v>
      </c>
      <c r="F3779">
        <v>111</v>
      </c>
      <c r="G3779">
        <v>41.588001289756903</v>
      </c>
      <c r="H3779">
        <v>-3.5917480255326102</v>
      </c>
      <c r="I3779">
        <v>-33.494412725812303</v>
      </c>
      <c r="J3779">
        <v>-2.0530282018447199</v>
      </c>
      <c r="K3779">
        <v>112.873763186438</v>
      </c>
      <c r="L3779">
        <v>111.677332949491</v>
      </c>
      <c r="M3779">
        <v>72.915082355995196</v>
      </c>
      <c r="N3779">
        <v>0</v>
      </c>
      <c r="O3779">
        <v>25.135135135135101</v>
      </c>
      <c r="P3779">
        <v>73.4375</v>
      </c>
    </row>
    <row r="3780" spans="1:17" hidden="1" x14ac:dyDescent="0.3">
      <c r="A3780" t="s">
        <v>7790</v>
      </c>
      <c r="B3780" t="s">
        <v>7791</v>
      </c>
      <c r="C3780" t="s">
        <v>10405</v>
      </c>
      <c r="D3780" t="s">
        <v>225</v>
      </c>
      <c r="E3780">
        <v>33.739223760000002</v>
      </c>
      <c r="F3780">
        <v>85.03</v>
      </c>
      <c r="G3780">
        <v>-27.1971910179353</v>
      </c>
      <c r="H3780">
        <v>-9.9017849251636108</v>
      </c>
      <c r="I3780">
        <v>-6.06968530669592</v>
      </c>
      <c r="J3780">
        <v>-5.4238147186986501</v>
      </c>
      <c r="K3780">
        <v>84.576900468928301</v>
      </c>
      <c r="L3780">
        <v>82.686517867421898</v>
      </c>
      <c r="M3780">
        <v>44.357578098949404</v>
      </c>
      <c r="N3780">
        <v>1.48547501331294</v>
      </c>
      <c r="O3780">
        <v>27.190403387039801</v>
      </c>
      <c r="P3780">
        <v>17.1212121212121</v>
      </c>
      <c r="Q3780">
        <v>-7.7198513810861E-2</v>
      </c>
    </row>
    <row r="3781" spans="1:17" hidden="1" x14ac:dyDescent="0.3">
      <c r="A3781" t="s">
        <v>7792</v>
      </c>
      <c r="B3781" t="s">
        <v>7793</v>
      </c>
      <c r="C3781" t="s">
        <v>10405</v>
      </c>
      <c r="D3781" t="s">
        <v>592</v>
      </c>
      <c r="E3781">
        <v>33.713574999999999</v>
      </c>
      <c r="F3781">
        <v>176.05</v>
      </c>
      <c r="G3781">
        <v>14.8588346230902</v>
      </c>
      <c r="H3781">
        <v>-10.857221913346899</v>
      </c>
      <c r="I3781">
        <v>17.820414280258898</v>
      </c>
      <c r="J3781">
        <v>-9.9043760165529093</v>
      </c>
      <c r="K3781">
        <v>177.15837366417699</v>
      </c>
      <c r="L3781">
        <v>148.648898843149</v>
      </c>
      <c r="M3781">
        <v>12.1743944034537</v>
      </c>
      <c r="N3781">
        <v>0.188486939197166</v>
      </c>
      <c r="O3781">
        <v>17.6370349332575</v>
      </c>
      <c r="P3781">
        <v>99.943214082907403</v>
      </c>
      <c r="Q3781">
        <v>0.17414640192728201</v>
      </c>
    </row>
    <row r="3782" spans="1:17" hidden="1" x14ac:dyDescent="0.3">
      <c r="A3782" t="s">
        <v>7794</v>
      </c>
      <c r="B3782" t="s">
        <v>7795</v>
      </c>
      <c r="C3782" t="s">
        <v>10405</v>
      </c>
      <c r="D3782" t="s">
        <v>473</v>
      </c>
      <c r="E3782">
        <v>33.537134213999998</v>
      </c>
      <c r="F3782">
        <v>4.9800000000000004</v>
      </c>
      <c r="G3782">
        <v>-67.174174034918394</v>
      </c>
      <c r="H3782">
        <v>-10.303546864991</v>
      </c>
      <c r="I3782">
        <v>-48.704984310768097</v>
      </c>
      <c r="J3782">
        <v>-6.9358407018447199</v>
      </c>
      <c r="K3782">
        <v>5.4156326503608696</v>
      </c>
      <c r="L3782">
        <v>7.8558785503220196</v>
      </c>
      <c r="M3782">
        <v>48.171001760948499</v>
      </c>
      <c r="N3782">
        <v>0.37160509078161902</v>
      </c>
      <c r="O3782">
        <v>120.883534136546</v>
      </c>
      <c r="P3782">
        <v>6.8669527896995701</v>
      </c>
      <c r="Q3782">
        <v>-0.23240404589905</v>
      </c>
    </row>
    <row r="3783" spans="1:17" hidden="1" x14ac:dyDescent="0.3">
      <c r="A3783" t="s">
        <v>7796</v>
      </c>
      <c r="B3783" t="s">
        <v>7797</v>
      </c>
      <c r="C3783" t="s">
        <v>10405</v>
      </c>
      <c r="E3783">
        <v>33.456000000000003</v>
      </c>
      <c r="F3783">
        <v>55.76</v>
      </c>
      <c r="G3783">
        <v>186.05243971620999</v>
      </c>
      <c r="H3783">
        <v>8.7356260335293303</v>
      </c>
      <c r="I3783">
        <v>82.390383805961704</v>
      </c>
      <c r="J3783">
        <v>-15.856058504875</v>
      </c>
      <c r="K3783">
        <v>56.624941839842101</v>
      </c>
      <c r="L3783">
        <v>46.381992720358298</v>
      </c>
      <c r="M3783">
        <v>39.610723538399498</v>
      </c>
      <c r="N3783">
        <v>0.56896375675545097</v>
      </c>
      <c r="O3783">
        <v>31.725251076040099</v>
      </c>
      <c r="P3783">
        <v>217.901938426453</v>
      </c>
      <c r="Q3783">
        <v>0.107076735271454</v>
      </c>
    </row>
    <row r="3784" spans="1:17" hidden="1" x14ac:dyDescent="0.3">
      <c r="A3784" t="s">
        <v>7798</v>
      </c>
      <c r="B3784" t="s">
        <v>7799</v>
      </c>
      <c r="C3784" t="s">
        <v>10405</v>
      </c>
      <c r="D3784" t="s">
        <v>554</v>
      </c>
      <c r="E3784">
        <v>33.434199999999997</v>
      </c>
      <c r="F3784">
        <v>4.45</v>
      </c>
      <c r="K3784">
        <v>4.2784012200506201</v>
      </c>
      <c r="L3784">
        <v>4.6367428745490402</v>
      </c>
      <c r="M3784">
        <v>37.211772227299498</v>
      </c>
      <c r="N3784">
        <v>1</v>
      </c>
      <c r="Q3784">
        <v>4.2811073451381999E-2</v>
      </c>
    </row>
    <row r="3785" spans="1:17" hidden="1" x14ac:dyDescent="0.3">
      <c r="A3785" t="s">
        <v>7800</v>
      </c>
      <c r="B3785" t="s">
        <v>7801</v>
      </c>
      <c r="C3785" t="s">
        <v>10405</v>
      </c>
      <c r="D3785" t="s">
        <v>1300</v>
      </c>
      <c r="E3785">
        <v>33.399510050000004</v>
      </c>
      <c r="F3785">
        <v>29.45</v>
      </c>
      <c r="G3785">
        <v>-77.563784424528805</v>
      </c>
      <c r="H3785">
        <v>-7.2427744184944904</v>
      </c>
      <c r="I3785">
        <v>-28.956201044743398</v>
      </c>
      <c r="J3785">
        <v>-6.7923646947357197</v>
      </c>
      <c r="K3785">
        <v>32.442665376465399</v>
      </c>
      <c r="M3785">
        <v>17.000339435092599</v>
      </c>
      <c r="N3785">
        <v>0.831168831168831</v>
      </c>
      <c r="O3785">
        <v>99.660441426145994</v>
      </c>
      <c r="P3785">
        <v>0.85616438356164104</v>
      </c>
    </row>
    <row r="3786" spans="1:17" hidden="1" x14ac:dyDescent="0.3">
      <c r="A3786" t="s">
        <v>7802</v>
      </c>
      <c r="B3786" t="s">
        <v>7803</v>
      </c>
      <c r="C3786" t="s">
        <v>10405</v>
      </c>
      <c r="E3786">
        <v>33.397500000000001</v>
      </c>
      <c r="F3786">
        <v>7.32</v>
      </c>
      <c r="G3786">
        <v>29.739905263266799</v>
      </c>
      <c r="H3786">
        <v>15.224718526782899</v>
      </c>
      <c r="I3786">
        <v>-30.561899269658699</v>
      </c>
      <c r="J3786">
        <v>3.3850382634120701</v>
      </c>
      <c r="K3786">
        <v>6.0026403798531698</v>
      </c>
      <c r="L3786">
        <v>5.3266290457753698</v>
      </c>
      <c r="M3786">
        <v>83.426415647160596</v>
      </c>
      <c r="N3786">
        <v>1.85524067150529</v>
      </c>
      <c r="O3786">
        <v>19.672131147540899</v>
      </c>
      <c r="P3786">
        <v>87.692307692307693</v>
      </c>
    </row>
    <row r="3787" spans="1:17" hidden="1" x14ac:dyDescent="0.3">
      <c r="A3787" t="s">
        <v>7804</v>
      </c>
      <c r="B3787" t="s">
        <v>7805</v>
      </c>
      <c r="C3787" t="s">
        <v>10405</v>
      </c>
      <c r="D3787" t="s">
        <v>592</v>
      </c>
      <c r="E3787">
        <v>33.387731299999999</v>
      </c>
      <c r="F3787">
        <v>38.5</v>
      </c>
      <c r="G3787">
        <v>76.935750747457504</v>
      </c>
      <c r="H3787">
        <v>26.1141797537896</v>
      </c>
      <c r="I3787">
        <v>8.0533891906531991</v>
      </c>
      <c r="J3787">
        <v>-13.685212109890699</v>
      </c>
      <c r="K3787">
        <v>32.838129429505599</v>
      </c>
      <c r="L3787">
        <v>30.2772843334611</v>
      </c>
      <c r="M3787">
        <v>52.709701008664197</v>
      </c>
      <c r="N3787">
        <v>2.5269253709084301</v>
      </c>
      <c r="O3787">
        <v>16.883116883116799</v>
      </c>
      <c r="P3787">
        <v>168.292682926829</v>
      </c>
      <c r="Q3787">
        <v>0.135349456904309</v>
      </c>
    </row>
    <row r="3788" spans="1:17" hidden="1" x14ac:dyDescent="0.3">
      <c r="A3788" t="s">
        <v>7806</v>
      </c>
      <c r="B3788" t="s">
        <v>7807</v>
      </c>
      <c r="C3788" t="s">
        <v>10405</v>
      </c>
      <c r="D3788" t="s">
        <v>549</v>
      </c>
      <c r="E3788">
        <v>33.36296068</v>
      </c>
      <c r="F3788">
        <v>84.97</v>
      </c>
      <c r="G3788">
        <v>97.180150885444206</v>
      </c>
      <c r="H3788">
        <v>1.86166106537647</v>
      </c>
      <c r="I3788">
        <v>51.498224758519498</v>
      </c>
      <c r="J3788">
        <v>-1.82923550455379</v>
      </c>
      <c r="K3788">
        <v>75.249183956479996</v>
      </c>
      <c r="L3788">
        <v>63.334578279257997</v>
      </c>
      <c r="M3788">
        <v>71.806206988960398</v>
      </c>
      <c r="N3788">
        <v>0.74243322139549095</v>
      </c>
      <c r="O3788">
        <v>5.5666705896198598</v>
      </c>
      <c r="P3788">
        <v>157.48484848484799</v>
      </c>
      <c r="Q3788">
        <v>9.2865112306678002E-2</v>
      </c>
    </row>
    <row r="3789" spans="1:17" hidden="1" x14ac:dyDescent="0.3">
      <c r="A3789" t="s">
        <v>7808</v>
      </c>
      <c r="B3789" t="s">
        <v>7809</v>
      </c>
      <c r="C3789" t="s">
        <v>10405</v>
      </c>
      <c r="D3789" t="s">
        <v>549</v>
      </c>
      <c r="E3789">
        <v>33.328097</v>
      </c>
      <c r="F3789">
        <v>64.900000000000006</v>
      </c>
      <c r="G3789">
        <v>-54.615177634436797</v>
      </c>
      <c r="H3789">
        <v>-10.9475701694903</v>
      </c>
      <c r="I3789">
        <v>-16.914689026454798</v>
      </c>
      <c r="J3789">
        <v>-6.9453358941524099</v>
      </c>
      <c r="K3789">
        <v>64.672798827278697</v>
      </c>
      <c r="L3789">
        <v>67.005290325415004</v>
      </c>
      <c r="M3789">
        <v>59.673373256423403</v>
      </c>
      <c r="N3789">
        <v>0.20243074920988999</v>
      </c>
      <c r="O3789">
        <v>34.052388289676401</v>
      </c>
      <c r="P3789">
        <v>18.973418881759802</v>
      </c>
      <c r="Q3789">
        <v>0.17200487707072901</v>
      </c>
    </row>
    <row r="3790" spans="1:17" hidden="1" x14ac:dyDescent="0.3">
      <c r="A3790" t="s">
        <v>7810</v>
      </c>
      <c r="B3790" t="s">
        <v>7811</v>
      </c>
      <c r="C3790" t="s">
        <v>10405</v>
      </c>
      <c r="D3790" t="s">
        <v>998</v>
      </c>
      <c r="E3790">
        <v>33.3236548</v>
      </c>
      <c r="F3790">
        <v>1.63</v>
      </c>
      <c r="G3790">
        <v>-9.2931077327994895</v>
      </c>
      <c r="H3790">
        <v>-10.8961877718328</v>
      </c>
      <c r="I3790">
        <v>7.0328414328485902</v>
      </c>
      <c r="J3790">
        <v>-5.6458425731021897</v>
      </c>
      <c r="K3790">
        <v>1.6202931894956101</v>
      </c>
      <c r="L3790">
        <v>1.6012534553362301</v>
      </c>
      <c r="M3790">
        <v>52.479409883467298</v>
      </c>
      <c r="N3790">
        <v>0.94590555302593604</v>
      </c>
      <c r="O3790">
        <v>21.472392638036801</v>
      </c>
      <c r="P3790">
        <v>48.181818181818102</v>
      </c>
      <c r="Q3790">
        <v>-7.7748782969478E-2</v>
      </c>
    </row>
    <row r="3791" spans="1:17" hidden="1" x14ac:dyDescent="0.3">
      <c r="A3791" t="s">
        <v>7812</v>
      </c>
      <c r="B3791" t="s">
        <v>7813</v>
      </c>
      <c r="C3791" t="s">
        <v>10405</v>
      </c>
      <c r="E3791">
        <v>33.275885000000002</v>
      </c>
      <c r="F3791">
        <v>58.43</v>
      </c>
      <c r="G3791">
        <v>-26.853991073225998</v>
      </c>
      <c r="H3791">
        <v>0.49916106537647098</v>
      </c>
      <c r="I3791">
        <v>-12.399131846164799</v>
      </c>
      <c r="J3791">
        <v>2.9469717981552699</v>
      </c>
      <c r="M3791">
        <v>100</v>
      </c>
      <c r="O3791">
        <v>0</v>
      </c>
      <c r="P3791">
        <v>10.2452830188679</v>
      </c>
    </row>
    <row r="3792" spans="1:17" hidden="1" x14ac:dyDescent="0.3">
      <c r="A3792" t="s">
        <v>7814</v>
      </c>
      <c r="B3792" t="s">
        <v>7815</v>
      </c>
      <c r="C3792" t="s">
        <v>10405</v>
      </c>
      <c r="D3792" t="s">
        <v>1614</v>
      </c>
      <c r="E3792">
        <v>33.231999999999999</v>
      </c>
      <c r="F3792">
        <v>41.54</v>
      </c>
      <c r="G3792">
        <v>-28.5932222996042</v>
      </c>
      <c r="H3792">
        <v>-2.1408866104280602</v>
      </c>
      <c r="I3792">
        <v>-32.079379676240002</v>
      </c>
      <c r="J3792">
        <v>1.4953733025723399E-2</v>
      </c>
      <c r="K3792">
        <v>41.669641614211301</v>
      </c>
      <c r="L3792">
        <v>42.856680031452498</v>
      </c>
      <c r="M3792">
        <v>42.896974560021498</v>
      </c>
      <c r="N3792">
        <v>0.72078635421599402</v>
      </c>
      <c r="O3792">
        <v>41.309581126624899</v>
      </c>
      <c r="P3792">
        <v>15.3888888888888</v>
      </c>
      <c r="Q3792">
        <v>-3.0038262954772001E-2</v>
      </c>
    </row>
    <row r="3793" spans="1:17" hidden="1" x14ac:dyDescent="0.3">
      <c r="A3793" t="s">
        <v>7816</v>
      </c>
      <c r="B3793" t="s">
        <v>7817</v>
      </c>
      <c r="C3793" t="s">
        <v>10405</v>
      </c>
      <c r="D3793" t="s">
        <v>51</v>
      </c>
      <c r="E3793">
        <v>33.219971999999999</v>
      </c>
      <c r="F3793">
        <v>61.8</v>
      </c>
      <c r="G3793">
        <v>97.124195250483098</v>
      </c>
      <c r="H3793">
        <v>58.087953488422997</v>
      </c>
      <c r="I3793">
        <v>120.29766820912501</v>
      </c>
      <c r="J3793">
        <v>-2.0530282018447199</v>
      </c>
      <c r="K3793">
        <v>48.305561519514498</v>
      </c>
      <c r="L3793">
        <v>34.488907531698601</v>
      </c>
      <c r="M3793">
        <v>96.322928893111694</v>
      </c>
      <c r="N3793">
        <v>0</v>
      </c>
      <c r="O3793">
        <v>0</v>
      </c>
      <c r="P3793">
        <v>197.11538461538399</v>
      </c>
    </row>
    <row r="3794" spans="1:17" hidden="1" x14ac:dyDescent="0.3">
      <c r="A3794" t="s">
        <v>7818</v>
      </c>
      <c r="B3794" t="s">
        <v>7819</v>
      </c>
      <c r="C3794" t="s">
        <v>10405</v>
      </c>
      <c r="D3794" t="s">
        <v>125</v>
      </c>
      <c r="E3794">
        <v>33.084711036000002</v>
      </c>
      <c r="F3794">
        <v>24.04</v>
      </c>
      <c r="G3794">
        <v>15.004502511503899</v>
      </c>
      <c r="H3794">
        <v>20.6295051738227</v>
      </c>
      <c r="I3794">
        <v>2.4458390811251598</v>
      </c>
      <c r="J3794">
        <v>-12.165387752406501</v>
      </c>
      <c r="K3794">
        <v>21.228458036981898</v>
      </c>
      <c r="L3794">
        <v>20.948048914117201</v>
      </c>
      <c r="M3794">
        <v>50.828682827313003</v>
      </c>
      <c r="N3794">
        <v>4.8036638209921003</v>
      </c>
      <c r="O3794">
        <v>55.449251247920103</v>
      </c>
      <c r="P3794">
        <v>64.657534246575295</v>
      </c>
      <c r="Q3794">
        <v>0.13457348153874499</v>
      </c>
    </row>
    <row r="3795" spans="1:17" hidden="1" x14ac:dyDescent="0.3">
      <c r="A3795" t="s">
        <v>7820</v>
      </c>
      <c r="B3795" t="s">
        <v>7821</v>
      </c>
      <c r="C3795" t="s">
        <v>10405</v>
      </c>
      <c r="D3795" t="s">
        <v>51</v>
      </c>
      <c r="E3795">
        <v>33.06683142</v>
      </c>
      <c r="F3795">
        <v>14.2</v>
      </c>
      <c r="G3795">
        <v>-101.63673275279599</v>
      </c>
      <c r="H3795">
        <v>-17.738874981857801</v>
      </c>
      <c r="I3795">
        <v>-68.020508746047</v>
      </c>
      <c r="J3795">
        <v>-1.33152748034399</v>
      </c>
      <c r="K3795">
        <v>16.105353912611498</v>
      </c>
      <c r="L3795">
        <v>23.980785822285299</v>
      </c>
      <c r="M3795">
        <v>46.560136517748099</v>
      </c>
      <c r="N3795">
        <v>0.2135155609263</v>
      </c>
      <c r="O3795">
        <v>251.901408450704</v>
      </c>
      <c r="P3795">
        <v>16.393442622950801</v>
      </c>
      <c r="Q3795">
        <v>-6.1221128043113998E-2</v>
      </c>
    </row>
    <row r="3796" spans="1:17" hidden="1" x14ac:dyDescent="0.3">
      <c r="A3796" t="s">
        <v>7822</v>
      </c>
      <c r="B3796" t="s">
        <v>7823</v>
      </c>
      <c r="C3796" t="s">
        <v>10405</v>
      </c>
      <c r="D3796" t="s">
        <v>400</v>
      </c>
      <c r="E3796">
        <v>33.058568000000001</v>
      </c>
      <c r="F3796">
        <v>0.83</v>
      </c>
      <c r="G3796">
        <v>-28.0994987102431</v>
      </c>
      <c r="H3796">
        <v>-11.0942455280301</v>
      </c>
      <c r="I3796">
        <v>-17.394639483181901</v>
      </c>
      <c r="J3796">
        <v>-9.6617238540186392</v>
      </c>
      <c r="K3796">
        <v>0.90411944334143701</v>
      </c>
      <c r="L3796">
        <v>0.92544468653988898</v>
      </c>
      <c r="M3796">
        <v>29.316243000997599</v>
      </c>
      <c r="N3796">
        <v>0.58483888147068497</v>
      </c>
      <c r="O3796">
        <v>48.192771084337302</v>
      </c>
      <c r="P3796">
        <v>10.6666666666666</v>
      </c>
      <c r="Q3796">
        <v>9.2774873354626003E-2</v>
      </c>
    </row>
    <row r="3797" spans="1:17" hidden="1" x14ac:dyDescent="0.3">
      <c r="A3797" t="s">
        <v>7824</v>
      </c>
      <c r="B3797" t="s">
        <v>7825</v>
      </c>
      <c r="C3797" t="s">
        <v>10405</v>
      </c>
      <c r="D3797" t="s">
        <v>86</v>
      </c>
      <c r="E3797">
        <v>33.031460000000003</v>
      </c>
      <c r="F3797">
        <v>31.15</v>
      </c>
      <c r="G3797">
        <v>-98.336857505294105</v>
      </c>
      <c r="H3797">
        <v>-5.5008389346235296</v>
      </c>
      <c r="I3797">
        <v>-80.200609632435601</v>
      </c>
      <c r="J3797">
        <v>2.5244365868876701</v>
      </c>
      <c r="K3797">
        <v>30.4380875687573</v>
      </c>
      <c r="L3797">
        <v>50.945578653302903</v>
      </c>
      <c r="M3797">
        <v>73.602105605406805</v>
      </c>
      <c r="N3797">
        <v>1.7126213592232999</v>
      </c>
      <c r="O3797">
        <v>217.81701444622701</v>
      </c>
      <c r="P3797">
        <v>29.521829521829499</v>
      </c>
      <c r="Q3797">
        <v>8.1003347515058999E-2</v>
      </c>
    </row>
    <row r="3798" spans="1:17" hidden="1" x14ac:dyDescent="0.3">
      <c r="A3798" t="s">
        <v>7826</v>
      </c>
      <c r="B3798" t="s">
        <v>7827</v>
      </c>
      <c r="C3798" t="s">
        <v>10405</v>
      </c>
      <c r="D3798" t="s">
        <v>261</v>
      </c>
      <c r="E3798">
        <v>33.011468499999999</v>
      </c>
      <c r="F3798">
        <v>109.91</v>
      </c>
      <c r="G3798">
        <v>360.13796771768801</v>
      </c>
      <c r="H3798">
        <v>-4.8056008393854199</v>
      </c>
      <c r="I3798">
        <v>5.2453962231336204</v>
      </c>
      <c r="J3798">
        <v>9.9041910494921801</v>
      </c>
      <c r="K3798">
        <v>100.27391812562</v>
      </c>
      <c r="L3798">
        <v>90.757511704694394</v>
      </c>
      <c r="M3798">
        <v>79.247361856281898</v>
      </c>
      <c r="N3798">
        <v>1.7307819073654001</v>
      </c>
      <c r="O3798">
        <v>14.639250295696399</v>
      </c>
      <c r="P3798">
        <v>391.987466427931</v>
      </c>
    </row>
    <row r="3799" spans="1:17" hidden="1" x14ac:dyDescent="0.3">
      <c r="A3799" t="s">
        <v>7828</v>
      </c>
      <c r="B3799" t="s">
        <v>7829</v>
      </c>
      <c r="C3799" t="s">
        <v>10405</v>
      </c>
      <c r="D3799" t="s">
        <v>592</v>
      </c>
      <c r="E3799">
        <v>33.008926500000001</v>
      </c>
      <c r="F3799">
        <v>53.02</v>
      </c>
      <c r="G3799">
        <v>-42.927066844414902</v>
      </c>
      <c r="H3799">
        <v>-10.2273194610329</v>
      </c>
      <c r="I3799">
        <v>1.4309992438463199</v>
      </c>
      <c r="J3799">
        <v>-8.3129751514468406</v>
      </c>
      <c r="K3799">
        <v>51.433095693140203</v>
      </c>
      <c r="L3799">
        <v>46.471062668075803</v>
      </c>
      <c r="M3799">
        <v>44.185129185247398</v>
      </c>
      <c r="N3799">
        <v>0.18096368311137401</v>
      </c>
      <c r="O3799">
        <v>22.218030931723799</v>
      </c>
      <c r="P3799">
        <v>71.447049312853594</v>
      </c>
      <c r="Q3799">
        <v>9.5864374652512005E-2</v>
      </c>
    </row>
    <row r="3800" spans="1:17" hidden="1" x14ac:dyDescent="0.3">
      <c r="A3800" t="s">
        <v>7830</v>
      </c>
      <c r="B3800" t="s">
        <v>7831</v>
      </c>
      <c r="C3800" t="s">
        <v>10405</v>
      </c>
      <c r="D3800" t="s">
        <v>433</v>
      </c>
      <c r="E3800">
        <v>32.960340000000002</v>
      </c>
      <c r="F3800">
        <v>25.9</v>
      </c>
      <c r="G3800">
        <v>-48.301111613468898</v>
      </c>
      <c r="H3800">
        <v>-7.1324178819919499</v>
      </c>
      <c r="I3800">
        <v>-41.218168894946601</v>
      </c>
      <c r="J3800">
        <v>0.92907915402008701</v>
      </c>
      <c r="K3800">
        <v>27.121282467872799</v>
      </c>
      <c r="M3800">
        <v>56.383610433448901</v>
      </c>
      <c r="N3800">
        <v>0.60606060606060597</v>
      </c>
      <c r="O3800">
        <v>98.648648648648603</v>
      </c>
      <c r="P3800">
        <v>11.158798283261699</v>
      </c>
    </row>
    <row r="3801" spans="1:17" hidden="1" x14ac:dyDescent="0.3">
      <c r="A3801" t="s">
        <v>7832</v>
      </c>
      <c r="B3801" t="s">
        <v>7833</v>
      </c>
      <c r="C3801" t="s">
        <v>10405</v>
      </c>
      <c r="D3801" t="s">
        <v>83</v>
      </c>
      <c r="E3801">
        <v>32.953642500000001</v>
      </c>
      <c r="F3801">
        <v>184.15</v>
      </c>
      <c r="G3801">
        <v>59.973417956423503</v>
      </c>
      <c r="H3801">
        <v>-13.0426039181063</v>
      </c>
      <c r="I3801">
        <v>3.3594588774738101</v>
      </c>
      <c r="J3801">
        <v>-5.3028201844718501E-2</v>
      </c>
      <c r="K3801">
        <v>216.85144302788399</v>
      </c>
      <c r="L3801">
        <v>168.06768941510299</v>
      </c>
      <c r="M3801">
        <v>41.999517207100503</v>
      </c>
      <c r="N3801">
        <v>0.44229440221147198</v>
      </c>
      <c r="O3801">
        <v>106.353516155308</v>
      </c>
      <c r="P3801">
        <v>106.099608282036</v>
      </c>
    </row>
    <row r="3802" spans="1:17" hidden="1" x14ac:dyDescent="0.3">
      <c r="A3802" t="s">
        <v>7834</v>
      </c>
      <c r="B3802" t="s">
        <v>7835</v>
      </c>
      <c r="C3802" t="s">
        <v>10405</v>
      </c>
      <c r="D3802" t="s">
        <v>549</v>
      </c>
      <c r="E3802">
        <v>32.951411200000003</v>
      </c>
      <c r="F3802">
        <v>119.32</v>
      </c>
      <c r="G3802">
        <v>139.332319471575</v>
      </c>
      <c r="H3802">
        <v>27.148836690955701</v>
      </c>
      <c r="I3802">
        <v>188.55407846553601</v>
      </c>
      <c r="J3802">
        <v>19.474081198219402</v>
      </c>
      <c r="K3802">
        <v>73.386916638324607</v>
      </c>
      <c r="L3802">
        <v>53.458093007059297</v>
      </c>
      <c r="M3802">
        <v>90.977852291109201</v>
      </c>
      <c r="N3802">
        <v>0.62060606060606005</v>
      </c>
      <c r="O3802">
        <v>0</v>
      </c>
      <c r="P3802">
        <v>226.90410958904101</v>
      </c>
    </row>
    <row r="3803" spans="1:17" hidden="1" x14ac:dyDescent="0.3">
      <c r="A3803" t="s">
        <v>7836</v>
      </c>
      <c r="B3803" t="s">
        <v>7837</v>
      </c>
      <c r="C3803" t="s">
        <v>10405</v>
      </c>
      <c r="D3803" t="s">
        <v>400</v>
      </c>
      <c r="E3803">
        <v>32.9</v>
      </c>
      <c r="F3803">
        <v>470</v>
      </c>
      <c r="G3803">
        <v>71.130419234045405</v>
      </c>
      <c r="H3803">
        <v>14.096183523110501</v>
      </c>
      <c r="I3803">
        <v>-4.3459323274392796</v>
      </c>
      <c r="J3803">
        <v>2.04442473281751</v>
      </c>
      <c r="K3803">
        <v>422.700945824955</v>
      </c>
      <c r="L3803">
        <v>389.49053726401797</v>
      </c>
      <c r="M3803">
        <v>64.7473414793632</v>
      </c>
      <c r="N3803">
        <v>0.40420770855553401</v>
      </c>
      <c r="O3803">
        <v>13.1914893617021</v>
      </c>
      <c r="P3803">
        <v>133.947237431557</v>
      </c>
      <c r="Q3803">
        <v>0.13345092844628201</v>
      </c>
    </row>
    <row r="3804" spans="1:17" hidden="1" x14ac:dyDescent="0.3">
      <c r="A3804" t="s">
        <v>7838</v>
      </c>
      <c r="B3804" t="s">
        <v>7839</v>
      </c>
      <c r="C3804" t="s">
        <v>10405</v>
      </c>
      <c r="D3804" t="s">
        <v>400</v>
      </c>
      <c r="E3804">
        <v>32.873322068</v>
      </c>
      <c r="F3804">
        <v>12.94</v>
      </c>
      <c r="G3804">
        <v>-41.042481166383403</v>
      </c>
      <c r="H3804">
        <v>-11.4099298437144</v>
      </c>
      <c r="I3804">
        <v>-27.844466472801301</v>
      </c>
      <c r="J3804">
        <v>-9.9666972665929201</v>
      </c>
      <c r="K3804">
        <v>13.471620329626001</v>
      </c>
      <c r="L3804">
        <v>14.2334855709642</v>
      </c>
      <c r="M3804">
        <v>39.573596572823398</v>
      </c>
      <c r="N3804">
        <v>0.58263197441644599</v>
      </c>
      <c r="O3804">
        <v>87.789799072642893</v>
      </c>
      <c r="P3804">
        <v>8.1939799331103504</v>
      </c>
      <c r="Q3804">
        <v>-3.8154182555233E-2</v>
      </c>
    </row>
    <row r="3805" spans="1:17" hidden="1" x14ac:dyDescent="0.3">
      <c r="A3805" t="s">
        <v>7840</v>
      </c>
      <c r="B3805" t="s">
        <v>7841</v>
      </c>
      <c r="C3805" t="s">
        <v>10405</v>
      </c>
      <c r="D3805" t="s">
        <v>1429</v>
      </c>
      <c r="E3805">
        <v>32.862035200000001</v>
      </c>
      <c r="F3805">
        <v>2.12</v>
      </c>
      <c r="G3805">
        <v>117.562265995639</v>
      </c>
      <c r="H3805">
        <v>4.7775115808403896</v>
      </c>
      <c r="I3805">
        <v>23.938693850151399</v>
      </c>
      <c r="J3805">
        <v>-12.6015514085957</v>
      </c>
      <c r="K3805">
        <v>1.93489180135282</v>
      </c>
      <c r="L3805">
        <v>1.56596198048857</v>
      </c>
      <c r="M3805">
        <v>40.572828526744999</v>
      </c>
      <c r="N3805">
        <v>0.59366591466305096</v>
      </c>
      <c r="O3805">
        <v>16.981132075471599</v>
      </c>
      <c r="P3805">
        <v>226.15384615384599</v>
      </c>
      <c r="Q3805">
        <v>8.0840217017392996E-2</v>
      </c>
    </row>
    <row r="3806" spans="1:17" hidden="1" x14ac:dyDescent="0.3">
      <c r="A3806" t="s">
        <v>7842</v>
      </c>
      <c r="B3806" t="s">
        <v>7843</v>
      </c>
      <c r="C3806" t="s">
        <v>10405</v>
      </c>
      <c r="D3806" t="s">
        <v>549</v>
      </c>
      <c r="E3806">
        <v>32.856544608</v>
      </c>
      <c r="F3806">
        <v>15.24</v>
      </c>
      <c r="G3806">
        <v>243.71385277373301</v>
      </c>
      <c r="H3806">
        <v>-10.459388157421399</v>
      </c>
      <c r="I3806">
        <v>208.451917707745</v>
      </c>
      <c r="J3806">
        <v>1.5133056069997799</v>
      </c>
      <c r="K3806">
        <v>13.234258662696</v>
      </c>
      <c r="L3806">
        <v>9.8599152713360994</v>
      </c>
      <c r="M3806">
        <v>79.142094131939899</v>
      </c>
      <c r="N3806">
        <v>0.97538571921517203</v>
      </c>
      <c r="O3806">
        <v>5.2493438320209798</v>
      </c>
      <c r="P3806">
        <v>323.60052434820602</v>
      </c>
      <c r="Q3806">
        <v>1.2737820577437E-2</v>
      </c>
    </row>
    <row r="3807" spans="1:17" hidden="1" x14ac:dyDescent="0.3">
      <c r="A3807" t="s">
        <v>7844</v>
      </c>
      <c r="B3807" t="s">
        <v>7845</v>
      </c>
      <c r="C3807" t="s">
        <v>10405</v>
      </c>
      <c r="D3807" t="s">
        <v>74</v>
      </c>
      <c r="E3807">
        <v>32.820814800000001</v>
      </c>
      <c r="F3807">
        <v>16.02</v>
      </c>
      <c r="G3807">
        <v>-19.9779903303548</v>
      </c>
      <c r="H3807">
        <v>38.144940003583599</v>
      </c>
      <c r="I3807">
        <v>15.4411814123404</v>
      </c>
      <c r="J3807">
        <v>3.6889072820262401</v>
      </c>
      <c r="K3807">
        <v>13.3599647595354</v>
      </c>
      <c r="L3807">
        <v>14.8614496056584</v>
      </c>
      <c r="M3807">
        <v>61.388067027758098</v>
      </c>
      <c r="N3807">
        <v>3.02492974977176</v>
      </c>
      <c r="O3807">
        <v>17.977528089887599</v>
      </c>
      <c r="P3807">
        <v>56.292682926829201</v>
      </c>
      <c r="Q3807">
        <v>0.100400282448387</v>
      </c>
    </row>
    <row r="3808" spans="1:17" hidden="1" x14ac:dyDescent="0.3">
      <c r="A3808" t="s">
        <v>7846</v>
      </c>
      <c r="B3808" t="s">
        <v>7847</v>
      </c>
      <c r="C3808" t="s">
        <v>10405</v>
      </c>
      <c r="D3808" t="s">
        <v>21</v>
      </c>
      <c r="E3808">
        <v>32.682000000000002</v>
      </c>
      <c r="F3808">
        <v>78</v>
      </c>
      <c r="G3808">
        <v>9.7112998378512803</v>
      </c>
      <c r="H3808">
        <v>4.74285854436806</v>
      </c>
      <c r="I3808">
        <v>-15.4338551694564</v>
      </c>
      <c r="J3808">
        <v>8.1475934426876293</v>
      </c>
      <c r="K3808">
        <v>72.011704426322495</v>
      </c>
      <c r="L3808">
        <v>70.079997692723595</v>
      </c>
      <c r="M3808">
        <v>91.3348611032592</v>
      </c>
      <c r="N3808">
        <v>1.0437710437710399</v>
      </c>
      <c r="O3808">
        <v>0</v>
      </c>
      <c r="P3808">
        <v>41.560798548094297</v>
      </c>
    </row>
    <row r="3809" spans="1:17" hidden="1" x14ac:dyDescent="0.3">
      <c r="A3809" t="s">
        <v>7848</v>
      </c>
      <c r="B3809" t="s">
        <v>7849</v>
      </c>
      <c r="C3809" t="s">
        <v>10405</v>
      </c>
      <c r="D3809" t="s">
        <v>592</v>
      </c>
      <c r="E3809">
        <v>32.663040000000002</v>
      </c>
      <c r="F3809">
        <v>64</v>
      </c>
      <c r="G3809">
        <v>-75.8564978353524</v>
      </c>
      <c r="H3809">
        <v>-14.2230611568457</v>
      </c>
      <c r="I3809">
        <v>-61.401638608291201</v>
      </c>
      <c r="J3809">
        <v>-10.5037324271968</v>
      </c>
      <c r="K3809">
        <v>74.311147798659604</v>
      </c>
      <c r="M3809">
        <v>28.203700600776099</v>
      </c>
      <c r="N3809">
        <v>0.63126890622512299</v>
      </c>
      <c r="O3809">
        <v>96.890625</v>
      </c>
      <c r="P3809">
        <v>0</v>
      </c>
    </row>
    <row r="3810" spans="1:17" hidden="1" x14ac:dyDescent="0.3">
      <c r="A3810" t="s">
        <v>7850</v>
      </c>
      <c r="B3810" t="s">
        <v>7851</v>
      </c>
      <c r="C3810" t="s">
        <v>10405</v>
      </c>
      <c r="D3810" t="s">
        <v>592</v>
      </c>
      <c r="E3810">
        <v>32.59207</v>
      </c>
      <c r="F3810">
        <v>165.4</v>
      </c>
      <c r="G3810">
        <v>-13.495294774643799</v>
      </c>
      <c r="H3810">
        <v>-1.7701421361301199</v>
      </c>
      <c r="I3810">
        <v>-26.038660471859</v>
      </c>
      <c r="J3810">
        <v>-19.796179747459099</v>
      </c>
      <c r="K3810">
        <v>168.22604127235201</v>
      </c>
      <c r="L3810">
        <v>164.37949976162199</v>
      </c>
      <c r="M3810">
        <v>41.406494505126197</v>
      </c>
      <c r="N3810">
        <v>4.4033940776974596</v>
      </c>
      <c r="O3810">
        <v>36.547762998790802</v>
      </c>
      <c r="P3810">
        <v>28.766056831451898</v>
      </c>
      <c r="Q3810">
        <v>-4.927041406672E-3</v>
      </c>
    </row>
    <row r="3811" spans="1:17" hidden="1" x14ac:dyDescent="0.3">
      <c r="A3811" t="s">
        <v>7852</v>
      </c>
      <c r="B3811" t="s">
        <v>7853</v>
      </c>
      <c r="C3811" t="s">
        <v>10405</v>
      </c>
      <c r="D3811" t="s">
        <v>125</v>
      </c>
      <c r="E3811">
        <v>32.574959999999997</v>
      </c>
      <c r="F3811">
        <v>59.4</v>
      </c>
      <c r="G3811">
        <v>-40.745204231715398</v>
      </c>
      <c r="H3811">
        <v>-2.63326677842658</v>
      </c>
      <c r="I3811">
        <v>-8.4038137951085297</v>
      </c>
      <c r="J3811">
        <v>-14.589471350532699</v>
      </c>
      <c r="K3811">
        <v>61.101806149003998</v>
      </c>
      <c r="L3811">
        <v>61.8798020303079</v>
      </c>
      <c r="M3811">
        <v>37.020701428242504</v>
      </c>
      <c r="N3811">
        <v>1.7617021276595699</v>
      </c>
      <c r="O3811">
        <v>101.936026936026</v>
      </c>
      <c r="P3811">
        <v>25.052631578947299</v>
      </c>
    </row>
    <row r="3812" spans="1:17" hidden="1" x14ac:dyDescent="0.3">
      <c r="A3812" t="s">
        <v>7854</v>
      </c>
      <c r="B3812" t="s">
        <v>7855</v>
      </c>
      <c r="C3812" t="s">
        <v>10405</v>
      </c>
      <c r="D3812" t="s">
        <v>592</v>
      </c>
      <c r="E3812">
        <v>32.549765665999999</v>
      </c>
      <c r="F3812">
        <v>14.74</v>
      </c>
      <c r="G3812">
        <v>-7.4613130562346397</v>
      </c>
      <c r="H3812">
        <v>11.7007114529733</v>
      </c>
      <c r="I3812">
        <v>-6.9826544644553197</v>
      </c>
      <c r="J3812">
        <v>-12.077037805686199</v>
      </c>
      <c r="K3812">
        <v>13.5902946592101</v>
      </c>
      <c r="L3812">
        <v>13.47342910207</v>
      </c>
      <c r="M3812">
        <v>49.888515687779403</v>
      </c>
      <c r="N3812">
        <v>2.6050823664817102</v>
      </c>
      <c r="O3812">
        <v>52.6458616010854</v>
      </c>
      <c r="P3812">
        <v>34.611872146118699</v>
      </c>
      <c r="Q3812">
        <v>1.08096203433E-2</v>
      </c>
    </row>
    <row r="3813" spans="1:17" hidden="1" x14ac:dyDescent="0.3">
      <c r="A3813" t="s">
        <v>7856</v>
      </c>
      <c r="B3813" t="s">
        <v>7857</v>
      </c>
      <c r="C3813" t="s">
        <v>10405</v>
      </c>
      <c r="E3813">
        <v>32.537893599999997</v>
      </c>
      <c r="F3813">
        <v>12.62</v>
      </c>
      <c r="G3813">
        <v>-0.32549035951240701</v>
      </c>
      <c r="H3813">
        <v>1.1236441092143501</v>
      </c>
      <c r="I3813">
        <v>11.2496010876641</v>
      </c>
      <c r="J3813">
        <v>-8.22496060448983</v>
      </c>
      <c r="K3813">
        <v>12.2795945684953</v>
      </c>
      <c r="L3813">
        <v>11.3992439687305</v>
      </c>
      <c r="M3813">
        <v>46.608570781787698</v>
      </c>
      <c r="N3813">
        <v>1.12267030135632</v>
      </c>
      <c r="O3813">
        <v>17.670364500792399</v>
      </c>
      <c r="P3813">
        <v>51.500600240095999</v>
      </c>
      <c r="Q3813">
        <v>-3.9671348043564002E-2</v>
      </c>
    </row>
    <row r="3814" spans="1:17" hidden="1" x14ac:dyDescent="0.3">
      <c r="A3814" t="s">
        <v>7858</v>
      </c>
      <c r="B3814" t="s">
        <v>7859</v>
      </c>
      <c r="C3814" t="s">
        <v>10405</v>
      </c>
      <c r="D3814" t="s">
        <v>273</v>
      </c>
      <c r="E3814">
        <v>32.528764950000003</v>
      </c>
      <c r="F3814">
        <v>43.5</v>
      </c>
      <c r="G3814">
        <v>-23.289478745181899</v>
      </c>
      <c r="H3814">
        <v>-3.9868202430347202</v>
      </c>
      <c r="I3814">
        <v>-35.8881751773921</v>
      </c>
      <c r="J3814">
        <v>-0.85331048836553003</v>
      </c>
      <c r="K3814">
        <v>44.975962751255601</v>
      </c>
      <c r="L3814">
        <v>47.568692941094703</v>
      </c>
      <c r="M3814">
        <v>46.7675617190948</v>
      </c>
      <c r="N3814">
        <v>0.51924736691095397</v>
      </c>
      <c r="O3814">
        <v>53.954022988505699</v>
      </c>
      <c r="P3814">
        <v>21.985417835109299</v>
      </c>
      <c r="Q3814">
        <v>3.2055978580642998E-2</v>
      </c>
    </row>
    <row r="3815" spans="1:17" hidden="1" x14ac:dyDescent="0.3">
      <c r="A3815" t="s">
        <v>7860</v>
      </c>
      <c r="B3815" t="s">
        <v>7861</v>
      </c>
      <c r="C3815" t="s">
        <v>10405</v>
      </c>
      <c r="D3815" t="s">
        <v>592</v>
      </c>
      <c r="E3815">
        <v>32.524799999999999</v>
      </c>
      <c r="F3815">
        <v>56</v>
      </c>
      <c r="G3815">
        <v>262.23917124049501</v>
      </c>
      <c r="H3815">
        <v>107.249855785503</v>
      </c>
      <c r="I3815">
        <v>142.94938655121999</v>
      </c>
      <c r="J3815">
        <v>19.450388654647298</v>
      </c>
      <c r="K3815">
        <v>31.041518443257001</v>
      </c>
      <c r="L3815">
        <v>22.648466054582698</v>
      </c>
      <c r="M3815">
        <v>97.649536395478506</v>
      </c>
      <c r="N3815">
        <v>2.61127587205945</v>
      </c>
      <c r="O3815">
        <v>0</v>
      </c>
      <c r="P3815">
        <v>433.84175405147698</v>
      </c>
    </row>
    <row r="3816" spans="1:17" hidden="1" x14ac:dyDescent="0.3">
      <c r="A3816" t="s">
        <v>7862</v>
      </c>
      <c r="B3816" t="s">
        <v>7863</v>
      </c>
      <c r="C3816" t="s">
        <v>10405</v>
      </c>
      <c r="D3816" t="s">
        <v>393</v>
      </c>
      <c r="E3816">
        <v>32.522973288000003</v>
      </c>
      <c r="F3816">
        <v>26.04</v>
      </c>
      <c r="G3816">
        <v>-20.697141727257801</v>
      </c>
      <c r="H3816">
        <v>12.712275819474799</v>
      </c>
      <c r="I3816">
        <v>-31.4256728275199</v>
      </c>
      <c r="J3816">
        <v>-7.3840386548063801</v>
      </c>
      <c r="K3816">
        <v>26.6796823659935</v>
      </c>
      <c r="L3816">
        <v>26.478245277461198</v>
      </c>
      <c r="M3816">
        <v>42.355847783888201</v>
      </c>
      <c r="N3816">
        <v>1.35792719028044</v>
      </c>
      <c r="O3816">
        <v>63.018433179723502</v>
      </c>
      <c r="P3816">
        <v>34.852408078715698</v>
      </c>
      <c r="Q3816">
        <v>0.11779719629740799</v>
      </c>
    </row>
    <row r="3817" spans="1:17" hidden="1" x14ac:dyDescent="0.3">
      <c r="A3817" t="s">
        <v>7864</v>
      </c>
      <c r="B3817" t="s">
        <v>7865</v>
      </c>
      <c r="C3817" t="s">
        <v>10405</v>
      </c>
      <c r="D3817" t="s">
        <v>473</v>
      </c>
      <c r="E3817">
        <v>32.467008870000001</v>
      </c>
      <c r="F3817">
        <v>117.45</v>
      </c>
      <c r="G3817">
        <v>-42.193010160624702</v>
      </c>
      <c r="H3817">
        <v>-5.8777752513188801</v>
      </c>
      <c r="I3817">
        <v>-15.3085899395052</v>
      </c>
      <c r="J3817">
        <v>-11.7812676662007</v>
      </c>
      <c r="K3817">
        <v>119.076719960689</v>
      </c>
      <c r="L3817">
        <v>125.71439382701</v>
      </c>
      <c r="M3817">
        <v>45.535391391367398</v>
      </c>
      <c r="N3817">
        <v>0.47683587062828903</v>
      </c>
      <c r="O3817">
        <v>70.285227756492105</v>
      </c>
      <c r="P3817">
        <v>13.753026634382501</v>
      </c>
      <c r="Q3817">
        <v>6.6372434026055999E-2</v>
      </c>
    </row>
    <row r="3818" spans="1:17" hidden="1" x14ac:dyDescent="0.3">
      <c r="A3818" t="s">
        <v>7866</v>
      </c>
      <c r="B3818" t="s">
        <v>7867</v>
      </c>
      <c r="C3818" t="s">
        <v>10405</v>
      </c>
      <c r="D3818" t="s">
        <v>21</v>
      </c>
      <c r="E3818">
        <v>32.456879999999998</v>
      </c>
      <c r="F3818">
        <v>110.85</v>
      </c>
      <c r="G3818">
        <v>-44.5660341433139</v>
      </c>
      <c r="H3818">
        <v>-15.6388534624685</v>
      </c>
      <c r="I3818">
        <v>-34.142668022423301</v>
      </c>
      <c r="J3818">
        <v>-0.108583757400285</v>
      </c>
      <c r="K3818">
        <v>125.88951710396501</v>
      </c>
      <c r="L3818">
        <v>143.73361116959899</v>
      </c>
      <c r="M3818">
        <v>49.290606697336898</v>
      </c>
      <c r="N3818">
        <v>1.3651841915178999</v>
      </c>
      <c r="O3818">
        <v>84.934596301308005</v>
      </c>
      <c r="P3818">
        <v>14.0432098765431</v>
      </c>
    </row>
    <row r="3819" spans="1:17" hidden="1" x14ac:dyDescent="0.3">
      <c r="A3819" t="s">
        <v>7868</v>
      </c>
      <c r="B3819" t="s">
        <v>7869</v>
      </c>
      <c r="C3819" t="s">
        <v>10405</v>
      </c>
      <c r="D3819" t="s">
        <v>125</v>
      </c>
      <c r="E3819">
        <v>32.446761875999997</v>
      </c>
      <c r="F3819">
        <v>3.69</v>
      </c>
      <c r="G3819">
        <v>-29.349498710243001</v>
      </c>
      <c r="H3819">
        <v>-15.5032839223985</v>
      </c>
      <c r="I3819">
        <v>-10.4381177440514</v>
      </c>
      <c r="J3819">
        <v>-8.7196948685113806</v>
      </c>
      <c r="K3819">
        <v>3.70455267908393</v>
      </c>
      <c r="L3819">
        <v>3.7672092650436002</v>
      </c>
      <c r="M3819">
        <v>42.801119854597097</v>
      </c>
      <c r="N3819">
        <v>0.63950751667277395</v>
      </c>
      <c r="O3819">
        <v>73.441734417344094</v>
      </c>
      <c r="P3819">
        <v>31.785714285714199</v>
      </c>
      <c r="Q3819">
        <v>9.6161559204177002E-2</v>
      </c>
    </row>
    <row r="3820" spans="1:17" hidden="1" x14ac:dyDescent="0.3">
      <c r="A3820" t="s">
        <v>7870</v>
      </c>
      <c r="B3820" t="s">
        <v>7871</v>
      </c>
      <c r="C3820" t="s">
        <v>10405</v>
      </c>
      <c r="E3820">
        <v>32.360411249999999</v>
      </c>
      <c r="F3820">
        <v>51.5</v>
      </c>
      <c r="G3820">
        <v>210.57071405571401</v>
      </c>
      <c r="H3820">
        <v>21.307931733960199</v>
      </c>
      <c r="I3820">
        <v>61.238728536242199</v>
      </c>
      <c r="J3820">
        <v>-5.2788346534576203</v>
      </c>
      <c r="K3820">
        <v>47.547663014765803</v>
      </c>
      <c r="L3820">
        <v>38.812151661757703</v>
      </c>
      <c r="M3820">
        <v>46.5095055523403</v>
      </c>
      <c r="N3820">
        <v>0.31270030091925999</v>
      </c>
      <c r="O3820">
        <v>14</v>
      </c>
      <c r="P3820">
        <v>242.42021276595699</v>
      </c>
      <c r="Q3820">
        <v>9.9314122840970007E-2</v>
      </c>
    </row>
    <row r="3821" spans="1:17" hidden="1" x14ac:dyDescent="0.3">
      <c r="A3821" t="s">
        <v>7872</v>
      </c>
      <c r="B3821" t="s">
        <v>7873</v>
      </c>
      <c r="C3821" t="s">
        <v>10405</v>
      </c>
      <c r="D3821" t="s">
        <v>122</v>
      </c>
      <c r="E3821">
        <v>32.24</v>
      </c>
      <c r="F3821">
        <v>322.39999999999998</v>
      </c>
      <c r="G3821">
        <v>-22.189634764664799</v>
      </c>
      <c r="H3821">
        <v>-4.5008389346235198</v>
      </c>
      <c r="I3821">
        <v>-17.919168949395999</v>
      </c>
      <c r="J3821">
        <v>-2.0530282018447199</v>
      </c>
      <c r="K3821">
        <v>322.14102091792199</v>
      </c>
      <c r="L3821">
        <v>313.93939642479899</v>
      </c>
      <c r="M3821">
        <v>52.309979785624598</v>
      </c>
      <c r="N3821">
        <v>0</v>
      </c>
      <c r="O3821">
        <v>0.52729528535981895</v>
      </c>
      <c r="P3821">
        <v>9.6598639455782198</v>
      </c>
    </row>
    <row r="3822" spans="1:17" hidden="1" x14ac:dyDescent="0.3">
      <c r="A3822" t="s">
        <v>7874</v>
      </c>
      <c r="B3822" t="s">
        <v>7875</v>
      </c>
      <c r="C3822" t="s">
        <v>10405</v>
      </c>
      <c r="D3822" t="s">
        <v>592</v>
      </c>
      <c r="E3822">
        <v>32.197058739999903</v>
      </c>
      <c r="F3822">
        <v>1.1000000000000001</v>
      </c>
      <c r="G3822">
        <v>-21.849498710243001</v>
      </c>
      <c r="H3822">
        <v>-3.58340774196297</v>
      </c>
      <c r="I3822">
        <v>-17.394639483181901</v>
      </c>
      <c r="J3822">
        <v>-1.1355970091841701</v>
      </c>
      <c r="K3822">
        <v>1.10000353450981</v>
      </c>
      <c r="L3822">
        <v>1.11340910908892</v>
      </c>
      <c r="M3822">
        <v>51.794338539770699</v>
      </c>
      <c r="N3822">
        <v>1.3260446336873899</v>
      </c>
      <c r="O3822">
        <v>90.909090909090807</v>
      </c>
      <c r="P3822">
        <v>29.411764705882302</v>
      </c>
      <c r="Q3822">
        <v>4.2561601380328003E-2</v>
      </c>
    </row>
    <row r="3823" spans="1:17" hidden="1" x14ac:dyDescent="0.3">
      <c r="A3823" t="s">
        <v>7876</v>
      </c>
      <c r="B3823" t="s">
        <v>7877</v>
      </c>
      <c r="C3823" t="s">
        <v>10405</v>
      </c>
      <c r="D3823" t="s">
        <v>225</v>
      </c>
      <c r="E3823">
        <v>32.156399700000001</v>
      </c>
      <c r="F3823">
        <v>25.49</v>
      </c>
      <c r="G3823">
        <v>27.4630012897569</v>
      </c>
      <c r="H3823">
        <v>-15.9849378745528</v>
      </c>
      <c r="I3823">
        <v>36.1595773842879</v>
      </c>
      <c r="J3823">
        <v>0.52682437800785098</v>
      </c>
      <c r="K3823">
        <v>25.481376108980399</v>
      </c>
      <c r="L3823">
        <v>22.529718555460502</v>
      </c>
      <c r="M3823">
        <v>59.062052060171801</v>
      </c>
      <c r="N3823">
        <v>0.46943509726366001</v>
      </c>
      <c r="O3823">
        <v>23.617104746959601</v>
      </c>
      <c r="P3823">
        <v>80.780141843971606</v>
      </c>
      <c r="Q3823">
        <v>9.9183389865063004E-2</v>
      </c>
    </row>
    <row r="3824" spans="1:17" hidden="1" x14ac:dyDescent="0.3">
      <c r="A3824" t="s">
        <v>7878</v>
      </c>
      <c r="B3824" t="s">
        <v>7879</v>
      </c>
      <c r="C3824" t="s">
        <v>10405</v>
      </c>
      <c r="D3824" t="s">
        <v>54</v>
      </c>
      <c r="E3824">
        <v>32.113456694</v>
      </c>
      <c r="F3824">
        <v>19.690000000000001</v>
      </c>
      <c r="G3824">
        <v>0.20952208117207499</v>
      </c>
      <c r="H3824">
        <v>-13.384559864856</v>
      </c>
      <c r="I3824">
        <v>-7.5174073403247803</v>
      </c>
      <c r="J3824">
        <v>-8.5446749798876809</v>
      </c>
      <c r="K3824">
        <v>20.662395360571299</v>
      </c>
      <c r="L3824">
        <v>19.175282040666701</v>
      </c>
      <c r="M3824">
        <v>34.607928766508401</v>
      </c>
      <c r="N3824">
        <v>0.87940973951537005</v>
      </c>
      <c r="O3824">
        <v>26.917216861350902</v>
      </c>
      <c r="P3824">
        <v>61.393442622950801</v>
      </c>
      <c r="Q3824">
        <v>4.6748014469965002E-2</v>
      </c>
    </row>
    <row r="3825" spans="1:17" hidden="1" x14ac:dyDescent="0.3">
      <c r="A3825" t="s">
        <v>7880</v>
      </c>
      <c r="B3825" t="s">
        <v>7881</v>
      </c>
      <c r="C3825" t="s">
        <v>10405</v>
      </c>
      <c r="D3825" t="s">
        <v>74</v>
      </c>
      <c r="E3825">
        <v>32.112460800000001</v>
      </c>
      <c r="F3825">
        <v>34.56</v>
      </c>
      <c r="G3825">
        <v>9.2117257795528307</v>
      </c>
      <c r="H3825">
        <v>12.287482233259601</v>
      </c>
      <c r="I3825">
        <v>16.3514905477778</v>
      </c>
      <c r="J3825">
        <v>15.690226090877999</v>
      </c>
      <c r="K3825">
        <v>24.770732908249801</v>
      </c>
      <c r="L3825">
        <v>26.3964792463672</v>
      </c>
      <c r="M3825">
        <v>90.586210298671503</v>
      </c>
      <c r="N3825">
        <v>3.9683155907909802</v>
      </c>
      <c r="O3825">
        <v>0</v>
      </c>
      <c r="P3825">
        <v>56.805807622504503</v>
      </c>
      <c r="Q3825">
        <v>-3.7130603472515997E-2</v>
      </c>
    </row>
    <row r="3826" spans="1:17" hidden="1" x14ac:dyDescent="0.3">
      <c r="A3826" t="s">
        <v>7882</v>
      </c>
      <c r="B3826" t="s">
        <v>7883</v>
      </c>
      <c r="C3826" t="s">
        <v>10405</v>
      </c>
      <c r="D3826" t="s">
        <v>2205</v>
      </c>
      <c r="E3826">
        <v>32.065153875</v>
      </c>
      <c r="F3826">
        <v>171.35</v>
      </c>
      <c r="G3826">
        <v>-59.7021302891904</v>
      </c>
      <c r="H3826">
        <v>-7.1428843891689802</v>
      </c>
      <c r="I3826">
        <v>7.2235423349998902</v>
      </c>
      <c r="J3826">
        <v>-2.4309351785889102</v>
      </c>
      <c r="K3826">
        <v>172.79515526285999</v>
      </c>
      <c r="L3826">
        <v>171.11033679622801</v>
      </c>
      <c r="M3826">
        <v>36.395472364803602</v>
      </c>
      <c r="N3826">
        <v>0.218181818181818</v>
      </c>
      <c r="O3826">
        <v>48.818208345491598</v>
      </c>
      <c r="P3826">
        <v>40.450819672131097</v>
      </c>
    </row>
    <row r="3827" spans="1:17" hidden="1" x14ac:dyDescent="0.3">
      <c r="A3827" t="s">
        <v>7884</v>
      </c>
      <c r="B3827" t="s">
        <v>7885</v>
      </c>
      <c r="C3827" t="s">
        <v>10405</v>
      </c>
      <c r="D3827" t="s">
        <v>46</v>
      </c>
      <c r="E3827">
        <v>32.033304999999999</v>
      </c>
      <c r="F3827">
        <v>925</v>
      </c>
      <c r="G3827">
        <v>14.975898115153701</v>
      </c>
      <c r="H3827">
        <v>-10.1850494609393</v>
      </c>
      <c r="I3827">
        <v>37.702610684490701</v>
      </c>
      <c r="J3827">
        <v>-5.6830362685293103</v>
      </c>
      <c r="K3827">
        <v>919.59993351692799</v>
      </c>
      <c r="L3827">
        <v>821.71664680078698</v>
      </c>
      <c r="M3827">
        <v>51.856383228652597</v>
      </c>
      <c r="N3827">
        <v>0.48145128988046199</v>
      </c>
      <c r="O3827">
        <v>32.178378378378298</v>
      </c>
      <c r="P3827">
        <v>62.252236449745602</v>
      </c>
      <c r="Q3827">
        <v>9.7051123920116E-2</v>
      </c>
    </row>
    <row r="3828" spans="1:17" hidden="1" x14ac:dyDescent="0.3">
      <c r="A3828" t="s">
        <v>7886</v>
      </c>
      <c r="B3828" t="s">
        <v>7887</v>
      </c>
      <c r="C3828" t="s">
        <v>10405</v>
      </c>
      <c r="D3828" t="s">
        <v>592</v>
      </c>
      <c r="E3828">
        <v>32.026324000000002</v>
      </c>
      <c r="F3828">
        <v>26.42</v>
      </c>
      <c r="G3828">
        <v>8.3096524833908507</v>
      </c>
      <c r="H3828">
        <v>9.3916905542362308</v>
      </c>
      <c r="I3828">
        <v>14.507507296648299</v>
      </c>
      <c r="J3828">
        <v>-6.2074399665506004</v>
      </c>
      <c r="K3828">
        <v>24.889365092218199</v>
      </c>
      <c r="L3828">
        <v>24.2237440136118</v>
      </c>
      <c r="M3828">
        <v>49.983076861591897</v>
      </c>
      <c r="N3828">
        <v>0.69146974651942705</v>
      </c>
      <c r="O3828">
        <v>61.468584405753198</v>
      </c>
      <c r="P3828">
        <v>60.024227740763102</v>
      </c>
      <c r="Q3828">
        <v>-6.0504736497786003E-2</v>
      </c>
    </row>
    <row r="3829" spans="1:17" hidden="1" x14ac:dyDescent="0.3">
      <c r="A3829" t="s">
        <v>7888</v>
      </c>
      <c r="B3829" t="s">
        <v>7889</v>
      </c>
      <c r="C3829" t="s">
        <v>10405</v>
      </c>
      <c r="E3829">
        <v>31.987200000000001</v>
      </c>
      <c r="F3829">
        <v>16.66</v>
      </c>
      <c r="G3829">
        <v>134.09517831154901</v>
      </c>
      <c r="H3829">
        <v>-26.025088357256301</v>
      </c>
      <c r="I3829">
        <v>-80.979338936733797</v>
      </c>
      <c r="J3829">
        <v>-9.7160716801055909</v>
      </c>
      <c r="K3829">
        <v>21.045193734113699</v>
      </c>
      <c r="L3829">
        <v>24.526460114854402</v>
      </c>
      <c r="M3829">
        <v>9.6116266888556794</v>
      </c>
      <c r="N3829">
        <v>0.60296364620604004</v>
      </c>
      <c r="O3829">
        <v>336.67466986794699</v>
      </c>
      <c r="P3829">
        <v>180.540835025506</v>
      </c>
    </row>
    <row r="3830" spans="1:17" hidden="1" x14ac:dyDescent="0.3">
      <c r="A3830" t="s">
        <v>7890</v>
      </c>
      <c r="B3830" t="s">
        <v>7891</v>
      </c>
      <c r="C3830" t="s">
        <v>10405</v>
      </c>
      <c r="D3830" t="s">
        <v>592</v>
      </c>
      <c r="E3830">
        <v>31.9827189999999</v>
      </c>
      <c r="F3830">
        <v>7.6</v>
      </c>
      <c r="G3830">
        <v>-5.5931859894901201</v>
      </c>
      <c r="H3830">
        <v>-1.87035303188851</v>
      </c>
      <c r="I3830">
        <v>-12.2495918825592</v>
      </c>
      <c r="J3830">
        <v>1.0670674632677399</v>
      </c>
      <c r="K3830">
        <v>10.0372087729983</v>
      </c>
      <c r="L3830">
        <v>10.066633630706701</v>
      </c>
      <c r="M3830">
        <v>25.7607462659657</v>
      </c>
      <c r="N3830">
        <v>1</v>
      </c>
      <c r="Q3830">
        <v>-9.4079221239847993E-2</v>
      </c>
    </row>
    <row r="3831" spans="1:17" hidden="1" x14ac:dyDescent="0.3">
      <c r="A3831" t="s">
        <v>7892</v>
      </c>
      <c r="B3831" t="s">
        <v>7893</v>
      </c>
      <c r="C3831" t="s">
        <v>10405</v>
      </c>
      <c r="D3831" t="s">
        <v>273</v>
      </c>
      <c r="E3831">
        <v>31.967580000000002</v>
      </c>
      <c r="F3831">
        <v>77.78</v>
      </c>
      <c r="G3831">
        <v>-2.1729398572920902</v>
      </c>
      <c r="H3831">
        <v>18.659501886445401</v>
      </c>
      <c r="I3831">
        <v>20.050138746187201</v>
      </c>
      <c r="J3831">
        <v>-10.568563299658299</v>
      </c>
      <c r="K3831">
        <v>71.4738041651581</v>
      </c>
      <c r="L3831">
        <v>64.549474086047795</v>
      </c>
      <c r="M3831">
        <v>45.623323420127797</v>
      </c>
      <c r="N3831">
        <v>2.1388980918159399</v>
      </c>
      <c r="O3831">
        <v>23.823605039856002</v>
      </c>
      <c r="P3831">
        <v>59.876670092497399</v>
      </c>
      <c r="Q3831">
        <v>5.0881491939350001E-2</v>
      </c>
    </row>
    <row r="3832" spans="1:17" hidden="1" x14ac:dyDescent="0.3">
      <c r="A3832" t="s">
        <v>7894</v>
      </c>
      <c r="B3832" t="s">
        <v>7895</v>
      </c>
      <c r="C3832" t="s">
        <v>10405</v>
      </c>
      <c r="D3832" t="s">
        <v>592</v>
      </c>
      <c r="E3832">
        <v>31.96657622</v>
      </c>
      <c r="F3832">
        <v>14.9</v>
      </c>
      <c r="G3832">
        <v>-94.506140314253102</v>
      </c>
      <c r="H3832">
        <v>2.6420182082336101</v>
      </c>
      <c r="I3832">
        <v>-47.441587839989403</v>
      </c>
      <c r="J3832">
        <v>-3.3688176755289301</v>
      </c>
      <c r="K3832">
        <v>15.766276243506001</v>
      </c>
      <c r="M3832">
        <v>38.3189973736498</v>
      </c>
      <c r="N3832">
        <v>0.58965517241379295</v>
      </c>
      <c r="O3832">
        <v>181.87919463087201</v>
      </c>
      <c r="P3832">
        <v>10.780669144981401</v>
      </c>
    </row>
    <row r="3833" spans="1:17" hidden="1" x14ac:dyDescent="0.3">
      <c r="A3833" t="s">
        <v>7896</v>
      </c>
      <c r="B3833" t="s">
        <v>7897</v>
      </c>
      <c r="C3833" t="s">
        <v>10405</v>
      </c>
      <c r="D3833" t="s">
        <v>753</v>
      </c>
      <c r="E3833">
        <v>31.948726656000002</v>
      </c>
      <c r="F3833">
        <v>341.73</v>
      </c>
      <c r="G3833">
        <v>9.8883693942778592</v>
      </c>
      <c r="H3833">
        <v>-0.807803550614549</v>
      </c>
      <c r="I3833">
        <v>2.5316633769689898</v>
      </c>
      <c r="J3833">
        <v>-0.48792960360286702</v>
      </c>
      <c r="K3833">
        <v>327.08492368241502</v>
      </c>
      <c r="L3833">
        <v>297.959201565059</v>
      </c>
      <c r="M3833">
        <v>50.554369654686603</v>
      </c>
      <c r="N3833">
        <v>0.42348015333246403</v>
      </c>
      <c r="O3833">
        <v>2.7946039270769099</v>
      </c>
      <c r="P3833">
        <v>49.651850229910202</v>
      </c>
    </row>
    <row r="3834" spans="1:17" hidden="1" x14ac:dyDescent="0.3">
      <c r="A3834" t="s">
        <v>7898</v>
      </c>
      <c r="B3834" t="s">
        <v>7899</v>
      </c>
      <c r="C3834" t="s">
        <v>10405</v>
      </c>
      <c r="D3834" t="s">
        <v>2548</v>
      </c>
      <c r="E3834">
        <v>31.824000000000002</v>
      </c>
      <c r="F3834">
        <v>78</v>
      </c>
      <c r="G3834">
        <v>-39.650917149959398</v>
      </c>
      <c r="H3834">
        <v>-16.118468891595199</v>
      </c>
      <c r="I3834">
        <v>24.294733813820802</v>
      </c>
      <c r="J3834">
        <v>3.5025273537108301</v>
      </c>
      <c r="K3834">
        <v>71.455307772318406</v>
      </c>
      <c r="L3834">
        <v>71.098683363920799</v>
      </c>
      <c r="M3834">
        <v>73.419385806615395</v>
      </c>
      <c r="N3834">
        <v>0.75964391691394595</v>
      </c>
      <c r="O3834">
        <v>26.923076923076898</v>
      </c>
      <c r="P3834">
        <v>53.6945812807881</v>
      </c>
    </row>
    <row r="3835" spans="1:17" hidden="1" x14ac:dyDescent="0.3">
      <c r="A3835" t="s">
        <v>7900</v>
      </c>
      <c r="B3835" t="s">
        <v>7901</v>
      </c>
      <c r="C3835" t="s">
        <v>10405</v>
      </c>
      <c r="D3835" t="s">
        <v>400</v>
      </c>
      <c r="E3835">
        <v>31.751999999999999</v>
      </c>
      <c r="F3835">
        <v>58.8</v>
      </c>
      <c r="G3835">
        <v>90.456739475012</v>
      </c>
      <c r="H3835">
        <v>-4.1727436142988701</v>
      </c>
      <c r="I3835">
        <v>29.605360516817999</v>
      </c>
      <c r="J3835">
        <v>-1.8806144087412699</v>
      </c>
      <c r="K3835">
        <v>58.128018788914297</v>
      </c>
      <c r="L3835">
        <v>49.809838862140403</v>
      </c>
      <c r="M3835">
        <v>55.967246964879102</v>
      </c>
      <c r="N3835">
        <v>0.59416227644248298</v>
      </c>
      <c r="O3835">
        <v>44.5918367346938</v>
      </c>
      <c r="P3835">
        <v>139.02439024390199</v>
      </c>
      <c r="Q3835">
        <v>0.20962511551329799</v>
      </c>
    </row>
    <row r="3836" spans="1:17" hidden="1" x14ac:dyDescent="0.3">
      <c r="A3836" t="s">
        <v>7902</v>
      </c>
      <c r="B3836" t="s">
        <v>7903</v>
      </c>
      <c r="C3836" t="s">
        <v>10405</v>
      </c>
      <c r="D3836" t="s">
        <v>753</v>
      </c>
      <c r="E3836">
        <v>31.730069843999999</v>
      </c>
      <c r="F3836">
        <v>249.66</v>
      </c>
      <c r="G3836">
        <v>10.5935890971397</v>
      </c>
      <c r="H3836">
        <v>1.7125256609216</v>
      </c>
      <c r="I3836">
        <v>9.2848815235158497</v>
      </c>
      <c r="J3836">
        <v>0.22492204610915401</v>
      </c>
      <c r="K3836">
        <v>239.02097719720899</v>
      </c>
      <c r="L3836">
        <v>214.159640133289</v>
      </c>
      <c r="M3836">
        <v>48.807085432446698</v>
      </c>
      <c r="N3836">
        <v>0.303532660458804</v>
      </c>
      <c r="O3836">
        <v>2.8799166866939099</v>
      </c>
      <c r="P3836">
        <v>48.333432356960301</v>
      </c>
      <c r="Q3836">
        <v>5.0860317588420001E-3</v>
      </c>
    </row>
    <row r="3837" spans="1:17" hidden="1" x14ac:dyDescent="0.3">
      <c r="A3837" t="s">
        <v>7904</v>
      </c>
      <c r="B3837" t="s">
        <v>7905</v>
      </c>
      <c r="C3837" t="s">
        <v>10405</v>
      </c>
      <c r="D3837" t="s">
        <v>1806</v>
      </c>
      <c r="E3837">
        <v>31.657330999999999</v>
      </c>
      <c r="F3837">
        <v>31.94</v>
      </c>
      <c r="G3837">
        <v>-9.4740197830400206</v>
      </c>
      <c r="H3837">
        <v>-18.318232594878101</v>
      </c>
      <c r="I3837">
        <v>5.1686759427582203</v>
      </c>
      <c r="J3837">
        <v>-2.67783295036081</v>
      </c>
      <c r="K3837">
        <v>33.271853590707401</v>
      </c>
      <c r="L3837">
        <v>29.843058802705201</v>
      </c>
      <c r="M3837">
        <v>39.611739813047301</v>
      </c>
      <c r="N3837">
        <v>0.77578948301381701</v>
      </c>
      <c r="O3837">
        <v>25.172197871008098</v>
      </c>
      <c r="P3837">
        <v>56.9533169533169</v>
      </c>
      <c r="Q3837">
        <v>0.102455470051744</v>
      </c>
    </row>
    <row r="3838" spans="1:17" hidden="1" x14ac:dyDescent="0.3">
      <c r="A3838" t="s">
        <v>7906</v>
      </c>
      <c r="B3838" t="s">
        <v>7907</v>
      </c>
      <c r="C3838" t="s">
        <v>10405</v>
      </c>
      <c r="D3838" t="s">
        <v>6917</v>
      </c>
      <c r="E3838">
        <v>31.62</v>
      </c>
      <c r="F3838">
        <v>31</v>
      </c>
      <c r="G3838">
        <v>-65.254439633980994</v>
      </c>
      <c r="H3838">
        <v>-7.5955560337169796</v>
      </c>
      <c r="I3838">
        <v>-20.032830437955699</v>
      </c>
      <c r="J3838">
        <v>-8.1136342624507805</v>
      </c>
      <c r="K3838">
        <v>32.749557534055597</v>
      </c>
      <c r="L3838">
        <v>38.032525195045999</v>
      </c>
      <c r="M3838">
        <v>42.366759321573298</v>
      </c>
      <c r="N3838">
        <v>1.66233766233766</v>
      </c>
      <c r="O3838">
        <v>86.774193548387004</v>
      </c>
      <c r="P3838">
        <v>6.8965517241379199</v>
      </c>
    </row>
    <row r="3839" spans="1:17" hidden="1" x14ac:dyDescent="0.3">
      <c r="A3839" t="s">
        <v>7908</v>
      </c>
      <c r="B3839" t="s">
        <v>7909</v>
      </c>
      <c r="C3839" t="s">
        <v>10405</v>
      </c>
      <c r="D3839" t="s">
        <v>1211</v>
      </c>
      <c r="E3839">
        <v>31.545024000000002</v>
      </c>
      <c r="F3839">
        <v>28.74</v>
      </c>
      <c r="G3839">
        <v>-67.046792960524897</v>
      </c>
      <c r="H3839">
        <v>12.952188205251201</v>
      </c>
      <c r="I3839">
        <v>-9.4712448155138809</v>
      </c>
      <c r="J3839">
        <v>-18.803546106550201</v>
      </c>
      <c r="K3839">
        <v>27.835602522717998</v>
      </c>
      <c r="L3839">
        <v>30.678584088266302</v>
      </c>
      <c r="M3839">
        <v>45.176164193997501</v>
      </c>
      <c r="N3839">
        <v>3.4104894196124298</v>
      </c>
      <c r="O3839">
        <v>70.494084899095299</v>
      </c>
      <c r="P3839">
        <v>30.5177111716621</v>
      </c>
      <c r="Q3839">
        <v>2.0874518904176999E-2</v>
      </c>
    </row>
    <row r="3840" spans="1:17" hidden="1" x14ac:dyDescent="0.3">
      <c r="A3840" t="s">
        <v>7910</v>
      </c>
      <c r="B3840" t="s">
        <v>7911</v>
      </c>
      <c r="C3840" t="s">
        <v>10405</v>
      </c>
      <c r="D3840" t="s">
        <v>753</v>
      </c>
      <c r="E3840">
        <v>31.504857428999902</v>
      </c>
      <c r="F3840">
        <v>266.22000000000003</v>
      </c>
      <c r="G3840">
        <v>0.96830212791297698</v>
      </c>
      <c r="H3840">
        <v>0.28722402314490802</v>
      </c>
      <c r="I3840">
        <v>1.3422589602416599</v>
      </c>
      <c r="J3840">
        <v>0.93747570380698297</v>
      </c>
      <c r="K3840">
        <v>254.73605940362901</v>
      </c>
      <c r="L3840">
        <v>235.51164910963601</v>
      </c>
      <c r="M3840">
        <v>51.891311594454301</v>
      </c>
      <c r="N3840">
        <v>0.92045203811420295</v>
      </c>
      <c r="O3840">
        <v>4.28968522274808</v>
      </c>
      <c r="P3840">
        <v>39.784720399054898</v>
      </c>
      <c r="Q3840">
        <v>1.5187022887975E-2</v>
      </c>
    </row>
    <row r="3841" spans="1:17" hidden="1" x14ac:dyDescent="0.3">
      <c r="A3841" t="s">
        <v>7912</v>
      </c>
      <c r="B3841" t="s">
        <v>7913</v>
      </c>
      <c r="C3841" t="s">
        <v>10405</v>
      </c>
      <c r="D3841" t="s">
        <v>400</v>
      </c>
      <c r="E3841">
        <v>31.482523</v>
      </c>
      <c r="F3841">
        <v>9.25</v>
      </c>
      <c r="G3841">
        <v>-37.653979361974201</v>
      </c>
      <c r="H3841">
        <v>-3.05317746469035</v>
      </c>
      <c r="I3841">
        <v>-14.502537147253101</v>
      </c>
      <c r="J3841">
        <v>-6.1582913597394597</v>
      </c>
      <c r="K3841">
        <v>8.9932019215756096</v>
      </c>
      <c r="L3841">
        <v>9.1292274382128902</v>
      </c>
      <c r="M3841">
        <v>58.616433646413398</v>
      </c>
      <c r="N3841">
        <v>0.99417865821917195</v>
      </c>
      <c r="O3841">
        <v>18.270270270270199</v>
      </c>
      <c r="P3841">
        <v>10.119047619047601</v>
      </c>
      <c r="Q3841">
        <v>0.11762693186982601</v>
      </c>
    </row>
    <row r="3842" spans="1:17" hidden="1" x14ac:dyDescent="0.3">
      <c r="A3842" t="s">
        <v>7914</v>
      </c>
      <c r="B3842" t="s">
        <v>7915</v>
      </c>
      <c r="C3842" t="s">
        <v>10405</v>
      </c>
      <c r="D3842" t="s">
        <v>2368</v>
      </c>
      <c r="E3842">
        <v>31.346330399999999</v>
      </c>
      <c r="F3842">
        <v>44.11</v>
      </c>
      <c r="G3842">
        <v>10.0289187873445</v>
      </c>
      <c r="H3842">
        <v>1.8200686828805299</v>
      </c>
      <c r="I3842">
        <v>-25.804107921720099</v>
      </c>
      <c r="J3842">
        <v>3.3164073190364198</v>
      </c>
      <c r="K3842">
        <v>44.139598717189003</v>
      </c>
      <c r="L3842">
        <v>43.944942583601097</v>
      </c>
      <c r="M3842">
        <v>49.379629563159398</v>
      </c>
      <c r="N3842">
        <v>0.44374493098104001</v>
      </c>
      <c r="O3842">
        <v>57.175243708909498</v>
      </c>
      <c r="P3842">
        <v>46.984338553815299</v>
      </c>
      <c r="Q3842">
        <v>7.0581585798779004E-2</v>
      </c>
    </row>
    <row r="3843" spans="1:17" hidden="1" x14ac:dyDescent="0.3">
      <c r="A3843" t="s">
        <v>7916</v>
      </c>
      <c r="B3843" t="s">
        <v>7917</v>
      </c>
      <c r="C3843" t="s">
        <v>10405</v>
      </c>
      <c r="E3843">
        <v>31.327452000000001</v>
      </c>
      <c r="F3843">
        <v>95.4</v>
      </c>
      <c r="G3843">
        <v>272.045505523457</v>
      </c>
      <c r="H3843">
        <v>-6.4359326657261198</v>
      </c>
      <c r="I3843">
        <v>286.50036475051797</v>
      </c>
      <c r="J3843">
        <v>-9.7380376895107599</v>
      </c>
      <c r="K3843">
        <v>82.630005929795004</v>
      </c>
      <c r="M3843">
        <v>18.548090711785701</v>
      </c>
      <c r="O3843">
        <v>26.624737945492601</v>
      </c>
      <c r="P3843">
        <v>324</v>
      </c>
    </row>
    <row r="3844" spans="1:17" hidden="1" x14ac:dyDescent="0.3">
      <c r="A3844" t="s">
        <v>7918</v>
      </c>
      <c r="B3844" t="s">
        <v>7919</v>
      </c>
      <c r="C3844" t="s">
        <v>10405</v>
      </c>
      <c r="D3844" t="s">
        <v>4724</v>
      </c>
      <c r="E3844">
        <v>31.319293200000001</v>
      </c>
      <c r="F3844">
        <v>46</v>
      </c>
      <c r="G3844">
        <v>-53.751026723825397</v>
      </c>
      <c r="H3844">
        <v>-12.9221011285315</v>
      </c>
      <c r="I3844">
        <v>-30.602186652993201</v>
      </c>
      <c r="J3844">
        <v>-5.7462791645170999E-2</v>
      </c>
      <c r="K3844">
        <v>48.649336135869802</v>
      </c>
      <c r="L3844">
        <v>57.594940516093402</v>
      </c>
      <c r="M3844">
        <v>47.797682452842999</v>
      </c>
      <c r="N3844">
        <v>0.29300196206670998</v>
      </c>
      <c r="O3844">
        <v>95.2173913043478</v>
      </c>
      <c r="P3844">
        <v>5.7471264367816097</v>
      </c>
    </row>
    <row r="3845" spans="1:17" hidden="1" x14ac:dyDescent="0.3">
      <c r="A3845" t="s">
        <v>7920</v>
      </c>
      <c r="B3845" t="s">
        <v>7921</v>
      </c>
      <c r="C3845" t="s">
        <v>10405</v>
      </c>
      <c r="D3845" t="s">
        <v>276</v>
      </c>
      <c r="E3845">
        <v>31.317181560000002</v>
      </c>
      <c r="F3845">
        <v>41.93</v>
      </c>
      <c r="G3845">
        <v>16.2084108942766</v>
      </c>
      <c r="H3845">
        <v>1.6497995850533</v>
      </c>
      <c r="I3845">
        <v>11.0280251416266</v>
      </c>
      <c r="J3845">
        <v>-9.0409249819315001</v>
      </c>
      <c r="K3845">
        <v>38.290936358028702</v>
      </c>
      <c r="L3845">
        <v>35.836601377044303</v>
      </c>
      <c r="M3845">
        <v>60.442997026955098</v>
      </c>
      <c r="N3845">
        <v>2.5207336194318799</v>
      </c>
      <c r="O3845">
        <v>30.336274743620301</v>
      </c>
      <c r="P3845">
        <v>82.304347826086897</v>
      </c>
      <c r="Q3845">
        <v>2.8475578794186999E-2</v>
      </c>
    </row>
    <row r="3846" spans="1:17" hidden="1" x14ac:dyDescent="0.3">
      <c r="A3846" t="s">
        <v>7922</v>
      </c>
      <c r="B3846" t="s">
        <v>7923</v>
      </c>
      <c r="C3846" t="s">
        <v>10405</v>
      </c>
      <c r="D3846" t="s">
        <v>998</v>
      </c>
      <c r="E3846">
        <v>31.297560000000001</v>
      </c>
      <c r="F3846">
        <v>30.21</v>
      </c>
      <c r="G3846">
        <v>-18.6186141525219</v>
      </c>
      <c r="H3846">
        <v>-5.1258389346235198</v>
      </c>
      <c r="I3846">
        <v>-4.8387527469673097</v>
      </c>
      <c r="J3846">
        <v>-2.0530282018447199</v>
      </c>
      <c r="K3846">
        <v>29.747318059279799</v>
      </c>
      <c r="L3846">
        <v>27.314074284108099</v>
      </c>
      <c r="M3846">
        <v>46.565224011515802</v>
      </c>
      <c r="N3846">
        <v>0</v>
      </c>
      <c r="O3846">
        <v>25.753061900033099</v>
      </c>
      <c r="P3846">
        <v>56.447436561367098</v>
      </c>
    </row>
    <row r="3847" spans="1:17" hidden="1" x14ac:dyDescent="0.3">
      <c r="A3847" t="s">
        <v>7924</v>
      </c>
      <c r="B3847" t="s">
        <v>7925</v>
      </c>
      <c r="C3847" t="s">
        <v>10405</v>
      </c>
      <c r="D3847" t="s">
        <v>2938</v>
      </c>
      <c r="E3847">
        <v>31.280711719999999</v>
      </c>
      <c r="F3847">
        <v>24.74</v>
      </c>
      <c r="G3847">
        <v>-68.833706555378001</v>
      </c>
      <c r="H3847">
        <v>-5.0635398992537501</v>
      </c>
      <c r="I3847">
        <v>-29.633021888290099</v>
      </c>
      <c r="J3847">
        <v>-2.2547224333896998</v>
      </c>
      <c r="K3847">
        <v>25.717628126186799</v>
      </c>
      <c r="L3847">
        <v>32.267799054152697</v>
      </c>
      <c r="M3847">
        <v>44.481412423405303</v>
      </c>
      <c r="N3847">
        <v>1.2026409344844999</v>
      </c>
      <c r="O3847">
        <v>176.879547291835</v>
      </c>
      <c r="P3847">
        <v>14.537037037037001</v>
      </c>
      <c r="Q3847">
        <v>2.6852180511624999E-2</v>
      </c>
    </row>
    <row r="3848" spans="1:17" hidden="1" x14ac:dyDescent="0.3">
      <c r="A3848" t="s">
        <v>7926</v>
      </c>
      <c r="B3848" t="s">
        <v>7927</v>
      </c>
      <c r="C3848" t="s">
        <v>10405</v>
      </c>
      <c r="D3848" t="s">
        <v>1369</v>
      </c>
      <c r="E3848">
        <v>31.257184429999999</v>
      </c>
      <c r="F3848">
        <v>58.55</v>
      </c>
      <c r="G3848">
        <v>-21.544299011674799</v>
      </c>
      <c r="H3848">
        <v>-3.9108684331485999</v>
      </c>
      <c r="I3848">
        <v>-11.0754094123629</v>
      </c>
      <c r="J3848">
        <v>-1.8975340760672601</v>
      </c>
      <c r="K3848">
        <v>57.3771396093858</v>
      </c>
      <c r="L3848">
        <v>55.830251014833699</v>
      </c>
      <c r="M3848">
        <v>56.093149880285502</v>
      </c>
      <c r="N3848">
        <v>1.0321097737420999</v>
      </c>
      <c r="O3848">
        <v>4.1844577284372297</v>
      </c>
      <c r="P3848">
        <v>13.6893203883495</v>
      </c>
    </row>
    <row r="3849" spans="1:17" hidden="1" x14ac:dyDescent="0.3">
      <c r="A3849" t="s">
        <v>7928</v>
      </c>
      <c r="B3849" t="s">
        <v>7929</v>
      </c>
      <c r="C3849" t="s">
        <v>10405</v>
      </c>
      <c r="D3849" t="s">
        <v>130</v>
      </c>
      <c r="E3849">
        <v>31.228558499999998</v>
      </c>
      <c r="F3849">
        <v>96.15</v>
      </c>
      <c r="G3849">
        <v>18.3848762897569</v>
      </c>
      <c r="H3849">
        <v>-5.0901689594374098</v>
      </c>
      <c r="I3849">
        <v>13.510738324850699</v>
      </c>
      <c r="J3849">
        <v>-3.9407833038855302</v>
      </c>
      <c r="K3849">
        <v>95.194349144339199</v>
      </c>
      <c r="L3849">
        <v>77.685016286608004</v>
      </c>
      <c r="M3849">
        <v>44.147396407969701</v>
      </c>
      <c r="N3849">
        <v>0.52420828776458805</v>
      </c>
      <c r="O3849">
        <v>33.0733229329173</v>
      </c>
      <c r="P3849">
        <v>132.86510050859701</v>
      </c>
      <c r="Q3849">
        <v>3.9816903256365999E-2</v>
      </c>
    </row>
    <row r="3850" spans="1:17" hidden="1" x14ac:dyDescent="0.3">
      <c r="A3850" t="s">
        <v>7930</v>
      </c>
      <c r="B3850" t="s">
        <v>7931</v>
      </c>
      <c r="C3850" t="s">
        <v>10405</v>
      </c>
      <c r="D3850" t="s">
        <v>2548</v>
      </c>
      <c r="E3850">
        <v>31.192968848</v>
      </c>
      <c r="F3850">
        <v>21.52</v>
      </c>
      <c r="G3850">
        <v>278.05526319451798</v>
      </c>
      <c r="H3850">
        <v>-17.490529656273001</v>
      </c>
      <c r="I3850">
        <v>81.496303215524094</v>
      </c>
      <c r="J3850">
        <v>-9.7116715278841106</v>
      </c>
      <c r="K3850">
        <v>23.115113674493799</v>
      </c>
      <c r="L3850">
        <v>15.3643799518909</v>
      </c>
      <c r="M3850">
        <v>26.1513248903346</v>
      </c>
      <c r="N3850">
        <v>0.60747686783065202</v>
      </c>
      <c r="O3850">
        <v>34.897769516728602</v>
      </c>
      <c r="P3850">
        <v>331.26252505010001</v>
      </c>
      <c r="Q3850">
        <v>0.16324214758151401</v>
      </c>
    </row>
    <row r="3851" spans="1:17" hidden="1" x14ac:dyDescent="0.3">
      <c r="A3851" t="s">
        <v>7932</v>
      </c>
      <c r="B3851" t="s">
        <v>7933</v>
      </c>
      <c r="C3851" t="s">
        <v>10405</v>
      </c>
      <c r="D3851" t="s">
        <v>400</v>
      </c>
      <c r="E3851">
        <v>31.010001549999998</v>
      </c>
      <c r="F3851">
        <v>18.5</v>
      </c>
      <c r="G3851">
        <v>346.18667700035098</v>
      </c>
      <c r="H3851">
        <v>1.9064837198387199</v>
      </c>
      <c r="I3851">
        <v>-62.790153060513603</v>
      </c>
      <c r="J3851">
        <v>-11.4097533480435</v>
      </c>
      <c r="K3851">
        <v>21.246069916761599</v>
      </c>
      <c r="L3851">
        <v>20.1397251835327</v>
      </c>
      <c r="M3851">
        <v>19.1997929503367</v>
      </c>
      <c r="N3851">
        <v>5.5761846207304601E-2</v>
      </c>
      <c r="O3851">
        <v>119.351351351351</v>
      </c>
      <c r="P3851">
        <v>424.079320113314</v>
      </c>
    </row>
    <row r="3852" spans="1:17" hidden="1" x14ac:dyDescent="0.3">
      <c r="A3852" t="s">
        <v>7934</v>
      </c>
      <c r="B3852" t="s">
        <v>7935</v>
      </c>
      <c r="C3852" t="s">
        <v>10405</v>
      </c>
      <c r="D3852" t="s">
        <v>1185</v>
      </c>
      <c r="E3852">
        <v>31.009638636999998</v>
      </c>
      <c r="F3852">
        <v>3.97</v>
      </c>
      <c r="G3852">
        <v>-15.7676273652138</v>
      </c>
      <c r="H3852">
        <v>-8.97142716991765</v>
      </c>
      <c r="I3852">
        <v>-46.754070088164099</v>
      </c>
      <c r="J3852">
        <v>-7.4143335631500902</v>
      </c>
      <c r="K3852">
        <v>4.2757094973696601</v>
      </c>
      <c r="L3852">
        <v>4.6570520454327404</v>
      </c>
      <c r="M3852">
        <v>43.0466624956495</v>
      </c>
      <c r="N3852">
        <v>1.5073970041429701</v>
      </c>
      <c r="O3852">
        <v>84.886649874055394</v>
      </c>
      <c r="P3852">
        <v>28.064516129032199</v>
      </c>
      <c r="Q3852">
        <v>7.3060324447832004E-2</v>
      </c>
    </row>
    <row r="3853" spans="1:17" hidden="1" x14ac:dyDescent="0.3">
      <c r="A3853" t="s">
        <v>7936</v>
      </c>
      <c r="B3853" t="s">
        <v>7937</v>
      </c>
      <c r="C3853" t="s">
        <v>10405</v>
      </c>
      <c r="D3853" t="s">
        <v>393</v>
      </c>
      <c r="E3853">
        <v>30.969014699999999</v>
      </c>
      <c r="F3853">
        <v>51.53</v>
      </c>
      <c r="G3853">
        <v>0.61836761366437498</v>
      </c>
      <c r="H3853">
        <v>-6.80992984371444</v>
      </c>
      <c r="I3853">
        <v>-22.930844799405499</v>
      </c>
      <c r="J3853">
        <v>-7.75678390560042</v>
      </c>
      <c r="K3853">
        <v>55.093937764830898</v>
      </c>
      <c r="L3853">
        <v>54.3984763353874</v>
      </c>
      <c r="M3853">
        <v>33.006064759130801</v>
      </c>
      <c r="N3853">
        <v>0.55745064510432496</v>
      </c>
      <c r="O3853">
        <v>83.194255773335897</v>
      </c>
      <c r="Q3853">
        <v>3.6730362333281003E-2</v>
      </c>
    </row>
    <row r="3854" spans="1:17" hidden="1" x14ac:dyDescent="0.3">
      <c r="A3854" t="s">
        <v>7938</v>
      </c>
      <c r="B3854" t="s">
        <v>7939</v>
      </c>
      <c r="C3854" t="s">
        <v>10405</v>
      </c>
      <c r="D3854" t="s">
        <v>5716</v>
      </c>
      <c r="E3854">
        <v>30.938500000000001</v>
      </c>
      <c r="F3854">
        <v>57.56</v>
      </c>
      <c r="G3854">
        <v>-42.204574574469497</v>
      </c>
      <c r="H3854">
        <v>-10.8683049099961</v>
      </c>
      <c r="I3854">
        <v>-28.457680274282001</v>
      </c>
      <c r="J3854">
        <v>-8.1771347645477803</v>
      </c>
      <c r="K3854">
        <v>59.964877519522801</v>
      </c>
      <c r="L3854">
        <v>62.048135462403103</v>
      </c>
      <c r="M3854">
        <v>39.813033573494103</v>
      </c>
      <c r="N3854">
        <v>0.71866988957242595</v>
      </c>
      <c r="O3854">
        <v>64.819318971507897</v>
      </c>
      <c r="P3854">
        <v>6.0036832412523102</v>
      </c>
      <c r="Q3854">
        <v>7.7280843039977995E-2</v>
      </c>
    </row>
    <row r="3855" spans="1:17" hidden="1" x14ac:dyDescent="0.3">
      <c r="A3855" t="s">
        <v>7940</v>
      </c>
      <c r="B3855" t="s">
        <v>7941</v>
      </c>
      <c r="C3855" t="s">
        <v>10405</v>
      </c>
      <c r="D3855" t="s">
        <v>642</v>
      </c>
      <c r="E3855">
        <v>30.84</v>
      </c>
      <c r="F3855">
        <v>5.14</v>
      </c>
      <c r="G3855">
        <v>-68.4709537040778</v>
      </c>
      <c r="H3855">
        <v>7.8885415963499304</v>
      </c>
      <c r="I3855">
        <v>-15.410512499054899</v>
      </c>
      <c r="J3855">
        <v>15.267987964436999</v>
      </c>
      <c r="K3855">
        <v>4.7139736206499103</v>
      </c>
      <c r="L3855">
        <v>5.8674970411164198</v>
      </c>
      <c r="M3855">
        <v>66.438573278350901</v>
      </c>
      <c r="N3855">
        <v>2.6529419918791599</v>
      </c>
      <c r="O3855">
        <v>132.10116731517499</v>
      </c>
      <c r="P3855">
        <v>28.1795511221945</v>
      </c>
      <c r="Q3855">
        <v>2.0572450252741001E-2</v>
      </c>
    </row>
    <row r="3856" spans="1:17" hidden="1" x14ac:dyDescent="0.3">
      <c r="A3856" t="s">
        <v>7942</v>
      </c>
      <c r="B3856" t="s">
        <v>7943</v>
      </c>
      <c r="C3856" t="s">
        <v>10405</v>
      </c>
      <c r="E3856">
        <v>30.822607689999899</v>
      </c>
      <c r="F3856">
        <v>51.17</v>
      </c>
      <c r="G3856">
        <v>-69.171889695054404</v>
      </c>
      <c r="H3856">
        <v>-5.5138358765195497</v>
      </c>
      <c r="I3856">
        <v>-0.247203585746021</v>
      </c>
      <c r="J3856">
        <v>-0.62333764171938699</v>
      </c>
      <c r="K3856">
        <v>53.586073569847002</v>
      </c>
      <c r="L3856">
        <v>60.837775454078198</v>
      </c>
      <c r="M3856">
        <v>44.791747812239201</v>
      </c>
      <c r="N3856">
        <v>0.14674576791813901</v>
      </c>
      <c r="O3856">
        <v>75.884307211256498</v>
      </c>
      <c r="P3856">
        <v>21.0551218358173</v>
      </c>
      <c r="Q3856">
        <v>7.2497870231093997E-2</v>
      </c>
    </row>
    <row r="3857" spans="1:17" hidden="1" x14ac:dyDescent="0.3">
      <c r="A3857" t="s">
        <v>7944</v>
      </c>
      <c r="B3857" t="s">
        <v>7945</v>
      </c>
      <c r="C3857" t="s">
        <v>10405</v>
      </c>
      <c r="D3857" t="s">
        <v>592</v>
      </c>
      <c r="E3857">
        <v>30.803542119999999</v>
      </c>
      <c r="F3857">
        <v>38.869999999999997</v>
      </c>
      <c r="G3857">
        <v>-45.701449064853001</v>
      </c>
      <c r="H3857">
        <v>-18.930222406420601</v>
      </c>
      <c r="I3857">
        <v>-5.9234608195742302</v>
      </c>
      <c r="J3857">
        <v>-1.8225544502441999</v>
      </c>
      <c r="K3857">
        <v>41.057573693578298</v>
      </c>
      <c r="L3857">
        <v>40.896223045866698</v>
      </c>
      <c r="M3857">
        <v>36.905920634346899</v>
      </c>
      <c r="N3857">
        <v>0.599367653242454</v>
      </c>
      <c r="O3857">
        <v>54.309235914586999</v>
      </c>
      <c r="P3857">
        <v>21.468749999999901</v>
      </c>
      <c r="Q3857">
        <v>-2.9677313810158E-2</v>
      </c>
    </row>
    <row r="3858" spans="1:17" hidden="1" x14ac:dyDescent="0.3">
      <c r="A3858" t="s">
        <v>7946</v>
      </c>
      <c r="B3858" t="s">
        <v>7947</v>
      </c>
      <c r="C3858" t="s">
        <v>10405</v>
      </c>
      <c r="D3858" t="s">
        <v>54</v>
      </c>
      <c r="E3858">
        <v>30.792446999999999</v>
      </c>
      <c r="F3858">
        <v>5.73</v>
      </c>
      <c r="G3858">
        <v>7.9065988507325402</v>
      </c>
      <c r="H3858">
        <v>-0.68958666602098595</v>
      </c>
      <c r="I3858">
        <v>12.8326332440908</v>
      </c>
      <c r="J3858">
        <v>-9.6459199627494101</v>
      </c>
      <c r="K3858">
        <v>5.6349212739949799</v>
      </c>
      <c r="L3858">
        <v>5.0290556086435902</v>
      </c>
      <c r="M3858">
        <v>40.932079897399603</v>
      </c>
      <c r="N3858">
        <v>0.76048026977058403</v>
      </c>
      <c r="O3858">
        <v>19.546247818499101</v>
      </c>
      <c r="P3858">
        <v>58.725761772853197</v>
      </c>
      <c r="Q3858">
        <v>-2.0098782052986999E-2</v>
      </c>
    </row>
    <row r="3859" spans="1:17" hidden="1" x14ac:dyDescent="0.3">
      <c r="A3859" t="s">
        <v>7948</v>
      </c>
      <c r="B3859" t="s">
        <v>7949</v>
      </c>
      <c r="C3859" t="s">
        <v>10405</v>
      </c>
      <c r="D3859" t="s">
        <v>130</v>
      </c>
      <c r="E3859">
        <v>30.754639339999901</v>
      </c>
      <c r="F3859">
        <v>98.2</v>
      </c>
      <c r="G3859">
        <v>168.64009737298801</v>
      </c>
      <c r="H3859">
        <v>-30.325450415752599</v>
      </c>
      <c r="I3859">
        <v>22.670971699245701</v>
      </c>
      <c r="J3859">
        <v>-1.19049450912235</v>
      </c>
      <c r="K3859">
        <v>94.694055587188899</v>
      </c>
      <c r="L3859">
        <v>69.798582261635701</v>
      </c>
      <c r="M3859">
        <v>52.203947351363297</v>
      </c>
      <c r="N3859">
        <v>1.73975950914029</v>
      </c>
      <c r="O3859">
        <v>36.435845213849198</v>
      </c>
      <c r="P3859">
        <v>223.02631578947299</v>
      </c>
      <c r="Q3859">
        <v>0.16683034630256</v>
      </c>
    </row>
    <row r="3860" spans="1:17" hidden="1" x14ac:dyDescent="0.3">
      <c r="A3860" t="s">
        <v>7950</v>
      </c>
      <c r="B3860" t="s">
        <v>7951</v>
      </c>
      <c r="C3860" t="s">
        <v>10405</v>
      </c>
      <c r="D3860" t="s">
        <v>400</v>
      </c>
      <c r="E3860">
        <v>30.6182425199998</v>
      </c>
      <c r="F3860">
        <v>244.45</v>
      </c>
      <c r="G3860">
        <v>-31.849498710243001</v>
      </c>
      <c r="H3860">
        <v>-4.5008389346235198</v>
      </c>
      <c r="I3860">
        <v>-17.394639483181901</v>
      </c>
      <c r="J3860">
        <v>-2.0530282018447199</v>
      </c>
      <c r="K3860">
        <v>244.45</v>
      </c>
      <c r="L3860">
        <v>244.44999999999899</v>
      </c>
      <c r="M3860">
        <v>50</v>
      </c>
      <c r="O3860">
        <v>0</v>
      </c>
      <c r="P3860">
        <v>0</v>
      </c>
    </row>
    <row r="3861" spans="1:17" hidden="1" x14ac:dyDescent="0.3">
      <c r="A3861" t="s">
        <v>7952</v>
      </c>
      <c r="B3861" t="s">
        <v>7953</v>
      </c>
      <c r="C3861" t="s">
        <v>10405</v>
      </c>
      <c r="D3861" t="s">
        <v>4278</v>
      </c>
      <c r="E3861">
        <v>30.564</v>
      </c>
      <c r="F3861">
        <v>56.6</v>
      </c>
      <c r="G3861">
        <v>-72.582483003436806</v>
      </c>
      <c r="H3861">
        <v>-10.480905379806201</v>
      </c>
      <c r="I3861">
        <v>-39.163817092027799</v>
      </c>
      <c r="J3861">
        <v>-3.4467564248412299</v>
      </c>
      <c r="K3861">
        <v>61.021873575119898</v>
      </c>
      <c r="L3861">
        <v>71.830995452851596</v>
      </c>
      <c r="M3861">
        <v>37.389188198268201</v>
      </c>
      <c r="N3861">
        <v>0.56054158607350102</v>
      </c>
      <c r="O3861">
        <v>74.911660777385094</v>
      </c>
      <c r="P3861">
        <v>0.51500621559226101</v>
      </c>
    </row>
    <row r="3862" spans="1:17" hidden="1" x14ac:dyDescent="0.3">
      <c r="A3862" t="s">
        <v>7954</v>
      </c>
      <c r="B3862" t="s">
        <v>7955</v>
      </c>
      <c r="C3862" t="s">
        <v>10405</v>
      </c>
      <c r="D3862" t="s">
        <v>156</v>
      </c>
      <c r="E3862">
        <v>30.537800000000001</v>
      </c>
      <c r="F3862">
        <v>107</v>
      </c>
      <c r="G3862">
        <v>-31.849498710243001</v>
      </c>
      <c r="H3862">
        <v>0.40112184969019798</v>
      </c>
      <c r="I3862">
        <v>-9.2045484821708001</v>
      </c>
      <c r="J3862">
        <v>-4.8686503635159202</v>
      </c>
      <c r="K3862">
        <v>108.716589341998</v>
      </c>
      <c r="L3862">
        <v>109.703989532561</v>
      </c>
      <c r="M3862">
        <v>51.435701010398098</v>
      </c>
      <c r="N3862">
        <v>2.3353448275862001</v>
      </c>
      <c r="O3862">
        <v>55.794392523364401</v>
      </c>
      <c r="P3862">
        <v>31.2883435582822</v>
      </c>
    </row>
    <row r="3863" spans="1:17" hidden="1" x14ac:dyDescent="0.3">
      <c r="A3863" t="s">
        <v>7956</v>
      </c>
      <c r="B3863" t="s">
        <v>7957</v>
      </c>
      <c r="C3863" t="s">
        <v>10405</v>
      </c>
      <c r="D3863" t="s">
        <v>549</v>
      </c>
      <c r="E3863">
        <v>30.39</v>
      </c>
      <c r="F3863">
        <v>60.78</v>
      </c>
      <c r="G3863">
        <v>140.82883237993099</v>
      </c>
      <c r="H3863">
        <v>1.9733196086908</v>
      </c>
      <c r="I3863">
        <v>73.677350457088394</v>
      </c>
      <c r="J3863">
        <v>6.0515469615539699</v>
      </c>
      <c r="K3863">
        <v>50.534812248978497</v>
      </c>
      <c r="L3863">
        <v>40.755619481664198</v>
      </c>
      <c r="M3863">
        <v>85.074046572040899</v>
      </c>
      <c r="N3863">
        <v>1.25132749479443</v>
      </c>
      <c r="O3863">
        <v>8.6212569924317002</v>
      </c>
      <c r="P3863">
        <v>211.53254741158301</v>
      </c>
      <c r="Q3863">
        <v>8.1461922948669996E-2</v>
      </c>
    </row>
    <row r="3864" spans="1:17" hidden="1" x14ac:dyDescent="0.3">
      <c r="A3864" t="s">
        <v>7958</v>
      </c>
      <c r="B3864" t="s">
        <v>7959</v>
      </c>
      <c r="C3864" t="s">
        <v>10405</v>
      </c>
      <c r="E3864">
        <v>30.343397</v>
      </c>
      <c r="F3864">
        <v>9.8000000000000007</v>
      </c>
      <c r="G3864">
        <v>1.4838346230902599</v>
      </c>
      <c r="H3864">
        <v>-20.748745132278401</v>
      </c>
      <c r="I3864">
        <v>-24.327213082422102</v>
      </c>
      <c r="J3864">
        <v>-8.1563145868212494</v>
      </c>
      <c r="K3864">
        <v>11.044305464856601</v>
      </c>
      <c r="L3864">
        <v>9.9628902455257293</v>
      </c>
      <c r="M3864">
        <v>13.5268218734396</v>
      </c>
      <c r="N3864">
        <v>0.72329800726584803</v>
      </c>
      <c r="O3864">
        <v>38.673469387754999</v>
      </c>
      <c r="P3864">
        <v>59.090909090909101</v>
      </c>
    </row>
    <row r="3865" spans="1:17" hidden="1" x14ac:dyDescent="0.3">
      <c r="A3865" t="s">
        <v>7960</v>
      </c>
      <c r="B3865" t="s">
        <v>7961</v>
      </c>
      <c r="C3865" t="s">
        <v>10405</v>
      </c>
      <c r="D3865" t="s">
        <v>549</v>
      </c>
      <c r="E3865">
        <v>30.274999999999999</v>
      </c>
      <c r="F3865">
        <v>60.55</v>
      </c>
      <c r="G3865">
        <v>90.924599891669999</v>
      </c>
      <c r="H3865">
        <v>-1.01364216912487</v>
      </c>
      <c r="I3865">
        <v>5.4248331334509299</v>
      </c>
      <c r="J3865">
        <v>-1.2654974389242999</v>
      </c>
      <c r="K3865">
        <v>57.212732510526202</v>
      </c>
      <c r="L3865">
        <v>50.061303680589603</v>
      </c>
      <c r="M3865">
        <v>54.008345241984998</v>
      </c>
      <c r="N3865">
        <v>0.56730627276575196</v>
      </c>
      <c r="O3865">
        <v>16.597853014037899</v>
      </c>
      <c r="P3865">
        <v>132.79507881583999</v>
      </c>
      <c r="Q3865">
        <v>0.10713595578413</v>
      </c>
    </row>
    <row r="3866" spans="1:17" hidden="1" x14ac:dyDescent="0.3">
      <c r="A3866" t="s">
        <v>7962</v>
      </c>
      <c r="B3866" t="s">
        <v>7963</v>
      </c>
      <c r="C3866" t="s">
        <v>10405</v>
      </c>
      <c r="D3866" t="s">
        <v>195</v>
      </c>
      <c r="E3866">
        <v>30.26604</v>
      </c>
      <c r="F3866">
        <v>47.95</v>
      </c>
      <c r="G3866">
        <v>-16.999199309045402</v>
      </c>
      <c r="H3866">
        <v>-13.1888855818538</v>
      </c>
      <c r="I3866">
        <v>-49.716446116915101</v>
      </c>
      <c r="J3866">
        <v>9.3796093693127691</v>
      </c>
      <c r="K3866">
        <v>50.323624045380399</v>
      </c>
      <c r="L3866">
        <v>57.634496111108398</v>
      </c>
      <c r="M3866">
        <v>64.684215009609403</v>
      </c>
      <c r="N3866">
        <v>0.62479338842975196</v>
      </c>
      <c r="O3866">
        <v>111.97080291970801</v>
      </c>
      <c r="P3866">
        <v>29.594594594594501</v>
      </c>
      <c r="Q3866">
        <v>-5.7608698377993997E-2</v>
      </c>
    </row>
    <row r="3867" spans="1:17" hidden="1" x14ac:dyDescent="0.3">
      <c r="A3867" t="s">
        <v>7964</v>
      </c>
      <c r="B3867" t="s">
        <v>7965</v>
      </c>
      <c r="C3867" t="s">
        <v>10405</v>
      </c>
      <c r="D3867" t="s">
        <v>279</v>
      </c>
      <c r="E3867">
        <v>30.262599999999999</v>
      </c>
      <c r="F3867">
        <v>17.96</v>
      </c>
      <c r="G3867">
        <v>-41.416467491713298</v>
      </c>
      <c r="H3867">
        <v>-4.6112142105617098</v>
      </c>
      <c r="I3867">
        <v>-2.4874097966815998</v>
      </c>
      <c r="J3867">
        <v>-1.38561997047653</v>
      </c>
      <c r="K3867">
        <v>17.8477090229688</v>
      </c>
      <c r="L3867">
        <v>19.923944657338499</v>
      </c>
      <c r="M3867">
        <v>46.750928464969299</v>
      </c>
      <c r="N3867">
        <v>0.43817383572301799</v>
      </c>
      <c r="O3867">
        <v>72.605790645879694</v>
      </c>
      <c r="P3867">
        <v>23.862068965517199</v>
      </c>
      <c r="Q3867">
        <v>-2.8511728364478E-2</v>
      </c>
    </row>
    <row r="3868" spans="1:17" hidden="1" x14ac:dyDescent="0.3">
      <c r="A3868" t="s">
        <v>7966</v>
      </c>
      <c r="B3868" t="s">
        <v>7967</v>
      </c>
      <c r="C3868" t="s">
        <v>10405</v>
      </c>
      <c r="D3868" t="s">
        <v>190</v>
      </c>
      <c r="E3868">
        <v>30.248000000000001</v>
      </c>
      <c r="F3868">
        <v>0.45</v>
      </c>
      <c r="G3868">
        <v>-5.5931859894901201</v>
      </c>
      <c r="H3868">
        <v>-1.87035303188851</v>
      </c>
      <c r="I3868">
        <v>-12.2495918825592</v>
      </c>
      <c r="J3868">
        <v>1.0670674632677399</v>
      </c>
      <c r="K3868">
        <v>0.59267168328142406</v>
      </c>
      <c r="L3868">
        <v>0.50771284078795198</v>
      </c>
      <c r="M3868">
        <v>92.112121951265095</v>
      </c>
      <c r="N3868">
        <v>1</v>
      </c>
      <c r="Q3868">
        <v>4.6288916988924997E-2</v>
      </c>
    </row>
    <row r="3869" spans="1:17" hidden="1" x14ac:dyDescent="0.3">
      <c r="A3869" t="s">
        <v>7968</v>
      </c>
      <c r="B3869" t="s">
        <v>7969</v>
      </c>
      <c r="C3869" t="s">
        <v>10405</v>
      </c>
      <c r="D3869" t="s">
        <v>465</v>
      </c>
      <c r="E3869">
        <v>30.227458500000001</v>
      </c>
      <c r="F3869">
        <v>99.81</v>
      </c>
      <c r="G3869">
        <v>28.0767951529198</v>
      </c>
      <c r="H3869">
        <v>6.1958149326282497</v>
      </c>
      <c r="I3869">
        <v>27.783542334999801</v>
      </c>
      <c r="J3869">
        <v>-0.80879781854148403</v>
      </c>
      <c r="K3869">
        <v>87.658916426707705</v>
      </c>
      <c r="L3869">
        <v>76.004986151410094</v>
      </c>
      <c r="M3869">
        <v>53.549279367334996</v>
      </c>
      <c r="N3869">
        <v>1.9803922180445199</v>
      </c>
      <c r="O3869">
        <v>10.2093978559262</v>
      </c>
      <c r="P3869">
        <v>71.878767005338304</v>
      </c>
      <c r="Q3869">
        <v>-9.6236424774459994E-3</v>
      </c>
    </row>
    <row r="3870" spans="1:17" hidden="1" x14ac:dyDescent="0.3">
      <c r="A3870" t="s">
        <v>7970</v>
      </c>
      <c r="B3870" t="s">
        <v>7971</v>
      </c>
      <c r="C3870" t="s">
        <v>10405</v>
      </c>
      <c r="D3870" t="s">
        <v>5716</v>
      </c>
      <c r="E3870">
        <v>30.198642</v>
      </c>
      <c r="F3870">
        <v>34.94</v>
      </c>
      <c r="G3870">
        <v>17.786475593825401</v>
      </c>
      <c r="H3870">
        <v>1.8765974086456E-2</v>
      </c>
      <c r="I3870">
        <v>-13.561058502498399</v>
      </c>
      <c r="J3870">
        <v>7.0719717981552801</v>
      </c>
      <c r="K3870">
        <v>34.409698033464998</v>
      </c>
      <c r="L3870">
        <v>32.845068411819099</v>
      </c>
      <c r="M3870">
        <v>55.146623630514704</v>
      </c>
      <c r="N3870">
        <v>0.57945699245318405</v>
      </c>
      <c r="O3870">
        <v>22.867773325701201</v>
      </c>
      <c r="P3870">
        <v>61.236732810336797</v>
      </c>
      <c r="Q3870">
        <v>-1.4445618010885E-2</v>
      </c>
    </row>
    <row r="3871" spans="1:17" hidden="1" x14ac:dyDescent="0.3">
      <c r="A3871" t="s">
        <v>7972</v>
      </c>
      <c r="B3871" t="s">
        <v>7973</v>
      </c>
      <c r="C3871" t="s">
        <v>10405</v>
      </c>
      <c r="D3871" t="s">
        <v>400</v>
      </c>
      <c r="E3871">
        <v>30.1773308</v>
      </c>
      <c r="F3871">
        <v>49.34</v>
      </c>
      <c r="G3871">
        <v>46.983411764566597</v>
      </c>
      <c r="H3871">
        <v>-11.003794823663901</v>
      </c>
      <c r="I3871">
        <v>26.119031255619699</v>
      </c>
      <c r="J3871">
        <v>5.87348098450697</v>
      </c>
      <c r="K3871">
        <v>41.773215679225501</v>
      </c>
      <c r="L3871">
        <v>38.019554441949303</v>
      </c>
      <c r="M3871">
        <v>74.396195639634001</v>
      </c>
      <c r="N3871">
        <v>2.1576165152029598</v>
      </c>
      <c r="O3871">
        <v>9.4446696392379295</v>
      </c>
      <c r="P3871">
        <v>93.490196078431296</v>
      </c>
      <c r="Q3871">
        <v>3.4482625878214997E-2</v>
      </c>
    </row>
    <row r="3872" spans="1:17" hidden="1" x14ac:dyDescent="0.3">
      <c r="A3872" t="s">
        <v>7974</v>
      </c>
      <c r="B3872" t="s">
        <v>7975</v>
      </c>
      <c r="C3872" t="s">
        <v>10405</v>
      </c>
      <c r="D3872" t="s">
        <v>43</v>
      </c>
      <c r="E3872">
        <v>29.943999999999999</v>
      </c>
      <c r="F3872">
        <v>748.6</v>
      </c>
      <c r="G3872">
        <v>61.987891243148901</v>
      </c>
      <c r="H3872">
        <v>4.3389400709013302</v>
      </c>
      <c r="I3872">
        <v>43.9068041712029</v>
      </c>
      <c r="J3872">
        <v>-1.60688416105441</v>
      </c>
      <c r="K3872">
        <v>738.71533562561206</v>
      </c>
      <c r="L3872">
        <v>592.43656700007796</v>
      </c>
      <c r="M3872">
        <v>33.483712152244799</v>
      </c>
      <c r="N3872">
        <v>0.11378727514185601</v>
      </c>
      <c r="O3872">
        <v>16.838097782527299</v>
      </c>
      <c r="P3872">
        <v>102.570694087403</v>
      </c>
    </row>
    <row r="3873" spans="1:17" hidden="1" x14ac:dyDescent="0.3">
      <c r="A3873" t="s">
        <v>7976</v>
      </c>
      <c r="B3873" t="s">
        <v>7977</v>
      </c>
      <c r="C3873" t="s">
        <v>10405</v>
      </c>
      <c r="E3873">
        <v>29.926760000000002</v>
      </c>
      <c r="F3873">
        <v>200</v>
      </c>
      <c r="G3873">
        <v>-4.6230356059173801</v>
      </c>
      <c r="H3873">
        <v>18.295513648962999</v>
      </c>
      <c r="I3873">
        <v>32.418094599215003</v>
      </c>
      <c r="J3873">
        <v>-9.3924777431291204</v>
      </c>
      <c r="K3873">
        <v>193.448464660279</v>
      </c>
      <c r="L3873">
        <v>166.60012775764301</v>
      </c>
      <c r="M3873">
        <v>26.007327818032898</v>
      </c>
      <c r="N3873">
        <v>0.69747666371128902</v>
      </c>
      <c r="O3873">
        <v>35</v>
      </c>
      <c r="P3873">
        <v>53.374233128834298</v>
      </c>
      <c r="Q3873">
        <v>0.112279207480869</v>
      </c>
    </row>
    <row r="3874" spans="1:17" hidden="1" x14ac:dyDescent="0.3">
      <c r="A3874" t="s">
        <v>7978</v>
      </c>
      <c r="B3874" t="s">
        <v>7979</v>
      </c>
      <c r="C3874" t="s">
        <v>10405</v>
      </c>
      <c r="D3874" t="s">
        <v>3549</v>
      </c>
      <c r="E3874">
        <v>29.9208</v>
      </c>
      <c r="F3874">
        <v>76.72</v>
      </c>
      <c r="G3874">
        <v>29.700301247642699</v>
      </c>
      <c r="H3874">
        <v>-11.3140257478103</v>
      </c>
      <c r="I3874">
        <v>10.5573284954705</v>
      </c>
      <c r="J3874">
        <v>-10.542236834938199</v>
      </c>
      <c r="K3874">
        <v>74.702992656306094</v>
      </c>
      <c r="L3874">
        <v>67.285600509070207</v>
      </c>
      <c r="M3874">
        <v>42.433762258050997</v>
      </c>
      <c r="N3874">
        <v>1.1538703868024001</v>
      </c>
      <c r="O3874">
        <v>19.9165797705943</v>
      </c>
      <c r="P3874">
        <v>70.488888888888894</v>
      </c>
      <c r="Q3874">
        <v>5.1654023153228E-2</v>
      </c>
    </row>
    <row r="3875" spans="1:17" hidden="1" x14ac:dyDescent="0.3">
      <c r="A3875" t="s">
        <v>7980</v>
      </c>
      <c r="B3875" t="s">
        <v>7981</v>
      </c>
      <c r="C3875" t="s">
        <v>10405</v>
      </c>
      <c r="D3875" t="s">
        <v>998</v>
      </c>
      <c r="E3875">
        <v>29.906167199999999</v>
      </c>
      <c r="F3875">
        <v>31.92</v>
      </c>
      <c r="G3875">
        <v>339.642377212947</v>
      </c>
      <c r="H3875">
        <v>-9.8841534780282494</v>
      </c>
      <c r="I3875">
        <v>207.98762351375899</v>
      </c>
      <c r="J3875">
        <v>3.4135127972127699</v>
      </c>
      <c r="K3875">
        <v>29.9828993176579</v>
      </c>
      <c r="L3875">
        <v>19.8990480657029</v>
      </c>
      <c r="M3875">
        <v>36.197717375032397</v>
      </c>
      <c r="N3875">
        <v>0.570881621624034</v>
      </c>
      <c r="O3875">
        <v>20.238095238095202</v>
      </c>
      <c r="P3875">
        <v>372.18934911242599</v>
      </c>
      <c r="Q3875">
        <v>0.22655460549589901</v>
      </c>
    </row>
    <row r="3876" spans="1:17" hidden="1" x14ac:dyDescent="0.3">
      <c r="A3876" t="s">
        <v>7982</v>
      </c>
      <c r="B3876" t="s">
        <v>7983</v>
      </c>
      <c r="C3876" t="s">
        <v>10405</v>
      </c>
      <c r="D3876" t="s">
        <v>592</v>
      </c>
      <c r="E3876">
        <v>29.878617599999998</v>
      </c>
      <c r="F3876">
        <v>32</v>
      </c>
      <c r="G3876">
        <v>10.1833463851852</v>
      </c>
      <c r="H3876">
        <v>-4.4691532565500101</v>
      </c>
      <c r="I3876">
        <v>-8.2913322891825896</v>
      </c>
      <c r="J3876">
        <v>-6.3863615351780503</v>
      </c>
      <c r="K3876">
        <v>32.554124100766302</v>
      </c>
      <c r="L3876">
        <v>31.863353315141399</v>
      </c>
      <c r="M3876">
        <v>46.987579971009701</v>
      </c>
      <c r="N3876">
        <v>0.36700074532713101</v>
      </c>
      <c r="O3876">
        <v>26.687499999999901</v>
      </c>
      <c r="P3876">
        <v>42.0328450954283</v>
      </c>
      <c r="Q3876">
        <v>4.8096063861966E-2</v>
      </c>
    </row>
    <row r="3877" spans="1:17" hidden="1" x14ac:dyDescent="0.3">
      <c r="A3877" t="s">
        <v>7984</v>
      </c>
      <c r="B3877" t="s">
        <v>7985</v>
      </c>
      <c r="C3877" t="s">
        <v>10405</v>
      </c>
      <c r="D3877" t="s">
        <v>592</v>
      </c>
      <c r="E3877">
        <v>29.609752199999999</v>
      </c>
      <c r="F3877">
        <v>58.38</v>
      </c>
      <c r="G3877">
        <v>34.902857759337003</v>
      </c>
      <c r="H3877">
        <v>-47.122097964551202</v>
      </c>
      <c r="I3877">
        <v>10.4074620930002</v>
      </c>
      <c r="J3877">
        <v>-20.587826736643201</v>
      </c>
      <c r="K3877">
        <v>81.3563036775559</v>
      </c>
      <c r="L3877">
        <v>67.003740504677907</v>
      </c>
      <c r="M3877">
        <v>23.659594485375099</v>
      </c>
      <c r="N3877">
        <v>1.6507114847703499</v>
      </c>
      <c r="O3877">
        <v>122.678999657416</v>
      </c>
      <c r="P3877">
        <v>76.909090909090907</v>
      </c>
      <c r="Q3877">
        <v>4.0136676420578998E-2</v>
      </c>
    </row>
    <row r="3878" spans="1:17" hidden="1" x14ac:dyDescent="0.3">
      <c r="A3878" t="s">
        <v>7986</v>
      </c>
      <c r="B3878" t="s">
        <v>7987</v>
      </c>
      <c r="C3878" t="s">
        <v>10405</v>
      </c>
      <c r="D3878" t="s">
        <v>7611</v>
      </c>
      <c r="E3878">
        <v>29.607783999999999</v>
      </c>
      <c r="F3878">
        <v>15.14</v>
      </c>
      <c r="G3878">
        <v>-82.484884829500103</v>
      </c>
      <c r="H3878">
        <v>-10.8362426613316</v>
      </c>
      <c r="I3878">
        <v>-42.2954331339755</v>
      </c>
      <c r="J3878">
        <v>-5.0131311619476699</v>
      </c>
      <c r="K3878">
        <v>16.435653267145501</v>
      </c>
      <c r="L3878">
        <v>19.843495448466602</v>
      </c>
      <c r="M3878">
        <v>44.965148095537501</v>
      </c>
      <c r="N3878">
        <v>0.91553103175593598</v>
      </c>
      <c r="O3878">
        <v>129.19418758256199</v>
      </c>
      <c r="P3878">
        <v>7.6813655761024098</v>
      </c>
      <c r="Q3878">
        <v>3.7694507139377997E-2</v>
      </c>
    </row>
    <row r="3879" spans="1:17" hidden="1" x14ac:dyDescent="0.3">
      <c r="A3879" t="s">
        <v>7988</v>
      </c>
      <c r="B3879" t="s">
        <v>7989</v>
      </c>
      <c r="C3879" t="s">
        <v>10405</v>
      </c>
      <c r="D3879" t="s">
        <v>77</v>
      </c>
      <c r="E3879">
        <v>29.595929999999999</v>
      </c>
      <c r="F3879">
        <v>45.5</v>
      </c>
      <c r="G3879">
        <v>-12.801879662624</v>
      </c>
      <c r="H3879">
        <v>-2.4894103631949398</v>
      </c>
      <c r="I3879">
        <v>1.6529795644371199</v>
      </c>
      <c r="J3879">
        <v>9.4940850198498605</v>
      </c>
      <c r="K3879">
        <v>43.428274878107203</v>
      </c>
      <c r="M3879">
        <v>73.355320635322798</v>
      </c>
      <c r="O3879">
        <v>24.615384615384599</v>
      </c>
      <c r="P3879">
        <v>30</v>
      </c>
    </row>
    <row r="3880" spans="1:17" hidden="1" x14ac:dyDescent="0.3">
      <c r="A3880" t="s">
        <v>7990</v>
      </c>
      <c r="B3880" t="s">
        <v>7991</v>
      </c>
      <c r="C3880" t="s">
        <v>10405</v>
      </c>
      <c r="D3880" t="s">
        <v>753</v>
      </c>
      <c r="E3880">
        <v>29.575091889999999</v>
      </c>
      <c r="F3880">
        <v>44.17</v>
      </c>
      <c r="G3880">
        <v>0.19833387570608299</v>
      </c>
      <c r="H3880">
        <v>-3.6246572422094099</v>
      </c>
      <c r="I3880">
        <v>4.0182247279230703</v>
      </c>
      <c r="J3880">
        <v>-4.3095072009510602</v>
      </c>
      <c r="K3880">
        <v>42.741598095766101</v>
      </c>
      <c r="L3880">
        <v>38.557926093159999</v>
      </c>
      <c r="M3880">
        <v>56.725246441840902</v>
      </c>
      <c r="N3880">
        <v>0.27070144278511998</v>
      </c>
      <c r="O3880">
        <v>10.935023771790799</v>
      </c>
      <c r="P3880">
        <v>65.865565152084102</v>
      </c>
    </row>
    <row r="3881" spans="1:17" hidden="1" x14ac:dyDescent="0.3">
      <c r="A3881" t="s">
        <v>7992</v>
      </c>
      <c r="B3881" t="s">
        <v>7993</v>
      </c>
      <c r="C3881" t="s">
        <v>10405</v>
      </c>
      <c r="D3881" t="s">
        <v>400</v>
      </c>
      <c r="E3881">
        <v>29.468900000000001</v>
      </c>
      <c r="F3881">
        <v>18.77</v>
      </c>
      <c r="G3881">
        <v>140.17948679700299</v>
      </c>
      <c r="H3881">
        <v>-12.5219724600798</v>
      </c>
      <c r="I3881">
        <v>90.698486902627394</v>
      </c>
      <c r="J3881">
        <v>-9.71937342845996</v>
      </c>
      <c r="K3881">
        <v>20.745337179474401</v>
      </c>
      <c r="L3881">
        <v>15.195863748216899</v>
      </c>
      <c r="M3881">
        <v>19.327046816037601</v>
      </c>
      <c r="N3881">
        <v>0.30137933262816302</v>
      </c>
      <c r="O3881">
        <v>64.784230154501799</v>
      </c>
      <c r="P3881">
        <v>251.498127340823</v>
      </c>
      <c r="Q3881">
        <v>0.102159885899858</v>
      </c>
    </row>
    <row r="3882" spans="1:17" hidden="1" x14ac:dyDescent="0.3">
      <c r="A3882" t="s">
        <v>7994</v>
      </c>
      <c r="B3882" t="s">
        <v>7995</v>
      </c>
      <c r="C3882" t="s">
        <v>10405</v>
      </c>
      <c r="D3882" t="s">
        <v>4342</v>
      </c>
      <c r="E3882">
        <v>29.417842499999999</v>
      </c>
      <c r="F3882">
        <v>174.95</v>
      </c>
      <c r="G3882">
        <v>-53.007678070315201</v>
      </c>
      <c r="H3882">
        <v>-17.132417881991898</v>
      </c>
      <c r="I3882">
        <v>2.6808581146217798</v>
      </c>
      <c r="J3882">
        <v>0.95659016613541403</v>
      </c>
      <c r="K3882">
        <v>174.749396742079</v>
      </c>
      <c r="L3882">
        <v>175.49945121475901</v>
      </c>
      <c r="M3882">
        <v>52.910039392609598</v>
      </c>
      <c r="N3882">
        <v>1.48235294117647</v>
      </c>
      <c r="O3882">
        <v>29.179765647327802</v>
      </c>
      <c r="P3882">
        <v>43.4016393442622</v>
      </c>
      <c r="Q3882">
        <v>-1.3060138793171E-2</v>
      </c>
    </row>
    <row r="3883" spans="1:17" hidden="1" x14ac:dyDescent="0.3">
      <c r="A3883" t="s">
        <v>7996</v>
      </c>
      <c r="B3883" t="s">
        <v>7997</v>
      </c>
      <c r="C3883" t="s">
        <v>10405</v>
      </c>
      <c r="D3883" t="s">
        <v>144</v>
      </c>
      <c r="E3883">
        <v>29.385999999999999</v>
      </c>
      <c r="F3883">
        <v>16</v>
      </c>
      <c r="G3883">
        <v>-37.952785095219603</v>
      </c>
      <c r="H3883">
        <v>-11.3055726624341</v>
      </c>
      <c r="I3883">
        <v>-20.3661373606834</v>
      </c>
      <c r="J3883">
        <v>-6.5984827472992702</v>
      </c>
      <c r="K3883">
        <v>16.714144435220302</v>
      </c>
      <c r="L3883">
        <v>17.7062351474693</v>
      </c>
      <c r="M3883">
        <v>47.009326595542397</v>
      </c>
      <c r="N3883">
        <v>0.44491080146594097</v>
      </c>
      <c r="O3883">
        <v>124</v>
      </c>
      <c r="P3883">
        <v>6.1712010617119999</v>
      </c>
      <c r="Q3883">
        <v>9.0210282521380001E-3</v>
      </c>
    </row>
    <row r="3884" spans="1:17" hidden="1" x14ac:dyDescent="0.3">
      <c r="A3884" t="s">
        <v>7998</v>
      </c>
      <c r="B3884" t="s">
        <v>7999</v>
      </c>
      <c r="C3884" t="s">
        <v>10405</v>
      </c>
      <c r="D3884" t="s">
        <v>130</v>
      </c>
      <c r="E3884">
        <v>29.323539</v>
      </c>
      <c r="F3884">
        <v>22.68</v>
      </c>
      <c r="G3884">
        <v>24.564294393205099</v>
      </c>
      <c r="H3884">
        <v>0.75694564934789199</v>
      </c>
      <c r="I3884">
        <v>29.687072579074801</v>
      </c>
      <c r="J3884">
        <v>-5.4722319489173197</v>
      </c>
      <c r="K3884">
        <v>20.3523998505256</v>
      </c>
      <c r="L3884">
        <v>19.3521742782636</v>
      </c>
      <c r="M3884">
        <v>70.257968439974107</v>
      </c>
      <c r="N3884">
        <v>0.35525550874485701</v>
      </c>
      <c r="O3884">
        <v>38.6684303350969</v>
      </c>
      <c r="P3884">
        <v>74.461538461538396</v>
      </c>
      <c r="Q3884">
        <v>4.8191866179090999E-2</v>
      </c>
    </row>
    <row r="3885" spans="1:17" hidden="1" x14ac:dyDescent="0.3">
      <c r="A3885" t="s">
        <v>8000</v>
      </c>
      <c r="B3885" t="s">
        <v>8001</v>
      </c>
      <c r="C3885" t="s">
        <v>10405</v>
      </c>
      <c r="D3885" t="s">
        <v>512</v>
      </c>
      <c r="E3885">
        <v>29.318999999999999</v>
      </c>
      <c r="F3885">
        <v>5.8</v>
      </c>
      <c r="G3885">
        <v>-35.182832043576397</v>
      </c>
      <c r="H3885">
        <v>-15.951220614012801</v>
      </c>
      <c r="I3885">
        <v>-1.39463948318192</v>
      </c>
      <c r="J3885">
        <v>-5.38636153517806</v>
      </c>
      <c r="K3885">
        <v>5.9578671321211099</v>
      </c>
      <c r="L3885">
        <v>5.92033944866618</v>
      </c>
      <c r="M3885">
        <v>42.900544697337097</v>
      </c>
      <c r="N3885">
        <v>0.64667956157317796</v>
      </c>
      <c r="O3885">
        <v>51.724137931034498</v>
      </c>
      <c r="P3885">
        <v>20.8333333333333</v>
      </c>
      <c r="Q3885">
        <v>-3.7353782710270997E-2</v>
      </c>
    </row>
    <row r="3886" spans="1:17" hidden="1" x14ac:dyDescent="0.3">
      <c r="A3886" t="s">
        <v>8002</v>
      </c>
      <c r="B3886" t="s">
        <v>8003</v>
      </c>
      <c r="C3886" t="s">
        <v>10405</v>
      </c>
      <c r="D3886" t="s">
        <v>753</v>
      </c>
      <c r="E3886">
        <v>29.289530723999999</v>
      </c>
      <c r="F3886">
        <v>19.170000000000002</v>
      </c>
      <c r="G3886">
        <v>25.8244608225748</v>
      </c>
      <c r="H3886">
        <v>-0.37936388039360303</v>
      </c>
      <c r="I3886">
        <v>12.1323875438451</v>
      </c>
      <c r="J3886">
        <v>-1.73954857802027</v>
      </c>
      <c r="K3886">
        <v>18.2706992582807</v>
      </c>
      <c r="L3886">
        <v>16.164225756760299</v>
      </c>
      <c r="M3886">
        <v>37.603805705755697</v>
      </c>
      <c r="N3886">
        <v>1.06353517344112</v>
      </c>
      <c r="O3886">
        <v>4.3296817944704999</v>
      </c>
      <c r="P3886">
        <v>67.350501964207695</v>
      </c>
      <c r="Q3886">
        <v>3.3034621500889999E-3</v>
      </c>
    </row>
    <row r="3887" spans="1:17" hidden="1" x14ac:dyDescent="0.3">
      <c r="A3887" t="s">
        <v>8004</v>
      </c>
      <c r="B3887" t="s">
        <v>8005</v>
      </c>
      <c r="C3887" t="s">
        <v>10405</v>
      </c>
      <c r="D3887" t="s">
        <v>1966</v>
      </c>
      <c r="E3887">
        <v>29.2857412</v>
      </c>
      <c r="F3887">
        <v>29.71</v>
      </c>
      <c r="G3887">
        <v>182.542035681291</v>
      </c>
      <c r="H3887">
        <v>56.022775028415403</v>
      </c>
      <c r="I3887">
        <v>120.475656753807</v>
      </c>
      <c r="J3887">
        <v>-4.1813537104519201</v>
      </c>
      <c r="K3887">
        <v>24.375789955821901</v>
      </c>
      <c r="L3887">
        <v>17.796460921910398</v>
      </c>
      <c r="M3887">
        <v>57.006163888081701</v>
      </c>
      <c r="N3887">
        <v>1.7976410132457701</v>
      </c>
      <c r="O3887">
        <v>12.4200605856613</v>
      </c>
      <c r="P3887">
        <v>230.111111111111</v>
      </c>
      <c r="Q3887">
        <v>8.2011796621390007E-2</v>
      </c>
    </row>
    <row r="3888" spans="1:17" hidden="1" x14ac:dyDescent="0.3">
      <c r="A3888" t="s">
        <v>8006</v>
      </c>
      <c r="B3888" t="s">
        <v>8007</v>
      </c>
      <c r="C3888" t="s">
        <v>10405</v>
      </c>
      <c r="D3888" t="s">
        <v>393</v>
      </c>
      <c r="E3888">
        <v>29.26</v>
      </c>
      <c r="F3888">
        <v>14.63</v>
      </c>
      <c r="G3888">
        <v>-21.766729710995499</v>
      </c>
      <c r="H3888">
        <v>-1.25945962427869</v>
      </c>
      <c r="I3888">
        <v>-13.1180892337164</v>
      </c>
      <c r="J3888">
        <v>-7.1259514738802201</v>
      </c>
      <c r="K3888">
        <v>15.174697023842601</v>
      </c>
      <c r="L3888">
        <v>14.8972119239171</v>
      </c>
      <c r="M3888">
        <v>37.564420034742298</v>
      </c>
      <c r="N3888">
        <v>1.2343318405104899</v>
      </c>
      <c r="O3888">
        <v>43.540669856459303</v>
      </c>
      <c r="P3888">
        <v>31.801801801801801</v>
      </c>
      <c r="Q3888">
        <v>1.4545065235534E-2</v>
      </c>
    </row>
    <row r="3889" spans="1:17" hidden="1" x14ac:dyDescent="0.3">
      <c r="A3889" t="s">
        <v>8008</v>
      </c>
      <c r="B3889" t="s">
        <v>8009</v>
      </c>
      <c r="C3889" t="s">
        <v>10405</v>
      </c>
      <c r="D3889" t="s">
        <v>279</v>
      </c>
      <c r="E3889">
        <v>29.229120000000002</v>
      </c>
      <c r="F3889">
        <v>18</v>
      </c>
      <c r="G3889">
        <v>23.859843850310501</v>
      </c>
      <c r="H3889">
        <v>-3.5563944901790698</v>
      </c>
      <c r="I3889">
        <v>-8.3037303922728292</v>
      </c>
      <c r="J3889">
        <v>-3.7836934262903501</v>
      </c>
      <c r="K3889">
        <v>17.9333588033975</v>
      </c>
      <c r="L3889">
        <v>17.035988752870001</v>
      </c>
      <c r="M3889">
        <v>51.509530737043796</v>
      </c>
      <c r="N3889">
        <v>0.66322181443897099</v>
      </c>
      <c r="O3889">
        <v>15.7777777777777</v>
      </c>
      <c r="P3889">
        <v>71.428571428571402</v>
      </c>
      <c r="Q3889">
        <v>9.5537864915007001E-2</v>
      </c>
    </row>
    <row r="3890" spans="1:17" hidden="1" x14ac:dyDescent="0.3">
      <c r="A3890" t="s">
        <v>8010</v>
      </c>
      <c r="B3890" t="s">
        <v>8011</v>
      </c>
      <c r="C3890" t="s">
        <v>10405</v>
      </c>
      <c r="D3890" t="s">
        <v>1211</v>
      </c>
      <c r="E3890">
        <v>29.1549686</v>
      </c>
      <c r="F3890">
        <v>17.14</v>
      </c>
      <c r="G3890">
        <v>-50.617271222091397</v>
      </c>
      <c r="H3890">
        <v>-22.164390336492598</v>
      </c>
      <c r="I3890">
        <v>-23.988644932773202</v>
      </c>
      <c r="J3890">
        <v>-8.1798262838905291</v>
      </c>
      <c r="K3890">
        <v>19.059368612595701</v>
      </c>
      <c r="L3890">
        <v>23.110586506293401</v>
      </c>
      <c r="M3890">
        <v>22.737986693990699</v>
      </c>
      <c r="N3890">
        <v>9.1901754010686204E-2</v>
      </c>
      <c r="O3890">
        <v>146.49941656942801</v>
      </c>
      <c r="P3890">
        <v>15.343203230147999</v>
      </c>
      <c r="Q3890">
        <v>3.9730884692090003E-3</v>
      </c>
    </row>
    <row r="3891" spans="1:17" hidden="1" x14ac:dyDescent="0.3">
      <c r="A3891" t="s">
        <v>8012</v>
      </c>
      <c r="B3891" t="s">
        <v>8013</v>
      </c>
      <c r="C3891" t="s">
        <v>10405</v>
      </c>
      <c r="D3891" t="s">
        <v>998</v>
      </c>
      <c r="E3891">
        <v>29.15361</v>
      </c>
      <c r="F3891">
        <v>14.27</v>
      </c>
      <c r="G3891">
        <v>-24.0700425168896</v>
      </c>
      <c r="H3891">
        <v>13.336572272953401</v>
      </c>
      <c r="I3891">
        <v>39.937223802374803</v>
      </c>
      <c r="J3891">
        <v>-2.5196948685113898</v>
      </c>
      <c r="K3891">
        <v>12.310008010052901</v>
      </c>
      <c r="L3891">
        <v>12.2003202858396</v>
      </c>
      <c r="M3891">
        <v>56.053637989524901</v>
      </c>
      <c r="N3891">
        <v>1.5953524708248801</v>
      </c>
      <c r="O3891">
        <v>23.335669236159699</v>
      </c>
      <c r="P3891">
        <v>73.812423873325102</v>
      </c>
      <c r="Q3891">
        <v>-4.1538052351798999E-2</v>
      </c>
    </row>
    <row r="3892" spans="1:17" hidden="1" x14ac:dyDescent="0.3">
      <c r="A3892" t="s">
        <v>8014</v>
      </c>
      <c r="B3892" t="s">
        <v>8015</v>
      </c>
      <c r="C3892" t="s">
        <v>10405</v>
      </c>
      <c r="D3892" t="s">
        <v>228</v>
      </c>
      <c r="E3892">
        <v>29.14</v>
      </c>
      <c r="F3892">
        <v>24.8</v>
      </c>
      <c r="G3892">
        <v>42.798388613700503</v>
      </c>
      <c r="H3892">
        <v>44.9868042239057</v>
      </c>
      <c r="I3892">
        <v>60.383138294595803</v>
      </c>
      <c r="J3892">
        <v>1.62590156404155</v>
      </c>
      <c r="K3892">
        <v>17.449152235505199</v>
      </c>
      <c r="L3892">
        <v>13.6856878942128</v>
      </c>
      <c r="M3892">
        <v>73.967588094245102</v>
      </c>
      <c r="N3892">
        <v>0.933410585546256</v>
      </c>
      <c r="O3892">
        <v>6.2903225806451397</v>
      </c>
      <c r="Q3892">
        <v>0.104835276717748</v>
      </c>
    </row>
    <row r="3893" spans="1:17" hidden="1" x14ac:dyDescent="0.3">
      <c r="A3893" t="s">
        <v>8016</v>
      </c>
      <c r="B3893" t="s">
        <v>8017</v>
      </c>
      <c r="C3893" t="s">
        <v>10405</v>
      </c>
      <c r="D3893" t="s">
        <v>327</v>
      </c>
      <c r="E3893">
        <v>29.130761568</v>
      </c>
      <c r="F3893">
        <v>50.52</v>
      </c>
      <c r="G3893">
        <v>447.50829945489397</v>
      </c>
      <c r="H3893">
        <v>19.4472255039434</v>
      </c>
      <c r="I3893">
        <v>359.659184879424</v>
      </c>
      <c r="J3893">
        <v>-9.7852637486498004</v>
      </c>
      <c r="K3893">
        <v>41.110228528036401</v>
      </c>
      <c r="L3893">
        <v>23.1734959864995</v>
      </c>
      <c r="M3893">
        <v>40.426985995970597</v>
      </c>
      <c r="N3893">
        <v>0.70244801604504004</v>
      </c>
      <c r="O3893">
        <v>12.846397466349901</v>
      </c>
      <c r="P3893">
        <v>527.57763975155206</v>
      </c>
      <c r="Q3893">
        <v>0.143469824998223</v>
      </c>
    </row>
    <row r="3894" spans="1:17" hidden="1" x14ac:dyDescent="0.3">
      <c r="A3894" t="s">
        <v>8018</v>
      </c>
      <c r="B3894" t="s">
        <v>8019</v>
      </c>
      <c r="C3894" t="s">
        <v>10405</v>
      </c>
      <c r="D3894" t="s">
        <v>54</v>
      </c>
      <c r="E3894">
        <v>29.11278708</v>
      </c>
      <c r="F3894">
        <v>44.72</v>
      </c>
      <c r="G3894">
        <v>-9.1608841697767094</v>
      </c>
      <c r="H3894">
        <v>-1.7380027488044401</v>
      </c>
      <c r="I3894">
        <v>-10.5623413465359</v>
      </c>
      <c r="J3894">
        <v>-8.8601235455254308</v>
      </c>
      <c r="K3894">
        <v>41.830147483349101</v>
      </c>
      <c r="L3894">
        <v>42.588568522660502</v>
      </c>
      <c r="M3894">
        <v>56.186059253495301</v>
      </c>
      <c r="N3894">
        <v>1.27782753579168</v>
      </c>
      <c r="O3894">
        <v>56.529516994633198</v>
      </c>
      <c r="P3894">
        <v>42.875399361022303</v>
      </c>
      <c r="Q3894">
        <v>2.4729543102982001E-2</v>
      </c>
    </row>
    <row r="3895" spans="1:17" hidden="1" x14ac:dyDescent="0.3">
      <c r="A3895" t="s">
        <v>8020</v>
      </c>
      <c r="B3895" t="s">
        <v>8021</v>
      </c>
      <c r="C3895" t="s">
        <v>10405</v>
      </c>
      <c r="D3895" t="s">
        <v>592</v>
      </c>
      <c r="E3895">
        <v>29.060671118999998</v>
      </c>
      <c r="F3895">
        <v>4.1100000000000003</v>
      </c>
      <c r="G3895">
        <v>-83.779323271646604</v>
      </c>
      <c r="H3895">
        <v>-12.473504082687301</v>
      </c>
      <c r="I3895">
        <v>17.359458877473799</v>
      </c>
      <c r="J3895">
        <v>-7.4394450636714096</v>
      </c>
      <c r="K3895">
        <v>4.0950370079308298</v>
      </c>
      <c r="L3895">
        <v>4.11215565074298</v>
      </c>
      <c r="M3895">
        <v>37.405965138440699</v>
      </c>
      <c r="N3895">
        <v>1.12213050411617</v>
      </c>
      <c r="O3895">
        <v>118.978102189781</v>
      </c>
      <c r="P3895">
        <v>39.322033898305001</v>
      </c>
    </row>
    <row r="3896" spans="1:17" hidden="1" x14ac:dyDescent="0.3">
      <c r="A3896" t="s">
        <v>8022</v>
      </c>
      <c r="B3896" t="s">
        <v>8023</v>
      </c>
      <c r="C3896" t="s">
        <v>10405</v>
      </c>
      <c r="D3896" t="s">
        <v>215</v>
      </c>
      <c r="E3896">
        <v>29.045092031999999</v>
      </c>
      <c r="F3896">
        <v>104.61</v>
      </c>
      <c r="G3896">
        <v>158.49188347127199</v>
      </c>
      <c r="H3896">
        <v>95.158479702650993</v>
      </c>
      <c r="I3896">
        <v>-17.471055568767898</v>
      </c>
      <c r="J3896">
        <v>19.4617906785065</v>
      </c>
      <c r="K3896">
        <v>65.165934917245195</v>
      </c>
      <c r="L3896">
        <v>57.884071876128701</v>
      </c>
      <c r="M3896">
        <v>99.697817915254305</v>
      </c>
      <c r="N3896">
        <v>2.9277763852552701</v>
      </c>
      <c r="O3896">
        <v>6.3187075805372297</v>
      </c>
      <c r="P3896">
        <v>223.069796170475</v>
      </c>
      <c r="Q3896">
        <v>0.14597950197283299</v>
      </c>
    </row>
    <row r="3897" spans="1:17" hidden="1" x14ac:dyDescent="0.3">
      <c r="A3897" t="s">
        <v>8024</v>
      </c>
      <c r="B3897" t="s">
        <v>8025</v>
      </c>
      <c r="C3897" t="s">
        <v>10405</v>
      </c>
      <c r="D3897" t="s">
        <v>156</v>
      </c>
      <c r="E3897">
        <v>28.884056260000001</v>
      </c>
      <c r="F3897">
        <v>71.900000000000006</v>
      </c>
      <c r="G3897">
        <v>71.660266361933495</v>
      </c>
      <c r="H3897">
        <v>-21.695518499315099</v>
      </c>
      <c r="I3897">
        <v>0.47421297583447902</v>
      </c>
      <c r="J3897">
        <v>-2.9502785636392099</v>
      </c>
      <c r="K3897">
        <v>77.254322306979603</v>
      </c>
      <c r="L3897">
        <v>67.781983167701497</v>
      </c>
      <c r="M3897">
        <v>52.094494597712803</v>
      </c>
      <c r="N3897">
        <v>0.19965397099903001</v>
      </c>
      <c r="O3897">
        <v>90.069541029207201</v>
      </c>
      <c r="P3897">
        <v>124.40699126092299</v>
      </c>
      <c r="Q3897">
        <v>9.4829376419920994E-2</v>
      </c>
    </row>
    <row r="3898" spans="1:17" hidden="1" x14ac:dyDescent="0.3">
      <c r="A3898" t="s">
        <v>8026</v>
      </c>
      <c r="B3898" t="s">
        <v>8027</v>
      </c>
      <c r="C3898" t="s">
        <v>10405</v>
      </c>
      <c r="D3898" t="s">
        <v>2307</v>
      </c>
      <c r="E3898">
        <v>28.869545250000002</v>
      </c>
      <c r="F3898">
        <v>1.81</v>
      </c>
      <c r="G3898">
        <v>180.21946680699801</v>
      </c>
      <c r="H3898">
        <v>101.45154201775701</v>
      </c>
      <c r="I3898">
        <v>161.06689897835599</v>
      </c>
      <c r="J3898">
        <v>18.0858606870441</v>
      </c>
      <c r="K3898">
        <v>1.04199962486155</v>
      </c>
      <c r="L3898">
        <v>0.79955787567427805</v>
      </c>
      <c r="M3898">
        <v>97.524531888560603</v>
      </c>
      <c r="N3898">
        <v>1.3571886651121099</v>
      </c>
      <c r="O3898">
        <v>0</v>
      </c>
      <c r="P3898">
        <v>277.08333333333297</v>
      </c>
      <c r="Q3898">
        <v>0.13748026945226499</v>
      </c>
    </row>
    <row r="3899" spans="1:17" hidden="1" x14ac:dyDescent="0.3">
      <c r="A3899" t="s">
        <v>8028</v>
      </c>
      <c r="B3899" t="s">
        <v>8029</v>
      </c>
      <c r="C3899" t="s">
        <v>10405</v>
      </c>
      <c r="D3899" t="s">
        <v>592</v>
      </c>
      <c r="E3899">
        <v>28.866310927999901</v>
      </c>
      <c r="F3899">
        <v>27.56</v>
      </c>
      <c r="G3899">
        <v>-65.916484356176099</v>
      </c>
      <c r="H3899">
        <v>-33.554892988677501</v>
      </c>
      <c r="I3899">
        <v>-46.216953532768699</v>
      </c>
      <c r="J3899">
        <v>-6.5984827472992702</v>
      </c>
      <c r="K3899">
        <v>33.278756087661897</v>
      </c>
      <c r="L3899">
        <v>36.072335700881197</v>
      </c>
      <c r="M3899">
        <v>39.908306319393901</v>
      </c>
      <c r="N3899">
        <v>2.5916061339790102</v>
      </c>
      <c r="O3899">
        <v>100.653120464441</v>
      </c>
      <c r="P3899">
        <v>11.578947368421</v>
      </c>
    </row>
    <row r="3900" spans="1:17" hidden="1" x14ac:dyDescent="0.3">
      <c r="A3900" t="s">
        <v>8030</v>
      </c>
      <c r="B3900" t="s">
        <v>8031</v>
      </c>
      <c r="C3900" t="s">
        <v>10405</v>
      </c>
      <c r="E3900">
        <v>28.819687399999999</v>
      </c>
      <c r="F3900">
        <v>389</v>
      </c>
      <c r="G3900">
        <v>580.604713743969</v>
      </c>
      <c r="H3900">
        <v>-20.940266739719601</v>
      </c>
      <c r="I3900">
        <v>50.603633028154697</v>
      </c>
      <c r="J3900">
        <v>-20.515405519183801</v>
      </c>
      <c r="K3900">
        <v>420.03393349459998</v>
      </c>
      <c r="L3900">
        <v>290.98245972112198</v>
      </c>
      <c r="M3900">
        <v>27.831221667770301</v>
      </c>
      <c r="N3900">
        <v>1.00718290809291</v>
      </c>
      <c r="O3900">
        <v>32.352185089974299</v>
      </c>
      <c r="P3900">
        <v>612.45421245421198</v>
      </c>
    </row>
    <row r="3901" spans="1:17" hidden="1" x14ac:dyDescent="0.3">
      <c r="A3901" t="s">
        <v>8032</v>
      </c>
      <c r="B3901" t="s">
        <v>8033</v>
      </c>
      <c r="C3901" t="s">
        <v>10405</v>
      </c>
      <c r="D3901" t="s">
        <v>4397</v>
      </c>
      <c r="E3901">
        <v>28.74916005</v>
      </c>
      <c r="F3901">
        <v>11.51</v>
      </c>
      <c r="G3901">
        <v>-22.230451091195398</v>
      </c>
      <c r="H3901">
        <v>-21.155437051929798</v>
      </c>
      <c r="I3901">
        <v>-21.477972816515202</v>
      </c>
      <c r="J3901">
        <v>-5.3303391262144704</v>
      </c>
      <c r="K3901">
        <v>13.0090523940067</v>
      </c>
      <c r="L3901">
        <v>12.9396111927321</v>
      </c>
      <c r="M3901">
        <v>28.934715630440898</v>
      </c>
      <c r="N3901">
        <v>0.72832369942196495</v>
      </c>
      <c r="O3901">
        <v>84.882710686359701</v>
      </c>
      <c r="P3901">
        <v>12.292682926829199</v>
      </c>
      <c r="Q3901">
        <v>-1.3400474352834001E-2</v>
      </c>
    </row>
    <row r="3902" spans="1:17" hidden="1" x14ac:dyDescent="0.3">
      <c r="A3902" t="s">
        <v>8034</v>
      </c>
      <c r="B3902" t="s">
        <v>8035</v>
      </c>
      <c r="C3902" t="s">
        <v>10405</v>
      </c>
      <c r="D3902" t="s">
        <v>8036</v>
      </c>
      <c r="E3902">
        <v>28.6405119</v>
      </c>
      <c r="F3902">
        <v>77</v>
      </c>
      <c r="G3902">
        <v>42.753675892931497</v>
      </c>
      <c r="H3902">
        <v>-12.7062022167688</v>
      </c>
      <c r="I3902">
        <v>57.208535119992597</v>
      </c>
      <c r="J3902">
        <v>-4.3701013725764302</v>
      </c>
      <c r="K3902">
        <v>78.968729792022202</v>
      </c>
      <c r="M3902">
        <v>8.1380405054839002</v>
      </c>
      <c r="N3902">
        <v>7.4116965836710999E-2</v>
      </c>
      <c r="O3902">
        <v>16.883116883116799</v>
      </c>
      <c r="P3902">
        <v>139.13043478260801</v>
      </c>
    </row>
    <row r="3903" spans="1:17" hidden="1" x14ac:dyDescent="0.3">
      <c r="A3903" t="s">
        <v>8037</v>
      </c>
      <c r="B3903" t="s">
        <v>8038</v>
      </c>
      <c r="C3903" t="s">
        <v>10405</v>
      </c>
      <c r="D3903" t="s">
        <v>273</v>
      </c>
      <c r="E3903">
        <v>28.598935000000001</v>
      </c>
      <c r="F3903">
        <v>30.5</v>
      </c>
      <c r="G3903">
        <v>-11.7707585527627</v>
      </c>
      <c r="H3903">
        <v>-4.7381270702167404</v>
      </c>
      <c r="I3903">
        <v>2.6841006742983899</v>
      </c>
      <c r="J3903">
        <v>-2.0530282018447199</v>
      </c>
      <c r="K3903">
        <v>28.3749179384338</v>
      </c>
      <c r="L3903">
        <v>26.910809679821401</v>
      </c>
      <c r="M3903">
        <v>93.489100300754203</v>
      </c>
      <c r="N3903">
        <v>0.17604617604617601</v>
      </c>
      <c r="O3903">
        <v>0</v>
      </c>
      <c r="P3903">
        <v>40.877598152424902</v>
      </c>
    </row>
    <row r="3904" spans="1:17" hidden="1" x14ac:dyDescent="0.3">
      <c r="A3904" t="s">
        <v>8039</v>
      </c>
      <c r="B3904" t="s">
        <v>8040</v>
      </c>
      <c r="C3904" t="s">
        <v>10405</v>
      </c>
      <c r="D3904" t="s">
        <v>284</v>
      </c>
      <c r="E3904">
        <v>28.50553523</v>
      </c>
      <c r="F3904">
        <v>79.39</v>
      </c>
      <c r="G3904">
        <v>116.24425128975599</v>
      </c>
      <c r="H3904">
        <v>22.502840476670599</v>
      </c>
      <c r="I3904">
        <v>42.023031199549003</v>
      </c>
      <c r="J3904">
        <v>-2.0530282018447199</v>
      </c>
      <c r="K3904">
        <v>68.667697964704402</v>
      </c>
      <c r="L3904">
        <v>54.991490678982501</v>
      </c>
      <c r="M3904">
        <v>93.323800628913901</v>
      </c>
      <c r="N3904">
        <v>0</v>
      </c>
      <c r="O3904">
        <v>0</v>
      </c>
      <c r="P3904">
        <v>219.476861167001</v>
      </c>
    </row>
    <row r="3905" spans="1:17" hidden="1" x14ac:dyDescent="0.3">
      <c r="A3905" t="s">
        <v>8041</v>
      </c>
      <c r="B3905" t="s">
        <v>8042</v>
      </c>
      <c r="C3905" t="s">
        <v>10405</v>
      </c>
      <c r="D3905" t="s">
        <v>51</v>
      </c>
      <c r="E3905">
        <v>28.423999999999999</v>
      </c>
      <c r="F3905">
        <v>66.88</v>
      </c>
      <c r="G3905">
        <v>70.817167956423503</v>
      </c>
      <c r="H3905">
        <v>-11.5356661859069</v>
      </c>
      <c r="I3905">
        <v>26.247972200666801</v>
      </c>
      <c r="J3905">
        <v>-0.84456898734321795</v>
      </c>
      <c r="K3905">
        <v>68.741443002927696</v>
      </c>
      <c r="L3905">
        <v>58.316350756157</v>
      </c>
      <c r="M3905">
        <v>47.729290949656502</v>
      </c>
      <c r="N3905">
        <v>0.15902503008723401</v>
      </c>
      <c r="O3905">
        <v>48.923444976076503</v>
      </c>
      <c r="P3905">
        <v>130.62068965517199</v>
      </c>
      <c r="Q3905">
        <v>0.12771484177249701</v>
      </c>
    </row>
    <row r="3906" spans="1:17" hidden="1" x14ac:dyDescent="0.3">
      <c r="A3906" t="s">
        <v>8043</v>
      </c>
      <c r="B3906" t="s">
        <v>8044</v>
      </c>
      <c r="C3906" t="s">
        <v>10405</v>
      </c>
      <c r="D3906" t="s">
        <v>1369</v>
      </c>
      <c r="E3906">
        <v>28.388294607999999</v>
      </c>
      <c r="F3906">
        <v>239.99</v>
      </c>
      <c r="G3906">
        <v>-22.275030625136701</v>
      </c>
      <c r="H3906">
        <v>-3.17362902478953</v>
      </c>
      <c r="I3906">
        <v>-11.858139922935599</v>
      </c>
      <c r="J3906">
        <v>-1.3326696978450601</v>
      </c>
      <c r="K3906">
        <v>236.62507774541001</v>
      </c>
      <c r="L3906">
        <v>230.09454170919</v>
      </c>
      <c r="M3906">
        <v>54.0220772595234</v>
      </c>
      <c r="N3906">
        <v>2.0069835698698402</v>
      </c>
      <c r="O3906">
        <v>11.254635609817001</v>
      </c>
      <c r="P3906">
        <v>12.2497661365762</v>
      </c>
      <c r="Q3906">
        <v>-6.2435120747125997E-2</v>
      </c>
    </row>
    <row r="3907" spans="1:17" hidden="1" x14ac:dyDescent="0.3">
      <c r="A3907" t="s">
        <v>8045</v>
      </c>
      <c r="B3907" t="s">
        <v>8046</v>
      </c>
      <c r="C3907" t="s">
        <v>10405</v>
      </c>
      <c r="D3907" t="s">
        <v>592</v>
      </c>
      <c r="E3907">
        <v>28.370999999999999</v>
      </c>
      <c r="F3907">
        <v>67.55</v>
      </c>
      <c r="G3907">
        <v>-10.0719613026353</v>
      </c>
      <c r="H3907">
        <v>-1.2041356379202299</v>
      </c>
      <c r="I3907">
        <v>18.7674246167979</v>
      </c>
      <c r="J3907">
        <v>-15.0159911648076</v>
      </c>
      <c r="K3907">
        <v>73.051875048707302</v>
      </c>
      <c r="L3907">
        <v>65.372448380503101</v>
      </c>
      <c r="M3907">
        <v>25.669783615519702</v>
      </c>
      <c r="N3907">
        <v>1.41354723707664</v>
      </c>
      <c r="O3907">
        <v>38.726868985936299</v>
      </c>
      <c r="P3907">
        <v>67.659468850831402</v>
      </c>
      <c r="Q3907">
        <v>0.132665615254935</v>
      </c>
    </row>
    <row r="3908" spans="1:17" hidden="1" x14ac:dyDescent="0.3">
      <c r="A3908" t="s">
        <v>8047</v>
      </c>
      <c r="B3908" t="s">
        <v>8048</v>
      </c>
      <c r="C3908" t="s">
        <v>10405</v>
      </c>
      <c r="D3908" t="s">
        <v>400</v>
      </c>
      <c r="E3908">
        <v>28.352139999999999</v>
      </c>
      <c r="F3908">
        <v>14.5</v>
      </c>
      <c r="G3908">
        <v>-14.0590844129238</v>
      </c>
      <c r="H3908">
        <v>-7.82751890801008</v>
      </c>
      <c r="I3908">
        <v>-32.1005218361231</v>
      </c>
      <c r="J3908">
        <v>-0.657354789423235</v>
      </c>
      <c r="K3908">
        <v>15.3629029842847</v>
      </c>
      <c r="L3908">
        <v>15.680821036861399</v>
      </c>
      <c r="M3908">
        <v>47.7154141207468</v>
      </c>
      <c r="N3908">
        <v>0.37536044112865402</v>
      </c>
      <c r="O3908">
        <v>57.517241379310299</v>
      </c>
      <c r="P3908">
        <v>68.018539976824997</v>
      </c>
      <c r="Q3908">
        <v>0.100880026204063</v>
      </c>
    </row>
    <row r="3909" spans="1:17" hidden="1" x14ac:dyDescent="0.3">
      <c r="A3909" t="s">
        <v>8049</v>
      </c>
      <c r="B3909" t="s">
        <v>8050</v>
      </c>
      <c r="C3909" t="s">
        <v>10405</v>
      </c>
      <c r="D3909" t="s">
        <v>51</v>
      </c>
      <c r="E3909">
        <v>28.341000000000001</v>
      </c>
      <c r="F3909">
        <v>2.82</v>
      </c>
      <c r="G3909">
        <v>-7.3797775663667395E-2</v>
      </c>
      <c r="H3909">
        <v>22.5733968732367</v>
      </c>
      <c r="I3909">
        <v>13.160916072373601</v>
      </c>
      <c r="J3909">
        <v>2.2480470669724801</v>
      </c>
      <c r="K3909">
        <v>2.58148470442945</v>
      </c>
      <c r="L3909">
        <v>2.76036092995782</v>
      </c>
      <c r="M3909">
        <v>47.622442728834599</v>
      </c>
      <c r="N3909">
        <v>3.6745656998995901</v>
      </c>
      <c r="O3909">
        <v>44.680851063829799</v>
      </c>
      <c r="P3909">
        <v>48.421052631578902</v>
      </c>
      <c r="Q3909">
        <v>7.8328272454045E-2</v>
      </c>
    </row>
    <row r="3910" spans="1:17" hidden="1" x14ac:dyDescent="0.3">
      <c r="A3910" t="s">
        <v>8051</v>
      </c>
      <c r="B3910" t="s">
        <v>8052</v>
      </c>
      <c r="C3910" t="s">
        <v>10405</v>
      </c>
      <c r="D3910" t="s">
        <v>1473</v>
      </c>
      <c r="E3910">
        <v>28.289915808</v>
      </c>
      <c r="F3910">
        <v>2.31</v>
      </c>
      <c r="G3910">
        <v>-41.261263416125402</v>
      </c>
      <c r="H3910">
        <v>-13.3130994710219</v>
      </c>
      <c r="I3910">
        <v>-51.394639483181898</v>
      </c>
      <c r="J3910">
        <v>-4.91017105898759</v>
      </c>
      <c r="K3910">
        <v>2.9966873054050498</v>
      </c>
      <c r="L3910">
        <v>3.1461500528450799</v>
      </c>
      <c r="M3910">
        <v>40.312927788694701</v>
      </c>
      <c r="N3910">
        <v>1.03972852303824</v>
      </c>
      <c r="O3910">
        <v>99.134199134199093</v>
      </c>
      <c r="P3910">
        <v>28.3333333333333</v>
      </c>
      <c r="Q3910">
        <v>6.731068638881E-3</v>
      </c>
    </row>
    <row r="3911" spans="1:17" hidden="1" x14ac:dyDescent="0.3">
      <c r="A3911" t="s">
        <v>8053</v>
      </c>
      <c r="B3911" t="s">
        <v>8054</v>
      </c>
      <c r="C3911" t="s">
        <v>10405</v>
      </c>
      <c r="D3911" t="s">
        <v>549</v>
      </c>
      <c r="E3911">
        <v>28.268759316000001</v>
      </c>
      <c r="F3911">
        <v>26.68</v>
      </c>
      <c r="G3911">
        <v>115.64586307083199</v>
      </c>
      <c r="H3911">
        <v>-6.9927132574837696</v>
      </c>
      <c r="I3911">
        <v>-24.497703550034199</v>
      </c>
      <c r="J3911">
        <v>5.9469717981552703</v>
      </c>
      <c r="K3911">
        <v>28.2653759673378</v>
      </c>
      <c r="L3911">
        <v>26.373307686806299</v>
      </c>
      <c r="M3911">
        <v>45.455411823137403</v>
      </c>
      <c r="N3911">
        <v>1.2203352389039299</v>
      </c>
      <c r="O3911">
        <v>61.169415292353797</v>
      </c>
      <c r="P3911">
        <v>192.22343921139</v>
      </c>
      <c r="Q3911">
        <v>0.20226430437239001</v>
      </c>
    </row>
    <row r="3912" spans="1:17" hidden="1" x14ac:dyDescent="0.3">
      <c r="A3912" t="s">
        <v>8055</v>
      </c>
      <c r="B3912" t="s">
        <v>8056</v>
      </c>
      <c r="C3912" t="s">
        <v>10405</v>
      </c>
      <c r="D3912" t="s">
        <v>592</v>
      </c>
      <c r="E3912">
        <v>28.242061750000001</v>
      </c>
      <c r="F3912">
        <v>39.549999999999997</v>
      </c>
      <c r="G3912">
        <v>34.573768616489502</v>
      </c>
      <c r="H3912">
        <v>-35.841034067034798</v>
      </c>
      <c r="I3912">
        <v>40.212017807019599</v>
      </c>
      <c r="J3912">
        <v>-20.392503597465701</v>
      </c>
      <c r="K3912">
        <v>48.088036459185901</v>
      </c>
      <c r="L3912">
        <v>37.361784346919798</v>
      </c>
      <c r="M3912">
        <v>21.636135373023802</v>
      </c>
      <c r="N3912">
        <v>0.62501679625611595</v>
      </c>
      <c r="O3912">
        <v>49.089016137428402</v>
      </c>
      <c r="P3912">
        <v>96.306569343065604</v>
      </c>
      <c r="Q3912">
        <v>5.0237025295942997E-2</v>
      </c>
    </row>
    <row r="3913" spans="1:17" hidden="1" x14ac:dyDescent="0.3">
      <c r="A3913" t="s">
        <v>8057</v>
      </c>
      <c r="B3913" t="s">
        <v>8058</v>
      </c>
      <c r="C3913" t="s">
        <v>10405</v>
      </c>
      <c r="D3913" t="s">
        <v>4397</v>
      </c>
      <c r="E3913">
        <v>28.2</v>
      </c>
      <c r="F3913">
        <v>141</v>
      </c>
      <c r="G3913">
        <v>-55.114804832692002</v>
      </c>
      <c r="H3913">
        <v>-7.7462027006720096</v>
      </c>
      <c r="I3913">
        <v>-15.220726439703601</v>
      </c>
      <c r="J3913">
        <v>-6.5920852039559001</v>
      </c>
      <c r="K3913">
        <v>138.94520669034901</v>
      </c>
      <c r="M3913">
        <v>50.949998091191098</v>
      </c>
      <c r="N3913">
        <v>2.26765113059529</v>
      </c>
      <c r="O3913">
        <v>36.028368794326198</v>
      </c>
      <c r="P3913">
        <v>18.6868686868686</v>
      </c>
    </row>
    <row r="3914" spans="1:17" hidden="1" x14ac:dyDescent="0.3">
      <c r="A3914" t="s">
        <v>8059</v>
      </c>
      <c r="B3914" t="s">
        <v>8060</v>
      </c>
      <c r="C3914" t="s">
        <v>10405</v>
      </c>
      <c r="D3914" t="s">
        <v>756</v>
      </c>
      <c r="E3914">
        <v>28.179375</v>
      </c>
      <c r="F3914">
        <v>66.5</v>
      </c>
      <c r="G3914">
        <v>-44.234215442785903</v>
      </c>
      <c r="H3914">
        <v>-12.650010205341699</v>
      </c>
      <c r="I3914">
        <v>-39.159345365534797</v>
      </c>
      <c r="K3914">
        <v>72.973890128853199</v>
      </c>
      <c r="M3914">
        <v>15.073289640473501</v>
      </c>
      <c r="N3914">
        <v>0.202898550724637</v>
      </c>
      <c r="O3914">
        <v>38.4962406015037</v>
      </c>
      <c r="P3914">
        <v>9.375</v>
      </c>
    </row>
    <row r="3915" spans="1:17" hidden="1" x14ac:dyDescent="0.3">
      <c r="A3915" t="s">
        <v>8061</v>
      </c>
      <c r="B3915" t="s">
        <v>8062</v>
      </c>
      <c r="C3915" t="s">
        <v>10405</v>
      </c>
      <c r="D3915" t="s">
        <v>1473</v>
      </c>
      <c r="E3915">
        <v>28.024484951999899</v>
      </c>
      <c r="F3915">
        <v>3.88</v>
      </c>
      <c r="G3915">
        <v>-57.234114094858398</v>
      </c>
      <c r="H3915">
        <v>-4.7579083433638898</v>
      </c>
      <c r="I3915">
        <v>3.85536051681806</v>
      </c>
      <c r="J3915">
        <v>-2.0530282018447199</v>
      </c>
      <c r="K3915">
        <v>3.6182648313583599</v>
      </c>
      <c r="L3915">
        <v>3.7164188112563301</v>
      </c>
      <c r="M3915">
        <v>17.0595097076109</v>
      </c>
      <c r="N3915">
        <v>0.22302585147816001</v>
      </c>
      <c r="O3915">
        <v>37.886597938144298</v>
      </c>
      <c r="P3915">
        <v>38.571428571428498</v>
      </c>
      <c r="Q3915">
        <v>-6.0049096130350997E-2</v>
      </c>
    </row>
    <row r="3916" spans="1:17" hidden="1" x14ac:dyDescent="0.3">
      <c r="A3916" t="s">
        <v>8063</v>
      </c>
      <c r="B3916" t="s">
        <v>8064</v>
      </c>
      <c r="C3916" t="s">
        <v>10405</v>
      </c>
      <c r="D3916" t="s">
        <v>592</v>
      </c>
      <c r="E3916">
        <v>28.012736159999999</v>
      </c>
      <c r="F3916">
        <v>14.4</v>
      </c>
      <c r="G3916">
        <v>93.150501289756903</v>
      </c>
      <c r="H3916">
        <v>9.8521022418470601</v>
      </c>
      <c r="I3916">
        <v>27.183673769830101</v>
      </c>
      <c r="J3916">
        <v>-5.1115388401425896</v>
      </c>
      <c r="K3916">
        <v>15.1905138290729</v>
      </c>
      <c r="L3916">
        <v>13.345892505148701</v>
      </c>
      <c r="M3916">
        <v>35.237921966082197</v>
      </c>
      <c r="N3916">
        <v>0.129098877767864</v>
      </c>
      <c r="O3916">
        <v>62.1527777777777</v>
      </c>
      <c r="P3916">
        <v>140</v>
      </c>
      <c r="Q3916">
        <v>7.8246506785543998E-2</v>
      </c>
    </row>
    <row r="3917" spans="1:17" hidden="1" x14ac:dyDescent="0.3">
      <c r="A3917" t="s">
        <v>8065</v>
      </c>
      <c r="B3917" t="s">
        <v>8066</v>
      </c>
      <c r="C3917" t="s">
        <v>10405</v>
      </c>
      <c r="D3917" t="s">
        <v>592</v>
      </c>
      <c r="E3917">
        <v>27.923999999999999</v>
      </c>
      <c r="F3917">
        <v>42.96</v>
      </c>
      <c r="G3917">
        <v>36.753327035439803</v>
      </c>
      <c r="H3917">
        <v>4.8741610653764598</v>
      </c>
      <c r="I3917">
        <v>50.352334355162398</v>
      </c>
      <c r="J3917">
        <v>5.59888477639982</v>
      </c>
      <c r="K3917">
        <v>37.026435640139901</v>
      </c>
      <c r="L3917">
        <v>31.0352509482973</v>
      </c>
      <c r="M3917">
        <v>63.092664175016502</v>
      </c>
      <c r="N3917">
        <v>3.6272374961481701</v>
      </c>
      <c r="O3917">
        <v>18.109869646182499</v>
      </c>
      <c r="P3917">
        <v>92.559390407888799</v>
      </c>
      <c r="Q3917">
        <v>0.124976998374318</v>
      </c>
    </row>
    <row r="3918" spans="1:17" hidden="1" x14ac:dyDescent="0.3">
      <c r="A3918" t="s">
        <v>8067</v>
      </c>
      <c r="B3918" t="s">
        <v>8068</v>
      </c>
      <c r="C3918" t="s">
        <v>10405</v>
      </c>
      <c r="D3918" t="s">
        <v>284</v>
      </c>
      <c r="E3918">
        <v>27.854945968999999</v>
      </c>
      <c r="F3918">
        <v>13.61</v>
      </c>
      <c r="G3918">
        <v>20.558116071391801</v>
      </c>
      <c r="H3918">
        <v>-2.1367727407700898</v>
      </c>
      <c r="I3918">
        <v>32.992100848309697</v>
      </c>
      <c r="J3918">
        <v>-18.029742302750201</v>
      </c>
      <c r="K3918">
        <v>12.168772020093</v>
      </c>
      <c r="L3918">
        <v>10.7981592684016</v>
      </c>
      <c r="M3918">
        <v>52.541128846916699</v>
      </c>
      <c r="N3918">
        <v>2.1048668267126698</v>
      </c>
      <c r="O3918">
        <v>19.2505510653931</v>
      </c>
      <c r="P3918">
        <v>81.466666666666598</v>
      </c>
    </row>
    <row r="3919" spans="1:17" hidden="1" x14ac:dyDescent="0.3">
      <c r="A3919" t="s">
        <v>8069</v>
      </c>
      <c r="B3919" t="s">
        <v>8070</v>
      </c>
      <c r="C3919" t="s">
        <v>10405</v>
      </c>
      <c r="D3919" t="s">
        <v>753</v>
      </c>
      <c r="E3919">
        <v>27.800666394</v>
      </c>
      <c r="F3919">
        <v>45.01</v>
      </c>
      <c r="G3919">
        <v>0.105939577649017</v>
      </c>
      <c r="H3919">
        <v>-2.8704041520148098</v>
      </c>
      <c r="I3919">
        <v>4.3198007547845503</v>
      </c>
      <c r="J3919">
        <v>-4.9101710589875802</v>
      </c>
      <c r="K3919">
        <v>43.515103882375499</v>
      </c>
      <c r="L3919">
        <v>39.223297451592401</v>
      </c>
      <c r="M3919">
        <v>53.1716620480071</v>
      </c>
      <c r="N3919">
        <v>1.4136346353534699</v>
      </c>
      <c r="O3919">
        <v>3.7991557431681802</v>
      </c>
      <c r="P3919">
        <v>45.193548387096698</v>
      </c>
    </row>
    <row r="3920" spans="1:17" hidden="1" x14ac:dyDescent="0.3">
      <c r="A3920" t="s">
        <v>8071</v>
      </c>
      <c r="B3920" t="s">
        <v>8072</v>
      </c>
      <c r="C3920" t="s">
        <v>10405</v>
      </c>
      <c r="D3920" t="s">
        <v>433</v>
      </c>
      <c r="E3920">
        <v>27.74926</v>
      </c>
      <c r="F3920">
        <v>77</v>
      </c>
      <c r="G3920">
        <v>-73.954761868137794</v>
      </c>
      <c r="H3920">
        <v>-10.655622603118299</v>
      </c>
      <c r="I3920">
        <v>-2.03883423973623</v>
      </c>
      <c r="J3920">
        <v>-9.2819438644953198</v>
      </c>
      <c r="K3920">
        <v>81.576127297081399</v>
      </c>
      <c r="L3920">
        <v>77.879499999999993</v>
      </c>
      <c r="M3920">
        <v>42.3443522897158</v>
      </c>
      <c r="N3920">
        <v>0.28059701492537298</v>
      </c>
      <c r="O3920">
        <v>81.818181818181799</v>
      </c>
      <c r="P3920">
        <v>42.3290203327171</v>
      </c>
    </row>
    <row r="3921" spans="1:17" hidden="1" x14ac:dyDescent="0.3">
      <c r="A3921" t="s">
        <v>8073</v>
      </c>
      <c r="B3921" t="s">
        <v>8074</v>
      </c>
      <c r="C3921" t="s">
        <v>10405</v>
      </c>
      <c r="D3921" t="s">
        <v>567</v>
      </c>
      <c r="E3921">
        <v>27.699000000000002</v>
      </c>
      <c r="F3921">
        <v>39.57</v>
      </c>
      <c r="G3921">
        <v>-78.990829193812402</v>
      </c>
      <c r="H3921">
        <v>-18.716525209133302</v>
      </c>
      <c r="I3921">
        <v>-19.715054195598601</v>
      </c>
      <c r="J3921">
        <v>-5.0756982270336399</v>
      </c>
      <c r="K3921">
        <v>40.142250161992699</v>
      </c>
      <c r="L3921">
        <v>44.214958992087404</v>
      </c>
      <c r="M3921">
        <v>54.535710223295801</v>
      </c>
      <c r="N3921">
        <v>0.70884976808824196</v>
      </c>
      <c r="O3921">
        <v>98.635329795299398</v>
      </c>
      <c r="P3921">
        <v>18.0841539838854</v>
      </c>
      <c r="Q3921">
        <v>-1.7146438252590001E-3</v>
      </c>
    </row>
    <row r="3922" spans="1:17" hidden="1" x14ac:dyDescent="0.3">
      <c r="A3922" t="s">
        <v>8075</v>
      </c>
      <c r="B3922" t="s">
        <v>8076</v>
      </c>
      <c r="C3922" t="s">
        <v>10405</v>
      </c>
      <c r="D3922" t="s">
        <v>2777</v>
      </c>
      <c r="E3922">
        <v>27.627606929999999</v>
      </c>
      <c r="F3922">
        <v>67.900000000000006</v>
      </c>
      <c r="G3922">
        <v>-63.263640124384402</v>
      </c>
      <c r="H3922">
        <v>10.753398353512001</v>
      </c>
      <c r="I3922">
        <v>-20.394639483181901</v>
      </c>
      <c r="J3922">
        <v>4.1969717981552703</v>
      </c>
      <c r="K3922">
        <v>66.164697314797905</v>
      </c>
      <c r="L3922">
        <v>69.624388166443396</v>
      </c>
      <c r="M3922">
        <v>53.361344745203901</v>
      </c>
      <c r="N3922">
        <v>0.41135107985936697</v>
      </c>
      <c r="O3922">
        <v>45.802650957290098</v>
      </c>
      <c r="P3922">
        <v>15.084745762711799</v>
      </c>
    </row>
    <row r="3923" spans="1:17" hidden="1" x14ac:dyDescent="0.3">
      <c r="A3923" t="s">
        <v>8077</v>
      </c>
      <c r="B3923" t="s">
        <v>8078</v>
      </c>
      <c r="C3923" t="s">
        <v>10405</v>
      </c>
      <c r="D3923" t="s">
        <v>2368</v>
      </c>
      <c r="E3923">
        <v>27.624844</v>
      </c>
      <c r="F3923">
        <v>4.03</v>
      </c>
      <c r="G3923">
        <v>-31.099498710243001</v>
      </c>
      <c r="H3923">
        <v>-30.8948909792331</v>
      </c>
      <c r="I3923">
        <v>-10.213788419352101</v>
      </c>
      <c r="J3923">
        <v>-7.0889994248662997</v>
      </c>
      <c r="K3923">
        <v>4.33348468942566</v>
      </c>
      <c r="L3923">
        <v>4.64289673378339</v>
      </c>
      <c r="M3923">
        <v>38.835713790139401</v>
      </c>
      <c r="N3923">
        <v>1.13169746159917</v>
      </c>
      <c r="O3923">
        <v>84.863523573200993</v>
      </c>
      <c r="P3923">
        <v>22.865853658536501</v>
      </c>
      <c r="Q3923">
        <v>7.71217587217E-4</v>
      </c>
    </row>
    <row r="3924" spans="1:17" hidden="1" x14ac:dyDescent="0.3">
      <c r="A3924" t="s">
        <v>8079</v>
      </c>
      <c r="B3924" t="s">
        <v>8080</v>
      </c>
      <c r="C3924" t="s">
        <v>10405</v>
      </c>
      <c r="D3924" t="s">
        <v>284</v>
      </c>
      <c r="E3924">
        <v>27.608280000000001</v>
      </c>
      <c r="F3924">
        <v>32.200000000000003</v>
      </c>
      <c r="G3924">
        <v>-71.380015142167906</v>
      </c>
      <c r="H3924">
        <v>3.1914687576841798</v>
      </c>
      <c r="I3924">
        <v>4.1147944790822297</v>
      </c>
      <c r="J3924">
        <v>6.1822659158023399</v>
      </c>
      <c r="K3924">
        <v>29.752740140186699</v>
      </c>
      <c r="L3924">
        <v>35.381581520259402</v>
      </c>
      <c r="M3924">
        <v>70.012656752513394</v>
      </c>
      <c r="N3924">
        <v>1.4912280701754299</v>
      </c>
      <c r="O3924">
        <v>81.832298136645903</v>
      </c>
      <c r="P3924">
        <v>31.428571428571399</v>
      </c>
    </row>
    <row r="3925" spans="1:17" hidden="1" x14ac:dyDescent="0.3">
      <c r="A3925" t="s">
        <v>8081</v>
      </c>
      <c r="B3925" t="s">
        <v>8082</v>
      </c>
      <c r="C3925" t="s">
        <v>10405</v>
      </c>
      <c r="D3925" t="s">
        <v>54</v>
      </c>
      <c r="E3925">
        <v>27.549503999999999</v>
      </c>
      <c r="F3925">
        <v>64.2</v>
      </c>
      <c r="G3925">
        <v>-51.398370890694203</v>
      </c>
      <c r="H3925">
        <v>-4.5008389346235198</v>
      </c>
      <c r="I3925">
        <v>-16.925155915106799</v>
      </c>
      <c r="J3925">
        <v>2.8209213779872</v>
      </c>
      <c r="K3925">
        <v>63.595323835796698</v>
      </c>
      <c r="M3925">
        <v>65.838932731107803</v>
      </c>
      <c r="N3925">
        <v>0.81392235609103003</v>
      </c>
      <c r="O3925">
        <v>30.841121495326998</v>
      </c>
      <c r="P3925">
        <v>13.4275618374558</v>
      </c>
    </row>
    <row r="3926" spans="1:17" hidden="1" x14ac:dyDescent="0.3">
      <c r="A3926" t="s">
        <v>8083</v>
      </c>
      <c r="B3926" t="s">
        <v>8084</v>
      </c>
      <c r="C3926" t="s">
        <v>10405</v>
      </c>
      <c r="D3926" t="s">
        <v>273</v>
      </c>
      <c r="E3926">
        <v>27.537543122999999</v>
      </c>
      <c r="F3926">
        <v>9.39</v>
      </c>
      <c r="G3926">
        <v>-13.736291163073201</v>
      </c>
      <c r="H3926">
        <v>-7.4360616066883098</v>
      </c>
      <c r="I3926">
        <v>-16.751552666461599</v>
      </c>
      <c r="J3926">
        <v>-3.69405384287036</v>
      </c>
      <c r="K3926">
        <v>9.5708269783793103</v>
      </c>
      <c r="L3926">
        <v>9.4893779917404206</v>
      </c>
      <c r="M3926">
        <v>38.7749810350061</v>
      </c>
      <c r="N3926">
        <v>1.03404203204436</v>
      </c>
      <c r="O3926">
        <v>46.432374866879599</v>
      </c>
      <c r="P3926">
        <v>33.951497860199702</v>
      </c>
      <c r="Q3926">
        <v>3.8713523846422002E-2</v>
      </c>
    </row>
    <row r="3927" spans="1:17" hidden="1" x14ac:dyDescent="0.3">
      <c r="A3927" t="s">
        <v>8085</v>
      </c>
      <c r="B3927" t="s">
        <v>8086</v>
      </c>
      <c r="C3927" t="s">
        <v>10405</v>
      </c>
      <c r="D3927" t="s">
        <v>46</v>
      </c>
      <c r="E3927">
        <v>27.532633668999999</v>
      </c>
      <c r="F3927">
        <v>1.63</v>
      </c>
      <c r="G3927">
        <v>-39.235862346606702</v>
      </c>
      <c r="H3927">
        <v>15.079580645796</v>
      </c>
      <c r="I3927">
        <v>-26.839083927626302</v>
      </c>
      <c r="J3927">
        <v>-15.6893918382083</v>
      </c>
      <c r="K3927">
        <v>1.5765776426498499</v>
      </c>
      <c r="L3927">
        <v>1.77453633305819</v>
      </c>
      <c r="M3927">
        <v>42.186798737968203</v>
      </c>
      <c r="N3927">
        <v>1.78351557174168</v>
      </c>
      <c r="O3927">
        <v>120.85889570552099</v>
      </c>
      <c r="P3927">
        <v>26.356589147286801</v>
      </c>
      <c r="Q3927">
        <v>5.3993304046172003E-2</v>
      </c>
    </row>
    <row r="3928" spans="1:17" hidden="1" x14ac:dyDescent="0.3">
      <c r="A3928" t="s">
        <v>8087</v>
      </c>
      <c r="B3928" t="s">
        <v>8088</v>
      </c>
      <c r="C3928" t="s">
        <v>10405</v>
      </c>
      <c r="D3928" t="s">
        <v>51</v>
      </c>
      <c r="E3928">
        <v>27.521725</v>
      </c>
      <c r="F3928">
        <v>2.38</v>
      </c>
      <c r="G3928">
        <v>-24.1571910179354</v>
      </c>
      <c r="H3928">
        <v>1.80984067702695</v>
      </c>
      <c r="I3928">
        <v>-4.0613061498485896</v>
      </c>
      <c r="J3928">
        <v>-0.19256308556565199</v>
      </c>
      <c r="K3928">
        <v>2.0976728412541799</v>
      </c>
      <c r="L3928">
        <v>2.10316804177228</v>
      </c>
      <c r="M3928">
        <v>82.101010130446397</v>
      </c>
      <c r="N3928">
        <v>1.2033940547428501</v>
      </c>
      <c r="O3928">
        <v>34.453781512604998</v>
      </c>
      <c r="P3928">
        <v>47.826086956521699</v>
      </c>
      <c r="Q3928">
        <v>2.6163399021740998E-2</v>
      </c>
    </row>
    <row r="3929" spans="1:17" hidden="1" x14ac:dyDescent="0.3">
      <c r="A3929" t="s">
        <v>8089</v>
      </c>
      <c r="B3929" t="s">
        <v>8090</v>
      </c>
      <c r="C3929" t="s">
        <v>10405</v>
      </c>
      <c r="D3929" t="s">
        <v>86</v>
      </c>
      <c r="E3929">
        <v>27.469857491999999</v>
      </c>
      <c r="F3929">
        <v>47.46</v>
      </c>
      <c r="G3929">
        <v>76.765885905141502</v>
      </c>
      <c r="H3929">
        <v>55.788908465079203</v>
      </c>
      <c r="I3929">
        <v>51.984375506111398</v>
      </c>
      <c r="J3929">
        <v>49.403623254806703</v>
      </c>
      <c r="K3929">
        <v>30.1356675451519</v>
      </c>
      <c r="L3929">
        <v>28.031151638948799</v>
      </c>
      <c r="M3929">
        <v>85.694327767136897</v>
      </c>
      <c r="N3929">
        <v>4.2415573911661504</v>
      </c>
      <c r="O3929">
        <v>0</v>
      </c>
      <c r="P3929">
        <v>115.531335149863</v>
      </c>
      <c r="Q3929">
        <v>0.15785753486583801</v>
      </c>
    </row>
    <row r="3930" spans="1:17" hidden="1" x14ac:dyDescent="0.3">
      <c r="A3930" t="s">
        <v>8091</v>
      </c>
      <c r="B3930" t="s">
        <v>8092</v>
      </c>
      <c r="C3930" t="s">
        <v>10405</v>
      </c>
      <c r="D3930" t="s">
        <v>400</v>
      </c>
      <c r="E3930">
        <v>27.414028800000001</v>
      </c>
      <c r="F3930">
        <v>17.37</v>
      </c>
      <c r="G3930">
        <v>59.0296221688778</v>
      </c>
      <c r="H3930">
        <v>34.574791317477299</v>
      </c>
      <c r="I3930">
        <v>19.054692802756801</v>
      </c>
      <c r="J3930">
        <v>-2.41425637764242</v>
      </c>
      <c r="K3930">
        <v>13.9142047444263</v>
      </c>
      <c r="L3930">
        <v>13.1166115173612</v>
      </c>
      <c r="M3930">
        <v>79.966938596466207</v>
      </c>
      <c r="N3930">
        <v>3.7499999999999898</v>
      </c>
      <c r="O3930">
        <v>0.34542314335059798</v>
      </c>
      <c r="P3930">
        <v>139.25619834710699</v>
      </c>
    </row>
    <row r="3931" spans="1:17" hidden="1" x14ac:dyDescent="0.3">
      <c r="A3931" t="s">
        <v>8093</v>
      </c>
      <c r="B3931" t="s">
        <v>8094</v>
      </c>
      <c r="C3931" t="s">
        <v>10405</v>
      </c>
      <c r="D3931" t="s">
        <v>273</v>
      </c>
      <c r="E3931">
        <v>27.413399999999999</v>
      </c>
      <c r="F3931">
        <v>65.27</v>
      </c>
      <c r="G3931">
        <v>11.2864662020376</v>
      </c>
      <c r="H3931">
        <v>-5.75651215701384</v>
      </c>
      <c r="I3931">
        <v>-30.921401539355699</v>
      </c>
      <c r="J3931">
        <v>3.05164168543384</v>
      </c>
      <c r="K3931">
        <v>67.363615571779903</v>
      </c>
      <c r="L3931">
        <v>66.028027006990001</v>
      </c>
      <c r="M3931">
        <v>59.839223741964602</v>
      </c>
      <c r="N3931">
        <v>0.42483246933872798</v>
      </c>
      <c r="O3931">
        <v>45.549256932740903</v>
      </c>
      <c r="P3931">
        <v>88.206459054209901</v>
      </c>
      <c r="Q3931">
        <v>7.0843026377014007E-2</v>
      </c>
    </row>
    <row r="3932" spans="1:17" hidden="1" x14ac:dyDescent="0.3">
      <c r="A3932" t="s">
        <v>8095</v>
      </c>
      <c r="B3932" t="s">
        <v>8096</v>
      </c>
      <c r="C3932" t="s">
        <v>10405</v>
      </c>
      <c r="D3932" t="s">
        <v>261</v>
      </c>
      <c r="E3932">
        <v>27.3667303</v>
      </c>
      <c r="F3932">
        <v>61.55</v>
      </c>
      <c r="G3932">
        <v>-60.775595707933597</v>
      </c>
      <c r="H3932">
        <v>-28.197808631593201</v>
      </c>
      <c r="I3932">
        <v>-46.320736480872398</v>
      </c>
      <c r="J3932">
        <v>1.82485958693415</v>
      </c>
      <c r="O3932">
        <v>40.6986190089358</v>
      </c>
      <c r="P3932">
        <v>6.8576388888888804</v>
      </c>
    </row>
    <row r="3933" spans="1:17" hidden="1" x14ac:dyDescent="0.3">
      <c r="A3933" t="s">
        <v>8097</v>
      </c>
      <c r="B3933" t="s">
        <v>8098</v>
      </c>
      <c r="C3933" t="s">
        <v>10405</v>
      </c>
      <c r="D3933" t="s">
        <v>7467</v>
      </c>
      <c r="E3933">
        <v>27.224981280000002</v>
      </c>
      <c r="F3933">
        <v>75.599999999999994</v>
      </c>
      <c r="G3933">
        <v>-77.066890014590896</v>
      </c>
      <c r="H3933">
        <v>-13.755430220183399</v>
      </c>
      <c r="I3933">
        <v>-67.934384331071996</v>
      </c>
      <c r="J3933">
        <v>-2.0530282018447199</v>
      </c>
      <c r="K3933">
        <v>94.7295447346049</v>
      </c>
      <c r="L3933">
        <v>116.587409131481</v>
      </c>
      <c r="M3933">
        <v>18.418552665168399</v>
      </c>
      <c r="N3933">
        <v>0.47430830039525601</v>
      </c>
      <c r="O3933">
        <v>110.31746031746</v>
      </c>
      <c r="P3933">
        <v>0</v>
      </c>
    </row>
    <row r="3934" spans="1:17" hidden="1" x14ac:dyDescent="0.3">
      <c r="A3934" t="s">
        <v>8099</v>
      </c>
      <c r="B3934" t="s">
        <v>8100</v>
      </c>
      <c r="C3934" t="s">
        <v>10405</v>
      </c>
      <c r="D3934" t="s">
        <v>400</v>
      </c>
      <c r="E3934">
        <v>27.132000000000001</v>
      </c>
      <c r="F3934">
        <v>0.34</v>
      </c>
      <c r="G3934">
        <v>-50.897117757862098</v>
      </c>
      <c r="H3934">
        <v>-7.2786167124013001</v>
      </c>
      <c r="I3934">
        <v>-25.502747591289999</v>
      </c>
      <c r="J3934">
        <v>0.88814826874349695</v>
      </c>
      <c r="K3934">
        <v>0.355207262811022</v>
      </c>
      <c r="L3934">
        <v>0.37456689811395799</v>
      </c>
      <c r="M3934">
        <v>22.894605578919698</v>
      </c>
      <c r="N3934">
        <v>0.62430052739838604</v>
      </c>
      <c r="O3934">
        <v>67.647058823529306</v>
      </c>
      <c r="P3934">
        <v>9.6774193548387206</v>
      </c>
      <c r="Q3934">
        <v>-0.19411854465116901</v>
      </c>
    </row>
    <row r="3935" spans="1:17" hidden="1" x14ac:dyDescent="0.3">
      <c r="A3935" t="s">
        <v>8101</v>
      </c>
      <c r="B3935" t="s">
        <v>8102</v>
      </c>
      <c r="C3935" t="s">
        <v>10405</v>
      </c>
      <c r="D3935" t="s">
        <v>400</v>
      </c>
      <c r="E3935">
        <v>27.09</v>
      </c>
      <c r="F3935">
        <v>27.09</v>
      </c>
      <c r="G3935">
        <v>3.6682601691966301</v>
      </c>
      <c r="H3935">
        <v>-12.704228765131999</v>
      </c>
      <c r="I3935">
        <v>-20.402158280174401</v>
      </c>
      <c r="J3935">
        <v>-5.3387424875590099</v>
      </c>
      <c r="K3935">
        <v>29.0730607629372</v>
      </c>
      <c r="L3935">
        <v>28.8990375336566</v>
      </c>
      <c r="M3935">
        <v>42.0970278541661</v>
      </c>
      <c r="N3935">
        <v>2.1263582750548902</v>
      </c>
      <c r="O3935">
        <v>53.229974160206702</v>
      </c>
      <c r="P3935">
        <v>44.866310160427801</v>
      </c>
      <c r="Q3935">
        <v>3.5885641072305997E-2</v>
      </c>
    </row>
    <row r="3936" spans="1:17" hidden="1" x14ac:dyDescent="0.3">
      <c r="A3936" t="s">
        <v>8103</v>
      </c>
      <c r="B3936" t="s">
        <v>8104</v>
      </c>
      <c r="C3936" t="s">
        <v>10405</v>
      </c>
      <c r="D3936" t="s">
        <v>2307</v>
      </c>
      <c r="E3936">
        <v>27.060387200000001</v>
      </c>
      <c r="F3936">
        <v>26.95</v>
      </c>
      <c r="G3936">
        <v>53.373868987351301</v>
      </c>
      <c r="H3936">
        <v>15.215045697317899</v>
      </c>
      <c r="I3936">
        <v>32.161409351446203</v>
      </c>
      <c r="J3936">
        <v>3.0887487357734198</v>
      </c>
      <c r="K3936">
        <v>23.3466119449951</v>
      </c>
      <c r="L3936">
        <v>20.213784517962001</v>
      </c>
      <c r="M3936">
        <v>57.462260538783099</v>
      </c>
      <c r="N3936">
        <v>3.0424042042466701</v>
      </c>
      <c r="O3936">
        <v>14.656771799628901</v>
      </c>
      <c r="P3936">
        <v>104.166666666666</v>
      </c>
      <c r="Q3936">
        <v>2.8789684685052001E-2</v>
      </c>
    </row>
    <row r="3937" spans="1:17" hidden="1" x14ac:dyDescent="0.3">
      <c r="A3937" t="s">
        <v>8105</v>
      </c>
      <c r="B3937" t="s">
        <v>8106</v>
      </c>
      <c r="C3937" t="s">
        <v>10405</v>
      </c>
      <c r="D3937" t="s">
        <v>2307</v>
      </c>
      <c r="E3937">
        <v>27.0597885</v>
      </c>
      <c r="F3937">
        <v>85.9</v>
      </c>
      <c r="G3937">
        <v>-27.728286589030901</v>
      </c>
      <c r="H3937">
        <v>21.148062923769899</v>
      </c>
      <c r="I3937">
        <v>-57.534012305481497</v>
      </c>
      <c r="J3937">
        <v>19.471035969278201</v>
      </c>
      <c r="K3937">
        <v>85.120683651872497</v>
      </c>
      <c r="L3937">
        <v>102.566517618544</v>
      </c>
      <c r="M3937">
        <v>74.279529813845897</v>
      </c>
      <c r="N3937">
        <v>1.2421818181818101</v>
      </c>
      <c r="O3937">
        <v>132.24679860302601</v>
      </c>
      <c r="P3937">
        <v>45.815650993040201</v>
      </c>
    </row>
    <row r="3938" spans="1:17" hidden="1" x14ac:dyDescent="0.3">
      <c r="A3938" t="s">
        <v>8107</v>
      </c>
      <c r="B3938" t="s">
        <v>8108</v>
      </c>
      <c r="C3938" t="s">
        <v>10405</v>
      </c>
      <c r="D3938" t="s">
        <v>86</v>
      </c>
      <c r="E3938">
        <v>27.0109743279999</v>
      </c>
      <c r="F3938">
        <v>17.96</v>
      </c>
      <c r="G3938">
        <v>16.5802533558726</v>
      </c>
      <c r="H3938">
        <v>-2.1377265426926901</v>
      </c>
      <c r="I3938">
        <v>-0.23873602590859699</v>
      </c>
      <c r="J3938">
        <v>-1.82729456753319</v>
      </c>
      <c r="K3938">
        <v>17.456450106667099</v>
      </c>
      <c r="L3938">
        <v>16.930428848179002</v>
      </c>
      <c r="M3938">
        <v>53.242582395091603</v>
      </c>
      <c r="N3938">
        <v>1.3883212577007</v>
      </c>
      <c r="O3938">
        <v>40.590200445434199</v>
      </c>
      <c r="P3938">
        <v>55.363321799307897</v>
      </c>
      <c r="Q3938">
        <v>2.7955070733416E-2</v>
      </c>
    </row>
    <row r="3939" spans="1:17" hidden="1" x14ac:dyDescent="0.3">
      <c r="A3939" t="s">
        <v>8109</v>
      </c>
      <c r="B3939" t="s">
        <v>8110</v>
      </c>
      <c r="C3939" t="s">
        <v>10405</v>
      </c>
      <c r="D3939" t="s">
        <v>190</v>
      </c>
      <c r="E3939">
        <v>27.003614200000001</v>
      </c>
      <c r="F3939">
        <v>15.25</v>
      </c>
      <c r="G3939">
        <v>-41.6128123197105</v>
      </c>
      <c r="H3939">
        <v>-11.7297545972741</v>
      </c>
      <c r="I3939">
        <v>-30.648336866572102</v>
      </c>
      <c r="J3939">
        <v>-3.9013392279760102</v>
      </c>
      <c r="K3939">
        <v>16.2061245830721</v>
      </c>
      <c r="L3939">
        <v>16.122916873424099</v>
      </c>
      <c r="M3939">
        <v>32.083613329057698</v>
      </c>
      <c r="N3939">
        <v>0.68865345181134596</v>
      </c>
      <c r="O3939">
        <v>75.4098360655737</v>
      </c>
      <c r="P3939">
        <v>17.307692307692299</v>
      </c>
      <c r="Q3939">
        <v>4.1481697739779999E-2</v>
      </c>
    </row>
    <row r="3940" spans="1:17" hidden="1" x14ac:dyDescent="0.3">
      <c r="A3940" t="s">
        <v>8111</v>
      </c>
      <c r="B3940" t="s">
        <v>8112</v>
      </c>
      <c r="C3940" t="s">
        <v>10405</v>
      </c>
      <c r="D3940" t="s">
        <v>51</v>
      </c>
      <c r="E3940">
        <v>26.995099679999999</v>
      </c>
      <c r="F3940">
        <v>45.6</v>
      </c>
      <c r="G3940">
        <v>-31.849498710243001</v>
      </c>
      <c r="H3940">
        <v>-4.5008389346235198</v>
      </c>
      <c r="I3940">
        <v>-17.394639483181901</v>
      </c>
      <c r="J3940">
        <v>-2.0530282018447199</v>
      </c>
      <c r="K3940">
        <v>45.600000019389803</v>
      </c>
      <c r="L3940">
        <v>45.601356473724401</v>
      </c>
      <c r="M3940">
        <v>0</v>
      </c>
      <c r="O3940">
        <v>5.26315789473683</v>
      </c>
      <c r="P3940">
        <v>0</v>
      </c>
    </row>
    <row r="3941" spans="1:17" hidden="1" x14ac:dyDescent="0.3">
      <c r="A3941" t="s">
        <v>8113</v>
      </c>
      <c r="B3941" t="s">
        <v>8114</v>
      </c>
      <c r="C3941" t="s">
        <v>10405</v>
      </c>
      <c r="D3941" t="s">
        <v>753</v>
      </c>
      <c r="E3941">
        <v>26.973934176</v>
      </c>
      <c r="F3941">
        <v>148.88</v>
      </c>
      <c r="G3941">
        <v>23.266150383317999</v>
      </c>
      <c r="H3941">
        <v>0.24205023449513599</v>
      </c>
      <c r="I3941">
        <v>6.1264755919031098</v>
      </c>
      <c r="J3941">
        <v>-1.9190787008066199</v>
      </c>
      <c r="K3941">
        <v>142.36105902153199</v>
      </c>
      <c r="L3941">
        <v>125.86655085712999</v>
      </c>
      <c r="M3941">
        <v>49.068310851650402</v>
      </c>
      <c r="N3941">
        <v>0.34208052962986002</v>
      </c>
      <c r="O3941">
        <v>4.9637291778613601</v>
      </c>
      <c r="P3941">
        <v>73.722287047841206</v>
      </c>
    </row>
    <row r="3942" spans="1:17" hidden="1" x14ac:dyDescent="0.3">
      <c r="A3942" t="s">
        <v>8115</v>
      </c>
      <c r="B3942" t="s">
        <v>8116</v>
      </c>
      <c r="C3942" t="s">
        <v>10405</v>
      </c>
      <c r="D3942" t="s">
        <v>753</v>
      </c>
      <c r="E3942">
        <v>26.947385721</v>
      </c>
      <c r="F3942">
        <v>43.51</v>
      </c>
      <c r="G3942">
        <v>5.0946919853632901E-2</v>
      </c>
      <c r="H3942">
        <v>-3.4715991685416601</v>
      </c>
      <c r="I3942">
        <v>4.61882097671712</v>
      </c>
      <c r="J3942">
        <v>-4.6685862627240997</v>
      </c>
      <c r="K3942">
        <v>42.055008117841403</v>
      </c>
      <c r="L3942">
        <v>37.894833146705999</v>
      </c>
      <c r="N3942">
        <v>0.44351871506601398</v>
      </c>
      <c r="O3942">
        <v>8.9404734543782904</v>
      </c>
      <c r="P3942">
        <v>42.3290807981681</v>
      </c>
    </row>
    <row r="3943" spans="1:17" hidden="1" x14ac:dyDescent="0.3">
      <c r="A3943" t="s">
        <v>8117</v>
      </c>
      <c r="B3943" t="s">
        <v>8118</v>
      </c>
      <c r="C3943" t="s">
        <v>10405</v>
      </c>
      <c r="D3943" t="s">
        <v>279</v>
      </c>
      <c r="E3943">
        <v>26.861973419999899</v>
      </c>
      <c r="F3943">
        <v>37.21</v>
      </c>
      <c r="G3943">
        <v>-22.408322239654801</v>
      </c>
      <c r="H3943">
        <v>-4.5008389346235198</v>
      </c>
      <c r="I3943">
        <v>-17.635926346452599</v>
      </c>
      <c r="J3943">
        <v>-2.0530282018447199</v>
      </c>
      <c r="K3943">
        <v>37.946914487481401</v>
      </c>
      <c r="L3943">
        <v>36.917649363892103</v>
      </c>
      <c r="M3943">
        <v>2.18205780612E-4</v>
      </c>
      <c r="N3943">
        <v>0</v>
      </c>
      <c r="O3943">
        <v>5.2405267401235998</v>
      </c>
      <c r="P3943">
        <v>15.201238390092801</v>
      </c>
    </row>
    <row r="3944" spans="1:17" hidden="1" x14ac:dyDescent="0.3">
      <c r="A3944" t="s">
        <v>8119</v>
      </c>
      <c r="B3944" t="s">
        <v>8120</v>
      </c>
      <c r="C3944" t="s">
        <v>10405</v>
      </c>
      <c r="D3944" t="s">
        <v>549</v>
      </c>
      <c r="E3944">
        <v>26.830566000000001</v>
      </c>
      <c r="F3944">
        <v>10.220000000000001</v>
      </c>
      <c r="G3944">
        <v>72.550501289756895</v>
      </c>
      <c r="H3944">
        <v>-6.6113916984426098</v>
      </c>
      <c r="I3944">
        <v>0.48309984784461302</v>
      </c>
      <c r="J3944">
        <v>-6.4691224118545296</v>
      </c>
      <c r="K3944">
        <v>9.6568368628108594</v>
      </c>
      <c r="L3944">
        <v>8.7979083628324997</v>
      </c>
      <c r="M3944">
        <v>66.249555058968397</v>
      </c>
      <c r="N3944">
        <v>0.66150102610219697</v>
      </c>
      <c r="O3944">
        <v>31.0176125244618</v>
      </c>
      <c r="P3944">
        <v>112.03319502074601</v>
      </c>
      <c r="Q3944">
        <v>8.9307097802657998E-2</v>
      </c>
    </row>
    <row r="3945" spans="1:17" hidden="1" x14ac:dyDescent="0.3">
      <c r="A3945" t="s">
        <v>8121</v>
      </c>
      <c r="B3945" t="s">
        <v>8122</v>
      </c>
      <c r="C3945" t="s">
        <v>10405</v>
      </c>
      <c r="D3945" t="s">
        <v>642</v>
      </c>
      <c r="E3945">
        <v>26.830439999999999</v>
      </c>
      <c r="F3945">
        <v>14.04</v>
      </c>
      <c r="G3945">
        <v>17.830671865449801</v>
      </c>
      <c r="H3945">
        <v>20.7537435501015</v>
      </c>
      <c r="I3945">
        <v>27.049804961262499</v>
      </c>
      <c r="J3945">
        <v>31.6426239720683</v>
      </c>
      <c r="K3945">
        <v>10.625964154619499</v>
      </c>
      <c r="L3945">
        <v>10.5074409716091</v>
      </c>
      <c r="M3945">
        <v>80.656664521241694</v>
      </c>
      <c r="N3945">
        <v>4.2912218542837399</v>
      </c>
      <c r="O3945">
        <v>13.817663817663799</v>
      </c>
      <c r="P3945">
        <v>78.172588832487193</v>
      </c>
      <c r="Q3945">
        <v>0.100440352339583</v>
      </c>
    </row>
    <row r="3946" spans="1:17" hidden="1" x14ac:dyDescent="0.3">
      <c r="A3946" t="s">
        <v>8123</v>
      </c>
      <c r="B3946" t="s">
        <v>8124</v>
      </c>
      <c r="C3946" t="s">
        <v>10405</v>
      </c>
      <c r="D3946" t="s">
        <v>130</v>
      </c>
      <c r="E3946">
        <v>26.815528377</v>
      </c>
      <c r="F3946">
        <v>52.03</v>
      </c>
      <c r="G3946">
        <v>-1.6117014636848901</v>
      </c>
      <c r="H3946">
        <v>-5.5044885696600101</v>
      </c>
      <c r="I3946">
        <v>-3.0429911315335598</v>
      </c>
      <c r="J3946">
        <v>-7.9343991318413895E-2</v>
      </c>
      <c r="K3946">
        <v>54.992017899295902</v>
      </c>
      <c r="L3946">
        <v>52.603535439601501</v>
      </c>
      <c r="M3946">
        <v>35.715589541211202</v>
      </c>
      <c r="N3946">
        <v>0.11403738817678701</v>
      </c>
      <c r="O3946">
        <v>47.607149721314599</v>
      </c>
      <c r="P3946">
        <v>40.2425876010781</v>
      </c>
      <c r="Q3946">
        <v>9.4638480807469998E-3</v>
      </c>
    </row>
    <row r="3947" spans="1:17" hidden="1" x14ac:dyDescent="0.3">
      <c r="A3947" t="s">
        <v>8125</v>
      </c>
      <c r="B3947" t="s">
        <v>8126</v>
      </c>
      <c r="C3947" t="s">
        <v>10405</v>
      </c>
      <c r="D3947" t="s">
        <v>74</v>
      </c>
      <c r="E3947">
        <v>26.774999999999999</v>
      </c>
      <c r="F3947">
        <v>1.05</v>
      </c>
      <c r="G3947">
        <v>-28.908322239654801</v>
      </c>
      <c r="H3947">
        <v>-9.8579817917663792</v>
      </c>
      <c r="I3947">
        <v>-24.474285500880999</v>
      </c>
      <c r="J3947">
        <v>-2.98760764109706</v>
      </c>
      <c r="K3947">
        <v>1.1228502354943699</v>
      </c>
      <c r="L3947">
        <v>1.1340746091324201</v>
      </c>
      <c r="M3947">
        <v>41.7909785118215</v>
      </c>
      <c r="N3947">
        <v>0.31724168721634799</v>
      </c>
      <c r="O3947">
        <v>100</v>
      </c>
      <c r="P3947">
        <v>11.702127659574399</v>
      </c>
      <c r="Q3947">
        <v>6.1648144690082E-2</v>
      </c>
    </row>
    <row r="3948" spans="1:17" hidden="1" x14ac:dyDescent="0.3">
      <c r="A3948" t="s">
        <v>8127</v>
      </c>
      <c r="B3948" t="s">
        <v>8128</v>
      </c>
      <c r="C3948" t="s">
        <v>10405</v>
      </c>
      <c r="D3948" t="s">
        <v>21</v>
      </c>
      <c r="E3948">
        <v>26.740046795000001</v>
      </c>
      <c r="F3948">
        <v>365.6</v>
      </c>
      <c r="G3948">
        <v>5.0537029373884401</v>
      </c>
      <c r="H3948">
        <v>-5.8884306624420697</v>
      </c>
      <c r="I3948">
        <v>-5.7951278836703199</v>
      </c>
      <c r="J3948">
        <v>-2.97796117771603</v>
      </c>
      <c r="K3948">
        <v>368.137679820632</v>
      </c>
      <c r="L3948">
        <v>337.86431614416898</v>
      </c>
      <c r="M3948">
        <v>74.284915173060398</v>
      </c>
      <c r="N3948">
        <v>0.40378247020251701</v>
      </c>
      <c r="O3948">
        <v>17.614879649890501</v>
      </c>
      <c r="P3948">
        <v>74.053796715067804</v>
      </c>
      <c r="Q3948">
        <v>2.0518194718030999E-2</v>
      </c>
    </row>
    <row r="3949" spans="1:17" hidden="1" x14ac:dyDescent="0.3">
      <c r="A3949" t="s">
        <v>8129</v>
      </c>
      <c r="B3949" t="s">
        <v>8130</v>
      </c>
      <c r="C3949" t="s">
        <v>10405</v>
      </c>
      <c r="D3949" t="s">
        <v>400</v>
      </c>
      <c r="E3949">
        <v>26.70251</v>
      </c>
      <c r="F3949">
        <v>58.43</v>
      </c>
      <c r="G3949">
        <v>61.499276935024902</v>
      </c>
      <c r="H3949">
        <v>6.6705276597365604</v>
      </c>
      <c r="I3949">
        <v>24.770810638472501</v>
      </c>
      <c r="J3949">
        <v>3.25519097623746</v>
      </c>
      <c r="K3949">
        <v>55.671865873180003</v>
      </c>
      <c r="L3949">
        <v>47.4268492664295</v>
      </c>
      <c r="M3949">
        <v>43.466478774459198</v>
      </c>
      <c r="N3949">
        <v>1.0240024376108501</v>
      </c>
      <c r="O3949">
        <v>11.261338353585399</v>
      </c>
      <c r="P3949">
        <v>114.422018348623</v>
      </c>
      <c r="Q3949">
        <v>7.2696266086705E-2</v>
      </c>
    </row>
    <row r="3950" spans="1:17" hidden="1" x14ac:dyDescent="0.3">
      <c r="A3950" t="s">
        <v>8131</v>
      </c>
      <c r="B3950" t="s">
        <v>8132</v>
      </c>
      <c r="C3950" t="s">
        <v>10405</v>
      </c>
      <c r="D3950" t="s">
        <v>592</v>
      </c>
      <c r="E3950">
        <v>26.512699680000001</v>
      </c>
      <c r="F3950">
        <v>4.32</v>
      </c>
      <c r="G3950">
        <v>-36.695313688216601</v>
      </c>
      <c r="H3950">
        <v>16.507564426721</v>
      </c>
      <c r="I3950">
        <v>0.63814740206398202</v>
      </c>
      <c r="J3950">
        <v>2.8013407301941098</v>
      </c>
      <c r="K3950">
        <v>3.7006274985855101</v>
      </c>
      <c r="L3950">
        <v>4.0352651959844801</v>
      </c>
      <c r="M3950">
        <v>99.983377032169301</v>
      </c>
      <c r="N3950">
        <v>1.76470588235294</v>
      </c>
      <c r="O3950">
        <v>70.1388888888888</v>
      </c>
      <c r="P3950">
        <v>32.515337423312801</v>
      </c>
    </row>
    <row r="3951" spans="1:17" hidden="1" x14ac:dyDescent="0.3">
      <c r="A3951" t="s">
        <v>8133</v>
      </c>
      <c r="B3951" t="s">
        <v>8134</v>
      </c>
      <c r="C3951" t="s">
        <v>10405</v>
      </c>
      <c r="D3951" t="s">
        <v>54</v>
      </c>
      <c r="E3951">
        <v>26.504999999999999</v>
      </c>
      <c r="F3951">
        <v>19</v>
      </c>
      <c r="G3951">
        <v>-48.8800663958326</v>
      </c>
      <c r="H3951">
        <v>-9.5008389346235198</v>
      </c>
      <c r="I3951">
        <v>-18.949043628259599</v>
      </c>
      <c r="J3951">
        <v>2.3425761937596699</v>
      </c>
      <c r="K3951">
        <v>18.847261097826099</v>
      </c>
      <c r="L3951">
        <v>21.039128108667999</v>
      </c>
      <c r="M3951">
        <v>62.366140500159503</v>
      </c>
      <c r="N3951">
        <v>0.79245283018867896</v>
      </c>
      <c r="O3951">
        <v>60.2631578947368</v>
      </c>
      <c r="P3951">
        <v>23.3766233766233</v>
      </c>
    </row>
    <row r="3952" spans="1:17" hidden="1" x14ac:dyDescent="0.3">
      <c r="A3952" t="s">
        <v>8135</v>
      </c>
      <c r="B3952" t="s">
        <v>8136</v>
      </c>
      <c r="C3952" t="s">
        <v>10405</v>
      </c>
      <c r="D3952" t="s">
        <v>74</v>
      </c>
      <c r="E3952">
        <v>26.46</v>
      </c>
      <c r="F3952">
        <v>26.46</v>
      </c>
      <c r="G3952">
        <v>-26.7243497233539</v>
      </c>
      <c r="H3952">
        <v>1.1743078364136501</v>
      </c>
      <c r="I3952">
        <v>-16.633024860181099</v>
      </c>
      <c r="J3952">
        <v>-1.90466024932247</v>
      </c>
      <c r="K3952">
        <v>25.808707592207799</v>
      </c>
      <c r="L3952">
        <v>25.7577669789693</v>
      </c>
      <c r="M3952">
        <v>49.687895380018801</v>
      </c>
      <c r="N3952">
        <v>0.33544804651682603</v>
      </c>
      <c r="O3952">
        <v>73.053665910808704</v>
      </c>
      <c r="P3952">
        <v>26.542324246771798</v>
      </c>
    </row>
    <row r="3953" spans="1:17" hidden="1" x14ac:dyDescent="0.3">
      <c r="A3953" t="s">
        <v>8137</v>
      </c>
      <c r="B3953" t="s">
        <v>8138</v>
      </c>
      <c r="C3953" t="s">
        <v>10405</v>
      </c>
      <c r="E3953">
        <v>26.454345488999898</v>
      </c>
      <c r="F3953">
        <v>12.87</v>
      </c>
      <c r="G3953">
        <v>54.672240420191599</v>
      </c>
      <c r="H3953">
        <v>-21.135759569544099</v>
      </c>
      <c r="I3953">
        <v>27.212102089851701</v>
      </c>
      <c r="J3953">
        <v>-9.6533096937518295</v>
      </c>
      <c r="K3953">
        <v>13.974886351213801</v>
      </c>
      <c r="L3953">
        <v>10.8805075875468</v>
      </c>
      <c r="M3953">
        <v>12.125418140565399</v>
      </c>
      <c r="N3953">
        <v>0.65949559202832997</v>
      </c>
      <c r="O3953">
        <v>38.8500388500388</v>
      </c>
      <c r="P3953">
        <v>117.39864864864801</v>
      </c>
      <c r="Q3953">
        <v>0.118526926960329</v>
      </c>
    </row>
    <row r="3954" spans="1:17" hidden="1" x14ac:dyDescent="0.3">
      <c r="A3954" t="s">
        <v>8139</v>
      </c>
      <c r="B3954" t="s">
        <v>8140</v>
      </c>
      <c r="C3954" t="s">
        <v>10405</v>
      </c>
      <c r="D3954" t="s">
        <v>279</v>
      </c>
      <c r="E3954">
        <v>26.419947100000002</v>
      </c>
      <c r="F3954">
        <v>23.99</v>
      </c>
      <c r="G3954">
        <v>75.856128995384495</v>
      </c>
      <c r="H3954">
        <v>2.8324943987097999</v>
      </c>
      <c r="I3954">
        <v>-25.5493102335647</v>
      </c>
      <c r="J3954">
        <v>-2.1357754091264902</v>
      </c>
      <c r="K3954">
        <v>23.149037755474101</v>
      </c>
      <c r="L3954">
        <v>21.264757366951301</v>
      </c>
      <c r="M3954">
        <v>52.272000336954299</v>
      </c>
      <c r="N3954">
        <v>0.57768349948819298</v>
      </c>
      <c r="O3954">
        <v>35.181325552313403</v>
      </c>
      <c r="P3954">
        <v>134.04878048780401</v>
      </c>
      <c r="Q3954">
        <v>4.5812781959499997E-2</v>
      </c>
    </row>
    <row r="3955" spans="1:17" hidden="1" x14ac:dyDescent="0.3">
      <c r="A3955" t="s">
        <v>8141</v>
      </c>
      <c r="B3955" t="s">
        <v>8142</v>
      </c>
      <c r="C3955" t="s">
        <v>10405</v>
      </c>
      <c r="D3955" t="s">
        <v>1647</v>
      </c>
      <c r="E3955">
        <v>26.401199999999999</v>
      </c>
      <c r="F3955">
        <v>60</v>
      </c>
      <c r="G3955">
        <v>70.784746477193494</v>
      </c>
      <c r="H3955">
        <v>7.0317281151848903</v>
      </c>
      <c r="I3955">
        <v>8.6557806848852898</v>
      </c>
      <c r="J3955">
        <v>-7.37096607792214</v>
      </c>
      <c r="K3955">
        <v>57.855169491721</v>
      </c>
      <c r="L3955">
        <v>50.300652880260401</v>
      </c>
      <c r="M3955">
        <v>42.803955423992797</v>
      </c>
      <c r="N3955">
        <v>0.23643635132208299</v>
      </c>
      <c r="O3955">
        <v>51.55</v>
      </c>
      <c r="P3955">
        <v>102.63424518743599</v>
      </c>
    </row>
    <row r="3956" spans="1:17" hidden="1" x14ac:dyDescent="0.3">
      <c r="A3956" t="s">
        <v>8143</v>
      </c>
      <c r="B3956" t="s">
        <v>8144</v>
      </c>
      <c r="C3956" t="s">
        <v>10405</v>
      </c>
      <c r="D3956" t="s">
        <v>592</v>
      </c>
      <c r="E3956">
        <v>26.345619299999999</v>
      </c>
      <c r="F3956">
        <v>73.989999999999995</v>
      </c>
      <c r="G3956">
        <v>-31.673490045201099</v>
      </c>
      <c r="H3956">
        <v>-10.6168140646831</v>
      </c>
      <c r="I3956">
        <v>-24.6753412375678</v>
      </c>
      <c r="J3956">
        <v>-2.0530282018447199</v>
      </c>
      <c r="K3956">
        <v>76.529392323264602</v>
      </c>
      <c r="L3956">
        <v>59.479461778734702</v>
      </c>
      <c r="M3956">
        <v>0.86605531204850195</v>
      </c>
      <c r="N3956">
        <v>0.26877470355731198</v>
      </c>
      <c r="O3956">
        <v>17.299635085822398</v>
      </c>
      <c r="P3956">
        <v>0.17600866504197099</v>
      </c>
    </row>
    <row r="3957" spans="1:17" hidden="1" x14ac:dyDescent="0.3">
      <c r="A3957" t="s">
        <v>8145</v>
      </c>
      <c r="B3957" t="s">
        <v>8146</v>
      </c>
      <c r="C3957" t="s">
        <v>10405</v>
      </c>
      <c r="E3957">
        <v>26.345499839999999</v>
      </c>
      <c r="F3957">
        <v>2.44</v>
      </c>
      <c r="G3957">
        <v>-27.575994436738799</v>
      </c>
      <c r="H3957">
        <v>-4.5008389346235198</v>
      </c>
      <c r="I3957">
        <v>-20.951951736146299</v>
      </c>
      <c r="J3957">
        <v>-1.6363615351780401</v>
      </c>
      <c r="K3957">
        <v>2.4039167245232398</v>
      </c>
      <c r="L3957">
        <v>2.3943029679049301</v>
      </c>
      <c r="M3957">
        <v>55.621722400819301</v>
      </c>
      <c r="N3957">
        <v>0.73590041407282403</v>
      </c>
      <c r="O3957">
        <v>26.639344262295001</v>
      </c>
      <c r="P3957">
        <v>24.4897959183673</v>
      </c>
      <c r="Q3957">
        <v>2.8442776675430999E-2</v>
      </c>
    </row>
    <row r="3958" spans="1:17" hidden="1" x14ac:dyDescent="0.3">
      <c r="A3958" t="s">
        <v>8147</v>
      </c>
      <c r="B3958" t="s">
        <v>8148</v>
      </c>
      <c r="C3958" t="s">
        <v>10405</v>
      </c>
      <c r="D3958" t="s">
        <v>549</v>
      </c>
      <c r="E3958">
        <v>26.332560000000001</v>
      </c>
      <c r="F3958">
        <v>19.71</v>
      </c>
      <c r="G3958">
        <v>0.87777401702964397</v>
      </c>
      <c r="H3958">
        <v>0.33958659729136698</v>
      </c>
      <c r="I3958">
        <v>-38.554639483181901</v>
      </c>
      <c r="J3958">
        <v>-2.7583178743887999</v>
      </c>
      <c r="K3958">
        <v>18.384048756670101</v>
      </c>
      <c r="L3958">
        <v>17.752324163327</v>
      </c>
      <c r="M3958">
        <v>54.577922909558701</v>
      </c>
      <c r="N3958">
        <v>1.8423322819263299</v>
      </c>
      <c r="O3958">
        <v>68.696093353627504</v>
      </c>
      <c r="P3958">
        <v>51.615384615384599</v>
      </c>
      <c r="Q3958">
        <v>3.0964931961980999E-2</v>
      </c>
    </row>
    <row r="3959" spans="1:17" hidden="1" x14ac:dyDescent="0.3">
      <c r="A3959" t="s">
        <v>8149</v>
      </c>
      <c r="B3959" t="s">
        <v>8150</v>
      </c>
      <c r="C3959" t="s">
        <v>10405</v>
      </c>
      <c r="D3959" t="s">
        <v>374</v>
      </c>
      <c r="E3959">
        <v>26.275023749999999</v>
      </c>
      <c r="F3959">
        <v>60.15</v>
      </c>
      <c r="G3959">
        <v>-75.687033724248593</v>
      </c>
      <c r="H3959">
        <v>-43.811183762209701</v>
      </c>
      <c r="I3959">
        <v>-61.232174497187501</v>
      </c>
      <c r="J3959">
        <v>-4.2752504240669396</v>
      </c>
      <c r="M3959">
        <v>14.7491808426165</v>
      </c>
      <c r="O3959">
        <v>86.949293433083895</v>
      </c>
      <c r="P3959">
        <v>0.249999999999994</v>
      </c>
    </row>
    <row r="3960" spans="1:17" hidden="1" x14ac:dyDescent="0.3">
      <c r="A3960" t="s">
        <v>8151</v>
      </c>
      <c r="B3960" t="s">
        <v>8152</v>
      </c>
      <c r="C3960" t="s">
        <v>10405</v>
      </c>
      <c r="D3960" t="s">
        <v>182</v>
      </c>
      <c r="E3960">
        <v>26.241275000000002</v>
      </c>
      <c r="F3960">
        <v>54.05</v>
      </c>
      <c r="G3960">
        <v>-4.2527092862581997</v>
      </c>
      <c r="H3960">
        <v>6.5479668805374196</v>
      </c>
      <c r="I3960">
        <v>21.945396608594301</v>
      </c>
      <c r="J3960">
        <v>0.47813191320800802</v>
      </c>
      <c r="K3960">
        <v>49.394006934611099</v>
      </c>
      <c r="L3960">
        <v>44.565917309742801</v>
      </c>
      <c r="M3960">
        <v>60.7184745345468</v>
      </c>
      <c r="N3960">
        <v>1.19745264616186</v>
      </c>
      <c r="O3960">
        <v>22.109158186864001</v>
      </c>
      <c r="P3960">
        <v>59.439528023598797</v>
      </c>
      <c r="Q3960">
        <v>5.6111524570731999E-2</v>
      </c>
    </row>
    <row r="3961" spans="1:17" hidden="1" x14ac:dyDescent="0.3">
      <c r="A3961" t="s">
        <v>8153</v>
      </c>
      <c r="B3961" t="s">
        <v>8154</v>
      </c>
      <c r="C3961" t="s">
        <v>10405</v>
      </c>
      <c r="D3961" t="s">
        <v>46</v>
      </c>
      <c r="E3961">
        <v>26.141149840000001</v>
      </c>
      <c r="F3961">
        <v>48.8</v>
      </c>
      <c r="G3961">
        <v>-76.520700524302001</v>
      </c>
      <c r="H3961">
        <v>-20.1921027174903</v>
      </c>
      <c r="I3961">
        <v>-62.065841297240802</v>
      </c>
      <c r="J3961">
        <v>-9.2425706855048393</v>
      </c>
      <c r="K3961">
        <v>61.153536522304599</v>
      </c>
      <c r="M3961">
        <v>9.5230430516272406</v>
      </c>
      <c r="O3961">
        <v>88.217213114754102</v>
      </c>
      <c r="P3961">
        <v>1.6666666666666601</v>
      </c>
    </row>
    <row r="3962" spans="1:17" hidden="1" x14ac:dyDescent="0.3">
      <c r="A3962" t="s">
        <v>8155</v>
      </c>
      <c r="B3962" t="s">
        <v>8156</v>
      </c>
      <c r="C3962" t="s">
        <v>10405</v>
      </c>
      <c r="D3962" t="s">
        <v>3308</v>
      </c>
      <c r="E3962">
        <v>26.125034471999999</v>
      </c>
      <c r="F3962">
        <v>48.99</v>
      </c>
      <c r="G3962">
        <v>-83.654712679746197</v>
      </c>
      <c r="H3962">
        <v>-5.5715460053305996</v>
      </c>
      <c r="I3962">
        <v>7.3888551678624097</v>
      </c>
      <c r="J3962">
        <v>-2.09385285993821</v>
      </c>
      <c r="K3962">
        <v>48.217568377374199</v>
      </c>
      <c r="L3962">
        <v>51.675265505036599</v>
      </c>
      <c r="M3962">
        <v>58.017924076860702</v>
      </c>
      <c r="N3962">
        <v>1.56033057851239</v>
      </c>
      <c r="O3962">
        <v>118.411920800163</v>
      </c>
      <c r="P3962">
        <v>53.09375</v>
      </c>
    </row>
    <row r="3963" spans="1:17" hidden="1" x14ac:dyDescent="0.3">
      <c r="A3963" t="s">
        <v>8157</v>
      </c>
      <c r="B3963" t="s">
        <v>8158</v>
      </c>
      <c r="C3963" t="s">
        <v>10405</v>
      </c>
      <c r="D3963" t="s">
        <v>8159</v>
      </c>
      <c r="E3963">
        <v>26.072579999999999</v>
      </c>
      <c r="F3963">
        <v>21.18</v>
      </c>
      <c r="G3963">
        <v>75.391205790735299</v>
      </c>
      <c r="H3963">
        <v>-33.668968102752601</v>
      </c>
      <c r="I3963">
        <v>65.349105124238207</v>
      </c>
      <c r="J3963">
        <v>0.80120217532142501</v>
      </c>
      <c r="K3963">
        <v>24.654586360946499</v>
      </c>
      <c r="L3963">
        <v>18.5668496433623</v>
      </c>
      <c r="M3963">
        <v>40.450069559348698</v>
      </c>
      <c r="N3963">
        <v>0.86206896551724099</v>
      </c>
      <c r="O3963">
        <v>72.285174693106697</v>
      </c>
      <c r="P3963">
        <v>236.19047619047601</v>
      </c>
      <c r="Q3963">
        <v>9.1445890186775999E-2</v>
      </c>
    </row>
    <row r="3964" spans="1:17" hidden="1" x14ac:dyDescent="0.3">
      <c r="A3964" t="s">
        <v>8160</v>
      </c>
      <c r="B3964" t="s">
        <v>8161</v>
      </c>
      <c r="C3964" t="s">
        <v>10405</v>
      </c>
      <c r="E3964">
        <v>26.001560000000001</v>
      </c>
      <c r="F3964">
        <v>52</v>
      </c>
      <c r="G3964">
        <v>38.642304568445397</v>
      </c>
      <c r="H3964">
        <v>-16.824352966347401</v>
      </c>
      <c r="I3964">
        <v>18.269331296885898</v>
      </c>
      <c r="J3964">
        <v>-3.4255772214525702</v>
      </c>
      <c r="K3964">
        <v>53.1822896886789</v>
      </c>
      <c r="L3964">
        <v>45.246471122691197</v>
      </c>
      <c r="M3964">
        <v>49.223763415396299</v>
      </c>
      <c r="N3964">
        <v>0.106743031166267</v>
      </c>
      <c r="O3964">
        <v>56.134615384615302</v>
      </c>
      <c r="P3964">
        <v>85.317177476835298</v>
      </c>
      <c r="Q3964">
        <v>9.6695740109095998E-2</v>
      </c>
    </row>
    <row r="3965" spans="1:17" hidden="1" x14ac:dyDescent="0.3">
      <c r="A3965" t="s">
        <v>8162</v>
      </c>
      <c r="B3965" t="s">
        <v>8163</v>
      </c>
      <c r="C3965" t="s">
        <v>10405</v>
      </c>
      <c r="D3965" t="s">
        <v>86</v>
      </c>
      <c r="E3965">
        <v>25.975404000000001</v>
      </c>
      <c r="F3965">
        <v>8.81</v>
      </c>
      <c r="G3965">
        <v>26.8892400284956</v>
      </c>
      <c r="H3965">
        <v>-12.705967139751699</v>
      </c>
      <c r="I3965">
        <v>31.9273944151231</v>
      </c>
      <c r="J3965">
        <v>-6.7388641975848804</v>
      </c>
      <c r="K3965">
        <v>8.1929961881926392</v>
      </c>
      <c r="L3965">
        <v>6.8050859266076804</v>
      </c>
      <c r="M3965">
        <v>42.303443057554098</v>
      </c>
      <c r="N3965">
        <v>0.50973958629179505</v>
      </c>
      <c r="O3965">
        <v>36.776390465380203</v>
      </c>
      <c r="P3965">
        <v>87.446808510638306</v>
      </c>
      <c r="Q3965">
        <v>6.4912796895979993E-2</v>
      </c>
    </row>
    <row r="3966" spans="1:17" hidden="1" x14ac:dyDescent="0.3">
      <c r="A3966" t="s">
        <v>8164</v>
      </c>
      <c r="B3966" t="s">
        <v>8165</v>
      </c>
      <c r="C3966" t="s">
        <v>10405</v>
      </c>
      <c r="D3966" t="s">
        <v>46</v>
      </c>
      <c r="E3966">
        <v>25.948080164</v>
      </c>
      <c r="F3966">
        <v>19.22</v>
      </c>
      <c r="G3966">
        <v>101.97045262795601</v>
      </c>
      <c r="H3966">
        <v>14.9502350510566</v>
      </c>
      <c r="I3966">
        <v>54.365860963645602</v>
      </c>
      <c r="J3966">
        <v>-2.64885739747531</v>
      </c>
      <c r="K3966">
        <v>17.3106216164378</v>
      </c>
      <c r="L3966">
        <v>13.642135404375001</v>
      </c>
      <c r="M3966">
        <v>44.046070509773102</v>
      </c>
      <c r="N3966">
        <v>0.254098541878155</v>
      </c>
      <c r="O3966">
        <v>37.773152965660699</v>
      </c>
      <c r="P3966">
        <v>151.24183006535901</v>
      </c>
      <c r="Q3966">
        <v>6.0305176828457999E-2</v>
      </c>
    </row>
    <row r="3967" spans="1:17" hidden="1" x14ac:dyDescent="0.3">
      <c r="A3967" t="s">
        <v>8166</v>
      </c>
      <c r="B3967" t="s">
        <v>8167</v>
      </c>
      <c r="C3967" t="s">
        <v>10405</v>
      </c>
      <c r="D3967" t="s">
        <v>6917</v>
      </c>
      <c r="E3967">
        <v>25.941023999999999</v>
      </c>
      <c r="F3967">
        <v>0.72</v>
      </c>
      <c r="G3967">
        <v>-37.112656604979897</v>
      </c>
      <c r="H3967">
        <v>-13.3615984282944</v>
      </c>
      <c r="I3967">
        <v>-22.657797377918701</v>
      </c>
      <c r="J3967">
        <v>-6.0530282018447199</v>
      </c>
      <c r="K3967">
        <v>0.75108002388825201</v>
      </c>
      <c r="L3967">
        <v>0.75113371979341703</v>
      </c>
      <c r="M3967">
        <v>36.237703315382802</v>
      </c>
      <c r="N3967">
        <v>0.70603673963529401</v>
      </c>
      <c r="O3967">
        <v>54.1666666666667</v>
      </c>
      <c r="P3967">
        <v>35.849056603773498</v>
      </c>
      <c r="Q3967">
        <v>6.6440328836674001E-2</v>
      </c>
    </row>
    <row r="3968" spans="1:17" hidden="1" x14ac:dyDescent="0.3">
      <c r="A3968" t="s">
        <v>8168</v>
      </c>
      <c r="B3968" t="s">
        <v>8169</v>
      </c>
      <c r="C3968" t="s">
        <v>10405</v>
      </c>
      <c r="D3968" t="s">
        <v>592</v>
      </c>
      <c r="E3968">
        <v>25.924222799999999</v>
      </c>
      <c r="F3968">
        <v>9.73</v>
      </c>
      <c r="G3968">
        <v>-12.021912503346501</v>
      </c>
      <c r="H3968">
        <v>-10.212261780314901</v>
      </c>
      <c r="I3968">
        <v>1.5540157735418001</v>
      </c>
      <c r="J3968">
        <v>-6.9064154617031699</v>
      </c>
      <c r="K3968">
        <v>9.9602172418784996</v>
      </c>
      <c r="L3968">
        <v>9.5835089281738295</v>
      </c>
      <c r="M3968">
        <v>41.532662426367899</v>
      </c>
      <c r="N3968">
        <v>1.1408781853120999</v>
      </c>
      <c r="O3968">
        <v>43.8848920863309</v>
      </c>
      <c r="P3968">
        <v>33.105335157318699</v>
      </c>
      <c r="Q3968">
        <v>2.5015602817930999E-2</v>
      </c>
    </row>
    <row r="3969" spans="1:17" hidden="1" x14ac:dyDescent="0.3">
      <c r="A3969" t="s">
        <v>8170</v>
      </c>
      <c r="B3969" t="s">
        <v>8171</v>
      </c>
      <c r="C3969" t="s">
        <v>10405</v>
      </c>
      <c r="D3969" t="s">
        <v>74</v>
      </c>
      <c r="E3969">
        <v>25.877800199999999</v>
      </c>
      <c r="F3969">
        <v>51.76</v>
      </c>
      <c r="G3969">
        <v>57.262667895529603</v>
      </c>
      <c r="H3969">
        <v>-1.20808299768479</v>
      </c>
      <c r="I3969">
        <v>-14.899589978231401</v>
      </c>
      <c r="J3969">
        <v>-0.820874867207534</v>
      </c>
      <c r="K3969">
        <v>50.4944880541141</v>
      </c>
      <c r="L3969">
        <v>45.835043622803603</v>
      </c>
      <c r="M3969">
        <v>53.890801303305999</v>
      </c>
      <c r="N3969">
        <v>0.83802862846927695</v>
      </c>
      <c r="O3969">
        <v>31.375579598145201</v>
      </c>
      <c r="P3969">
        <v>97.557251908396907</v>
      </c>
      <c r="Q3969">
        <v>6.4535830491745994E-2</v>
      </c>
    </row>
    <row r="3970" spans="1:17" hidden="1" x14ac:dyDescent="0.3">
      <c r="A3970" t="s">
        <v>8172</v>
      </c>
      <c r="B3970" t="s">
        <v>8173</v>
      </c>
      <c r="C3970" t="s">
        <v>10405</v>
      </c>
      <c r="D3970" t="s">
        <v>116</v>
      </c>
      <c r="E3970">
        <v>25.795000000000002</v>
      </c>
      <c r="F3970">
        <v>7.37</v>
      </c>
      <c r="G3970">
        <v>-34.1041406200574</v>
      </c>
      <c r="H3970">
        <v>-1.1253115084631899</v>
      </c>
      <c r="I3970">
        <v>-40.703692552900897</v>
      </c>
      <c r="J3970">
        <v>-18.530300929117399</v>
      </c>
      <c r="K3970">
        <v>7.3155000818100104</v>
      </c>
      <c r="L3970">
        <v>8.1026281155687698</v>
      </c>
      <c r="M3970">
        <v>50.285258620363699</v>
      </c>
      <c r="N3970">
        <v>2.2699665620379501</v>
      </c>
      <c r="O3970">
        <v>68.792401628222507</v>
      </c>
      <c r="P3970">
        <v>20.424836601307099</v>
      </c>
      <c r="Q3970">
        <v>1.0678956540079E-2</v>
      </c>
    </row>
    <row r="3971" spans="1:17" hidden="1" x14ac:dyDescent="0.3">
      <c r="A3971" t="s">
        <v>8174</v>
      </c>
      <c r="B3971" t="s">
        <v>8175</v>
      </c>
      <c r="C3971" t="s">
        <v>10405</v>
      </c>
      <c r="D3971" t="s">
        <v>998</v>
      </c>
      <c r="E3971">
        <v>25.733750000000001</v>
      </c>
      <c r="F3971">
        <v>0.5</v>
      </c>
      <c r="G3971">
        <v>-53.724498710243097</v>
      </c>
      <c r="H3971">
        <v>-4.5008389346235198</v>
      </c>
      <c r="I3971">
        <v>-24.802046890589299</v>
      </c>
      <c r="J3971">
        <v>-5.8991820479985702</v>
      </c>
      <c r="K3971">
        <v>0.51276272805633505</v>
      </c>
      <c r="L3971">
        <v>0.56949084298848895</v>
      </c>
      <c r="M3971">
        <v>42.126423280584298</v>
      </c>
      <c r="N3971">
        <v>0.87284470865661901</v>
      </c>
      <c r="O3971">
        <v>56</v>
      </c>
      <c r="P3971">
        <v>16.279069767441801</v>
      </c>
      <c r="Q3971">
        <v>-9.8186105827956005E-2</v>
      </c>
    </row>
    <row r="3972" spans="1:17" hidden="1" x14ac:dyDescent="0.3">
      <c r="A3972" t="s">
        <v>8176</v>
      </c>
      <c r="B3972" t="s">
        <v>8177</v>
      </c>
      <c r="C3972" t="s">
        <v>10405</v>
      </c>
      <c r="E3972">
        <v>25.708059706828699</v>
      </c>
      <c r="F3972">
        <v>570.95000000000005</v>
      </c>
      <c r="G3972">
        <v>66.569267579939293</v>
      </c>
      <c r="H3972">
        <v>-4.5008389346235198</v>
      </c>
      <c r="I3972">
        <v>-3.77274893591823</v>
      </c>
      <c r="J3972">
        <v>-2.0530282018447199</v>
      </c>
      <c r="K3972">
        <v>557.25744585268899</v>
      </c>
      <c r="L3972">
        <v>490.87726444478398</v>
      </c>
      <c r="M3972">
        <v>49.882915386317201</v>
      </c>
      <c r="N3972">
        <v>0</v>
      </c>
      <c r="O3972">
        <v>5.2544005604693904</v>
      </c>
      <c r="P3972">
        <v>98.418766290182404</v>
      </c>
    </row>
    <row r="3973" spans="1:17" hidden="1" x14ac:dyDescent="0.3">
      <c r="A3973" t="s">
        <v>8178</v>
      </c>
      <c r="B3973" t="s">
        <v>8179</v>
      </c>
      <c r="C3973" t="s">
        <v>10405</v>
      </c>
      <c r="D3973" t="s">
        <v>130</v>
      </c>
      <c r="E3973">
        <v>25.670502630000001</v>
      </c>
      <c r="F3973">
        <v>21.39</v>
      </c>
      <c r="G3973">
        <v>-10.7968671312957</v>
      </c>
      <c r="H3973">
        <v>11.0385685555944</v>
      </c>
      <c r="I3973">
        <v>-0.89137150932570797</v>
      </c>
      <c r="J3973">
        <v>-12.105247522993499</v>
      </c>
      <c r="K3973">
        <v>19.128691066795099</v>
      </c>
      <c r="L3973">
        <v>18.5912953499138</v>
      </c>
      <c r="M3973">
        <v>57.169496959655199</v>
      </c>
      <c r="N3973">
        <v>3.1382566000574599</v>
      </c>
      <c r="O3973">
        <v>37.914913510986402</v>
      </c>
      <c r="P3973">
        <v>38</v>
      </c>
      <c r="Q3973">
        <v>8.7949503407370996E-2</v>
      </c>
    </row>
    <row r="3974" spans="1:17" hidden="1" x14ac:dyDescent="0.3">
      <c r="A3974" t="s">
        <v>8180</v>
      </c>
      <c r="B3974" t="s">
        <v>8181</v>
      </c>
      <c r="C3974" t="s">
        <v>10405</v>
      </c>
      <c r="D3974" t="s">
        <v>130</v>
      </c>
      <c r="E3974">
        <v>25.606000000000002</v>
      </c>
      <c r="F3974">
        <v>206.5</v>
      </c>
      <c r="G3974">
        <v>370.21711933011602</v>
      </c>
      <c r="H3974">
        <v>-33.914574278007102</v>
      </c>
      <c r="I3974">
        <v>52.634178960622101</v>
      </c>
      <c r="J3974">
        <v>-7.3563989883615797</v>
      </c>
      <c r="K3974">
        <v>213.76661120800799</v>
      </c>
      <c r="L3974">
        <v>146.503132788957</v>
      </c>
      <c r="M3974">
        <v>10.974331469562401</v>
      </c>
      <c r="N3974">
        <v>1.3281866269332701</v>
      </c>
      <c r="O3974">
        <v>50.411622276029</v>
      </c>
      <c r="P3974">
        <v>402.066618040359</v>
      </c>
    </row>
    <row r="3975" spans="1:17" hidden="1" x14ac:dyDescent="0.3">
      <c r="A3975" t="s">
        <v>8182</v>
      </c>
      <c r="B3975" t="s">
        <v>8183</v>
      </c>
      <c r="C3975" t="s">
        <v>10405</v>
      </c>
      <c r="D3975" t="s">
        <v>5019</v>
      </c>
      <c r="E3975">
        <v>25.540369999999999</v>
      </c>
      <c r="F3975">
        <v>38</v>
      </c>
      <c r="G3975">
        <v>-13.873714792205201</v>
      </c>
      <c r="H3975">
        <v>40.337256303471698</v>
      </c>
      <c r="I3975">
        <v>51.870393924390399</v>
      </c>
      <c r="J3975">
        <v>-9.3213208847715396</v>
      </c>
      <c r="K3975">
        <v>32.045247806247502</v>
      </c>
      <c r="L3975">
        <v>29.866796532637</v>
      </c>
      <c r="M3975">
        <v>51.885019166679498</v>
      </c>
      <c r="N3975">
        <v>0.52828048863711496</v>
      </c>
      <c r="O3975">
        <v>42.078947368420998</v>
      </c>
      <c r="P3975">
        <v>93.877551020408106</v>
      </c>
      <c r="Q3975">
        <v>0.11917385835678899</v>
      </c>
    </row>
    <row r="3976" spans="1:17" hidden="1" x14ac:dyDescent="0.3">
      <c r="A3976" t="s">
        <v>8184</v>
      </c>
      <c r="B3976" t="s">
        <v>8185</v>
      </c>
      <c r="C3976" t="s">
        <v>10405</v>
      </c>
      <c r="D3976" t="s">
        <v>592</v>
      </c>
      <c r="E3976">
        <v>25.531199999999998</v>
      </c>
      <c r="F3976">
        <v>47.28</v>
      </c>
      <c r="G3976">
        <v>-7.1001583408499398</v>
      </c>
      <c r="H3976">
        <v>-8.5546217963534001</v>
      </c>
      <c r="I3976">
        <v>35.121489549076102</v>
      </c>
      <c r="J3976">
        <v>0.71997265800050103</v>
      </c>
      <c r="K3976">
        <v>46.173415123054902</v>
      </c>
      <c r="L3976">
        <v>41.633686755461198</v>
      </c>
      <c r="M3976">
        <v>50.281104844447398</v>
      </c>
      <c r="N3976">
        <v>1.45692573236864</v>
      </c>
      <c r="O3976">
        <v>12.7115059221658</v>
      </c>
      <c r="P3976">
        <v>94.009027492819001</v>
      </c>
      <c r="Q3976">
        <v>2.889884402697E-3</v>
      </c>
    </row>
    <row r="3977" spans="1:17" hidden="1" x14ac:dyDescent="0.3">
      <c r="A3977" t="s">
        <v>8186</v>
      </c>
      <c r="B3977" t="s">
        <v>8187</v>
      </c>
      <c r="C3977" t="s">
        <v>10405</v>
      </c>
      <c r="D3977" t="s">
        <v>549</v>
      </c>
      <c r="E3977">
        <v>25.5283868</v>
      </c>
      <c r="F3977">
        <v>84.97</v>
      </c>
      <c r="G3977">
        <v>76.717020681018496</v>
      </c>
      <c r="H3977">
        <v>9.0498760192719701</v>
      </c>
      <c r="I3977">
        <v>81.831620774731306</v>
      </c>
      <c r="J3977">
        <v>-2.1235915324339301</v>
      </c>
      <c r="K3977">
        <v>80.351441678635197</v>
      </c>
      <c r="L3977">
        <v>62.211039056736901</v>
      </c>
      <c r="M3977">
        <v>69.874291965703605</v>
      </c>
      <c r="N3977">
        <v>0.13642014174779199</v>
      </c>
      <c r="O3977">
        <v>34.270919147934499</v>
      </c>
      <c r="P3977">
        <v>130.583446404341</v>
      </c>
    </row>
    <row r="3978" spans="1:17" hidden="1" x14ac:dyDescent="0.3">
      <c r="A3978" t="s">
        <v>8188</v>
      </c>
      <c r="B3978" t="s">
        <v>8189</v>
      </c>
      <c r="C3978" t="s">
        <v>10405</v>
      </c>
      <c r="D3978" t="s">
        <v>592</v>
      </c>
      <c r="E3978">
        <v>25.510986500000001</v>
      </c>
      <c r="F3978">
        <v>58.15</v>
      </c>
      <c r="G3978">
        <v>274.50969066781403</v>
      </c>
      <c r="H3978">
        <v>47.606951887148</v>
      </c>
      <c r="I3978">
        <v>155.61005535249799</v>
      </c>
      <c r="J3978">
        <v>6.1458710200190003</v>
      </c>
      <c r="K3978">
        <v>42.3421201789196</v>
      </c>
      <c r="L3978">
        <v>29.336046605348201</v>
      </c>
      <c r="M3978">
        <v>99.281488285401096</v>
      </c>
      <c r="N3978">
        <v>2.1691460055096399</v>
      </c>
      <c r="O3978">
        <v>0</v>
      </c>
      <c r="P3978">
        <v>327.57352941176401</v>
      </c>
    </row>
    <row r="3979" spans="1:17" hidden="1" x14ac:dyDescent="0.3">
      <c r="A3979" t="s">
        <v>8190</v>
      </c>
      <c r="B3979" t="s">
        <v>8191</v>
      </c>
      <c r="C3979" t="s">
        <v>10405</v>
      </c>
      <c r="D3979" t="s">
        <v>400</v>
      </c>
      <c r="E3979">
        <v>25.496639999999999</v>
      </c>
      <c r="F3979">
        <v>39</v>
      </c>
      <c r="G3979">
        <v>69.181429124808403</v>
      </c>
      <c r="H3979">
        <v>6.51365381899965</v>
      </c>
      <c r="I3979">
        <v>40.500097358923298</v>
      </c>
      <c r="J3979">
        <v>-3.2398187075206799</v>
      </c>
      <c r="K3979">
        <v>34.237234772047998</v>
      </c>
      <c r="L3979">
        <v>23.7462348296302</v>
      </c>
      <c r="M3979">
        <v>76.063570101898506</v>
      </c>
      <c r="N3979">
        <v>0.56940371456500405</v>
      </c>
      <c r="O3979">
        <v>0.307692307692297</v>
      </c>
      <c r="P3979">
        <v>208.54430379746799</v>
      </c>
      <c r="Q3979">
        <v>0.19875417442093901</v>
      </c>
    </row>
    <row r="3980" spans="1:17" hidden="1" x14ac:dyDescent="0.3">
      <c r="A3980" t="s">
        <v>8192</v>
      </c>
      <c r="B3980" t="s">
        <v>8193</v>
      </c>
      <c r="C3980" t="s">
        <v>10405</v>
      </c>
      <c r="E3980">
        <v>25.299610000000001</v>
      </c>
      <c r="F3980">
        <v>49.51</v>
      </c>
      <c r="G3980">
        <v>237.07747595443601</v>
      </c>
      <c r="H3980">
        <v>39.3213832875986</v>
      </c>
      <c r="I3980">
        <v>251.53233518149699</v>
      </c>
      <c r="J3980">
        <v>-5.6810509052129997E-2</v>
      </c>
      <c r="K3980">
        <v>33.940997821315896</v>
      </c>
      <c r="M3980">
        <v>100</v>
      </c>
      <c r="N3980">
        <v>3.6541842893123602</v>
      </c>
      <c r="O3980">
        <v>0</v>
      </c>
      <c r="P3980">
        <v>268.92697466467899</v>
      </c>
    </row>
    <row r="3981" spans="1:17" hidden="1" x14ac:dyDescent="0.3">
      <c r="A3981" t="s">
        <v>8194</v>
      </c>
      <c r="B3981" t="s">
        <v>8195</v>
      </c>
      <c r="C3981" t="s">
        <v>10405</v>
      </c>
      <c r="D3981" t="s">
        <v>182</v>
      </c>
      <c r="E3981">
        <v>25.282709100000002</v>
      </c>
      <c r="F3981">
        <v>52.3</v>
      </c>
      <c r="G3981">
        <v>31.5880012897569</v>
      </c>
      <c r="H3981">
        <v>1.6920544663916901</v>
      </c>
      <c r="I3981">
        <v>5.72212134544331</v>
      </c>
      <c r="J3981">
        <v>-2.0530282018447199</v>
      </c>
      <c r="K3981">
        <v>49.872317786852399</v>
      </c>
      <c r="L3981">
        <v>43.298363288932997</v>
      </c>
      <c r="M3981">
        <v>64.915401731875406</v>
      </c>
      <c r="N3981">
        <v>0.32620320855614898</v>
      </c>
      <c r="O3981">
        <v>8.6998087954110996</v>
      </c>
      <c r="P3981">
        <v>104.29687499999901</v>
      </c>
    </row>
    <row r="3982" spans="1:17" hidden="1" x14ac:dyDescent="0.3">
      <c r="A3982" t="s">
        <v>8196</v>
      </c>
      <c r="B3982" t="s">
        <v>8197</v>
      </c>
      <c r="C3982" t="s">
        <v>10405</v>
      </c>
      <c r="D3982" t="s">
        <v>2758</v>
      </c>
      <c r="E3982">
        <v>25.163151396</v>
      </c>
      <c r="F3982">
        <v>19.940000000000001</v>
      </c>
      <c r="G3982">
        <v>-24.298258149293702</v>
      </c>
      <c r="H3982">
        <v>-8.7364767145650895</v>
      </c>
      <c r="I3982">
        <v>-30.472233205936899</v>
      </c>
      <c r="J3982">
        <v>-7.6672316567391396</v>
      </c>
      <c r="K3982">
        <v>20.679795525850199</v>
      </c>
      <c r="L3982">
        <v>21.806996762252801</v>
      </c>
      <c r="M3982">
        <v>46.338102716568201</v>
      </c>
      <c r="N3982">
        <v>0.78034180506596296</v>
      </c>
      <c r="O3982">
        <v>93.079237713139307</v>
      </c>
      <c r="P3982">
        <v>26.925525143220799</v>
      </c>
      <c r="Q3982">
        <v>0.10568383716867499</v>
      </c>
    </row>
    <row r="3983" spans="1:17" hidden="1" x14ac:dyDescent="0.3">
      <c r="A3983" t="s">
        <v>8198</v>
      </c>
      <c r="B3983" t="s">
        <v>8199</v>
      </c>
      <c r="C3983" t="s">
        <v>10405</v>
      </c>
      <c r="D3983" t="s">
        <v>2938</v>
      </c>
      <c r="E3983">
        <v>25.162086336000002</v>
      </c>
      <c r="F3983">
        <v>1.92</v>
      </c>
      <c r="G3983">
        <v>-58.5670559621514</v>
      </c>
      <c r="H3983">
        <v>-18.527988255890499</v>
      </c>
      <c r="I3983">
        <v>31.4425698191436</v>
      </c>
      <c r="J3983">
        <v>-7.5256650177651103</v>
      </c>
      <c r="K3983">
        <v>1.97457887356291</v>
      </c>
      <c r="L3983">
        <v>1.97851286786573</v>
      </c>
      <c r="M3983">
        <v>39.084885501110399</v>
      </c>
      <c r="N3983">
        <v>0.25721621514313298</v>
      </c>
      <c r="O3983">
        <v>43.75</v>
      </c>
      <c r="P3983">
        <v>60</v>
      </c>
    </row>
    <row r="3984" spans="1:17" hidden="1" x14ac:dyDescent="0.3">
      <c r="A3984" t="s">
        <v>8200</v>
      </c>
      <c r="B3984" t="s">
        <v>8201</v>
      </c>
      <c r="C3984" t="s">
        <v>10405</v>
      </c>
      <c r="D3984" t="s">
        <v>400</v>
      </c>
      <c r="E3984">
        <v>25.028500000000001</v>
      </c>
      <c r="F3984">
        <v>71.510000000000005</v>
      </c>
      <c r="G3984">
        <v>72.348102660402205</v>
      </c>
      <c r="H3984">
        <v>-18.3615237043992</v>
      </c>
      <c r="I3984">
        <v>-23.6110329258048</v>
      </c>
      <c r="J3984">
        <v>-7.5085160857374298</v>
      </c>
      <c r="K3984">
        <v>83.923956661219407</v>
      </c>
      <c r="L3984">
        <v>75.266011197398896</v>
      </c>
      <c r="M3984">
        <v>43.402099148253903</v>
      </c>
      <c r="N3984">
        <v>2.7772343849242498</v>
      </c>
      <c r="O3984">
        <v>112.543700181792</v>
      </c>
      <c r="P3984">
        <v>104.197601370645</v>
      </c>
      <c r="Q3984">
        <v>0.18615281879510701</v>
      </c>
    </row>
    <row r="3985" spans="1:17" hidden="1" x14ac:dyDescent="0.3">
      <c r="A3985" t="s">
        <v>8202</v>
      </c>
      <c r="B3985" t="s">
        <v>8203</v>
      </c>
      <c r="C3985" t="s">
        <v>10405</v>
      </c>
      <c r="D3985" t="s">
        <v>21</v>
      </c>
      <c r="E3985">
        <v>24.879000000000001</v>
      </c>
      <c r="F3985">
        <v>82.93</v>
      </c>
      <c r="G3985">
        <v>73.219739667600606</v>
      </c>
      <c r="H3985">
        <v>-9.0068630310090594</v>
      </c>
      <c r="I3985">
        <v>36.807666206665601</v>
      </c>
      <c r="J3985">
        <v>-4.5382644223171598</v>
      </c>
      <c r="K3985">
        <v>82.616203252328702</v>
      </c>
      <c r="L3985">
        <v>72.4280616636144</v>
      </c>
      <c r="M3985">
        <v>50.362175729038199</v>
      </c>
      <c r="N3985">
        <v>0.40199624240006498</v>
      </c>
      <c r="O3985">
        <v>42.023393223200202</v>
      </c>
      <c r="P3985">
        <v>126.584699453551</v>
      </c>
      <c r="Q3985">
        <v>0.123206307989404</v>
      </c>
    </row>
    <row r="3986" spans="1:17" hidden="1" x14ac:dyDescent="0.3">
      <c r="A3986" t="s">
        <v>8204</v>
      </c>
      <c r="B3986" t="s">
        <v>8205</v>
      </c>
      <c r="C3986" t="s">
        <v>10405</v>
      </c>
      <c r="D3986" t="s">
        <v>753</v>
      </c>
      <c r="E3986">
        <v>24.859794348000001</v>
      </c>
      <c r="F3986">
        <v>811.84</v>
      </c>
      <c r="G3986">
        <v>39.3525257520091</v>
      </c>
      <c r="H3986">
        <v>-1.96799166493415</v>
      </c>
      <c r="I3986">
        <v>11.530245382627101</v>
      </c>
      <c r="J3986">
        <v>-0.64970830499688303</v>
      </c>
      <c r="K3986">
        <v>779.97127348900403</v>
      </c>
      <c r="L3986">
        <v>688.82889388124397</v>
      </c>
      <c r="M3986">
        <v>42.579740679890797</v>
      </c>
      <c r="N3986">
        <v>0.87125836347303698</v>
      </c>
      <c r="O3986">
        <v>1.0174418604651001</v>
      </c>
      <c r="P3986">
        <v>82.169864243240198</v>
      </c>
      <c r="Q3986">
        <v>-2.2826330923839998E-3</v>
      </c>
    </row>
    <row r="3987" spans="1:17" hidden="1" x14ac:dyDescent="0.3">
      <c r="A3987" t="s">
        <v>8206</v>
      </c>
      <c r="B3987" t="s">
        <v>8207</v>
      </c>
      <c r="C3987" t="s">
        <v>10405</v>
      </c>
      <c r="D3987" t="s">
        <v>130</v>
      </c>
      <c r="E3987">
        <v>24.783000000000001</v>
      </c>
      <c r="F3987">
        <v>22.53</v>
      </c>
      <c r="G3987">
        <v>-125.33040148802</v>
      </c>
      <c r="H3987">
        <v>-19.806961383603099</v>
      </c>
      <c r="I3987">
        <v>-45.620189021251299</v>
      </c>
      <c r="J3987">
        <v>-7.1571523341436203</v>
      </c>
      <c r="K3987">
        <v>26.219816420056699</v>
      </c>
      <c r="L3987">
        <v>63.695053796595303</v>
      </c>
      <c r="M3987">
        <v>30.0309609327199</v>
      </c>
      <c r="N3987">
        <v>1.4442550248374799</v>
      </c>
      <c r="O3987">
        <v>1514.7359076786499</v>
      </c>
      <c r="P3987">
        <v>3.58620689655173</v>
      </c>
    </row>
    <row r="3988" spans="1:17" hidden="1" x14ac:dyDescent="0.3">
      <c r="A3988" t="s">
        <v>8208</v>
      </c>
      <c r="B3988" t="s">
        <v>8209</v>
      </c>
      <c r="C3988" t="s">
        <v>10405</v>
      </c>
      <c r="D3988" t="s">
        <v>1429</v>
      </c>
      <c r="E3988">
        <v>24.692861927999999</v>
      </c>
      <c r="F3988">
        <v>45.79</v>
      </c>
      <c r="G3988">
        <v>-7.4201508841561203</v>
      </c>
      <c r="H3988">
        <v>-13.315428600277</v>
      </c>
      <c r="I3988">
        <v>-14.611250033125801</v>
      </c>
      <c r="J3988">
        <v>-6.81493296374948</v>
      </c>
      <c r="K3988">
        <v>48.140007644324001</v>
      </c>
      <c r="L3988">
        <v>45.058956916367102</v>
      </c>
      <c r="M3988">
        <v>27.056392977599401</v>
      </c>
      <c r="N3988">
        <v>0.20976138599249</v>
      </c>
      <c r="O3988">
        <v>38.458178641624798</v>
      </c>
      <c r="P3988">
        <v>48.668831168831098</v>
      </c>
      <c r="Q3988">
        <v>8.0921407703829999E-3</v>
      </c>
    </row>
    <row r="3989" spans="1:17" hidden="1" x14ac:dyDescent="0.3">
      <c r="A3989" t="s">
        <v>8210</v>
      </c>
      <c r="B3989" t="s">
        <v>8211</v>
      </c>
      <c r="C3989" t="s">
        <v>10405</v>
      </c>
      <c r="D3989" t="s">
        <v>46</v>
      </c>
      <c r="E3989">
        <v>24.676649999999999</v>
      </c>
      <c r="F3989">
        <v>33.85</v>
      </c>
      <c r="G3989">
        <v>-82.361194616675803</v>
      </c>
      <c r="H3989">
        <v>-2.85659379262054</v>
      </c>
      <c r="I3989">
        <v>-22.042526807125501</v>
      </c>
      <c r="J3989">
        <v>0.20261089589963599</v>
      </c>
      <c r="K3989">
        <v>34.333392421758397</v>
      </c>
      <c r="M3989">
        <v>54.9720387199459</v>
      </c>
      <c r="N3989">
        <v>0.49526066350710901</v>
      </c>
      <c r="O3989">
        <v>121.270310192023</v>
      </c>
      <c r="P3989">
        <v>7.4603174603174498</v>
      </c>
    </row>
    <row r="3990" spans="1:17" hidden="1" x14ac:dyDescent="0.3">
      <c r="A3990" t="s">
        <v>8212</v>
      </c>
      <c r="B3990" t="s">
        <v>8213</v>
      </c>
      <c r="C3990" t="s">
        <v>10405</v>
      </c>
      <c r="D3990" t="s">
        <v>51</v>
      </c>
      <c r="E3990">
        <v>24.6675</v>
      </c>
      <c r="F3990">
        <v>3.3</v>
      </c>
      <c r="G3990">
        <v>173.70605684531199</v>
      </c>
      <c r="H3990">
        <v>-11.810780455091299</v>
      </c>
      <c r="I3990">
        <v>162.26637746597001</v>
      </c>
      <c r="J3990">
        <v>-1.4181075669240799</v>
      </c>
      <c r="K3990">
        <v>2.9612322290976598</v>
      </c>
      <c r="L3990">
        <v>2.0029034801143899</v>
      </c>
      <c r="M3990">
        <v>48.145177960254699</v>
      </c>
      <c r="N3990">
        <v>1.4457075536995101</v>
      </c>
      <c r="O3990">
        <v>44.2424242424242</v>
      </c>
      <c r="P3990">
        <v>312.49999999999898</v>
      </c>
      <c r="Q3990">
        <v>7.7116104534096994E-2</v>
      </c>
    </row>
    <row r="3991" spans="1:17" hidden="1" x14ac:dyDescent="0.3">
      <c r="A3991" t="s">
        <v>8214</v>
      </c>
      <c r="B3991" t="s">
        <v>8215</v>
      </c>
      <c r="C3991" t="s">
        <v>10405</v>
      </c>
      <c r="D3991" t="s">
        <v>753</v>
      </c>
      <c r="E3991">
        <v>24.652576575000001</v>
      </c>
      <c r="F3991">
        <v>15.04</v>
      </c>
      <c r="G3991">
        <v>24.8171679564235</v>
      </c>
      <c r="H3991">
        <v>0.21483374221419599</v>
      </c>
      <c r="I3991">
        <v>6.6977697577421704</v>
      </c>
      <c r="J3991">
        <v>-2.0530282018447199</v>
      </c>
      <c r="K3991">
        <v>14.349852670410201</v>
      </c>
      <c r="L3991">
        <v>12.675091636201</v>
      </c>
      <c r="M3991">
        <v>43.246163025678499</v>
      </c>
      <c r="N3991">
        <v>0.99924681360582102</v>
      </c>
      <c r="O3991">
        <v>3.6569148936170301</v>
      </c>
      <c r="P3991">
        <v>81.862152357920095</v>
      </c>
    </row>
    <row r="3992" spans="1:17" hidden="1" x14ac:dyDescent="0.3">
      <c r="A3992" t="s">
        <v>8216</v>
      </c>
      <c r="B3992" t="s">
        <v>8217</v>
      </c>
      <c r="C3992" t="s">
        <v>10405</v>
      </c>
      <c r="D3992" t="s">
        <v>792</v>
      </c>
      <c r="E3992">
        <v>24.6296556</v>
      </c>
      <c r="F3992">
        <v>24.12</v>
      </c>
      <c r="G3992">
        <v>4.0378252334188804</v>
      </c>
      <c r="H3992">
        <v>-12.7316081653927</v>
      </c>
      <c r="I3992">
        <v>48.9501881030249</v>
      </c>
      <c r="J3992">
        <v>-0.13077275545429501</v>
      </c>
      <c r="K3992">
        <v>22.660179996783999</v>
      </c>
      <c r="L3992">
        <v>19.872710647876399</v>
      </c>
      <c r="M3992">
        <v>54.941153984500701</v>
      </c>
      <c r="N3992">
        <v>0.229959231664455</v>
      </c>
      <c r="O3992">
        <v>11.5257048092868</v>
      </c>
      <c r="P3992">
        <v>82.037735849056602</v>
      </c>
      <c r="Q3992">
        <v>2.0954670379823001E-2</v>
      </c>
    </row>
    <row r="3993" spans="1:17" hidden="1" x14ac:dyDescent="0.3">
      <c r="A3993" t="s">
        <v>8218</v>
      </c>
      <c r="B3993" t="s">
        <v>8219</v>
      </c>
      <c r="C3993" t="s">
        <v>10405</v>
      </c>
      <c r="D3993" t="s">
        <v>592</v>
      </c>
      <c r="E3993">
        <v>24.558627999999999</v>
      </c>
      <c r="F3993">
        <v>1.88</v>
      </c>
      <c r="G3993">
        <v>-14.3494987102431</v>
      </c>
      <c r="H3993">
        <v>-5.0243991440476101</v>
      </c>
      <c r="I3993">
        <v>-18.4472710621292</v>
      </c>
      <c r="J3993">
        <v>-6.0934322422487597</v>
      </c>
      <c r="K3993">
        <v>1.88994819099145</v>
      </c>
      <c r="L3993">
        <v>1.86350521981605</v>
      </c>
      <c r="M3993">
        <v>49.2556648979863</v>
      </c>
      <c r="N3993">
        <v>0.71072102150644201</v>
      </c>
      <c r="O3993">
        <v>43.6170212765957</v>
      </c>
      <c r="P3993">
        <v>40.298507462686501</v>
      </c>
      <c r="Q3993">
        <v>5.0690411125444E-2</v>
      </c>
    </row>
    <row r="3994" spans="1:17" hidden="1" x14ac:dyDescent="0.3">
      <c r="A3994" t="s">
        <v>8220</v>
      </c>
      <c r="B3994" t="s">
        <v>8221</v>
      </c>
      <c r="C3994" t="s">
        <v>10405</v>
      </c>
      <c r="D3994" t="s">
        <v>549</v>
      </c>
      <c r="E3994">
        <v>24.476514999999999</v>
      </c>
      <c r="F3994">
        <v>108.5</v>
      </c>
      <c r="G3994">
        <v>47.994691576512999</v>
      </c>
      <c r="H3994">
        <v>-12.6826571164417</v>
      </c>
      <c r="I3994">
        <v>11.772027183484701</v>
      </c>
      <c r="J3994">
        <v>-12.1801468459125</v>
      </c>
      <c r="K3994">
        <v>108.503026902241</v>
      </c>
      <c r="L3994">
        <v>95.085814318226099</v>
      </c>
      <c r="M3994">
        <v>45.173165327096399</v>
      </c>
      <c r="N3994">
        <v>0.73641499454478998</v>
      </c>
      <c r="O3994">
        <v>30.516129032258</v>
      </c>
      <c r="P3994">
        <v>89.519650655021806</v>
      </c>
      <c r="Q3994">
        <v>4.7396196620951E-2</v>
      </c>
    </row>
    <row r="3995" spans="1:17" hidden="1" x14ac:dyDescent="0.3">
      <c r="A3995" t="s">
        <v>8222</v>
      </c>
      <c r="B3995" t="s">
        <v>8223</v>
      </c>
      <c r="C3995" t="s">
        <v>10405</v>
      </c>
      <c r="D3995" t="s">
        <v>501</v>
      </c>
      <c r="E3995">
        <v>24.436</v>
      </c>
      <c r="F3995">
        <v>80</v>
      </c>
      <c r="G3995">
        <v>215.976588246278</v>
      </c>
      <c r="H3995">
        <v>26.059161065376401</v>
      </c>
      <c r="I3995">
        <v>112.490417988082</v>
      </c>
      <c r="J3995">
        <v>6.7469717981552604</v>
      </c>
      <c r="K3995">
        <v>64.852571746706801</v>
      </c>
      <c r="L3995">
        <v>46.752333950908401</v>
      </c>
      <c r="M3995">
        <v>80.736261915567098</v>
      </c>
      <c r="N3995">
        <v>1.14975803188892</v>
      </c>
      <c r="O3995">
        <v>2</v>
      </c>
      <c r="P3995">
        <v>280.95238095238</v>
      </c>
    </row>
    <row r="3996" spans="1:17" hidden="1" x14ac:dyDescent="0.3">
      <c r="A3996" t="s">
        <v>8224</v>
      </c>
      <c r="B3996" t="s">
        <v>8225</v>
      </c>
      <c r="C3996" t="s">
        <v>10405</v>
      </c>
      <c r="D3996" t="s">
        <v>465</v>
      </c>
      <c r="E3996">
        <v>24.430599999999998</v>
      </c>
      <c r="F3996">
        <v>53.11</v>
      </c>
      <c r="G3996">
        <v>-50.267317450642402</v>
      </c>
      <c r="H3996">
        <v>-2.1085852797915501</v>
      </c>
      <c r="I3996">
        <v>-13.7653711904989</v>
      </c>
      <c r="J3996">
        <v>-7.4389931141254202</v>
      </c>
      <c r="K3996">
        <v>53.084081716962203</v>
      </c>
      <c r="L3996">
        <v>55.170377546904902</v>
      </c>
      <c r="M3996">
        <v>51.436281262551098</v>
      </c>
      <c r="N3996">
        <v>0.91165630344571502</v>
      </c>
      <c r="O3996">
        <v>34.437958953116102</v>
      </c>
      <c r="P3996">
        <v>20.212765957446798</v>
      </c>
      <c r="Q3996">
        <v>-1.1155358210971E-2</v>
      </c>
    </row>
    <row r="3997" spans="1:17" hidden="1" x14ac:dyDescent="0.3">
      <c r="A3997" t="s">
        <v>8226</v>
      </c>
      <c r="B3997" t="s">
        <v>8227</v>
      </c>
      <c r="C3997" t="s">
        <v>10405</v>
      </c>
      <c r="D3997" t="s">
        <v>125</v>
      </c>
      <c r="E3997">
        <v>24.423317879999999</v>
      </c>
      <c r="F3997">
        <v>16.399999999999999</v>
      </c>
      <c r="G3997">
        <v>-5.5931859894901201</v>
      </c>
      <c r="H3997">
        <v>-1.87035303188851</v>
      </c>
      <c r="I3997">
        <v>-12.2495918825592</v>
      </c>
      <c r="J3997">
        <v>1.0670674632677399</v>
      </c>
      <c r="K3997">
        <v>20.078539679257499</v>
      </c>
      <c r="L3997">
        <v>20.567302919445201</v>
      </c>
      <c r="M3997">
        <v>33.686981725690302</v>
      </c>
      <c r="N3997">
        <v>1</v>
      </c>
      <c r="Q3997">
        <v>-3.2586267451102997E-2</v>
      </c>
    </row>
    <row r="3998" spans="1:17" hidden="1" x14ac:dyDescent="0.3">
      <c r="A3998" t="s">
        <v>8228</v>
      </c>
      <c r="B3998" t="s">
        <v>8229</v>
      </c>
      <c r="C3998" t="s">
        <v>10405</v>
      </c>
      <c r="D3998" t="s">
        <v>1185</v>
      </c>
      <c r="E3998">
        <v>24.324131340000001</v>
      </c>
      <c r="F3998">
        <v>30.76</v>
      </c>
      <c r="G3998">
        <v>-2.4426833968228001</v>
      </c>
      <c r="H3998">
        <v>10.989898156428801</v>
      </c>
      <c r="I3998">
        <v>6.8379937963011104</v>
      </c>
      <c r="J3998">
        <v>-10.5762876461157</v>
      </c>
      <c r="K3998">
        <v>28.271981833840101</v>
      </c>
      <c r="L3998">
        <v>25.9335523215865</v>
      </c>
      <c r="M3998">
        <v>52.4173620344109</v>
      </c>
      <c r="N3998">
        <v>0.28303808023347599</v>
      </c>
      <c r="O3998">
        <v>15.3120936280884</v>
      </c>
      <c r="P3998">
        <v>53.034825870646699</v>
      </c>
      <c r="Q3998">
        <v>-2.1900049712029E-2</v>
      </c>
    </row>
    <row r="3999" spans="1:17" hidden="1" x14ac:dyDescent="0.3">
      <c r="A3999" t="s">
        <v>8230</v>
      </c>
      <c r="B3999" t="s">
        <v>8231</v>
      </c>
      <c r="C3999" t="s">
        <v>10405</v>
      </c>
      <c r="D3999" t="s">
        <v>51</v>
      </c>
      <c r="E3999">
        <v>24.254999999999999</v>
      </c>
      <c r="F3999">
        <v>990</v>
      </c>
      <c r="G3999">
        <v>-26.406959568694401</v>
      </c>
      <c r="H3999">
        <v>-4.5008389346235198</v>
      </c>
      <c r="I3999">
        <v>-11.952100341633299</v>
      </c>
      <c r="J3999">
        <v>-2.0530282018447199</v>
      </c>
      <c r="K3999">
        <v>974.55396671202402</v>
      </c>
      <c r="L3999">
        <v>925.33780600298496</v>
      </c>
      <c r="M3999">
        <v>100</v>
      </c>
      <c r="N3999">
        <v>0</v>
      </c>
      <c r="O3999">
        <v>2.5656565656565702</v>
      </c>
      <c r="P3999">
        <v>5.4425391415486102</v>
      </c>
    </row>
    <row r="4000" spans="1:17" hidden="1" x14ac:dyDescent="0.3">
      <c r="A4000" t="s">
        <v>8232</v>
      </c>
      <c r="B4000" t="s">
        <v>8233</v>
      </c>
      <c r="C4000" t="s">
        <v>10405</v>
      </c>
      <c r="D4000" t="s">
        <v>2368</v>
      </c>
      <c r="E4000">
        <v>24.254328359999999</v>
      </c>
      <c r="F4000">
        <v>17.21</v>
      </c>
      <c r="G4000">
        <v>0.53511667437230404</v>
      </c>
      <c r="H4000">
        <v>-14.4693593963234</v>
      </c>
      <c r="I4000">
        <v>-14.5869931271484</v>
      </c>
      <c r="J4000">
        <v>-9.7949636857156896</v>
      </c>
      <c r="K4000">
        <v>17.557236189458099</v>
      </c>
      <c r="L4000">
        <v>16.291361307360699</v>
      </c>
      <c r="M4000">
        <v>38.078929635057598</v>
      </c>
      <c r="N4000">
        <v>0.16565015404010899</v>
      </c>
      <c r="O4000">
        <v>37.361998837884897</v>
      </c>
      <c r="P4000">
        <v>52.977777777777703</v>
      </c>
      <c r="Q4000">
        <v>5.2594162870734998E-2</v>
      </c>
    </row>
    <row r="4001" spans="1:17" hidden="1" x14ac:dyDescent="0.3">
      <c r="A4001" t="s">
        <v>8234</v>
      </c>
      <c r="B4001" t="s">
        <v>8235</v>
      </c>
      <c r="C4001" t="s">
        <v>10405</v>
      </c>
      <c r="D4001" t="s">
        <v>4392</v>
      </c>
      <c r="E4001">
        <v>24.195080000000001</v>
      </c>
      <c r="F4001">
        <v>80.5</v>
      </c>
      <c r="G4001">
        <v>17.362734839339801</v>
      </c>
      <c r="H4001">
        <v>-14.2355486693332</v>
      </c>
      <c r="I4001">
        <v>-2.6568971798751799</v>
      </c>
      <c r="J4001">
        <v>-9.8011847531776901</v>
      </c>
      <c r="K4001">
        <v>86.400111671187503</v>
      </c>
      <c r="L4001">
        <v>73.694179077736095</v>
      </c>
      <c r="M4001">
        <v>25.310469040460902</v>
      </c>
      <c r="N4001">
        <v>0.124902650203896</v>
      </c>
      <c r="O4001">
        <v>48.397515527950297</v>
      </c>
      <c r="P4001">
        <v>68.904741921947107</v>
      </c>
      <c r="Q4001">
        <v>8.2042291830110997E-2</v>
      </c>
    </row>
    <row r="4002" spans="1:17" hidden="1" x14ac:dyDescent="0.3">
      <c r="A4002" t="s">
        <v>8236</v>
      </c>
      <c r="B4002" t="s">
        <v>8237</v>
      </c>
      <c r="C4002" t="s">
        <v>10405</v>
      </c>
      <c r="D4002" t="s">
        <v>4115</v>
      </c>
      <c r="E4002">
        <v>24.19406</v>
      </c>
      <c r="F4002">
        <v>93.5</v>
      </c>
      <c r="G4002">
        <v>-66.235463622523696</v>
      </c>
      <c r="H4002">
        <v>0.14668648153108799</v>
      </c>
      <c r="I4002">
        <v>-51.780604395462603</v>
      </c>
      <c r="J4002">
        <v>-0.67856932738585396</v>
      </c>
      <c r="K4002">
        <v>92.83782103243</v>
      </c>
      <c r="M4002">
        <v>56.129458923707901</v>
      </c>
      <c r="N4002">
        <v>1.61461505002174</v>
      </c>
      <c r="O4002">
        <v>67.700534759358305</v>
      </c>
      <c r="P4002">
        <v>20.489690721649499</v>
      </c>
    </row>
    <row r="4003" spans="1:17" hidden="1" x14ac:dyDescent="0.3">
      <c r="A4003" t="s">
        <v>8238</v>
      </c>
      <c r="B4003" t="s">
        <v>8239</v>
      </c>
      <c r="C4003" t="s">
        <v>10405</v>
      </c>
      <c r="D4003" t="s">
        <v>400</v>
      </c>
      <c r="E4003">
        <v>24.138999999999999</v>
      </c>
      <c r="F4003">
        <v>23.9</v>
      </c>
      <c r="G4003">
        <v>8.7387365838745392</v>
      </c>
      <c r="H4003">
        <v>16.2672257445073</v>
      </c>
      <c r="I4003">
        <v>40.883506212182297</v>
      </c>
      <c r="J4003">
        <v>-7.5866250397893902</v>
      </c>
      <c r="K4003">
        <v>22.255601520372402</v>
      </c>
      <c r="L4003">
        <v>19.410313572763101</v>
      </c>
      <c r="M4003">
        <v>53.498650315108499</v>
      </c>
      <c r="N4003">
        <v>0.44489580145238</v>
      </c>
      <c r="O4003">
        <v>16.234309623430899</v>
      </c>
      <c r="P4003">
        <v>84.271395528141795</v>
      </c>
      <c r="Q4003">
        <v>0.111410649732773</v>
      </c>
    </row>
    <row r="4004" spans="1:17" hidden="1" x14ac:dyDescent="0.3">
      <c r="A4004" t="s">
        <v>8240</v>
      </c>
      <c r="B4004" t="s">
        <v>8241</v>
      </c>
      <c r="C4004" t="s">
        <v>10405</v>
      </c>
      <c r="D4004" t="s">
        <v>592</v>
      </c>
      <c r="E4004">
        <v>24.104265999999999</v>
      </c>
      <c r="F4004">
        <v>20.6</v>
      </c>
      <c r="G4004">
        <v>-18.662685523429801</v>
      </c>
      <c r="H4004">
        <v>-26.647475366974199</v>
      </c>
      <c r="I4004">
        <v>5.9586539299917396</v>
      </c>
      <c r="J4004">
        <v>-4.1907954227473301</v>
      </c>
      <c r="K4004">
        <v>22.161526406654598</v>
      </c>
      <c r="L4004">
        <v>19.622796709240401</v>
      </c>
      <c r="M4004">
        <v>30.576470319547301</v>
      </c>
      <c r="N4004">
        <v>2.95681049910519</v>
      </c>
      <c r="O4004">
        <v>28.446601941747499</v>
      </c>
      <c r="P4004">
        <v>44.055944055944003</v>
      </c>
      <c r="Q4004">
        <v>0.19230984586622199</v>
      </c>
    </row>
    <row r="4005" spans="1:17" hidden="1" x14ac:dyDescent="0.3">
      <c r="A4005" t="s">
        <v>8242</v>
      </c>
      <c r="B4005" t="s">
        <v>8243</v>
      </c>
      <c r="C4005" t="s">
        <v>10405</v>
      </c>
      <c r="D4005" t="s">
        <v>5627</v>
      </c>
      <c r="E4005">
        <v>24.09</v>
      </c>
      <c r="F4005">
        <v>40.15</v>
      </c>
      <c r="G4005">
        <v>-26.413574340495099</v>
      </c>
      <c r="H4005">
        <v>-3.3134357337974998</v>
      </c>
      <c r="I4005">
        <v>-27.7741037688962</v>
      </c>
      <c r="J4005">
        <v>-1.79727372614139</v>
      </c>
      <c r="K4005">
        <v>40.422565366939303</v>
      </c>
      <c r="L4005">
        <v>42.779937315137502</v>
      </c>
      <c r="M4005">
        <v>55.750657050219402</v>
      </c>
      <c r="N4005">
        <v>0.99241751542801704</v>
      </c>
      <c r="O4005">
        <v>60.373599003735997</v>
      </c>
      <c r="P4005">
        <v>19.281045751633901</v>
      </c>
      <c r="Q4005">
        <v>3.9323724668371002E-2</v>
      </c>
    </row>
    <row r="4006" spans="1:17" hidden="1" x14ac:dyDescent="0.3">
      <c r="A4006" t="s">
        <v>8244</v>
      </c>
      <c r="B4006" t="s">
        <v>8245</v>
      </c>
      <c r="C4006" t="s">
        <v>10405</v>
      </c>
      <c r="D4006" t="s">
        <v>21</v>
      </c>
      <c r="E4006">
        <v>24.087016200000001</v>
      </c>
      <c r="F4006">
        <v>2.1800000000000002</v>
      </c>
      <c r="G4006">
        <v>30.837068453935998</v>
      </c>
      <c r="H4006">
        <v>-5.3857946868358901</v>
      </c>
      <c r="I4006">
        <v>-2.65779737791875</v>
      </c>
      <c r="J4006">
        <v>3.11129104698158</v>
      </c>
      <c r="K4006">
        <v>2.2786884370985798</v>
      </c>
      <c r="L4006">
        <v>2.1216673238185</v>
      </c>
      <c r="M4006">
        <v>44.340947848677899</v>
      </c>
      <c r="N4006">
        <v>0.91137388284051102</v>
      </c>
      <c r="O4006">
        <v>68.348623853210995</v>
      </c>
      <c r="P4006">
        <v>92.920353982300895</v>
      </c>
      <c r="Q4006">
        <v>5.7439387327840999E-2</v>
      </c>
    </row>
    <row r="4007" spans="1:17" hidden="1" x14ac:dyDescent="0.3">
      <c r="A4007" t="s">
        <v>8246</v>
      </c>
      <c r="B4007" t="s">
        <v>8247</v>
      </c>
      <c r="C4007" t="s">
        <v>10405</v>
      </c>
      <c r="D4007" t="s">
        <v>592</v>
      </c>
      <c r="E4007">
        <v>24.036439556999898</v>
      </c>
      <c r="F4007">
        <v>3.11</v>
      </c>
      <c r="G4007">
        <v>-31.202249519304502</v>
      </c>
      <c r="H4007">
        <v>-7.5589429101586898</v>
      </c>
      <c r="I4007">
        <v>-15.092007904234499</v>
      </c>
      <c r="J4007">
        <v>-11.2220826431054</v>
      </c>
      <c r="K4007">
        <v>3.17233741282323</v>
      </c>
      <c r="L4007">
        <v>3.1465411912747299</v>
      </c>
      <c r="M4007">
        <v>44.298989004899703</v>
      </c>
      <c r="N4007">
        <v>0.51413587246207804</v>
      </c>
      <c r="O4007">
        <v>45.6591639871382</v>
      </c>
      <c r="P4007">
        <v>29.0456431535269</v>
      </c>
      <c r="Q4007">
        <v>2.3021418367436999E-2</v>
      </c>
    </row>
    <row r="4008" spans="1:17" hidden="1" x14ac:dyDescent="0.3">
      <c r="A4008" t="s">
        <v>8248</v>
      </c>
      <c r="B4008" t="s">
        <v>8249</v>
      </c>
      <c r="C4008" t="s">
        <v>10405</v>
      </c>
      <c r="D4008" t="s">
        <v>54</v>
      </c>
      <c r="E4008">
        <v>24.02240385</v>
      </c>
      <c r="F4008">
        <v>59.75</v>
      </c>
      <c r="G4008">
        <v>-47.337476079408503</v>
      </c>
      <c r="H4008">
        <v>17.176052680918399</v>
      </c>
      <c r="I4008">
        <v>26.2351682091257</v>
      </c>
      <c r="J4008">
        <v>-3.2158188995191401</v>
      </c>
      <c r="K4008">
        <v>52.1855673192061</v>
      </c>
      <c r="M4008">
        <v>54.16378185992</v>
      </c>
      <c r="N4008">
        <v>0.60941828254847596</v>
      </c>
      <c r="O4008">
        <v>19.163179916317901</v>
      </c>
      <c r="P4008">
        <v>80.5135951661631</v>
      </c>
    </row>
    <row r="4009" spans="1:17" hidden="1" x14ac:dyDescent="0.3">
      <c r="A4009" t="s">
        <v>8250</v>
      </c>
      <c r="B4009" t="s">
        <v>8251</v>
      </c>
      <c r="C4009" t="s">
        <v>10405</v>
      </c>
      <c r="D4009" t="s">
        <v>438</v>
      </c>
      <c r="E4009">
        <v>24.014900000000001</v>
      </c>
      <c r="F4009">
        <v>20.3</v>
      </c>
      <c r="G4009">
        <v>152.06658520584</v>
      </c>
      <c r="H4009">
        <v>2.7700264007579198</v>
      </c>
      <c r="I4009">
        <v>33.534728546557801</v>
      </c>
      <c r="J4009">
        <v>-8.8590780239087792</v>
      </c>
      <c r="K4009">
        <v>20.200541401785699</v>
      </c>
      <c r="L4009">
        <v>16.147596143316498</v>
      </c>
      <c r="M4009">
        <v>42.509316798002097</v>
      </c>
      <c r="N4009">
        <v>0.60845807483189895</v>
      </c>
      <c r="O4009">
        <v>27.980295566502399</v>
      </c>
      <c r="P4009">
        <v>198.529411764705</v>
      </c>
      <c r="Q4009">
        <v>0.14194308713928</v>
      </c>
    </row>
    <row r="4010" spans="1:17" hidden="1" x14ac:dyDescent="0.3">
      <c r="A4010" t="s">
        <v>8252</v>
      </c>
      <c r="B4010" t="s">
        <v>8253</v>
      </c>
      <c r="C4010" t="s">
        <v>10405</v>
      </c>
      <c r="D4010" t="s">
        <v>21</v>
      </c>
      <c r="E4010">
        <v>24.007115145</v>
      </c>
      <c r="F4010">
        <v>187.45</v>
      </c>
      <c r="G4010">
        <v>67.777764335550202</v>
      </c>
      <c r="H4010">
        <v>-14.402799718937199</v>
      </c>
      <c r="I4010">
        <v>37.203298661147898</v>
      </c>
      <c r="J4010">
        <v>-6.0237701036211</v>
      </c>
      <c r="K4010">
        <v>186.76307847842</v>
      </c>
      <c r="L4010">
        <v>150.615382019755</v>
      </c>
      <c r="M4010">
        <v>38.488416890380499</v>
      </c>
      <c r="N4010">
        <v>0.19558544632258201</v>
      </c>
      <c r="O4010">
        <v>30.648172846092201</v>
      </c>
      <c r="P4010">
        <v>113.011363636363</v>
      </c>
      <c r="Q4010">
        <v>0.21137562612119401</v>
      </c>
    </row>
    <row r="4011" spans="1:17" hidden="1" x14ac:dyDescent="0.3">
      <c r="A4011" t="s">
        <v>8254</v>
      </c>
      <c r="B4011" t="s">
        <v>8255</v>
      </c>
      <c r="C4011" t="s">
        <v>10405</v>
      </c>
      <c r="D4011" t="s">
        <v>46</v>
      </c>
      <c r="E4011">
        <v>23.974720000000001</v>
      </c>
      <c r="F4011">
        <v>26.95</v>
      </c>
      <c r="G4011">
        <v>88.510272344540198</v>
      </c>
      <c r="H4011">
        <v>-7.2084201620603503</v>
      </c>
      <c r="I4011">
        <v>51.359274104795503</v>
      </c>
      <c r="J4011">
        <v>-2.0530282018447199</v>
      </c>
      <c r="K4011">
        <v>26.952890798509301</v>
      </c>
      <c r="L4011">
        <v>21.259570218832799</v>
      </c>
      <c r="M4011">
        <v>2.48165326066606</v>
      </c>
      <c r="N4011">
        <v>4.3636363636363598E-2</v>
      </c>
      <c r="O4011">
        <v>5.1576994434137298</v>
      </c>
      <c r="P4011">
        <v>231.48831488314801</v>
      </c>
    </row>
    <row r="4012" spans="1:17" hidden="1" x14ac:dyDescent="0.3">
      <c r="A4012" t="s">
        <v>8256</v>
      </c>
      <c r="B4012" t="s">
        <v>8257</v>
      </c>
      <c r="C4012" t="s">
        <v>10405</v>
      </c>
      <c r="D4012" t="s">
        <v>393</v>
      </c>
      <c r="E4012">
        <v>23.91</v>
      </c>
      <c r="F4012">
        <v>79.7</v>
      </c>
      <c r="G4012">
        <v>67.400501289756903</v>
      </c>
      <c r="H4012">
        <v>-11.8853783270661</v>
      </c>
      <c r="I4012">
        <v>-6.8077101089624001</v>
      </c>
      <c r="J4012">
        <v>-8.0562867555482001</v>
      </c>
      <c r="K4012">
        <v>78.106878847743999</v>
      </c>
      <c r="L4012">
        <v>70.462132495056096</v>
      </c>
      <c r="M4012">
        <v>58.885351371095197</v>
      </c>
      <c r="N4012">
        <v>0.545972247671067</v>
      </c>
      <c r="O4012">
        <v>24.140526976160601</v>
      </c>
      <c r="P4012">
        <v>121.388888888888</v>
      </c>
      <c r="Q4012">
        <v>4.1893325164056E-2</v>
      </c>
    </row>
    <row r="4013" spans="1:17" hidden="1" x14ac:dyDescent="0.3">
      <c r="A4013" t="s">
        <v>8258</v>
      </c>
      <c r="B4013" t="s">
        <v>8259</v>
      </c>
      <c r="C4013" t="s">
        <v>10405</v>
      </c>
      <c r="E4013">
        <v>23.848559999999999</v>
      </c>
      <c r="F4013">
        <v>30.5</v>
      </c>
      <c r="G4013">
        <v>-6.3350954180620196</v>
      </c>
      <c r="H4013">
        <v>12.827680920972099</v>
      </c>
      <c r="I4013">
        <v>8.1197638089991404</v>
      </c>
      <c r="J4013">
        <v>-15.270651699842</v>
      </c>
      <c r="M4013">
        <v>24.118058024361702</v>
      </c>
      <c r="O4013">
        <v>49.5081967213114</v>
      </c>
      <c r="P4013">
        <v>42.191142191142099</v>
      </c>
    </row>
    <row r="4014" spans="1:17" hidden="1" x14ac:dyDescent="0.3">
      <c r="A4014" t="s">
        <v>8260</v>
      </c>
      <c r="B4014" t="s">
        <v>8261</v>
      </c>
      <c r="C4014" t="s">
        <v>10405</v>
      </c>
      <c r="D4014" t="s">
        <v>549</v>
      </c>
      <c r="E4014">
        <v>23.841042911999999</v>
      </c>
      <c r="F4014">
        <v>40.08</v>
      </c>
      <c r="G4014">
        <v>13.473198896718401</v>
      </c>
      <c r="H4014">
        <v>8.5543427612042002</v>
      </c>
      <c r="I4014">
        <v>-59.062518976705398</v>
      </c>
      <c r="J4014">
        <v>2.2170810335077999</v>
      </c>
      <c r="K4014">
        <v>41.377999110422898</v>
      </c>
      <c r="L4014">
        <v>42.327351843027003</v>
      </c>
      <c r="M4014">
        <v>46.419940580581702</v>
      </c>
      <c r="N4014">
        <v>0.63148703632205705</v>
      </c>
      <c r="O4014">
        <v>122.77944111776399</v>
      </c>
      <c r="P4014">
        <v>131.54246100519899</v>
      </c>
      <c r="Q4014">
        <v>2.5347751834842999E-2</v>
      </c>
    </row>
    <row r="4015" spans="1:17" hidden="1" x14ac:dyDescent="0.3">
      <c r="A4015" t="s">
        <v>8262</v>
      </c>
      <c r="B4015" t="s">
        <v>8263</v>
      </c>
      <c r="C4015" t="s">
        <v>10405</v>
      </c>
      <c r="D4015" t="s">
        <v>86</v>
      </c>
      <c r="E4015">
        <v>23.81396346</v>
      </c>
      <c r="F4015">
        <v>4.76</v>
      </c>
      <c r="G4015">
        <v>29.506433493146702</v>
      </c>
      <c r="H4015">
        <v>-4.0893163008786697</v>
      </c>
      <c r="I4015">
        <v>-1.0132213902723799</v>
      </c>
      <c r="J4015">
        <v>-2.0530282018447199</v>
      </c>
      <c r="K4015">
        <v>4.6511154485665296</v>
      </c>
      <c r="L4015">
        <v>4.2494205455561804</v>
      </c>
      <c r="M4015">
        <v>44.735594107163699</v>
      </c>
      <c r="N4015">
        <v>1.08370588932415</v>
      </c>
      <c r="O4015">
        <v>36.134453781512597</v>
      </c>
      <c r="P4015">
        <v>82.375478927203005</v>
      </c>
      <c r="Q4015">
        <v>-5.4590998676094002E-2</v>
      </c>
    </row>
    <row r="4016" spans="1:17" hidden="1" x14ac:dyDescent="0.3">
      <c r="A4016" t="s">
        <v>8264</v>
      </c>
      <c r="B4016" t="s">
        <v>8265</v>
      </c>
      <c r="C4016" t="s">
        <v>10405</v>
      </c>
      <c r="D4016" t="s">
        <v>400</v>
      </c>
      <c r="E4016">
        <v>23.802510000000002</v>
      </c>
      <c r="F4016">
        <v>47.51</v>
      </c>
      <c r="G4016">
        <v>152.47126729813499</v>
      </c>
      <c r="H4016">
        <v>-4.5008389346235198</v>
      </c>
      <c r="I4016">
        <v>-17.394639483181901</v>
      </c>
      <c r="J4016">
        <v>-2.0530282018447199</v>
      </c>
      <c r="K4016">
        <v>47.502423614775402</v>
      </c>
      <c r="L4016">
        <v>44.764568729135704</v>
      </c>
      <c r="M4016">
        <v>100</v>
      </c>
      <c r="O4016">
        <v>0</v>
      </c>
      <c r="P4016">
        <v>184.320766008378</v>
      </c>
    </row>
    <row r="4017" spans="1:17" hidden="1" x14ac:dyDescent="0.3">
      <c r="A4017" t="s">
        <v>8266</v>
      </c>
      <c r="B4017" t="s">
        <v>8267</v>
      </c>
      <c r="C4017" t="s">
        <v>10405</v>
      </c>
      <c r="D4017" t="s">
        <v>549</v>
      </c>
      <c r="E4017">
        <v>23.748999999999999</v>
      </c>
      <c r="F4017">
        <v>13.97</v>
      </c>
      <c r="G4017">
        <v>-20.000019126576099</v>
      </c>
      <c r="H4017">
        <v>-12.228712118242999</v>
      </c>
      <c r="I4017">
        <v>-9.4348249545884002</v>
      </c>
      <c r="J4017">
        <v>-5.7082006156378204</v>
      </c>
      <c r="K4017">
        <v>14.3690118040457</v>
      </c>
      <c r="L4017">
        <v>14.0007797533746</v>
      </c>
      <c r="M4017">
        <v>35.504072955661997</v>
      </c>
      <c r="N4017">
        <v>0.90020236640109497</v>
      </c>
      <c r="O4017">
        <v>28.847530422333499</v>
      </c>
      <c r="P4017">
        <v>28.993536472760798</v>
      </c>
      <c r="Q4017">
        <v>4.1149393885309998E-2</v>
      </c>
    </row>
    <row r="4018" spans="1:17" hidden="1" x14ac:dyDescent="0.3">
      <c r="A4018" t="s">
        <v>8268</v>
      </c>
      <c r="B4018" t="s">
        <v>8269</v>
      </c>
      <c r="C4018" t="s">
        <v>10405</v>
      </c>
      <c r="D4018" t="s">
        <v>125</v>
      </c>
      <c r="E4018">
        <v>23.673815999999999</v>
      </c>
      <c r="F4018">
        <v>43.15</v>
      </c>
      <c r="G4018">
        <v>67.734220068665294</v>
      </c>
      <c r="H4018">
        <v>14.1119087889972</v>
      </c>
      <c r="I4018">
        <v>4.8087023463281096</v>
      </c>
      <c r="J4018">
        <v>6.7408799288356898</v>
      </c>
      <c r="K4018">
        <v>37.234243043048501</v>
      </c>
      <c r="L4018">
        <v>32.457839640618197</v>
      </c>
      <c r="M4018">
        <v>68.839307559029393</v>
      </c>
      <c r="N4018">
        <v>1.6171942294513</v>
      </c>
      <c r="O4018">
        <v>23.615295480880601</v>
      </c>
      <c r="P4018">
        <v>139.722222222222</v>
      </c>
      <c r="Q4018">
        <v>6.3626586221798995E-2</v>
      </c>
    </row>
    <row r="4019" spans="1:17" hidden="1" x14ac:dyDescent="0.3">
      <c r="A4019" t="s">
        <v>8270</v>
      </c>
      <c r="B4019" t="s">
        <v>8271</v>
      </c>
      <c r="C4019" t="s">
        <v>10405</v>
      </c>
      <c r="D4019" t="s">
        <v>3193</v>
      </c>
      <c r="E4019">
        <v>23.662170724999999</v>
      </c>
      <c r="F4019">
        <v>45.25</v>
      </c>
      <c r="G4019">
        <v>-37.578665376909697</v>
      </c>
      <c r="H4019">
        <v>0.36590498194658</v>
      </c>
      <c r="I4019">
        <v>-25.047700707671702</v>
      </c>
      <c r="J4019">
        <v>2.81371571472538</v>
      </c>
      <c r="K4019">
        <v>44.172666901009997</v>
      </c>
      <c r="L4019">
        <v>46.1562781919258</v>
      </c>
      <c r="M4019">
        <v>99.756283161921502</v>
      </c>
      <c r="N4019">
        <v>0.211966357187926</v>
      </c>
      <c r="O4019">
        <v>25.3038674033149</v>
      </c>
      <c r="P4019">
        <v>6.7720622935346801</v>
      </c>
    </row>
    <row r="4020" spans="1:17" hidden="1" x14ac:dyDescent="0.3">
      <c r="A4020" t="s">
        <v>8272</v>
      </c>
      <c r="B4020" t="s">
        <v>8273</v>
      </c>
      <c r="C4020" t="s">
        <v>10405</v>
      </c>
      <c r="D4020" t="s">
        <v>403</v>
      </c>
      <c r="E4020">
        <v>23.538768000000001</v>
      </c>
      <c r="F4020">
        <v>44.99</v>
      </c>
      <c r="G4020">
        <v>-9.7930689761139398</v>
      </c>
      <c r="H4020">
        <v>-6.4106768204774003</v>
      </c>
      <c r="I4020">
        <v>6.2042616157191803</v>
      </c>
      <c r="J4020">
        <v>-8.5319610834877295</v>
      </c>
      <c r="K4020">
        <v>43.425132001870999</v>
      </c>
      <c r="L4020">
        <v>40.504539030772101</v>
      </c>
      <c r="M4020">
        <v>51.345312612980798</v>
      </c>
      <c r="N4020">
        <v>0.70399315144151098</v>
      </c>
      <c r="O4020">
        <v>14.247610580128899</v>
      </c>
      <c r="P4020">
        <v>44.895330112721403</v>
      </c>
      <c r="Q4020">
        <v>-1.8085944457337001E-2</v>
      </c>
    </row>
    <row r="4021" spans="1:17" hidden="1" x14ac:dyDescent="0.3">
      <c r="A4021" t="s">
        <v>8274</v>
      </c>
      <c r="B4021" t="s">
        <v>8275</v>
      </c>
      <c r="C4021" t="s">
        <v>10405</v>
      </c>
      <c r="D4021" t="s">
        <v>116</v>
      </c>
      <c r="E4021">
        <v>23.5352061</v>
      </c>
      <c r="F4021">
        <v>67.23</v>
      </c>
      <c r="G4021">
        <v>107.65887321708099</v>
      </c>
      <c r="H4021">
        <v>15.0946980249301</v>
      </c>
      <c r="I4021">
        <v>64.308063219520704</v>
      </c>
      <c r="J4021">
        <v>-8.3627796358791393</v>
      </c>
      <c r="K4021">
        <v>64.761443683346002</v>
      </c>
      <c r="L4021">
        <v>52.366610815847302</v>
      </c>
      <c r="M4021">
        <v>42.895218029360798</v>
      </c>
      <c r="N4021">
        <v>0.61150599322585297</v>
      </c>
      <c r="O4021">
        <v>37.349397590361399</v>
      </c>
      <c r="P4021">
        <v>144.47272727272701</v>
      </c>
      <c r="Q4021">
        <v>8.9289568988041995E-2</v>
      </c>
    </row>
    <row r="4022" spans="1:17" hidden="1" x14ac:dyDescent="0.3">
      <c r="A4022" t="s">
        <v>8276</v>
      </c>
      <c r="B4022" t="s">
        <v>8277</v>
      </c>
      <c r="C4022" t="s">
        <v>10405</v>
      </c>
      <c r="D4022" t="s">
        <v>21</v>
      </c>
      <c r="E4022">
        <v>23.4666329</v>
      </c>
      <c r="F4022">
        <v>15.25</v>
      </c>
      <c r="G4022">
        <v>-8.36771733372486</v>
      </c>
      <c r="H4022">
        <v>-14.5981625355967</v>
      </c>
      <c r="I4022">
        <v>39.4983646320444</v>
      </c>
      <c r="J4022">
        <v>-3.6508977091682899</v>
      </c>
      <c r="K4022">
        <v>14.8224938997074</v>
      </c>
      <c r="L4022">
        <v>14.531947260026399</v>
      </c>
      <c r="M4022">
        <v>55.494309031073598</v>
      </c>
      <c r="N4022">
        <v>1.01497575787587</v>
      </c>
      <c r="O4022">
        <v>34.2950819672131</v>
      </c>
      <c r="P4022">
        <v>64.864864864864799</v>
      </c>
      <c r="Q4022">
        <v>3.6260695556521998E-2</v>
      </c>
    </row>
    <row r="4023" spans="1:17" hidden="1" x14ac:dyDescent="0.3">
      <c r="A4023" t="s">
        <v>8278</v>
      </c>
      <c r="B4023" t="s">
        <v>8279</v>
      </c>
      <c r="C4023" t="s">
        <v>10405</v>
      </c>
      <c r="E4023">
        <v>23.464773894</v>
      </c>
      <c r="F4023">
        <v>51.13</v>
      </c>
      <c r="G4023">
        <v>108.08480443382</v>
      </c>
      <c r="H4023">
        <v>0.488894124924726</v>
      </c>
      <c r="I4023">
        <v>70.790859228632499</v>
      </c>
      <c r="J4023">
        <v>-2.0530282018447199</v>
      </c>
      <c r="K4023">
        <v>46.780721512799801</v>
      </c>
      <c r="L4023">
        <v>34.177693664938197</v>
      </c>
      <c r="M4023">
        <v>100</v>
      </c>
      <c r="N4023">
        <v>0</v>
      </c>
      <c r="O4023">
        <v>0</v>
      </c>
      <c r="P4023">
        <v>139.93430314406299</v>
      </c>
    </row>
    <row r="4024" spans="1:17" hidden="1" x14ac:dyDescent="0.3">
      <c r="A4024" t="s">
        <v>8280</v>
      </c>
      <c r="B4024" t="s">
        <v>8281</v>
      </c>
      <c r="C4024" t="s">
        <v>10405</v>
      </c>
      <c r="D4024" t="s">
        <v>8282</v>
      </c>
      <c r="E4024">
        <v>23.453812500000002</v>
      </c>
      <c r="F4024">
        <v>64.5</v>
      </c>
      <c r="G4024">
        <v>-83.480544829478106</v>
      </c>
      <c r="H4024">
        <v>-10.528612473460701</v>
      </c>
      <c r="I4024">
        <v>-69.025685602416999</v>
      </c>
      <c r="J4024">
        <v>-6.4319101894223696</v>
      </c>
      <c r="K4024">
        <v>65.481612165156307</v>
      </c>
      <c r="M4024">
        <v>54.525424027462101</v>
      </c>
      <c r="N4024">
        <v>0.84554425837320502</v>
      </c>
      <c r="O4024">
        <v>151.24031007751901</v>
      </c>
      <c r="P4024">
        <v>35.2201257861635</v>
      </c>
    </row>
    <row r="4025" spans="1:17" hidden="1" x14ac:dyDescent="0.3">
      <c r="A4025" t="s">
        <v>8283</v>
      </c>
      <c r="B4025" t="s">
        <v>8284</v>
      </c>
      <c r="C4025" t="s">
        <v>10405</v>
      </c>
      <c r="D4025" t="s">
        <v>2307</v>
      </c>
      <c r="E4025">
        <v>23.373381885000001</v>
      </c>
      <c r="F4025">
        <v>12.39</v>
      </c>
      <c r="G4025">
        <v>-51.342676098157298</v>
      </c>
      <c r="H4025">
        <v>-11.2026461635391</v>
      </c>
      <c r="I4025">
        <v>-10.859815751453599</v>
      </c>
      <c r="J4025">
        <v>5.4057749204449603</v>
      </c>
      <c r="K4025">
        <v>13.0618341036409</v>
      </c>
      <c r="L4025">
        <v>14.0975420648275</v>
      </c>
      <c r="M4025">
        <v>62.8849461372562</v>
      </c>
      <c r="N4025">
        <v>0.17512921860747899</v>
      </c>
      <c r="O4025">
        <v>49.3139628732849</v>
      </c>
      <c r="P4025">
        <v>15.794392523364399</v>
      </c>
      <c r="Q4025">
        <v>-7.1033746035795001E-2</v>
      </c>
    </row>
    <row r="4026" spans="1:17" hidden="1" x14ac:dyDescent="0.3">
      <c r="A4026" t="s">
        <v>8285</v>
      </c>
      <c r="B4026" t="s">
        <v>8286</v>
      </c>
      <c r="C4026" t="s">
        <v>10405</v>
      </c>
      <c r="D4026" t="s">
        <v>753</v>
      </c>
      <c r="E4026">
        <v>23.31605892</v>
      </c>
      <c r="F4026">
        <v>86.63</v>
      </c>
      <c r="G4026">
        <v>-10.9423109921691</v>
      </c>
      <c r="H4026">
        <v>-0.88320596864365597</v>
      </c>
      <c r="I4026">
        <v>1.6353138006872601</v>
      </c>
      <c r="J4026">
        <v>-0.90709742541815197</v>
      </c>
      <c r="K4026">
        <v>83.451074769914499</v>
      </c>
      <c r="L4026">
        <v>79.794234981135006</v>
      </c>
      <c r="M4026">
        <v>58.062255720738897</v>
      </c>
      <c r="N4026">
        <v>1.05948867701334</v>
      </c>
      <c r="O4026">
        <v>7.4108276578552497</v>
      </c>
      <c r="P4026">
        <v>31.138359067514301</v>
      </c>
    </row>
    <row r="4027" spans="1:17" hidden="1" x14ac:dyDescent="0.3">
      <c r="A4027" t="s">
        <v>8287</v>
      </c>
      <c r="B4027" t="s">
        <v>8288</v>
      </c>
      <c r="C4027" t="s">
        <v>10405</v>
      </c>
      <c r="D4027" t="s">
        <v>279</v>
      </c>
      <c r="E4027">
        <v>23.284226</v>
      </c>
      <c r="F4027">
        <v>25.55</v>
      </c>
      <c r="G4027">
        <v>37.355799303001902</v>
      </c>
      <c r="H4027">
        <v>-4.5008389346235198</v>
      </c>
      <c r="I4027">
        <v>1.44256981914366</v>
      </c>
      <c r="J4027">
        <v>-5.7358542071059002</v>
      </c>
      <c r="K4027">
        <v>25.413772857249299</v>
      </c>
      <c r="L4027">
        <v>22.8970946684938</v>
      </c>
      <c r="M4027">
        <v>41.578057659938601</v>
      </c>
      <c r="N4027">
        <v>0.61986852525367797</v>
      </c>
      <c r="O4027">
        <v>25.2054794520547</v>
      </c>
      <c r="P4027">
        <v>79.676511954992904</v>
      </c>
      <c r="Q4027">
        <v>0.11102797922282</v>
      </c>
    </row>
    <row r="4028" spans="1:17" hidden="1" x14ac:dyDescent="0.3">
      <c r="A4028" t="s">
        <v>8289</v>
      </c>
      <c r="B4028" t="s">
        <v>8290</v>
      </c>
      <c r="C4028" t="s">
        <v>10405</v>
      </c>
      <c r="E4028">
        <v>23.278128299999999</v>
      </c>
      <c r="F4028">
        <v>21.57</v>
      </c>
      <c r="G4028">
        <v>-2.9964521152609902</v>
      </c>
      <c r="H4028">
        <v>-0.82506136629175897</v>
      </c>
      <c r="I4028">
        <v>-14.4352122755446</v>
      </c>
      <c r="J4028">
        <v>-6.4424241166643696</v>
      </c>
      <c r="K4028">
        <v>22.095818867916599</v>
      </c>
      <c r="L4028">
        <v>21.8085860526845</v>
      </c>
      <c r="M4028">
        <v>45.216690793225602</v>
      </c>
      <c r="N4028">
        <v>0.64800250365363898</v>
      </c>
      <c r="O4028">
        <v>43.6254056560037</v>
      </c>
      <c r="P4028">
        <v>39.161290322580598</v>
      </c>
      <c r="Q4028">
        <v>7.8292942918770005E-3</v>
      </c>
    </row>
    <row r="4029" spans="1:17" hidden="1" x14ac:dyDescent="0.3">
      <c r="A4029" t="s">
        <v>8291</v>
      </c>
      <c r="B4029" t="s">
        <v>8292</v>
      </c>
      <c r="C4029" t="s">
        <v>10405</v>
      </c>
      <c r="D4029" t="s">
        <v>642</v>
      </c>
      <c r="E4029">
        <v>23.276955000000001</v>
      </c>
      <c r="F4029">
        <v>75.55</v>
      </c>
      <c r="G4029">
        <v>-23.920927281671599</v>
      </c>
      <c r="H4029">
        <v>11.0047790429045</v>
      </c>
      <c r="I4029">
        <v>-3.7856169267909401</v>
      </c>
      <c r="J4029">
        <v>32.200703141438801</v>
      </c>
      <c r="K4029">
        <v>64.401526781183094</v>
      </c>
      <c r="L4029">
        <v>66.651169423174906</v>
      </c>
      <c r="M4029">
        <v>91.224027770944303</v>
      </c>
      <c r="N4029">
        <v>5.07004470938897</v>
      </c>
      <c r="O4029">
        <v>1.9192587690271401</v>
      </c>
      <c r="P4029">
        <v>40.951492537313399</v>
      </c>
    </row>
    <row r="4030" spans="1:17" hidden="1" x14ac:dyDescent="0.3">
      <c r="A4030" t="s">
        <v>8293</v>
      </c>
      <c r="B4030" t="s">
        <v>8294</v>
      </c>
      <c r="C4030" t="s">
        <v>10405</v>
      </c>
      <c r="D4030" t="s">
        <v>130</v>
      </c>
      <c r="E4030">
        <v>23.227475200000001</v>
      </c>
      <c r="F4030">
        <v>11.84</v>
      </c>
      <c r="G4030">
        <v>20.140231713376899</v>
      </c>
      <c r="H4030">
        <v>-0.33786284959252</v>
      </c>
      <c r="I4030">
        <v>53.456731368188898</v>
      </c>
      <c r="J4030">
        <v>-7.9730282018447198</v>
      </c>
      <c r="K4030">
        <v>10.9103260173323</v>
      </c>
      <c r="L4030">
        <v>9.2331944910956292</v>
      </c>
      <c r="M4030">
        <v>43.153295719426403</v>
      </c>
      <c r="N4030">
        <v>0.205339446168081</v>
      </c>
      <c r="O4030">
        <v>36.402027027027003</v>
      </c>
      <c r="P4030">
        <v>89.44</v>
      </c>
      <c r="Q4030">
        <v>9.9764143874261996E-2</v>
      </c>
    </row>
    <row r="4031" spans="1:17" hidden="1" x14ac:dyDescent="0.3">
      <c r="A4031" t="s">
        <v>8295</v>
      </c>
      <c r="B4031" t="s">
        <v>8296</v>
      </c>
      <c r="C4031" t="s">
        <v>10405</v>
      </c>
      <c r="D4031" t="s">
        <v>592</v>
      </c>
      <c r="E4031">
        <v>23.220495</v>
      </c>
      <c r="F4031">
        <v>62.17</v>
      </c>
      <c r="G4031">
        <v>19.784647631220299</v>
      </c>
      <c r="H4031">
        <v>28.454678601732301</v>
      </c>
      <c r="I4031">
        <v>-1.62182756511861</v>
      </c>
      <c r="J4031">
        <v>13.676681403516399</v>
      </c>
      <c r="K4031">
        <v>49.342599979149597</v>
      </c>
      <c r="L4031">
        <v>48.545398451767099</v>
      </c>
      <c r="M4031">
        <v>96.330785732689193</v>
      </c>
      <c r="N4031">
        <v>1.29086198775317</v>
      </c>
      <c r="O4031">
        <v>0</v>
      </c>
      <c r="P4031">
        <v>63.390275952693798</v>
      </c>
      <c r="Q4031">
        <v>0.11479627787489501</v>
      </c>
    </row>
    <row r="4032" spans="1:17" hidden="1" x14ac:dyDescent="0.3">
      <c r="A4032" t="s">
        <v>8297</v>
      </c>
      <c r="B4032" t="s">
        <v>8298</v>
      </c>
      <c r="C4032" t="s">
        <v>10405</v>
      </c>
      <c r="D4032" t="s">
        <v>400</v>
      </c>
      <c r="E4032">
        <v>23.19511795</v>
      </c>
      <c r="F4032">
        <v>33.049999999999997</v>
      </c>
      <c r="G4032">
        <v>67.607351018181703</v>
      </c>
      <c r="H4032">
        <v>3.62416106537647</v>
      </c>
      <c r="I4032">
        <v>-14.1133894831819</v>
      </c>
      <c r="J4032">
        <v>-6.6047523397757502</v>
      </c>
      <c r="K4032">
        <v>32.927892943947199</v>
      </c>
      <c r="L4032">
        <v>28.504874256596</v>
      </c>
      <c r="M4032">
        <v>31.841445280449602</v>
      </c>
      <c r="N4032">
        <v>1.0073485518077501</v>
      </c>
      <c r="O4032">
        <v>26.596066565809299</v>
      </c>
      <c r="P4032">
        <v>109.177215189873</v>
      </c>
      <c r="Q4032">
        <v>8.1212702531011996E-2</v>
      </c>
    </row>
    <row r="4033" spans="1:17" hidden="1" x14ac:dyDescent="0.3">
      <c r="A4033" t="s">
        <v>8299</v>
      </c>
      <c r="B4033" t="s">
        <v>8300</v>
      </c>
      <c r="C4033" t="s">
        <v>10405</v>
      </c>
      <c r="D4033" t="s">
        <v>473</v>
      </c>
      <c r="E4033">
        <v>23.094999999999999</v>
      </c>
      <c r="F4033">
        <v>3.1</v>
      </c>
      <c r="G4033">
        <v>1.7711909449293299</v>
      </c>
      <c r="H4033">
        <v>4.09022635747269</v>
      </c>
      <c r="I4033">
        <v>24.157871932343198</v>
      </c>
      <c r="J4033">
        <v>-5.7115647872105599</v>
      </c>
      <c r="K4033">
        <v>3.02601011895355</v>
      </c>
      <c r="L4033">
        <v>2.65314832445973</v>
      </c>
      <c r="M4033">
        <v>37.694550410220799</v>
      </c>
      <c r="N4033">
        <v>0.489149703139442</v>
      </c>
      <c r="O4033">
        <v>36.774193548386997</v>
      </c>
      <c r="P4033">
        <v>68.478260869565204</v>
      </c>
      <c r="Q4033">
        <v>8.6546551725286996E-2</v>
      </c>
    </row>
    <row r="4034" spans="1:17" hidden="1" x14ac:dyDescent="0.3">
      <c r="A4034" t="s">
        <v>8301</v>
      </c>
      <c r="B4034" t="s">
        <v>8302</v>
      </c>
      <c r="C4034" t="s">
        <v>10405</v>
      </c>
      <c r="D4034" t="s">
        <v>792</v>
      </c>
      <c r="E4034">
        <v>23.091247410000001</v>
      </c>
      <c r="F4034">
        <v>2.6</v>
      </c>
      <c r="K4034">
        <v>2.9214051989229399</v>
      </c>
      <c r="L4034">
        <v>4.2861502767889696</v>
      </c>
      <c r="M4034">
        <v>64.437260219561196</v>
      </c>
      <c r="N4034">
        <v>1</v>
      </c>
      <c r="Q4034">
        <v>-8.2544193203107005E-2</v>
      </c>
    </row>
    <row r="4035" spans="1:17" hidden="1" x14ac:dyDescent="0.3">
      <c r="A4035" t="s">
        <v>8303</v>
      </c>
      <c r="B4035" t="s">
        <v>8304</v>
      </c>
      <c r="C4035" t="s">
        <v>10405</v>
      </c>
      <c r="D4035" t="s">
        <v>273</v>
      </c>
      <c r="E4035">
        <v>23.066960934000001</v>
      </c>
      <c r="F4035">
        <v>26.97</v>
      </c>
      <c r="G4035">
        <v>-53.675585666764803</v>
      </c>
      <c r="H4035">
        <v>-7.3310276138688</v>
      </c>
      <c r="I4035">
        <v>-11.9607067232131</v>
      </c>
      <c r="J4035">
        <v>-4.3870909297805296</v>
      </c>
      <c r="K4035">
        <v>26.990651750702099</v>
      </c>
      <c r="L4035">
        <v>29.212533826783801</v>
      </c>
      <c r="M4035">
        <v>54.001121140272701</v>
      </c>
      <c r="N4035">
        <v>0.50926847085259097</v>
      </c>
      <c r="O4035">
        <v>39.043381535038897</v>
      </c>
      <c r="P4035">
        <v>16.350301984469301</v>
      </c>
      <c r="Q4035">
        <v>-2.67118487614E-3</v>
      </c>
    </row>
    <row r="4036" spans="1:17" hidden="1" x14ac:dyDescent="0.3">
      <c r="A4036" t="s">
        <v>8305</v>
      </c>
      <c r="B4036" t="s">
        <v>8306</v>
      </c>
      <c r="C4036" t="s">
        <v>10405</v>
      </c>
      <c r="D4036" t="s">
        <v>130</v>
      </c>
      <c r="E4036">
        <v>23.000591</v>
      </c>
      <c r="F4036">
        <v>39.11</v>
      </c>
      <c r="G4036">
        <v>94.219865451606594</v>
      </c>
      <c r="H4036">
        <v>-3.4734416743495502</v>
      </c>
      <c r="I4036">
        <v>69.645054443169101</v>
      </c>
      <c r="J4036">
        <v>-7.8963869055029496</v>
      </c>
      <c r="K4036">
        <v>36.501238713308197</v>
      </c>
      <c r="L4036">
        <v>26.5622811735713</v>
      </c>
      <c r="M4036">
        <v>31.901688795854898</v>
      </c>
      <c r="N4036">
        <v>0.43404459909997001</v>
      </c>
      <c r="O4036">
        <v>29.9923293275377</v>
      </c>
      <c r="P4036">
        <v>200.38402457757201</v>
      </c>
      <c r="Q4036">
        <v>0.126344119223222</v>
      </c>
    </row>
    <row r="4037" spans="1:17" hidden="1" x14ac:dyDescent="0.3">
      <c r="A4037" t="s">
        <v>8307</v>
      </c>
      <c r="B4037" t="s">
        <v>8308</v>
      </c>
      <c r="C4037" t="s">
        <v>10405</v>
      </c>
      <c r="D4037" t="s">
        <v>7467</v>
      </c>
      <c r="E4037">
        <v>22.992538596999999</v>
      </c>
      <c r="F4037">
        <v>11.41</v>
      </c>
      <c r="G4037">
        <v>10.7755012897569</v>
      </c>
      <c r="H4037">
        <v>0.21531827061665601</v>
      </c>
      <c r="I4037">
        <v>16.998764521529498</v>
      </c>
      <c r="J4037">
        <v>-0.87159360268860098</v>
      </c>
      <c r="K4037">
        <v>12.1316941410944</v>
      </c>
      <c r="L4037">
        <v>11.1189802971611</v>
      </c>
      <c r="M4037">
        <v>39.345792911433598</v>
      </c>
      <c r="N4037">
        <v>0.43801305225950599</v>
      </c>
      <c r="O4037">
        <v>35.232252410166502</v>
      </c>
      <c r="P4037">
        <v>47.606727037516102</v>
      </c>
      <c r="Q4037">
        <v>7.2426987935139006E-2</v>
      </c>
    </row>
    <row r="4038" spans="1:17" hidden="1" x14ac:dyDescent="0.3">
      <c r="A4038" t="s">
        <v>8309</v>
      </c>
      <c r="B4038" t="s">
        <v>8310</v>
      </c>
      <c r="C4038" t="s">
        <v>10405</v>
      </c>
      <c r="D4038" t="s">
        <v>6056</v>
      </c>
      <c r="E4038">
        <v>22.990140799999999</v>
      </c>
      <c r="F4038">
        <v>31.24</v>
      </c>
      <c r="G4038">
        <v>59.220837681194098</v>
      </c>
      <c r="H4038">
        <v>-13.4916646226969</v>
      </c>
      <c r="I4038">
        <v>12.285725813621699</v>
      </c>
      <c r="J4038">
        <v>16.844295010300701</v>
      </c>
      <c r="K4038">
        <v>28.516696960701601</v>
      </c>
      <c r="L4038">
        <v>26.004422253955202</v>
      </c>
      <c r="M4038">
        <v>77.318936882217102</v>
      </c>
      <c r="N4038">
        <v>1.30246868361292</v>
      </c>
      <c r="O4038">
        <v>12.0358514724711</v>
      </c>
      <c r="P4038">
        <v>111.796610169491</v>
      </c>
      <c r="Q4038">
        <v>9.7457053459335002E-2</v>
      </c>
    </row>
    <row r="4039" spans="1:17" hidden="1" x14ac:dyDescent="0.3">
      <c r="A4039" t="s">
        <v>8311</v>
      </c>
      <c r="B4039" t="s">
        <v>8312</v>
      </c>
      <c r="C4039" t="s">
        <v>10405</v>
      </c>
      <c r="D4039" t="s">
        <v>54</v>
      </c>
      <c r="E4039">
        <v>22.980455500000001</v>
      </c>
      <c r="F4039">
        <v>76.849999999999994</v>
      </c>
      <c r="G4039">
        <v>-27.829466225132101</v>
      </c>
      <c r="H4039">
        <v>-9.7887780871045003</v>
      </c>
      <c r="I4039">
        <v>4.9974611697882798</v>
      </c>
      <c r="J4039">
        <v>-2.7492307334902901</v>
      </c>
      <c r="K4039">
        <v>78.0878790895636</v>
      </c>
      <c r="L4039">
        <v>72.704465789329802</v>
      </c>
      <c r="M4039">
        <v>33.251144010304202</v>
      </c>
      <c r="N4039">
        <v>0.48668852474700802</v>
      </c>
      <c r="O4039">
        <v>36.304489264801497</v>
      </c>
      <c r="P4039">
        <v>37.232142857142797</v>
      </c>
      <c r="Q4039">
        <v>5.9683140539574998E-2</v>
      </c>
    </row>
    <row r="4040" spans="1:17" hidden="1" x14ac:dyDescent="0.3">
      <c r="A4040" t="s">
        <v>8313</v>
      </c>
      <c r="B4040" t="s">
        <v>8314</v>
      </c>
      <c r="C4040" t="s">
        <v>10405</v>
      </c>
      <c r="D4040" t="s">
        <v>2307</v>
      </c>
      <c r="E4040">
        <v>22.915690000000001</v>
      </c>
      <c r="F4040">
        <v>49.07</v>
      </c>
      <c r="G4040">
        <v>-33.117104344045899</v>
      </c>
      <c r="H4040">
        <v>-46.379729709948897</v>
      </c>
      <c r="I4040">
        <v>-23.927972816515201</v>
      </c>
      <c r="J4040">
        <v>-20.545091693908201</v>
      </c>
      <c r="K4040">
        <v>69.513811798898104</v>
      </c>
      <c r="L4040">
        <v>58.7416439221617</v>
      </c>
      <c r="M4040">
        <v>3.5589960095028799</v>
      </c>
      <c r="N4040">
        <v>0.90031213421771294</v>
      </c>
      <c r="O4040">
        <v>92.276339922559501</v>
      </c>
      <c r="P4040">
        <v>5.5268817204300902</v>
      </c>
    </row>
    <row r="4041" spans="1:17" hidden="1" x14ac:dyDescent="0.3">
      <c r="A4041" t="s">
        <v>8315</v>
      </c>
      <c r="B4041" t="s">
        <v>8316</v>
      </c>
      <c r="C4041" t="s">
        <v>10405</v>
      </c>
      <c r="D4041" t="s">
        <v>592</v>
      </c>
      <c r="E4041">
        <v>22.843281265000002</v>
      </c>
      <c r="F4041">
        <v>33.950000000000003</v>
      </c>
      <c r="G4041">
        <v>-61.120332043576397</v>
      </c>
      <c r="H4041">
        <v>4.9446800853635899</v>
      </c>
      <c r="I4041">
        <v>-41.680990955082002</v>
      </c>
      <c r="J4041">
        <v>12.256736107919499</v>
      </c>
      <c r="K4041">
        <v>31.413239841687901</v>
      </c>
      <c r="L4041">
        <v>35.014953162426302</v>
      </c>
      <c r="M4041">
        <v>95.081897676480096</v>
      </c>
      <c r="N4041">
        <v>0.54545454545454497</v>
      </c>
      <c r="O4041">
        <v>53.166421207658303</v>
      </c>
      <c r="P4041">
        <v>34.402216943784602</v>
      </c>
    </row>
    <row r="4042" spans="1:17" hidden="1" x14ac:dyDescent="0.3">
      <c r="A4042" t="s">
        <v>8317</v>
      </c>
      <c r="B4042" t="s">
        <v>8318</v>
      </c>
      <c r="C4042" t="s">
        <v>10405</v>
      </c>
      <c r="D4042" t="s">
        <v>642</v>
      </c>
      <c r="E4042">
        <v>22.824999999999999</v>
      </c>
      <c r="F4042">
        <v>20.75</v>
      </c>
      <c r="G4042">
        <v>13.8667934245883</v>
      </c>
      <c r="H4042">
        <v>-4.5008389346235198</v>
      </c>
      <c r="I4042">
        <v>1.7897373117635</v>
      </c>
      <c r="J4042">
        <v>7.2803051314886096</v>
      </c>
      <c r="K4042">
        <v>19.953730216933401</v>
      </c>
      <c r="L4042">
        <v>19.107484172038902</v>
      </c>
      <c r="M4042">
        <v>73.521808080910702</v>
      </c>
      <c r="N4042">
        <v>0.71931928250656496</v>
      </c>
      <c r="O4042">
        <v>10.7951807228915</v>
      </c>
      <c r="P4042">
        <v>59.003831417624497</v>
      </c>
      <c r="Q4042">
        <v>4.5722236187473002E-2</v>
      </c>
    </row>
    <row r="4043" spans="1:17" hidden="1" x14ac:dyDescent="0.3">
      <c r="A4043" t="s">
        <v>8319</v>
      </c>
      <c r="B4043" t="s">
        <v>8320</v>
      </c>
      <c r="C4043" t="s">
        <v>10405</v>
      </c>
      <c r="D4043" t="s">
        <v>592</v>
      </c>
      <c r="E4043">
        <v>22.733499999999999</v>
      </c>
      <c r="F4043">
        <v>23.93</v>
      </c>
      <c r="G4043">
        <v>-10.3157252211623</v>
      </c>
      <c r="H4043">
        <v>-0.37936388039359498</v>
      </c>
      <c r="I4043">
        <v>2.91707494617956</v>
      </c>
      <c r="J4043">
        <v>7.4631372623360698E-2</v>
      </c>
      <c r="K4043">
        <v>23.3750097855959</v>
      </c>
      <c r="L4043">
        <v>22.235748575886099</v>
      </c>
      <c r="M4043">
        <v>53.522764136226499</v>
      </c>
      <c r="N4043">
        <v>0.74817293003225604</v>
      </c>
      <c r="O4043">
        <v>38.905139991642201</v>
      </c>
      <c r="P4043">
        <v>43.723723723723701</v>
      </c>
      <c r="Q4043">
        <v>7.1015432596781003E-2</v>
      </c>
    </row>
    <row r="4044" spans="1:17" hidden="1" x14ac:dyDescent="0.3">
      <c r="A4044" t="s">
        <v>8321</v>
      </c>
      <c r="B4044" t="s">
        <v>8322</v>
      </c>
      <c r="C4044" t="s">
        <v>10405</v>
      </c>
      <c r="D4044" t="s">
        <v>792</v>
      </c>
      <c r="E4044">
        <v>22.66901</v>
      </c>
      <c r="F4044">
        <v>9.1</v>
      </c>
      <c r="G4044">
        <v>65.976588246278595</v>
      </c>
      <c r="H4044">
        <v>-22.320744147893599</v>
      </c>
      <c r="I4044">
        <v>31.298170974334401</v>
      </c>
      <c r="J4044">
        <v>3.6786791152284501</v>
      </c>
      <c r="K4044">
        <v>8.7955214943746096</v>
      </c>
      <c r="L4044">
        <v>7.2264363958570002</v>
      </c>
      <c r="M4044">
        <v>61.886232548160301</v>
      </c>
      <c r="N4044">
        <v>0.49757591222250502</v>
      </c>
      <c r="O4044">
        <v>62.417582417582402</v>
      </c>
      <c r="P4044">
        <v>127.49999999999901</v>
      </c>
      <c r="Q4044">
        <v>-1.3207873562075E-2</v>
      </c>
    </row>
    <row r="4045" spans="1:17" hidden="1" x14ac:dyDescent="0.3">
      <c r="A4045" t="s">
        <v>8323</v>
      </c>
      <c r="B4045" t="s">
        <v>8324</v>
      </c>
      <c r="C4045" t="s">
        <v>10405</v>
      </c>
      <c r="D4045" t="s">
        <v>111</v>
      </c>
      <c r="E4045">
        <v>22.6492352</v>
      </c>
      <c r="F4045">
        <v>17.2</v>
      </c>
      <c r="G4045">
        <v>-72.023411753721305</v>
      </c>
      <c r="H4045">
        <v>-16.5611404421612</v>
      </c>
      <c r="I4045">
        <v>-31.822500179699301</v>
      </c>
      <c r="J4045">
        <v>-12.078735142718701</v>
      </c>
      <c r="K4045">
        <v>19.598777528119701</v>
      </c>
      <c r="L4045">
        <v>23.158696485789001</v>
      </c>
      <c r="M4045">
        <v>26.562790458250699</v>
      </c>
      <c r="N4045">
        <v>1.0617120106171201</v>
      </c>
      <c r="O4045">
        <v>105.81395348837199</v>
      </c>
      <c r="P4045">
        <v>7.1651090342678998</v>
      </c>
    </row>
    <row r="4046" spans="1:17" hidden="1" x14ac:dyDescent="0.3">
      <c r="A4046" t="s">
        <v>8325</v>
      </c>
      <c r="B4046" t="s">
        <v>8326</v>
      </c>
      <c r="C4046" t="s">
        <v>10405</v>
      </c>
      <c r="D4046" t="s">
        <v>592</v>
      </c>
      <c r="E4046">
        <v>22.612500000000001</v>
      </c>
      <c r="F4046">
        <v>13.5</v>
      </c>
      <c r="G4046">
        <v>-11.849498710242999</v>
      </c>
      <c r="H4046">
        <v>0.150323856074144</v>
      </c>
      <c r="I4046">
        <v>23.230360516817999</v>
      </c>
      <c r="J4046">
        <v>-2.0530282018447199</v>
      </c>
      <c r="K4046">
        <v>12.966587714178599</v>
      </c>
      <c r="L4046">
        <v>11.941218357189101</v>
      </c>
      <c r="M4046">
        <v>59.956557434924299</v>
      </c>
      <c r="N4046">
        <v>0.24242424242424199</v>
      </c>
      <c r="O4046">
        <v>14.074074074074</v>
      </c>
      <c r="P4046">
        <v>58.823529411764603</v>
      </c>
      <c r="Q4046">
        <v>9.4804810573664994E-2</v>
      </c>
    </row>
    <row r="4047" spans="1:17" hidden="1" x14ac:dyDescent="0.3">
      <c r="A4047" t="s">
        <v>8327</v>
      </c>
      <c r="B4047" t="s">
        <v>8328</v>
      </c>
      <c r="C4047" t="s">
        <v>10405</v>
      </c>
      <c r="D4047" t="s">
        <v>74</v>
      </c>
      <c r="E4047">
        <v>22.609534</v>
      </c>
      <c r="F4047">
        <v>37.67</v>
      </c>
      <c r="G4047">
        <v>3.26527890812133</v>
      </c>
      <c r="H4047">
        <v>33.230313270212797</v>
      </c>
      <c r="I4047">
        <v>33.587324444673797</v>
      </c>
      <c r="J4047">
        <v>17.1528813087739</v>
      </c>
      <c r="K4047">
        <v>29.329001893732201</v>
      </c>
      <c r="L4047">
        <v>26.550598169772901</v>
      </c>
      <c r="M4047">
        <v>69.988449361456901</v>
      </c>
      <c r="N4047">
        <v>1.0747142780507299</v>
      </c>
      <c r="O4047">
        <v>6.1852933368728298</v>
      </c>
      <c r="P4047">
        <v>89.2964824120603</v>
      </c>
      <c r="Q4047">
        <v>8.8155498383542003E-2</v>
      </c>
    </row>
    <row r="4048" spans="1:17" hidden="1" x14ac:dyDescent="0.3">
      <c r="A4048" t="s">
        <v>8329</v>
      </c>
      <c r="B4048" t="s">
        <v>8330</v>
      </c>
      <c r="C4048" t="s">
        <v>10405</v>
      </c>
      <c r="D4048" t="s">
        <v>7504</v>
      </c>
      <c r="E4048">
        <v>22.565205368000001</v>
      </c>
      <c r="F4048">
        <v>21.82</v>
      </c>
      <c r="G4048">
        <v>-42.459904281730097</v>
      </c>
      <c r="H4048">
        <v>-5.2799406761450696</v>
      </c>
      <c r="I4048">
        <v>-28.5509912747128</v>
      </c>
      <c r="J4048">
        <v>-7.9225934192360299</v>
      </c>
      <c r="K4048">
        <v>22.229320676451199</v>
      </c>
      <c r="L4048">
        <v>22.061261814177499</v>
      </c>
      <c r="M4048">
        <v>44.554473090079497</v>
      </c>
      <c r="N4048">
        <v>1.2555924009711901</v>
      </c>
      <c r="O4048">
        <v>32.905591200733198</v>
      </c>
      <c r="P4048">
        <v>18.009734991887498</v>
      </c>
      <c r="Q4048">
        <v>-3.6852230213068E-2</v>
      </c>
    </row>
    <row r="4049" spans="1:17" hidden="1" x14ac:dyDescent="0.3">
      <c r="A4049" t="s">
        <v>8331</v>
      </c>
      <c r="B4049" t="s">
        <v>8332</v>
      </c>
      <c r="C4049" t="s">
        <v>10405</v>
      </c>
      <c r="D4049" t="s">
        <v>135</v>
      </c>
      <c r="E4049">
        <v>22.52703</v>
      </c>
      <c r="F4049">
        <v>68.89</v>
      </c>
      <c r="G4049">
        <v>81.300253765004399</v>
      </c>
      <c r="H4049">
        <v>23.547488202922899</v>
      </c>
      <c r="I4049">
        <v>275.81312307389499</v>
      </c>
      <c r="J4049">
        <v>4.0458475104608196</v>
      </c>
      <c r="K4049">
        <v>53.848258778713301</v>
      </c>
      <c r="L4049">
        <v>35.250130538220901</v>
      </c>
      <c r="M4049">
        <v>99.988014737745402</v>
      </c>
      <c r="N4049">
        <v>0.69550182098333102</v>
      </c>
      <c r="O4049">
        <v>0</v>
      </c>
      <c r="P4049">
        <v>353.22368421052602</v>
      </c>
    </row>
    <row r="4050" spans="1:17" hidden="1" x14ac:dyDescent="0.3">
      <c r="A4050" t="s">
        <v>8333</v>
      </c>
      <c r="B4050" t="s">
        <v>8334</v>
      </c>
      <c r="C4050" t="s">
        <v>10405</v>
      </c>
      <c r="D4050" t="s">
        <v>1012</v>
      </c>
      <c r="E4050">
        <v>22.471679999999999</v>
      </c>
      <c r="F4050">
        <v>4.18</v>
      </c>
      <c r="G4050">
        <v>-115.735389226819</v>
      </c>
      <c r="H4050">
        <v>-37.624857772928003</v>
      </c>
      <c r="I4050">
        <v>-101.280529999758</v>
      </c>
      <c r="J4050">
        <v>-9.2425706855048499</v>
      </c>
      <c r="K4050">
        <v>7.6226768048750202</v>
      </c>
      <c r="M4050">
        <v>1.214989179331E-3</v>
      </c>
      <c r="N4050">
        <v>2.6307601563076002</v>
      </c>
      <c r="O4050">
        <v>585.645933014354</v>
      </c>
      <c r="P4050">
        <v>0</v>
      </c>
    </row>
    <row r="4051" spans="1:17" hidden="1" x14ac:dyDescent="0.3">
      <c r="A4051" t="s">
        <v>8335</v>
      </c>
      <c r="B4051" t="s">
        <v>8336</v>
      </c>
      <c r="C4051" t="s">
        <v>10405</v>
      </c>
      <c r="D4051" t="s">
        <v>753</v>
      </c>
      <c r="E4051">
        <v>22.46870916</v>
      </c>
      <c r="F4051">
        <v>132.13</v>
      </c>
      <c r="G4051">
        <v>20.6375180237442</v>
      </c>
      <c r="H4051">
        <v>4.3922469579696797</v>
      </c>
      <c r="I4051">
        <v>13.2848185328402</v>
      </c>
      <c r="J4051">
        <v>3.2264255930107999</v>
      </c>
      <c r="K4051">
        <v>122.47611121657199</v>
      </c>
      <c r="L4051">
        <v>109.32980478283901</v>
      </c>
      <c r="M4051">
        <v>31.967359018905899</v>
      </c>
      <c r="N4051">
        <v>0.27653911597256298</v>
      </c>
      <c r="O4051">
        <v>1.0898357678044299</v>
      </c>
      <c r="P4051">
        <v>59.173593542946598</v>
      </c>
    </row>
    <row r="4052" spans="1:17" hidden="1" x14ac:dyDescent="0.3">
      <c r="A4052" t="s">
        <v>8337</v>
      </c>
      <c r="B4052" t="s">
        <v>8338</v>
      </c>
      <c r="C4052" t="s">
        <v>10405</v>
      </c>
      <c r="D4052" t="s">
        <v>4397</v>
      </c>
      <c r="E4052">
        <v>22.464700000000001</v>
      </c>
      <c r="F4052">
        <v>69.25</v>
      </c>
      <c r="G4052">
        <v>-48.415763770483998</v>
      </c>
      <c r="H4052">
        <v>-1.51576430775785</v>
      </c>
      <c r="I4052">
        <v>-10.856177944720301</v>
      </c>
      <c r="J4052">
        <v>-2.0530282018447199</v>
      </c>
      <c r="K4052">
        <v>68.508931203848505</v>
      </c>
      <c r="L4052">
        <v>68.868008784495501</v>
      </c>
      <c r="M4052">
        <v>53.369856030746497</v>
      </c>
      <c r="N4052">
        <v>1.22843822843822</v>
      </c>
      <c r="O4052">
        <v>19.855595667869999</v>
      </c>
      <c r="P4052">
        <v>23.660714285714199</v>
      </c>
    </row>
    <row r="4053" spans="1:17" hidden="1" x14ac:dyDescent="0.3">
      <c r="A4053" t="s">
        <v>8339</v>
      </c>
      <c r="B4053" t="s">
        <v>8340</v>
      </c>
      <c r="C4053" t="s">
        <v>10405</v>
      </c>
      <c r="D4053" t="s">
        <v>261</v>
      </c>
      <c r="E4053">
        <v>22.45842816</v>
      </c>
      <c r="F4053">
        <v>30.84</v>
      </c>
      <c r="G4053">
        <v>15.0076441468997</v>
      </c>
      <c r="H4053">
        <v>3.0557522770941898</v>
      </c>
      <c r="I4053">
        <v>-19.396546060874901</v>
      </c>
      <c r="J4053">
        <v>1.1738088588581499</v>
      </c>
      <c r="K4053">
        <v>31.635441180319201</v>
      </c>
      <c r="L4053">
        <v>30.051952422544101</v>
      </c>
      <c r="M4053">
        <v>45.2055245677725</v>
      </c>
      <c r="N4053">
        <v>0.848871846460168</v>
      </c>
      <c r="O4053">
        <v>25.4863813229572</v>
      </c>
      <c r="P4053">
        <v>59.133126934984503</v>
      </c>
      <c r="Q4053">
        <v>7.8475567694822002E-2</v>
      </c>
    </row>
    <row r="4054" spans="1:17" hidden="1" x14ac:dyDescent="0.3">
      <c r="A4054" t="s">
        <v>8341</v>
      </c>
      <c r="B4054" t="s">
        <v>8342</v>
      </c>
      <c r="C4054" t="s">
        <v>10405</v>
      </c>
      <c r="D4054" t="s">
        <v>592</v>
      </c>
      <c r="E4054">
        <v>22.423887199999999</v>
      </c>
      <c r="F4054">
        <v>44.33</v>
      </c>
      <c r="G4054">
        <v>177.07036191693399</v>
      </c>
      <c r="H4054">
        <v>-10.1755484967325</v>
      </c>
      <c r="I4054">
        <v>14.109365263184101</v>
      </c>
      <c r="J4054">
        <v>-2.2185519663280502</v>
      </c>
      <c r="K4054">
        <v>44.060549633668501</v>
      </c>
      <c r="L4054">
        <v>36.477594560695699</v>
      </c>
      <c r="M4054">
        <v>60.818422163627297</v>
      </c>
      <c r="N4054">
        <v>1.7617713823540899</v>
      </c>
      <c r="O4054">
        <v>19.3322806226032</v>
      </c>
      <c r="P4054">
        <v>266.36363636363598</v>
      </c>
      <c r="Q4054">
        <v>7.8255190549289005E-2</v>
      </c>
    </row>
    <row r="4055" spans="1:17" hidden="1" x14ac:dyDescent="0.3">
      <c r="A4055" t="s">
        <v>8343</v>
      </c>
      <c r="B4055" t="s">
        <v>8344</v>
      </c>
      <c r="C4055" t="s">
        <v>10405</v>
      </c>
      <c r="E4055">
        <v>22.3991136</v>
      </c>
      <c r="F4055">
        <v>197.9</v>
      </c>
      <c r="G4055">
        <v>3383.2481922311399</v>
      </c>
      <c r="H4055">
        <v>46.663763386791103</v>
      </c>
      <c r="I4055">
        <v>862.30833081384696</v>
      </c>
      <c r="J4055">
        <v>6.1432360858608801</v>
      </c>
      <c r="K4055">
        <v>133.959269729364</v>
      </c>
      <c r="L4055">
        <v>66.678684226635596</v>
      </c>
      <c r="M4055">
        <v>100</v>
      </c>
      <c r="N4055">
        <v>2.2123337406797301</v>
      </c>
      <c r="O4055">
        <v>0</v>
      </c>
      <c r="P4055">
        <v>3415.0976909413798</v>
      </c>
    </row>
    <row r="4056" spans="1:17" hidden="1" x14ac:dyDescent="0.3">
      <c r="A4056" t="s">
        <v>8345</v>
      </c>
      <c r="B4056" t="s">
        <v>8346</v>
      </c>
      <c r="C4056" t="s">
        <v>10405</v>
      </c>
      <c r="D4056" t="s">
        <v>433</v>
      </c>
      <c r="E4056">
        <v>22.380634799999999</v>
      </c>
      <c r="F4056">
        <v>19.34</v>
      </c>
      <c r="G4056">
        <v>106.91593338852201</v>
      </c>
      <c r="H4056">
        <v>50.029362407658297</v>
      </c>
      <c r="I4056">
        <v>70.190229575983906</v>
      </c>
      <c r="J4056">
        <v>19.290845315941802</v>
      </c>
      <c r="K4056">
        <v>11.6147816254307</v>
      </c>
      <c r="L4056">
        <v>7.5868059137002604</v>
      </c>
      <c r="M4056">
        <v>100</v>
      </c>
      <c r="N4056">
        <v>1.08688656476267</v>
      </c>
      <c r="O4056">
        <v>0</v>
      </c>
      <c r="P4056">
        <v>138.76543209876499</v>
      </c>
      <c r="Q4056">
        <v>0.15973017851742199</v>
      </c>
    </row>
    <row r="4057" spans="1:17" hidden="1" x14ac:dyDescent="0.3">
      <c r="A4057" t="s">
        <v>8347</v>
      </c>
      <c r="B4057" t="s">
        <v>8348</v>
      </c>
      <c r="C4057" t="s">
        <v>10405</v>
      </c>
      <c r="D4057" t="s">
        <v>393</v>
      </c>
      <c r="E4057">
        <v>22.334166</v>
      </c>
      <c r="F4057">
        <v>20.11</v>
      </c>
      <c r="G4057">
        <v>-13.9022846339967</v>
      </c>
      <c r="H4057">
        <v>9.1016455374261405</v>
      </c>
      <c r="I4057">
        <v>10.694532491340301</v>
      </c>
      <c r="J4057">
        <v>9.9494212776408908</v>
      </c>
      <c r="K4057">
        <v>16.138127666224101</v>
      </c>
      <c r="L4057">
        <v>16.858403610544901</v>
      </c>
      <c r="M4057">
        <v>88.746280435956606</v>
      </c>
      <c r="N4057">
        <v>3.8273671539166498</v>
      </c>
      <c r="O4057">
        <v>71.059174540029801</v>
      </c>
      <c r="P4057">
        <v>48.962962962962898</v>
      </c>
      <c r="Q4057">
        <v>1.5910189748109E-2</v>
      </c>
    </row>
    <row r="4058" spans="1:17" hidden="1" x14ac:dyDescent="0.3">
      <c r="A4058" t="s">
        <v>8349</v>
      </c>
      <c r="B4058" t="s">
        <v>8350</v>
      </c>
      <c r="C4058" t="s">
        <v>10405</v>
      </c>
      <c r="E4058">
        <v>22.132281200000001</v>
      </c>
      <c r="F4058">
        <v>70.03</v>
      </c>
      <c r="G4058">
        <v>-54.253930843207002</v>
      </c>
      <c r="H4058">
        <v>-38.290312618834001</v>
      </c>
      <c r="I4058">
        <v>-39.799071616145902</v>
      </c>
      <c r="J4058">
        <v>-12.0158109101184</v>
      </c>
      <c r="O4058">
        <v>42.081964872197602</v>
      </c>
      <c r="P4058">
        <v>22.859649122806999</v>
      </c>
    </row>
    <row r="4059" spans="1:17" hidden="1" x14ac:dyDescent="0.3">
      <c r="A4059" t="s">
        <v>8351</v>
      </c>
      <c r="B4059" t="s">
        <v>8352</v>
      </c>
      <c r="C4059" t="s">
        <v>10405</v>
      </c>
      <c r="D4059" t="s">
        <v>400</v>
      </c>
      <c r="E4059">
        <v>22.0735025</v>
      </c>
      <c r="F4059">
        <v>22.19</v>
      </c>
      <c r="G4059">
        <v>47.246546487497</v>
      </c>
      <c r="H4059">
        <v>3.84877044037647</v>
      </c>
      <c r="I4059">
        <v>3.5977269290318201</v>
      </c>
      <c r="J4059">
        <v>-2.9905282018447101</v>
      </c>
      <c r="K4059">
        <v>20.352186475672301</v>
      </c>
      <c r="L4059">
        <v>18.687101802008101</v>
      </c>
      <c r="M4059">
        <v>58.894138670249902</v>
      </c>
      <c r="N4059">
        <v>0.188941637357494</v>
      </c>
      <c r="O4059">
        <v>4.9571879224876003</v>
      </c>
      <c r="P4059">
        <v>88.0508474576271</v>
      </c>
      <c r="Q4059">
        <v>6.2724289096211E-2</v>
      </c>
    </row>
    <row r="4060" spans="1:17" hidden="1" x14ac:dyDescent="0.3">
      <c r="A4060" t="s">
        <v>8353</v>
      </c>
      <c r="B4060" t="s">
        <v>8354</v>
      </c>
      <c r="C4060" t="s">
        <v>10405</v>
      </c>
      <c r="D4060" t="s">
        <v>1369</v>
      </c>
      <c r="E4060">
        <v>21.997200029999998</v>
      </c>
      <c r="F4060">
        <v>58.01</v>
      </c>
      <c r="G4060">
        <v>-22.869600156795698</v>
      </c>
      <c r="H4060">
        <v>-1.92866045693324</v>
      </c>
      <c r="I4060">
        <v>-12.113332768118401</v>
      </c>
      <c r="J4060">
        <v>-1.8478999967165199</v>
      </c>
      <c r="K4060">
        <v>57.594348618060003</v>
      </c>
      <c r="L4060">
        <v>56.092095848165101</v>
      </c>
      <c r="M4060">
        <v>48.752273491280398</v>
      </c>
      <c r="N4060">
        <v>0.93292937995070202</v>
      </c>
      <c r="O4060">
        <v>13.773487329770701</v>
      </c>
      <c r="P4060">
        <v>9.9715639810426406</v>
      </c>
    </row>
    <row r="4061" spans="1:17" hidden="1" x14ac:dyDescent="0.3">
      <c r="A4061" t="s">
        <v>8355</v>
      </c>
      <c r="B4061" t="s">
        <v>8356</v>
      </c>
      <c r="C4061" t="s">
        <v>10405</v>
      </c>
      <c r="D4061" t="s">
        <v>1012</v>
      </c>
      <c r="E4061">
        <v>21.975106339</v>
      </c>
      <c r="F4061">
        <v>19.309999999999999</v>
      </c>
      <c r="G4061">
        <v>-22.9994423404572</v>
      </c>
      <c r="H4061">
        <v>-10.5983999102332</v>
      </c>
      <c r="I4061">
        <v>-55.104316902536702</v>
      </c>
      <c r="J4061">
        <v>-5.6584363140129703</v>
      </c>
      <c r="K4061">
        <v>22.0554638077631</v>
      </c>
      <c r="L4061">
        <v>24.2434678825257</v>
      </c>
      <c r="M4061">
        <v>44.066862240432201</v>
      </c>
      <c r="N4061">
        <v>3.7219355553094799</v>
      </c>
      <c r="O4061">
        <v>109.269808389435</v>
      </c>
      <c r="P4061">
        <v>14.125295508274201</v>
      </c>
      <c r="Q4061">
        <v>8.0188391571093004E-2</v>
      </c>
    </row>
    <row r="4062" spans="1:17" hidden="1" x14ac:dyDescent="0.3">
      <c r="A4062" t="s">
        <v>8357</v>
      </c>
      <c r="B4062" t="s">
        <v>8358</v>
      </c>
      <c r="C4062" t="s">
        <v>10405</v>
      </c>
      <c r="D4062" t="s">
        <v>756</v>
      </c>
      <c r="E4062">
        <v>21.9435495</v>
      </c>
      <c r="F4062">
        <v>12.55</v>
      </c>
      <c r="G4062">
        <v>-94.375625912392906</v>
      </c>
      <c r="H4062">
        <v>28.1702427430806</v>
      </c>
      <c r="I4062">
        <v>-66.065396129398593</v>
      </c>
      <c r="J4062">
        <v>-9.2344953833119003</v>
      </c>
      <c r="K4062">
        <v>11.1746329333643</v>
      </c>
      <c r="M4062">
        <v>56.768447194960203</v>
      </c>
      <c r="N4062">
        <v>0.480739599383667</v>
      </c>
      <c r="O4062">
        <v>180.876494023904</v>
      </c>
      <c r="P4062">
        <v>75.279329608938497</v>
      </c>
    </row>
    <row r="4063" spans="1:17" hidden="1" x14ac:dyDescent="0.3">
      <c r="A4063" t="s">
        <v>8359</v>
      </c>
      <c r="B4063" t="s">
        <v>8360</v>
      </c>
      <c r="C4063" t="s">
        <v>10405</v>
      </c>
      <c r="D4063" t="s">
        <v>1097</v>
      </c>
      <c r="E4063">
        <v>21.92751384</v>
      </c>
      <c r="F4063">
        <v>5.34</v>
      </c>
      <c r="G4063">
        <v>-100.43773400436</v>
      </c>
      <c r="H4063">
        <v>-10.545743943259099</v>
      </c>
      <c r="I4063">
        <v>-86.792920285474096</v>
      </c>
      <c r="J4063">
        <v>-10.1611363099528</v>
      </c>
      <c r="K4063">
        <v>7.3799669595431299</v>
      </c>
      <c r="L4063">
        <v>13.6136749902976</v>
      </c>
      <c r="M4063">
        <v>15.8861318808387</v>
      </c>
      <c r="N4063">
        <v>0.32654018283070202</v>
      </c>
      <c r="O4063">
        <v>375.65543071160999</v>
      </c>
      <c r="P4063">
        <v>0</v>
      </c>
      <c r="Q4063">
        <v>4.4771242465695998E-2</v>
      </c>
    </row>
    <row r="4064" spans="1:17" hidden="1" x14ac:dyDescent="0.3">
      <c r="A4064" t="s">
        <v>8361</v>
      </c>
      <c r="B4064" t="s">
        <v>8362</v>
      </c>
      <c r="C4064" t="s">
        <v>10405</v>
      </c>
      <c r="D4064" t="s">
        <v>261</v>
      </c>
      <c r="E4064">
        <v>21.924192000000001</v>
      </c>
      <c r="F4064">
        <v>65.72</v>
      </c>
      <c r="G4064">
        <v>11.020066507148201</v>
      </c>
      <c r="H4064">
        <v>-16.661818812138801</v>
      </c>
      <c r="I4064">
        <v>17.7482764123558</v>
      </c>
      <c r="J4064">
        <v>-1.65302820184472</v>
      </c>
      <c r="K4064">
        <v>60.062847612014401</v>
      </c>
      <c r="L4064">
        <v>54.510103908111702</v>
      </c>
      <c r="M4064">
        <v>65.562854836756898</v>
      </c>
      <c r="N4064">
        <v>0.78560464086940895</v>
      </c>
      <c r="O4064">
        <v>15.626902008520901</v>
      </c>
      <c r="P4064">
        <v>53.911007025761101</v>
      </c>
      <c r="Q4064">
        <v>1.1831477406058E-2</v>
      </c>
    </row>
    <row r="4065" spans="1:17" hidden="1" x14ac:dyDescent="0.3">
      <c r="A4065" t="s">
        <v>8363</v>
      </c>
      <c r="B4065" t="s">
        <v>8364</v>
      </c>
      <c r="C4065" t="s">
        <v>10405</v>
      </c>
      <c r="D4065" t="s">
        <v>54</v>
      </c>
      <c r="E4065">
        <v>21.911999999999999</v>
      </c>
      <c r="F4065">
        <v>8.8000000000000007</v>
      </c>
      <c r="G4065">
        <v>-72.789096025679299</v>
      </c>
      <c r="H4065">
        <v>-8.4096337228971496</v>
      </c>
      <c r="I4065">
        <v>-24.469613084026602</v>
      </c>
      <c r="J4065">
        <v>-3.17034663759891</v>
      </c>
      <c r="K4065">
        <v>9.2925263049546807</v>
      </c>
      <c r="L4065">
        <v>10.762218653877101</v>
      </c>
      <c r="M4065">
        <v>38.146401710811404</v>
      </c>
      <c r="N4065">
        <v>0.61604278074866303</v>
      </c>
      <c r="O4065">
        <v>120.90909090909</v>
      </c>
      <c r="P4065">
        <v>3.5294117647058898</v>
      </c>
      <c r="Q4065">
        <v>-5.4411901650552E-2</v>
      </c>
    </row>
    <row r="4066" spans="1:17" hidden="1" x14ac:dyDescent="0.3">
      <c r="A4066" t="s">
        <v>8365</v>
      </c>
      <c r="B4066" t="s">
        <v>8366</v>
      </c>
      <c r="C4066" t="s">
        <v>10405</v>
      </c>
      <c r="D4066" t="s">
        <v>74</v>
      </c>
      <c r="E4066">
        <v>21.875540873999999</v>
      </c>
      <c r="F4066">
        <v>67.78</v>
      </c>
      <c r="G4066">
        <v>275.97240261346298</v>
      </c>
      <c r="H4066">
        <v>-13.877107369206101</v>
      </c>
      <c r="I4066">
        <v>62.871317963626502</v>
      </c>
      <c r="J4066">
        <v>-6.3673139161304304</v>
      </c>
      <c r="K4066">
        <v>65.260823657523105</v>
      </c>
      <c r="L4066">
        <v>49.565350406278498</v>
      </c>
      <c r="M4066">
        <v>44.156311980483203</v>
      </c>
      <c r="N4066">
        <v>1.12351010943913</v>
      </c>
      <c r="O4066">
        <v>31.130126881085801</v>
      </c>
      <c r="P4066">
        <v>383.79728765167698</v>
      </c>
      <c r="Q4066">
        <v>0.14126861272556299</v>
      </c>
    </row>
    <row r="4067" spans="1:17" hidden="1" x14ac:dyDescent="0.3">
      <c r="A4067" t="s">
        <v>8367</v>
      </c>
      <c r="B4067" t="s">
        <v>8368</v>
      </c>
      <c r="C4067" t="s">
        <v>10405</v>
      </c>
      <c r="D4067" t="s">
        <v>1012</v>
      </c>
      <c r="E4067">
        <v>21.870856319999898</v>
      </c>
      <c r="F4067">
        <v>2.5499999999999998</v>
      </c>
      <c r="G4067">
        <v>-111.36757099939901</v>
      </c>
      <c r="H4067">
        <v>-21.222150410033301</v>
      </c>
      <c r="I4067">
        <v>-61.959856874486199</v>
      </c>
      <c r="J4067">
        <v>-2.0530282018447199</v>
      </c>
      <c r="K4067">
        <v>4.0852665595554001</v>
      </c>
      <c r="L4067">
        <v>8.0044414834858699</v>
      </c>
      <c r="M4067">
        <v>2.63915421707557</v>
      </c>
      <c r="N4067">
        <v>1.565433502506</v>
      </c>
      <c r="O4067">
        <v>419.60784313725401</v>
      </c>
      <c r="P4067">
        <v>0.39370078740157399</v>
      </c>
      <c r="Q4067">
        <v>-0.168522548154838</v>
      </c>
    </row>
    <row r="4068" spans="1:17" hidden="1" x14ac:dyDescent="0.3">
      <c r="A4068" t="s">
        <v>8369</v>
      </c>
      <c r="B4068" t="s">
        <v>8370</v>
      </c>
      <c r="C4068" t="s">
        <v>10405</v>
      </c>
      <c r="D4068" t="s">
        <v>400</v>
      </c>
      <c r="E4068">
        <v>21.840499999999999</v>
      </c>
      <c r="F4068">
        <v>39.71</v>
      </c>
      <c r="G4068">
        <v>77.150501289756903</v>
      </c>
      <c r="H4068">
        <v>5.2008697245134501</v>
      </c>
      <c r="I4068">
        <v>92.711180622638196</v>
      </c>
      <c r="J4068">
        <v>8.0632508679227293</v>
      </c>
      <c r="K4068">
        <v>33.6214802635157</v>
      </c>
      <c r="L4068">
        <v>26.540353251968199</v>
      </c>
      <c r="M4068">
        <v>78.477937051485597</v>
      </c>
      <c r="N4068">
        <v>0.68663276928745998</v>
      </c>
      <c r="O4068">
        <v>0.15109544195417399</v>
      </c>
      <c r="P4068">
        <v>198.57142857142799</v>
      </c>
      <c r="Q4068">
        <v>0.124869399324178</v>
      </c>
    </row>
    <row r="4069" spans="1:17" hidden="1" x14ac:dyDescent="0.3">
      <c r="A4069" t="s">
        <v>8371</v>
      </c>
      <c r="B4069" t="s">
        <v>8372</v>
      </c>
      <c r="C4069" t="s">
        <v>10405</v>
      </c>
      <c r="D4069" t="s">
        <v>279</v>
      </c>
      <c r="E4069">
        <v>21.833586499999999</v>
      </c>
      <c r="F4069">
        <v>55</v>
      </c>
      <c r="G4069">
        <v>-18.2131350738794</v>
      </c>
      <c r="H4069">
        <v>5.56038555517239</v>
      </c>
      <c r="I4069">
        <v>9.9201753316328798</v>
      </c>
      <c r="J4069">
        <v>1.93848741712943</v>
      </c>
      <c r="K4069">
        <v>47.990581127504697</v>
      </c>
      <c r="L4069">
        <v>45.183545455804001</v>
      </c>
      <c r="M4069">
        <v>93.633863141125104</v>
      </c>
      <c r="N4069">
        <v>0.42358676131018502</v>
      </c>
      <c r="O4069">
        <v>30.927272727272701</v>
      </c>
      <c r="P4069">
        <v>85.372430064037701</v>
      </c>
      <c r="Q4069">
        <v>5.7479955920136001E-2</v>
      </c>
    </row>
    <row r="4070" spans="1:17" hidden="1" x14ac:dyDescent="0.3">
      <c r="A4070" t="s">
        <v>8373</v>
      </c>
      <c r="B4070" t="s">
        <v>8374</v>
      </c>
      <c r="C4070" t="s">
        <v>10405</v>
      </c>
      <c r="D4070" t="s">
        <v>125</v>
      </c>
      <c r="E4070">
        <v>21.787880000000001</v>
      </c>
      <c r="F4070">
        <v>7.16</v>
      </c>
      <c r="G4070">
        <v>-28.081382768214102</v>
      </c>
      <c r="H4070">
        <v>-18.580261317295001</v>
      </c>
      <c r="I4070">
        <v>-34.620073009193398</v>
      </c>
      <c r="J4070">
        <v>-2.0530282018447199</v>
      </c>
      <c r="K4070">
        <v>8.0485228248095595</v>
      </c>
      <c r="L4070">
        <v>5.9717312308672996</v>
      </c>
      <c r="M4070">
        <v>3.6166958955959998E-2</v>
      </c>
      <c r="N4070">
        <v>1.32510847302977</v>
      </c>
      <c r="O4070">
        <v>32.681564245810002</v>
      </c>
      <c r="P4070">
        <v>3.7681159420289698</v>
      </c>
      <c r="Q4070">
        <v>8.7277940452437003E-2</v>
      </c>
    </row>
    <row r="4071" spans="1:17" hidden="1" x14ac:dyDescent="0.3">
      <c r="A4071" t="s">
        <v>8375</v>
      </c>
      <c r="B4071" t="s">
        <v>8376</v>
      </c>
      <c r="C4071" t="s">
        <v>10405</v>
      </c>
      <c r="D4071" t="s">
        <v>549</v>
      </c>
      <c r="E4071">
        <v>21.6825768</v>
      </c>
      <c r="F4071">
        <v>39.42</v>
      </c>
      <c r="G4071">
        <v>534.028879668135</v>
      </c>
      <c r="H4071">
        <v>46.652856802568401</v>
      </c>
      <c r="I4071">
        <v>455.57047679588698</v>
      </c>
      <c r="J4071">
        <v>6.1193759403327199</v>
      </c>
      <c r="K4071">
        <v>26.585216563191299</v>
      </c>
      <c r="L4071">
        <v>14.299951128785199</v>
      </c>
      <c r="M4071">
        <v>99.999887272096103</v>
      </c>
      <c r="N4071">
        <v>2.0766962729007101</v>
      </c>
      <c r="O4071">
        <v>0</v>
      </c>
      <c r="P4071">
        <v>991.96675900277</v>
      </c>
    </row>
    <row r="4072" spans="1:17" hidden="1" x14ac:dyDescent="0.3">
      <c r="A4072" t="s">
        <v>8377</v>
      </c>
      <c r="B4072" t="s">
        <v>8378</v>
      </c>
      <c r="C4072" t="s">
        <v>10405</v>
      </c>
      <c r="D4072" t="s">
        <v>549</v>
      </c>
      <c r="E4072">
        <v>21.568365</v>
      </c>
      <c r="F4072">
        <v>19.5</v>
      </c>
      <c r="G4072">
        <v>11.3223074571578</v>
      </c>
      <c r="H4072">
        <v>11.656622875012101</v>
      </c>
      <c r="I4072">
        <v>3.4232043829890699</v>
      </c>
      <c r="J4072">
        <v>1.56332399941314</v>
      </c>
      <c r="K4072">
        <v>18.348468688071801</v>
      </c>
      <c r="L4072">
        <v>17.325621936354</v>
      </c>
      <c r="M4072">
        <v>59.271018493831299</v>
      </c>
      <c r="N4072">
        <v>1.2590778970401499</v>
      </c>
      <c r="O4072">
        <v>58.9743589743589</v>
      </c>
      <c r="P4072">
        <v>57.766990291262097</v>
      </c>
    </row>
    <row r="4073" spans="1:17" hidden="1" x14ac:dyDescent="0.3">
      <c r="A4073" t="s">
        <v>8379</v>
      </c>
      <c r="B4073" t="s">
        <v>8380</v>
      </c>
      <c r="C4073" t="s">
        <v>10405</v>
      </c>
      <c r="E4073">
        <v>21.483000000000001</v>
      </c>
      <c r="F4073">
        <v>69.3</v>
      </c>
      <c r="G4073">
        <v>154.51413765339299</v>
      </c>
      <c r="H4073">
        <v>-14.790359119481399</v>
      </c>
      <c r="I4073">
        <v>1.8209118672395299</v>
      </c>
      <c r="J4073">
        <v>-6.4008542888012396</v>
      </c>
      <c r="K4073">
        <v>75.541860344770896</v>
      </c>
      <c r="L4073">
        <v>64.712654680139494</v>
      </c>
      <c r="M4073">
        <v>47.480630421706003</v>
      </c>
      <c r="N4073">
        <v>1.4527511864486899</v>
      </c>
      <c r="O4073">
        <v>46.7099567099567</v>
      </c>
      <c r="P4073">
        <v>188.74999999999901</v>
      </c>
      <c r="Q4073">
        <v>9.7870643137818999E-2</v>
      </c>
    </row>
    <row r="4074" spans="1:17" hidden="1" x14ac:dyDescent="0.3">
      <c r="A4074" t="s">
        <v>8381</v>
      </c>
      <c r="B4074" t="s">
        <v>8382</v>
      </c>
      <c r="C4074" t="s">
        <v>10405</v>
      </c>
      <c r="D4074" t="s">
        <v>324</v>
      </c>
      <c r="E4074">
        <v>21.459237119999901</v>
      </c>
      <c r="F4074">
        <v>35.18</v>
      </c>
      <c r="G4074">
        <v>-46.667900647289002</v>
      </c>
      <c r="H4074">
        <v>-8.7544504916058798</v>
      </c>
      <c r="I4074">
        <v>-16.8803537688962</v>
      </c>
      <c r="J4074">
        <v>-4.1055733578381499</v>
      </c>
      <c r="K4074">
        <v>37.445322084854197</v>
      </c>
      <c r="L4074">
        <v>37.985670176960902</v>
      </c>
      <c r="M4074">
        <v>36.064156991057999</v>
      </c>
      <c r="N4074">
        <v>0.55499580173449503</v>
      </c>
      <c r="O4074">
        <v>63.615690733371203</v>
      </c>
      <c r="P4074">
        <v>8.5132634176434205</v>
      </c>
      <c r="Q4074">
        <v>0.10031726870742699</v>
      </c>
    </row>
    <row r="4075" spans="1:17" hidden="1" x14ac:dyDescent="0.3">
      <c r="A4075" t="s">
        <v>8383</v>
      </c>
      <c r="B4075" t="s">
        <v>8384</v>
      </c>
      <c r="C4075" t="s">
        <v>10405</v>
      </c>
      <c r="D4075" t="s">
        <v>753</v>
      </c>
      <c r="E4075">
        <v>21.450464595</v>
      </c>
      <c r="F4075">
        <v>45.29</v>
      </c>
      <c r="G4075">
        <v>0.15283297148234701</v>
      </c>
      <c r="H4075">
        <v>-3.53324217494756</v>
      </c>
      <c r="I4075">
        <v>4.6479366418517598</v>
      </c>
      <c r="J4075">
        <v>-5.0368119856285096</v>
      </c>
      <c r="K4075">
        <v>43.732869071795299</v>
      </c>
      <c r="L4075">
        <v>39.429523080495898</v>
      </c>
      <c r="M4075">
        <v>53.954400247966703</v>
      </c>
      <c r="N4075">
        <v>0.92290726202371198</v>
      </c>
      <c r="O4075">
        <v>3.5327886950761802</v>
      </c>
      <c r="P4075">
        <v>42.466184334696401</v>
      </c>
      <c r="Q4075">
        <v>5.7901449305412002E-2</v>
      </c>
    </row>
    <row r="4076" spans="1:17" hidden="1" x14ac:dyDescent="0.3">
      <c r="A4076" t="s">
        <v>8385</v>
      </c>
      <c r="B4076" t="s">
        <v>8386</v>
      </c>
      <c r="C4076" t="s">
        <v>10405</v>
      </c>
      <c r="D4076" t="s">
        <v>2938</v>
      </c>
      <c r="E4076">
        <v>21.446163844000001</v>
      </c>
      <c r="F4076">
        <v>51.31</v>
      </c>
      <c r="G4076">
        <v>20.0406541949556</v>
      </c>
      <c r="H4076">
        <v>2.4510327231304698</v>
      </c>
      <c r="I4076">
        <v>5.0928276927550602</v>
      </c>
      <c r="J4076">
        <v>-1.11844876259238</v>
      </c>
      <c r="K4076">
        <v>51.534582666941397</v>
      </c>
      <c r="L4076">
        <v>46.857343559910802</v>
      </c>
      <c r="M4076">
        <v>37.674247931821</v>
      </c>
      <c r="N4076">
        <v>0.21351125938281901</v>
      </c>
      <c r="O4076">
        <v>36.679009939582897</v>
      </c>
      <c r="P4076">
        <v>58.218909276248702</v>
      </c>
    </row>
    <row r="4077" spans="1:17" hidden="1" x14ac:dyDescent="0.3">
      <c r="A4077" t="s">
        <v>8387</v>
      </c>
      <c r="B4077" t="s">
        <v>8388</v>
      </c>
      <c r="C4077" t="s">
        <v>10405</v>
      </c>
      <c r="D4077" t="s">
        <v>592</v>
      </c>
      <c r="E4077">
        <v>21.4159848</v>
      </c>
      <c r="F4077">
        <v>25.9</v>
      </c>
      <c r="G4077">
        <v>38.209595183387798</v>
      </c>
      <c r="H4077">
        <v>-2.8072284650315198</v>
      </c>
      <c r="I4077">
        <v>1.85029606009616</v>
      </c>
      <c r="J4077">
        <v>-6.3283905206852999</v>
      </c>
      <c r="K4077">
        <v>25.850387277966799</v>
      </c>
      <c r="L4077">
        <v>22.946591080330599</v>
      </c>
      <c r="M4077">
        <v>19.728433760023901</v>
      </c>
      <c r="N4077">
        <v>0.524201405104326</v>
      </c>
      <c r="O4077">
        <v>42.084942084942</v>
      </c>
      <c r="P4077">
        <v>75.593220338983002</v>
      </c>
      <c r="Q4077">
        <v>6.9845691961903003E-2</v>
      </c>
    </row>
    <row r="4078" spans="1:17" hidden="1" x14ac:dyDescent="0.3">
      <c r="A4078" t="s">
        <v>8389</v>
      </c>
      <c r="B4078" t="s">
        <v>8390</v>
      </c>
      <c r="C4078" t="s">
        <v>10405</v>
      </c>
      <c r="D4078" t="s">
        <v>273</v>
      </c>
      <c r="E4078">
        <v>21.302984200000001</v>
      </c>
      <c r="F4078">
        <v>32.75</v>
      </c>
      <c r="G4078">
        <v>7.2163186995233497</v>
      </c>
      <c r="H4078">
        <v>16.462124028339399</v>
      </c>
      <c r="I4078">
        <v>-0.84659677855559301</v>
      </c>
      <c r="J4078">
        <v>-12.573576147050201</v>
      </c>
      <c r="K4078">
        <v>29.697011347630799</v>
      </c>
      <c r="L4078">
        <v>28.055541676006701</v>
      </c>
      <c r="M4078">
        <v>50.997316321629597</v>
      </c>
      <c r="N4078">
        <v>3.56913800204654</v>
      </c>
      <c r="O4078">
        <v>22.137404580152602</v>
      </c>
      <c r="P4078">
        <v>45.5555555555555</v>
      </c>
      <c r="Q4078">
        <v>1.5005351662478E-2</v>
      </c>
    </row>
    <row r="4079" spans="1:17" hidden="1" x14ac:dyDescent="0.3">
      <c r="A4079" t="s">
        <v>8391</v>
      </c>
      <c r="B4079" t="s">
        <v>8392</v>
      </c>
      <c r="C4079" t="s">
        <v>10405</v>
      </c>
      <c r="D4079" t="s">
        <v>1614</v>
      </c>
      <c r="E4079">
        <v>21.29665</v>
      </c>
      <c r="F4079">
        <v>32.64</v>
      </c>
      <c r="G4079">
        <v>-1.2894987102430899</v>
      </c>
      <c r="H4079">
        <v>-4.5008389346235198</v>
      </c>
      <c r="I4079">
        <v>-12.4091135906119</v>
      </c>
      <c r="J4079">
        <v>-2.0530282018447199</v>
      </c>
      <c r="K4079">
        <v>32.603512838240498</v>
      </c>
      <c r="L4079">
        <v>30.750601673073199</v>
      </c>
      <c r="M4079">
        <v>1.5738798927461899</v>
      </c>
      <c r="O4079">
        <v>0.24509803921568499</v>
      </c>
      <c r="P4079">
        <v>94.285714285714207</v>
      </c>
    </row>
    <row r="4080" spans="1:17" hidden="1" x14ac:dyDescent="0.3">
      <c r="A4080" t="s">
        <v>8393</v>
      </c>
      <c r="B4080" t="s">
        <v>8394</v>
      </c>
      <c r="C4080" t="s">
        <v>10405</v>
      </c>
      <c r="D4080" t="s">
        <v>144</v>
      </c>
      <c r="E4080">
        <v>21.273028199999999</v>
      </c>
      <c r="F4080">
        <v>60.18</v>
      </c>
      <c r="G4080">
        <v>9.6173560147216506</v>
      </c>
      <c r="H4080">
        <v>-11.613267162073001</v>
      </c>
      <c r="I4080">
        <v>11.8579378364057</v>
      </c>
      <c r="J4080">
        <v>-1.7530282018447201</v>
      </c>
      <c r="K4080">
        <v>52.377523933407801</v>
      </c>
      <c r="L4080">
        <v>50.233008366015902</v>
      </c>
      <c r="M4080">
        <v>73.787686953704394</v>
      </c>
      <c r="N4080">
        <v>1.03920575685687</v>
      </c>
      <c r="O4080">
        <v>12.994350282485801</v>
      </c>
      <c r="P4080">
        <v>72.931034482758605</v>
      </c>
      <c r="Q4080">
        <v>6.7024573074675006E-2</v>
      </c>
    </row>
    <row r="4081" spans="1:17" hidden="1" x14ac:dyDescent="0.3">
      <c r="A4081" t="s">
        <v>8395</v>
      </c>
      <c r="B4081" t="s">
        <v>8396</v>
      </c>
      <c r="C4081" t="s">
        <v>10405</v>
      </c>
      <c r="D4081" t="s">
        <v>1403</v>
      </c>
      <c r="E4081">
        <v>21.270633799999999</v>
      </c>
      <c r="F4081">
        <v>73.3</v>
      </c>
      <c r="G4081">
        <v>-91.466048762581806</v>
      </c>
      <c r="H4081">
        <v>-1.9493870034140499</v>
      </c>
      <c r="I4081">
        <v>2.7102269759365298</v>
      </c>
      <c r="J4081">
        <v>2.0242250170393801</v>
      </c>
      <c r="K4081">
        <v>70.650115283520293</v>
      </c>
      <c r="M4081">
        <v>62.968578002052901</v>
      </c>
      <c r="N4081">
        <v>0.28423475258918202</v>
      </c>
      <c r="O4081">
        <v>172.169167803547</v>
      </c>
      <c r="P4081">
        <v>33.272727272727202</v>
      </c>
    </row>
    <row r="4082" spans="1:17" hidden="1" x14ac:dyDescent="0.3">
      <c r="A4082" t="s">
        <v>8397</v>
      </c>
      <c r="B4082" t="s">
        <v>8398</v>
      </c>
      <c r="C4082" t="s">
        <v>10405</v>
      </c>
      <c r="D4082" t="s">
        <v>190</v>
      </c>
      <c r="E4082">
        <v>21.251278599999999</v>
      </c>
      <c r="F4082">
        <v>12.86</v>
      </c>
      <c r="G4082">
        <v>20.339850402182901</v>
      </c>
      <c r="H4082">
        <v>-6.0292232140995097</v>
      </c>
      <c r="I4082">
        <v>14.098203052605299</v>
      </c>
      <c r="J4082">
        <v>-0.55265310807128598</v>
      </c>
      <c r="K4082">
        <v>13.1060689724825</v>
      </c>
      <c r="L4082">
        <v>11.7328617050827</v>
      </c>
      <c r="M4082">
        <v>45.472541714763999</v>
      </c>
      <c r="N4082">
        <v>0.86823891301891398</v>
      </c>
      <c r="O4082">
        <v>39.968895800933097</v>
      </c>
      <c r="P4082">
        <v>77.379310344827502</v>
      </c>
      <c r="Q4082">
        <v>5.8953216989238999E-2</v>
      </c>
    </row>
    <row r="4083" spans="1:17" hidden="1" x14ac:dyDescent="0.3">
      <c r="A4083" t="s">
        <v>8399</v>
      </c>
      <c r="B4083" t="s">
        <v>8400</v>
      </c>
      <c r="C4083" t="s">
        <v>10405</v>
      </c>
      <c r="D4083" t="s">
        <v>549</v>
      </c>
      <c r="E4083">
        <v>21.223279999999999</v>
      </c>
      <c r="F4083">
        <v>20.8</v>
      </c>
      <c r="G4083">
        <v>12.394606698910801</v>
      </c>
      <c r="H4083">
        <v>2.9065684727838601</v>
      </c>
      <c r="I4083">
        <v>1.25909696861499</v>
      </c>
      <c r="J4083">
        <v>-3.7942046724329601</v>
      </c>
      <c r="K4083">
        <v>19.7732391761012</v>
      </c>
      <c r="L4083">
        <v>18.692925114689899</v>
      </c>
      <c r="M4083">
        <v>44.947599727405397</v>
      </c>
      <c r="N4083">
        <v>0.78501756712460202</v>
      </c>
      <c r="O4083">
        <v>27.4038461538461</v>
      </c>
      <c r="P4083">
        <v>67.337087691069996</v>
      </c>
      <c r="Q4083">
        <v>-3.8368987434802E-2</v>
      </c>
    </row>
    <row r="4084" spans="1:17" hidden="1" x14ac:dyDescent="0.3">
      <c r="A4084" t="s">
        <v>8401</v>
      </c>
      <c r="B4084" t="s">
        <v>8402</v>
      </c>
      <c r="C4084" t="s">
        <v>10405</v>
      </c>
      <c r="D4084" t="s">
        <v>549</v>
      </c>
      <c r="E4084">
        <v>21.22168765</v>
      </c>
      <c r="F4084">
        <v>0.73</v>
      </c>
      <c r="G4084">
        <v>119.874639220791</v>
      </c>
      <c r="H4084">
        <v>-1.7611129072262599</v>
      </c>
      <c r="I4084">
        <v>-44.394639483181898</v>
      </c>
      <c r="J4084">
        <v>-8.3030282018447199</v>
      </c>
      <c r="K4084">
        <v>0.75534671740145498</v>
      </c>
      <c r="L4084">
        <v>0.75323063096035203</v>
      </c>
      <c r="M4084">
        <v>39.128853421551</v>
      </c>
      <c r="N4084">
        <v>0.40097552113437501</v>
      </c>
      <c r="O4084">
        <v>56.164383561643803</v>
      </c>
      <c r="P4084">
        <v>160.71428571428501</v>
      </c>
    </row>
    <row r="4085" spans="1:17" hidden="1" x14ac:dyDescent="0.3">
      <c r="A4085" t="s">
        <v>8403</v>
      </c>
      <c r="B4085" t="s">
        <v>8404</v>
      </c>
      <c r="C4085" t="s">
        <v>10405</v>
      </c>
      <c r="E4085">
        <v>21.2</v>
      </c>
      <c r="F4085">
        <v>21.2</v>
      </c>
      <c r="G4085">
        <v>-43.516165376909697</v>
      </c>
      <c r="H4085">
        <v>-7.1237897542956601</v>
      </c>
      <c r="I4085">
        <v>-9.1208907599949907</v>
      </c>
      <c r="J4085">
        <v>-3.1001486206929001</v>
      </c>
      <c r="K4085">
        <v>20.333706980387799</v>
      </c>
      <c r="L4085">
        <v>20.728614753076801</v>
      </c>
      <c r="M4085">
        <v>51.049012859390601</v>
      </c>
      <c r="N4085">
        <v>0.403783335889768</v>
      </c>
      <c r="O4085">
        <v>32.075471698113198</v>
      </c>
      <c r="P4085">
        <v>34.517766497461899</v>
      </c>
      <c r="Q4085">
        <v>7.0361713614640997E-2</v>
      </c>
    </row>
    <row r="4086" spans="1:17" hidden="1" x14ac:dyDescent="0.3">
      <c r="A4086" t="s">
        <v>8405</v>
      </c>
      <c r="B4086" t="s">
        <v>8406</v>
      </c>
      <c r="C4086" t="s">
        <v>10405</v>
      </c>
      <c r="D4086" t="s">
        <v>7316</v>
      </c>
      <c r="E4086">
        <v>21.18303616</v>
      </c>
      <c r="F4086">
        <v>11.44</v>
      </c>
      <c r="G4086">
        <v>2.7387365838745401</v>
      </c>
      <c r="H4086">
        <v>22.610272176487499</v>
      </c>
      <c r="I4086">
        <v>-23.470173144922398</v>
      </c>
      <c r="J4086">
        <v>-2.0530282018447199</v>
      </c>
      <c r="K4086">
        <v>10.615385498544001</v>
      </c>
      <c r="L4086">
        <v>10.2666479052931</v>
      </c>
      <c r="M4086">
        <v>72.008311823116898</v>
      </c>
      <c r="N4086">
        <v>1.00826446280991</v>
      </c>
      <c r="O4086">
        <v>55.5944055944056</v>
      </c>
      <c r="P4086">
        <v>52.533333333333303</v>
      </c>
    </row>
    <row r="4087" spans="1:17" hidden="1" x14ac:dyDescent="0.3">
      <c r="A4087" t="s">
        <v>8407</v>
      </c>
      <c r="B4087" t="s">
        <v>8408</v>
      </c>
      <c r="C4087" t="s">
        <v>10405</v>
      </c>
      <c r="D4087" t="s">
        <v>438</v>
      </c>
      <c r="E4087">
        <v>21.166080000000001</v>
      </c>
      <c r="F4087">
        <v>30.72</v>
      </c>
      <c r="G4087">
        <v>-6.4105440348653797</v>
      </c>
      <c r="H4087">
        <v>-13.4560628152205</v>
      </c>
      <c r="I4087">
        <v>-15.1990307007467</v>
      </c>
      <c r="J4087">
        <v>-1.05965071840101</v>
      </c>
      <c r="K4087">
        <v>31.717204203247601</v>
      </c>
      <c r="L4087">
        <v>29.866479987611299</v>
      </c>
      <c r="M4087">
        <v>43.090392283722998</v>
      </c>
      <c r="N4087">
        <v>0.21287556806682401</v>
      </c>
      <c r="O4087">
        <v>37.2395833333333</v>
      </c>
      <c r="P4087">
        <v>42.817294281729403</v>
      </c>
      <c r="Q4087">
        <v>1.5037202192527001E-2</v>
      </c>
    </row>
    <row r="4088" spans="1:17" hidden="1" x14ac:dyDescent="0.3">
      <c r="A4088" t="s">
        <v>8409</v>
      </c>
      <c r="B4088" t="s">
        <v>8410</v>
      </c>
      <c r="C4088" t="s">
        <v>10405</v>
      </c>
      <c r="D4088" t="s">
        <v>1614</v>
      </c>
      <c r="E4088">
        <v>21.114364500000001</v>
      </c>
      <c r="F4088">
        <v>49.95</v>
      </c>
      <c r="G4088">
        <v>-48.599498710242997</v>
      </c>
      <c r="H4088">
        <v>-6.6312737172322098</v>
      </c>
      <c r="I4088">
        <v>-0.85240896521644405</v>
      </c>
      <c r="J4088">
        <v>3.6277229718641899</v>
      </c>
      <c r="K4088">
        <v>47.168893303761799</v>
      </c>
      <c r="L4088">
        <v>51.066981654675601</v>
      </c>
      <c r="M4088">
        <v>81.116306559176095</v>
      </c>
      <c r="N4088">
        <v>1.6511056511056501</v>
      </c>
      <c r="O4088">
        <v>33.6336336336336</v>
      </c>
      <c r="P4088">
        <v>35.365853658536501</v>
      </c>
    </row>
    <row r="4089" spans="1:17" hidden="1" x14ac:dyDescent="0.3">
      <c r="A4089" t="s">
        <v>8411</v>
      </c>
      <c r="B4089" t="s">
        <v>8412</v>
      </c>
      <c r="C4089" t="s">
        <v>10405</v>
      </c>
      <c r="D4089" t="s">
        <v>8413</v>
      </c>
      <c r="E4089">
        <v>21.07</v>
      </c>
      <c r="F4089">
        <v>35</v>
      </c>
      <c r="G4089">
        <v>-54.3472843612616</v>
      </c>
      <c r="H4089">
        <v>-8.5117529864652699</v>
      </c>
      <c r="I4089">
        <v>-39.892425134200501</v>
      </c>
      <c r="J4089">
        <v>-3.2050371931344199</v>
      </c>
      <c r="K4089">
        <v>38.134759728037402</v>
      </c>
      <c r="M4089">
        <v>39.233605453963001</v>
      </c>
      <c r="N4089">
        <v>0.36735023413531398</v>
      </c>
      <c r="O4089">
        <v>49.314285714285703</v>
      </c>
      <c r="P4089">
        <v>0.28653295128939699</v>
      </c>
    </row>
    <row r="4090" spans="1:17" hidden="1" x14ac:dyDescent="0.3">
      <c r="A4090" t="s">
        <v>8414</v>
      </c>
      <c r="B4090" t="s">
        <v>8415</v>
      </c>
      <c r="C4090" t="s">
        <v>10405</v>
      </c>
      <c r="D4090" t="s">
        <v>5244</v>
      </c>
      <c r="E4090">
        <v>21.067250399999999</v>
      </c>
      <c r="F4090">
        <v>40.08</v>
      </c>
      <c r="G4090">
        <v>4.7092747139476998</v>
      </c>
      <c r="H4090">
        <v>-0.839636748831187</v>
      </c>
      <c r="I4090">
        <v>15.894352867998601</v>
      </c>
      <c r="J4090">
        <v>-9.3355306456374993</v>
      </c>
      <c r="K4090">
        <v>39.602904858483498</v>
      </c>
      <c r="L4090">
        <v>36.658623388015201</v>
      </c>
      <c r="M4090">
        <v>49.612473714495501</v>
      </c>
      <c r="N4090">
        <v>4.6895091461414804</v>
      </c>
      <c r="O4090">
        <v>26.1726546906187</v>
      </c>
      <c r="P4090">
        <v>51.131221719457002</v>
      </c>
      <c r="Q4090">
        <v>5.2941838092768999E-2</v>
      </c>
    </row>
    <row r="4091" spans="1:17" hidden="1" x14ac:dyDescent="0.3">
      <c r="A4091" t="s">
        <v>8416</v>
      </c>
      <c r="B4091" t="s">
        <v>8417</v>
      </c>
      <c r="C4091" t="s">
        <v>10405</v>
      </c>
      <c r="D4091" t="s">
        <v>21</v>
      </c>
      <c r="E4091">
        <v>21.0309113</v>
      </c>
      <c r="F4091">
        <v>7.01</v>
      </c>
      <c r="G4091">
        <v>5.4812556417878504</v>
      </c>
      <c r="H4091">
        <v>-19.542956864828099</v>
      </c>
      <c r="I4091">
        <v>53.9990035486029</v>
      </c>
      <c r="J4091">
        <v>-3.8610949612327699</v>
      </c>
      <c r="K4091">
        <v>7.4073207431715504</v>
      </c>
      <c r="L4091">
        <v>6.1946797149376502</v>
      </c>
      <c r="M4091">
        <v>45.829327675599203</v>
      </c>
      <c r="N4091">
        <v>0.53120089836080298</v>
      </c>
      <c r="O4091">
        <v>65.905848787446502</v>
      </c>
      <c r="P4091">
        <v>89.459459459459396</v>
      </c>
      <c r="Q4091">
        <v>0.126050984448738</v>
      </c>
    </row>
    <row r="4092" spans="1:17" hidden="1" x14ac:dyDescent="0.3">
      <c r="A4092" t="s">
        <v>8418</v>
      </c>
      <c r="B4092" t="s">
        <v>8419</v>
      </c>
      <c r="C4092" t="s">
        <v>10405</v>
      </c>
      <c r="D4092" t="s">
        <v>753</v>
      </c>
      <c r="E4092">
        <v>20.996392725</v>
      </c>
      <c r="F4092">
        <v>143.03</v>
      </c>
      <c r="G4092">
        <v>21.3531576736472</v>
      </c>
      <c r="H4092">
        <v>3.0636395975969402</v>
      </c>
      <c r="I4092">
        <v>13.0595743074054</v>
      </c>
      <c r="J4092">
        <v>1.9303984173309801</v>
      </c>
      <c r="K4092">
        <v>132.43577620686699</v>
      </c>
      <c r="L4092">
        <v>118.18560569345399</v>
      </c>
      <c r="M4092">
        <v>31.0272649847048</v>
      </c>
      <c r="N4092">
        <v>1.2910390138690799</v>
      </c>
      <c r="O4092">
        <v>1.6919527371879799</v>
      </c>
      <c r="P4092">
        <v>58.341636222738799</v>
      </c>
      <c r="Q4092">
        <v>7.1200898966220002E-3</v>
      </c>
    </row>
    <row r="4093" spans="1:17" hidden="1" x14ac:dyDescent="0.3">
      <c r="A4093" t="s">
        <v>8420</v>
      </c>
      <c r="B4093" t="s">
        <v>8421</v>
      </c>
      <c r="C4093" t="s">
        <v>10405</v>
      </c>
      <c r="D4093" t="s">
        <v>549</v>
      </c>
      <c r="E4093">
        <v>20.88</v>
      </c>
      <c r="F4093">
        <v>8.6999999999999993</v>
      </c>
      <c r="G4093">
        <v>-67.405054265798597</v>
      </c>
      <c r="H4093">
        <v>-0.61734378899245501</v>
      </c>
      <c r="I4093">
        <v>-40.2669799087138</v>
      </c>
      <c r="J4093">
        <v>-5.6566318054483302</v>
      </c>
      <c r="K4093">
        <v>9.0158669432940997</v>
      </c>
      <c r="L4093">
        <v>11.249723839516401</v>
      </c>
      <c r="M4093">
        <v>68.964909194406204</v>
      </c>
      <c r="N4093">
        <v>0.34517304467519799</v>
      </c>
      <c r="O4093">
        <v>116.781609195402</v>
      </c>
      <c r="P4093">
        <v>45.7286432160803</v>
      </c>
      <c r="Q4093">
        <v>-0.101104394431595</v>
      </c>
    </row>
    <row r="4094" spans="1:17" hidden="1" x14ac:dyDescent="0.3">
      <c r="A4094" t="s">
        <v>8422</v>
      </c>
      <c r="B4094" t="s">
        <v>8423</v>
      </c>
      <c r="C4094" t="s">
        <v>10405</v>
      </c>
      <c r="D4094" t="s">
        <v>753</v>
      </c>
      <c r="E4094">
        <v>20.802747875000001</v>
      </c>
      <c r="F4094">
        <v>86.36</v>
      </c>
      <c r="G4094">
        <v>-11.487129372263899</v>
      </c>
      <c r="H4094">
        <v>-0.55173318501364499</v>
      </c>
      <c r="I4094">
        <v>1.1828697849768</v>
      </c>
      <c r="J4094">
        <v>-0.77832348894566095</v>
      </c>
      <c r="K4094">
        <v>83.565507375585995</v>
      </c>
      <c r="L4094">
        <v>79.957883896834304</v>
      </c>
      <c r="M4094">
        <v>59.256974662123497</v>
      </c>
      <c r="N4094">
        <v>0.156966442818742</v>
      </c>
      <c r="O4094">
        <v>9.3098656785548908</v>
      </c>
      <c r="P4094">
        <v>30.453172205438001</v>
      </c>
    </row>
    <row r="4095" spans="1:17" hidden="1" x14ac:dyDescent="0.3">
      <c r="A4095" t="s">
        <v>8424</v>
      </c>
      <c r="B4095" t="s">
        <v>8425</v>
      </c>
      <c r="C4095" t="s">
        <v>10405</v>
      </c>
      <c r="D4095" t="s">
        <v>5627</v>
      </c>
      <c r="E4095">
        <v>20.776392108</v>
      </c>
      <c r="F4095">
        <v>6.21</v>
      </c>
      <c r="G4095">
        <v>55.763794341116402</v>
      </c>
      <c r="H4095">
        <v>-3.3626275525097098</v>
      </c>
      <c r="I4095">
        <v>53.209756121213601</v>
      </c>
      <c r="J4095">
        <v>-8.6596348084513295</v>
      </c>
      <c r="K4095">
        <v>5.7960608435628904</v>
      </c>
      <c r="L4095">
        <v>4.7956041975231596</v>
      </c>
      <c r="M4095">
        <v>54.6609971959627</v>
      </c>
      <c r="N4095">
        <v>0.77789054596930296</v>
      </c>
      <c r="O4095">
        <v>12.882447665056301</v>
      </c>
      <c r="P4095">
        <v>137.93103448275801</v>
      </c>
      <c r="Q4095">
        <v>9.2471114141641997E-2</v>
      </c>
    </row>
    <row r="4096" spans="1:17" hidden="1" x14ac:dyDescent="0.3">
      <c r="A4096" t="s">
        <v>8426</v>
      </c>
      <c r="B4096" t="s">
        <v>8427</v>
      </c>
      <c r="C4096" t="s">
        <v>10405</v>
      </c>
      <c r="D4096" t="s">
        <v>400</v>
      </c>
      <c r="E4096">
        <v>20.737586222999902</v>
      </c>
      <c r="F4096">
        <v>16.11</v>
      </c>
      <c r="G4096">
        <v>379.57907271832801</v>
      </c>
      <c r="H4096">
        <v>22.358665197607799</v>
      </c>
      <c r="I4096">
        <v>189.46250337396</v>
      </c>
      <c r="J4096">
        <v>19.386845215876701</v>
      </c>
      <c r="K4096">
        <v>12.7017393282649</v>
      </c>
      <c r="L4096">
        <v>9.4015663366562094</v>
      </c>
      <c r="M4096">
        <v>93.096521169644404</v>
      </c>
      <c r="N4096">
        <v>0.92772203073394999</v>
      </c>
      <c r="O4096">
        <v>9.1247672253258596</v>
      </c>
      <c r="P4096">
        <v>465.26315789473603</v>
      </c>
      <c r="Q4096">
        <v>9.4426166707008999E-2</v>
      </c>
    </row>
    <row r="4097" spans="1:17" hidden="1" x14ac:dyDescent="0.3">
      <c r="A4097" t="s">
        <v>8428</v>
      </c>
      <c r="B4097" t="s">
        <v>8429</v>
      </c>
      <c r="C4097" t="s">
        <v>10405</v>
      </c>
      <c r="D4097" t="s">
        <v>279</v>
      </c>
      <c r="E4097">
        <v>20.712749112000001</v>
      </c>
      <c r="F4097">
        <v>6.48</v>
      </c>
      <c r="G4097">
        <v>-18.165288183927199</v>
      </c>
      <c r="H4097">
        <v>6.7045940025581396</v>
      </c>
      <c r="I4097">
        <v>-6.8144347050249197</v>
      </c>
      <c r="J4097">
        <v>9.7217158254590093</v>
      </c>
      <c r="K4097">
        <v>6.0586350642572997</v>
      </c>
      <c r="L4097">
        <v>6.2912235057805104</v>
      </c>
      <c r="M4097">
        <v>72.171611579519407</v>
      </c>
      <c r="N4097">
        <v>1.4433088279242099</v>
      </c>
      <c r="O4097">
        <v>31.018518518518501</v>
      </c>
      <c r="P4097">
        <v>28.0632411067193</v>
      </c>
      <c r="Q4097">
        <v>4.1516971008424997E-2</v>
      </c>
    </row>
    <row r="4098" spans="1:17" hidden="1" x14ac:dyDescent="0.3">
      <c r="A4098" t="s">
        <v>8430</v>
      </c>
      <c r="B4098" t="s">
        <v>8431</v>
      </c>
      <c r="C4098" t="s">
        <v>10405</v>
      </c>
      <c r="D4098" t="s">
        <v>433</v>
      </c>
      <c r="E4098">
        <v>20.698075800000002</v>
      </c>
      <c r="F4098">
        <v>41.46</v>
      </c>
      <c r="G4098">
        <v>-19.491775133007302</v>
      </c>
      <c r="H4098">
        <v>-3.3500357699148302</v>
      </c>
      <c r="I4098">
        <v>-5.3405854291278603</v>
      </c>
      <c r="J4098">
        <v>-5.8825244407323396</v>
      </c>
      <c r="K4098">
        <v>41.0527813202537</v>
      </c>
      <c r="L4098">
        <v>39.536980587617997</v>
      </c>
      <c r="M4098">
        <v>42.5522234744789</v>
      </c>
      <c r="N4098">
        <v>0.73751503444761501</v>
      </c>
      <c r="O4098">
        <v>40.858658948383898</v>
      </c>
      <c r="P4098">
        <v>23.761194029850699</v>
      </c>
      <c r="Q4098">
        <v>8.1237100222533998E-2</v>
      </c>
    </row>
    <row r="4099" spans="1:17" hidden="1" x14ac:dyDescent="0.3">
      <c r="A4099" t="s">
        <v>8432</v>
      </c>
      <c r="B4099" t="s">
        <v>8433</v>
      </c>
      <c r="C4099" t="s">
        <v>10405</v>
      </c>
      <c r="D4099" t="s">
        <v>549</v>
      </c>
      <c r="E4099">
        <v>20.68264692</v>
      </c>
      <c r="F4099">
        <v>1.1599999999999999</v>
      </c>
      <c r="G4099">
        <v>-114.896994949228</v>
      </c>
      <c r="H4099">
        <v>-51.167505601290102</v>
      </c>
      <c r="I4099">
        <v>-63.711710906636299</v>
      </c>
      <c r="J4099">
        <v>-10.249749513320101</v>
      </c>
      <c r="K4099">
        <v>1.7809598332769601</v>
      </c>
      <c r="L4099">
        <v>3.0948880292670302</v>
      </c>
      <c r="M4099">
        <v>64.754587480939804</v>
      </c>
      <c r="N4099">
        <v>4.6716950389056802</v>
      </c>
      <c r="O4099">
        <v>599.95729689334905</v>
      </c>
      <c r="P4099">
        <v>7.4074074074073897</v>
      </c>
      <c r="Q4099">
        <v>0.20595045173530299</v>
      </c>
    </row>
    <row r="4100" spans="1:17" hidden="1" x14ac:dyDescent="0.3">
      <c r="A4100" t="s">
        <v>8434</v>
      </c>
      <c r="B4100" t="s">
        <v>8435</v>
      </c>
      <c r="C4100" t="s">
        <v>10405</v>
      </c>
      <c r="D4100" t="s">
        <v>549</v>
      </c>
      <c r="E4100">
        <v>20.62555</v>
      </c>
      <c r="F4100">
        <v>55</v>
      </c>
      <c r="G4100">
        <v>414.87018319830503</v>
      </c>
      <c r="H4100">
        <v>-6.6194830024201297</v>
      </c>
      <c r="I4100">
        <v>10.5420899887882</v>
      </c>
      <c r="J4100">
        <v>-1.26768788770859</v>
      </c>
      <c r="K4100">
        <v>56.468179682479899</v>
      </c>
      <c r="L4100">
        <v>45.8572487509702</v>
      </c>
      <c r="M4100">
        <v>39.595528320946002</v>
      </c>
      <c r="N4100">
        <v>0.47892218124180802</v>
      </c>
      <c r="O4100">
        <v>41.599999999999902</v>
      </c>
      <c r="P4100">
        <v>446.71968190854801</v>
      </c>
    </row>
    <row r="4101" spans="1:17" hidden="1" x14ac:dyDescent="0.3">
      <c r="A4101" t="s">
        <v>8436</v>
      </c>
      <c r="B4101" t="s">
        <v>8437</v>
      </c>
      <c r="C4101" t="s">
        <v>10405</v>
      </c>
      <c r="D4101" t="s">
        <v>422</v>
      </c>
      <c r="E4101">
        <v>20.581778880000002</v>
      </c>
      <c r="F4101">
        <v>19.760000000000002</v>
      </c>
      <c r="G4101">
        <v>-12.2369079112115</v>
      </c>
      <c r="H4101">
        <v>-14.496056533858299</v>
      </c>
      <c r="I4101">
        <v>-11.1580803433969</v>
      </c>
      <c r="J4101">
        <v>-3.00039662289735</v>
      </c>
      <c r="K4101">
        <v>20.056870610439699</v>
      </c>
      <c r="L4101">
        <v>21.212521310685901</v>
      </c>
      <c r="M4101">
        <v>62.496469423760502</v>
      </c>
      <c r="N4101">
        <v>0.85090909090908995</v>
      </c>
      <c r="O4101">
        <v>41.093117408906799</v>
      </c>
      <c r="P4101">
        <v>26.2619808306709</v>
      </c>
      <c r="Q4101">
        <v>0.11926732975214201</v>
      </c>
    </row>
    <row r="4102" spans="1:17" hidden="1" x14ac:dyDescent="0.3">
      <c r="A4102" t="s">
        <v>8438</v>
      </c>
      <c r="B4102" t="s">
        <v>8439</v>
      </c>
      <c r="C4102" t="s">
        <v>10405</v>
      </c>
      <c r="E4102">
        <v>20.580387999999999</v>
      </c>
      <c r="F4102">
        <v>53.45</v>
      </c>
      <c r="G4102">
        <v>51.638314540700897</v>
      </c>
      <c r="H4102">
        <v>49.720652293446598</v>
      </c>
      <c r="I4102">
        <v>26.520277048859001</v>
      </c>
      <c r="J4102">
        <v>7.8942065059918898</v>
      </c>
      <c r="K4102">
        <v>39.0568356941532</v>
      </c>
      <c r="L4102">
        <v>23.963179089339899</v>
      </c>
      <c r="M4102">
        <v>65.426915117114703</v>
      </c>
      <c r="N4102">
        <v>1.1434757454819999</v>
      </c>
      <c r="O4102">
        <v>15.753040224508799</v>
      </c>
      <c r="P4102">
        <v>83.487813250944001</v>
      </c>
      <c r="Q4102">
        <v>0.10289251121310999</v>
      </c>
    </row>
    <row r="4103" spans="1:17" hidden="1" x14ac:dyDescent="0.3">
      <c r="A4103" t="s">
        <v>8440</v>
      </c>
      <c r="B4103" t="s">
        <v>5591</v>
      </c>
      <c r="C4103" t="s">
        <v>10405</v>
      </c>
      <c r="D4103" t="s">
        <v>261</v>
      </c>
      <c r="E4103">
        <v>20.513901000000001</v>
      </c>
      <c r="F4103">
        <v>29.22</v>
      </c>
      <c r="G4103">
        <v>53.087210150516299</v>
      </c>
      <c r="H4103">
        <v>0.49377119832652899</v>
      </c>
      <c r="I4103">
        <v>57.680255663612499</v>
      </c>
      <c r="J4103">
        <v>5.5712811904204704</v>
      </c>
      <c r="K4103">
        <v>25.378960138800799</v>
      </c>
      <c r="L4103">
        <v>20.012285653973201</v>
      </c>
      <c r="M4103">
        <v>82.767066787560594</v>
      </c>
      <c r="N4103">
        <v>1.24069484806884</v>
      </c>
      <c r="O4103">
        <v>0</v>
      </c>
      <c r="P4103">
        <v>175.66037735849</v>
      </c>
    </row>
    <row r="4104" spans="1:17" hidden="1" x14ac:dyDescent="0.3">
      <c r="A4104" t="s">
        <v>8441</v>
      </c>
      <c r="B4104" t="s">
        <v>8442</v>
      </c>
      <c r="C4104" t="s">
        <v>10405</v>
      </c>
      <c r="D4104" t="s">
        <v>273</v>
      </c>
      <c r="E4104">
        <v>20.470288799999999</v>
      </c>
      <c r="F4104">
        <v>48.66</v>
      </c>
      <c r="G4104">
        <v>39.488529458770898</v>
      </c>
      <c r="H4104">
        <v>-15.180264771944</v>
      </c>
      <c r="I4104">
        <v>25.765113385308702</v>
      </c>
      <c r="J4104">
        <v>0.40580824162400098</v>
      </c>
      <c r="K4104">
        <v>48.272213886859703</v>
      </c>
      <c r="L4104">
        <v>39.745255992413902</v>
      </c>
      <c r="M4104">
        <v>51.1720661971138</v>
      </c>
      <c r="N4104">
        <v>0.51217129109189596</v>
      </c>
      <c r="O4104">
        <v>15.4747225647349</v>
      </c>
      <c r="P4104">
        <v>96.130592503022896</v>
      </c>
      <c r="Q4104">
        <v>0.108431988717076</v>
      </c>
    </row>
    <row r="4105" spans="1:17" hidden="1" x14ac:dyDescent="0.3">
      <c r="A4105" t="s">
        <v>8443</v>
      </c>
      <c r="B4105" t="s">
        <v>8444</v>
      </c>
      <c r="C4105" t="s">
        <v>10405</v>
      </c>
      <c r="D4105" t="s">
        <v>51</v>
      </c>
      <c r="E4105">
        <v>20.460843000000001</v>
      </c>
      <c r="F4105">
        <v>22.1</v>
      </c>
      <c r="G4105">
        <v>-1.5428949366581799</v>
      </c>
      <c r="H4105">
        <v>-16.4891430281907</v>
      </c>
      <c r="I4105">
        <v>17.856278509474102</v>
      </c>
      <c r="J4105">
        <v>-8.5332767593236394</v>
      </c>
      <c r="K4105">
        <v>23.008702328434801</v>
      </c>
      <c r="L4105">
        <v>21.2372271546981</v>
      </c>
      <c r="M4105">
        <v>45.932959473849401</v>
      </c>
      <c r="N4105">
        <v>0.62023319208268102</v>
      </c>
      <c r="O4105">
        <v>36.561085972850599</v>
      </c>
      <c r="P4105">
        <v>47.3333333333333</v>
      </c>
      <c r="Q4105">
        <v>0.131940146570345</v>
      </c>
    </row>
    <row r="4106" spans="1:17" hidden="1" x14ac:dyDescent="0.3">
      <c r="A4106" t="s">
        <v>8445</v>
      </c>
      <c r="B4106" t="s">
        <v>8446</v>
      </c>
      <c r="C4106" t="s">
        <v>10405</v>
      </c>
      <c r="D4106" t="s">
        <v>130</v>
      </c>
      <c r="E4106">
        <v>20.448225000000001</v>
      </c>
      <c r="F4106">
        <v>78.75</v>
      </c>
      <c r="G4106">
        <v>-67.825108466340595</v>
      </c>
      <c r="H4106">
        <v>-18.716525209133302</v>
      </c>
      <c r="I4106">
        <v>-48.3156921147608</v>
      </c>
      <c r="J4106">
        <v>-11.753750596065499</v>
      </c>
      <c r="K4106">
        <v>91.233937964786605</v>
      </c>
      <c r="L4106">
        <v>108.01126514479699</v>
      </c>
      <c r="M4106">
        <v>2.0821321563180002E-3</v>
      </c>
      <c r="N4106">
        <v>2.2459893048128299</v>
      </c>
      <c r="O4106">
        <v>70.6666666666666</v>
      </c>
      <c r="P4106">
        <v>0</v>
      </c>
    </row>
    <row r="4107" spans="1:17" hidden="1" x14ac:dyDescent="0.3">
      <c r="A4107" t="s">
        <v>8447</v>
      </c>
      <c r="B4107" t="s">
        <v>8448</v>
      </c>
      <c r="C4107" t="s">
        <v>10405</v>
      </c>
      <c r="D4107" t="s">
        <v>388</v>
      </c>
      <c r="E4107">
        <v>20.444927359999902</v>
      </c>
      <c r="F4107">
        <v>14.3</v>
      </c>
      <c r="G4107">
        <v>-105.29425265638901</v>
      </c>
      <c r="H4107">
        <v>10.3585988163805</v>
      </c>
      <c r="I4107">
        <v>-41.733263821806197</v>
      </c>
      <c r="J4107">
        <v>-2.7474726462891601</v>
      </c>
      <c r="K4107">
        <v>17.531178507000501</v>
      </c>
      <c r="L4107">
        <v>35.501376399262597</v>
      </c>
      <c r="M4107">
        <v>98.284136062892998</v>
      </c>
      <c r="N4107">
        <v>2.3206096116524599</v>
      </c>
      <c r="O4107">
        <v>290.20979020979001</v>
      </c>
      <c r="P4107">
        <v>20.981387478849399</v>
      </c>
      <c r="Q4107">
        <v>-7.5446815047520002E-2</v>
      </c>
    </row>
    <row r="4108" spans="1:17" hidden="1" x14ac:dyDescent="0.3">
      <c r="A4108" t="s">
        <v>8449</v>
      </c>
      <c r="B4108" t="s">
        <v>8450</v>
      </c>
      <c r="C4108" t="s">
        <v>10405</v>
      </c>
      <c r="D4108" t="s">
        <v>279</v>
      </c>
      <c r="E4108">
        <v>20.36057023</v>
      </c>
      <c r="F4108">
        <v>9.1</v>
      </c>
      <c r="G4108">
        <v>-40.758407619152003</v>
      </c>
      <c r="H4108">
        <v>9.9569923906776605</v>
      </c>
      <c r="I4108">
        <v>-34.6673667559092</v>
      </c>
      <c r="J4108">
        <v>-5.6063276942305</v>
      </c>
      <c r="K4108">
        <v>8.9643049252461999</v>
      </c>
      <c r="L4108">
        <v>9.4546318431295209</v>
      </c>
      <c r="M4108">
        <v>38.363813288451297</v>
      </c>
      <c r="N4108">
        <v>1.1105194718524101</v>
      </c>
      <c r="O4108">
        <v>56.043956043956001</v>
      </c>
      <c r="P4108">
        <v>25</v>
      </c>
      <c r="Q4108">
        <v>4.4695411036294E-2</v>
      </c>
    </row>
    <row r="4109" spans="1:17" hidden="1" x14ac:dyDescent="0.3">
      <c r="A4109" t="s">
        <v>8451</v>
      </c>
      <c r="B4109" t="s">
        <v>8452</v>
      </c>
      <c r="C4109" t="s">
        <v>10405</v>
      </c>
      <c r="D4109" t="s">
        <v>1614</v>
      </c>
      <c r="E4109">
        <v>20.352039999999999</v>
      </c>
      <c r="F4109">
        <v>8.7799999999999994</v>
      </c>
      <c r="G4109">
        <v>-34.8329241246077</v>
      </c>
      <c r="H4109">
        <v>-5.6636296322979396</v>
      </c>
      <c r="I4109">
        <v>-8.0546643897821699</v>
      </c>
      <c r="J4109">
        <v>-8.6464347952513094</v>
      </c>
      <c r="K4109">
        <v>8.7035413859980597</v>
      </c>
      <c r="L4109">
        <v>9.0211489355947698</v>
      </c>
      <c r="M4109">
        <v>51.046943815162102</v>
      </c>
      <c r="N4109">
        <v>1.6452442159383001</v>
      </c>
      <c r="O4109">
        <v>58.883826879270998</v>
      </c>
      <c r="P4109">
        <v>18.010752688172001</v>
      </c>
    </row>
    <row r="4110" spans="1:17" hidden="1" x14ac:dyDescent="0.3">
      <c r="A4110" t="s">
        <v>8453</v>
      </c>
      <c r="B4110" t="s">
        <v>8454</v>
      </c>
      <c r="C4110" t="s">
        <v>10405</v>
      </c>
      <c r="D4110" t="s">
        <v>549</v>
      </c>
      <c r="E4110">
        <v>20.287500000000001</v>
      </c>
      <c r="F4110">
        <v>27.05</v>
      </c>
      <c r="G4110">
        <v>-53.078386304884901</v>
      </c>
      <c r="H4110">
        <v>-6.79392385042431</v>
      </c>
      <c r="I4110">
        <v>-14.6601161257949</v>
      </c>
      <c r="J4110">
        <v>-7.5296313214287798</v>
      </c>
      <c r="K4110">
        <v>27.947555492335201</v>
      </c>
      <c r="L4110">
        <v>32.049697320766498</v>
      </c>
      <c r="M4110">
        <v>39.451443259030597</v>
      </c>
      <c r="N4110">
        <v>1.4548206714284699</v>
      </c>
      <c r="O4110">
        <v>118.11460258779999</v>
      </c>
      <c r="P4110">
        <v>13.227291753871899</v>
      </c>
    </row>
    <row r="4111" spans="1:17" hidden="1" x14ac:dyDescent="0.3">
      <c r="A4111" t="s">
        <v>8455</v>
      </c>
      <c r="B4111" t="s">
        <v>8456</v>
      </c>
      <c r="C4111" t="s">
        <v>10405</v>
      </c>
      <c r="D4111" t="s">
        <v>753</v>
      </c>
      <c r="E4111">
        <v>20.204048429</v>
      </c>
      <c r="F4111">
        <v>202.26</v>
      </c>
      <c r="G4111">
        <v>-30.694209888037499</v>
      </c>
      <c r="K4111">
        <v>199.64482088527899</v>
      </c>
      <c r="L4111">
        <v>192.56798235863999</v>
      </c>
      <c r="M4111">
        <v>61.144137814655998</v>
      </c>
      <c r="N4111">
        <v>1</v>
      </c>
      <c r="O4111">
        <v>3.7773163255215998</v>
      </c>
      <c r="P4111">
        <v>3.1938775510204001</v>
      </c>
      <c r="Q4111">
        <v>-1.293132028575E-3</v>
      </c>
    </row>
    <row r="4112" spans="1:17" hidden="1" x14ac:dyDescent="0.3">
      <c r="A4112" t="s">
        <v>8457</v>
      </c>
      <c r="B4112" t="s">
        <v>8458</v>
      </c>
      <c r="C4112" t="s">
        <v>10405</v>
      </c>
      <c r="D4112" t="s">
        <v>1462</v>
      </c>
      <c r="E4112">
        <v>20.152951250000001</v>
      </c>
      <c r="F4112">
        <v>15.25</v>
      </c>
      <c r="G4112">
        <v>142.925276064531</v>
      </c>
      <c r="H4112">
        <v>-4.63417226795685</v>
      </c>
      <c r="I4112">
        <v>39.984101486890303</v>
      </c>
      <c r="J4112">
        <v>-4.3998339384809597</v>
      </c>
      <c r="K4112">
        <v>14.3678777990784</v>
      </c>
      <c r="L4112">
        <v>12.689840505358699</v>
      </c>
      <c r="M4112">
        <v>62.938605425910602</v>
      </c>
      <c r="N4112">
        <v>0.88305967160592702</v>
      </c>
      <c r="O4112">
        <v>4.9180327868852496</v>
      </c>
      <c r="P4112">
        <v>174.77477477477399</v>
      </c>
    </row>
    <row r="4113" spans="1:17" hidden="1" x14ac:dyDescent="0.3">
      <c r="A4113" t="s">
        <v>8459</v>
      </c>
      <c r="B4113" t="s">
        <v>8460</v>
      </c>
      <c r="C4113" t="s">
        <v>10405</v>
      </c>
      <c r="D4113" t="s">
        <v>125</v>
      </c>
      <c r="E4113">
        <v>20.139119999999998</v>
      </c>
      <c r="F4113">
        <v>30.33</v>
      </c>
      <c r="G4113">
        <v>-8.0535803428961596</v>
      </c>
      <c r="H4113">
        <v>3.78738839961192</v>
      </c>
      <c r="I4113">
        <v>7.6775254652716702</v>
      </c>
      <c r="J4113">
        <v>-5.0530282018447297</v>
      </c>
      <c r="K4113">
        <v>28.977341943852</v>
      </c>
      <c r="L4113">
        <v>27.326873656558099</v>
      </c>
      <c r="M4113">
        <v>41.980704633455197</v>
      </c>
      <c r="N4113">
        <v>0.69529919398083395</v>
      </c>
      <c r="O4113">
        <v>35.179690075832497</v>
      </c>
      <c r="P4113">
        <v>48.5308521057786</v>
      </c>
      <c r="Q4113">
        <v>7.6273618677926994E-2</v>
      </c>
    </row>
    <row r="4114" spans="1:17" hidden="1" x14ac:dyDescent="0.3">
      <c r="A4114" t="s">
        <v>8461</v>
      </c>
      <c r="B4114" t="s">
        <v>8462</v>
      </c>
      <c r="C4114" t="s">
        <v>10405</v>
      </c>
      <c r="D4114" t="s">
        <v>46</v>
      </c>
      <c r="E4114">
        <v>20.11908</v>
      </c>
      <c r="F4114">
        <v>3.89</v>
      </c>
      <c r="G4114">
        <v>-82.003266009064205</v>
      </c>
      <c r="H4114">
        <v>-48.373758753080402</v>
      </c>
      <c r="I4114">
        <v>-55.154639483181903</v>
      </c>
      <c r="J4114">
        <v>-2.58922123133534</v>
      </c>
      <c r="K4114">
        <v>5.1331806141423701</v>
      </c>
      <c r="L4114">
        <v>6.0220033648230196</v>
      </c>
      <c r="M4114">
        <v>47.940302769453098</v>
      </c>
      <c r="N4114">
        <v>0.50153714918224102</v>
      </c>
      <c r="O4114">
        <v>127.146529562982</v>
      </c>
      <c r="P4114">
        <v>19.692307692307601</v>
      </c>
      <c r="Q4114">
        <v>-2.3351028059714E-2</v>
      </c>
    </row>
    <row r="4115" spans="1:17" hidden="1" x14ac:dyDescent="0.3">
      <c r="A4115" t="s">
        <v>8463</v>
      </c>
      <c r="B4115" t="s">
        <v>8464</v>
      </c>
      <c r="C4115" t="s">
        <v>10405</v>
      </c>
      <c r="D4115" t="s">
        <v>393</v>
      </c>
      <c r="E4115">
        <v>20.1035</v>
      </c>
      <c r="F4115">
        <v>25.94</v>
      </c>
      <c r="G4115">
        <v>241.92571742808499</v>
      </c>
      <c r="H4115">
        <v>98.694049244290198</v>
      </c>
      <c r="I4115">
        <v>115.25110042713101</v>
      </c>
      <c r="J4115">
        <v>15.8885573336212</v>
      </c>
      <c r="K4115">
        <v>15.224085725183601</v>
      </c>
      <c r="L4115">
        <v>11.184281824921801</v>
      </c>
      <c r="M4115">
        <v>99.995652075719207</v>
      </c>
      <c r="N4115">
        <v>3.5886736214605</v>
      </c>
      <c r="O4115">
        <v>0</v>
      </c>
      <c r="P4115">
        <v>273.77521613832801</v>
      </c>
      <c r="Q4115">
        <v>0.176805796913761</v>
      </c>
    </row>
    <row r="4116" spans="1:17" hidden="1" x14ac:dyDescent="0.3">
      <c r="A4116" t="s">
        <v>8465</v>
      </c>
      <c r="B4116" t="s">
        <v>8466</v>
      </c>
      <c r="C4116" t="s">
        <v>10405</v>
      </c>
      <c r="D4116" t="s">
        <v>279</v>
      </c>
      <c r="E4116">
        <v>20.095199999999998</v>
      </c>
      <c r="F4116">
        <v>55.82</v>
      </c>
      <c r="G4116">
        <v>-46.510865473734903</v>
      </c>
      <c r="H4116">
        <v>-2.77670100358905</v>
      </c>
      <c r="I4116">
        <v>-5.7546394831819203</v>
      </c>
      <c r="J4116">
        <v>-8.5428513583345396</v>
      </c>
      <c r="K4116">
        <v>56.562229132985998</v>
      </c>
      <c r="L4116">
        <v>55.755793130206897</v>
      </c>
      <c r="M4116">
        <v>37.502298538604897</v>
      </c>
      <c r="N4116">
        <v>0.58943683992858298</v>
      </c>
      <c r="O4116">
        <v>37.047653170906401</v>
      </c>
      <c r="P4116">
        <v>23.906770255271901</v>
      </c>
      <c r="Q4116">
        <v>0.108322222547529</v>
      </c>
    </row>
    <row r="4117" spans="1:17" hidden="1" x14ac:dyDescent="0.3">
      <c r="A4117" t="s">
        <v>8467</v>
      </c>
      <c r="B4117" t="s">
        <v>8468</v>
      </c>
      <c r="C4117" t="s">
        <v>10405</v>
      </c>
      <c r="D4117" t="s">
        <v>46</v>
      </c>
      <c r="E4117">
        <v>20.046502</v>
      </c>
      <c r="F4117">
        <v>11.9</v>
      </c>
      <c r="G4117">
        <v>169.416324074567</v>
      </c>
      <c r="H4117">
        <v>-10.4709881883548</v>
      </c>
      <c r="I4117">
        <v>159.349546563329</v>
      </c>
      <c r="J4117">
        <v>-6.5984827472992702</v>
      </c>
      <c r="K4117">
        <v>11.7848574504177</v>
      </c>
      <c r="L4117">
        <v>8.6820047837663701</v>
      </c>
      <c r="M4117">
        <v>54.505769049474097</v>
      </c>
      <c r="N4117">
        <v>0.61366425487022003</v>
      </c>
      <c r="O4117">
        <v>30.8403361344537</v>
      </c>
      <c r="P4117">
        <v>221.62162162162099</v>
      </c>
      <c r="Q4117">
        <v>6.3913196356378002E-2</v>
      </c>
    </row>
    <row r="4118" spans="1:17" hidden="1" x14ac:dyDescent="0.3">
      <c r="A4118" t="s">
        <v>8469</v>
      </c>
      <c r="B4118" t="s">
        <v>8470</v>
      </c>
      <c r="C4118" t="s">
        <v>10405</v>
      </c>
      <c r="D4118" t="s">
        <v>549</v>
      </c>
      <c r="E4118">
        <v>20.02</v>
      </c>
      <c r="F4118">
        <v>50.05</v>
      </c>
      <c r="G4118">
        <v>-22.354858587731599</v>
      </c>
      <c r="H4118">
        <v>3.1567218311325398</v>
      </c>
      <c r="I4118">
        <v>-35.2781505578332</v>
      </c>
      <c r="J4118">
        <v>-2.6093564355025798</v>
      </c>
      <c r="K4118">
        <v>49.788833548524899</v>
      </c>
      <c r="L4118">
        <v>52.194168998096799</v>
      </c>
      <c r="M4118">
        <v>58.238450435253498</v>
      </c>
      <c r="N4118">
        <v>0.64357513011193901</v>
      </c>
      <c r="O4118">
        <v>40.139860139860097</v>
      </c>
      <c r="P4118">
        <v>25.880281690140801</v>
      </c>
      <c r="Q4118">
        <v>0.13502793518709</v>
      </c>
    </row>
    <row r="4119" spans="1:17" hidden="1" x14ac:dyDescent="0.3">
      <c r="A4119" t="s">
        <v>8471</v>
      </c>
      <c r="B4119" t="s">
        <v>8472</v>
      </c>
      <c r="C4119" t="s">
        <v>10405</v>
      </c>
      <c r="D4119" t="s">
        <v>753</v>
      </c>
      <c r="E4119">
        <v>20.010432867999999</v>
      </c>
      <c r="F4119">
        <v>92.53</v>
      </c>
      <c r="G4119">
        <v>25.167300882494001</v>
      </c>
      <c r="H4119">
        <v>-0.97665883456793801</v>
      </c>
      <c r="I4119">
        <v>9.8468346642328193</v>
      </c>
      <c r="J4119">
        <v>-8.1937531673883901E-2</v>
      </c>
      <c r="K4119">
        <v>88.820933327070406</v>
      </c>
      <c r="L4119">
        <v>79.0586164066452</v>
      </c>
      <c r="M4119">
        <v>57.664030131014698</v>
      </c>
      <c r="N4119">
        <v>1.0591636573282901</v>
      </c>
      <c r="O4119">
        <v>2.4100291797255</v>
      </c>
      <c r="P4119">
        <v>71.351851851851805</v>
      </c>
      <c r="Q4119">
        <v>6.2739406014718002E-2</v>
      </c>
    </row>
    <row r="4120" spans="1:17" hidden="1" x14ac:dyDescent="0.3">
      <c r="A4120" t="s">
        <v>8473</v>
      </c>
      <c r="B4120" t="s">
        <v>8474</v>
      </c>
      <c r="C4120" t="s">
        <v>10405</v>
      </c>
      <c r="D4120" t="s">
        <v>400</v>
      </c>
      <c r="E4120">
        <v>19.981199</v>
      </c>
      <c r="F4120">
        <v>66.459999999999994</v>
      </c>
      <c r="G4120">
        <v>79.537269737594002</v>
      </c>
      <c r="H4120">
        <v>124.130740012744</v>
      </c>
      <c r="I4120">
        <v>146.33551924697599</v>
      </c>
      <c r="J4120">
        <v>6.1502265308022297</v>
      </c>
      <c r="K4120">
        <v>40.7205847761645</v>
      </c>
      <c r="L4120">
        <v>30.094178181536499</v>
      </c>
      <c r="M4120">
        <v>99.661505174543507</v>
      </c>
      <c r="N4120">
        <v>1.6781988503299901</v>
      </c>
      <c r="O4120">
        <v>0</v>
      </c>
      <c r="P4120">
        <v>218.14265198659601</v>
      </c>
      <c r="Q4120">
        <v>0.16466412574106801</v>
      </c>
    </row>
    <row r="4121" spans="1:17" hidden="1" x14ac:dyDescent="0.3">
      <c r="A4121" t="s">
        <v>8475</v>
      </c>
      <c r="B4121" t="s">
        <v>8476</v>
      </c>
      <c r="C4121" t="s">
        <v>10405</v>
      </c>
      <c r="D4121" t="s">
        <v>1429</v>
      </c>
      <c r="E4121">
        <v>19.974939456000001</v>
      </c>
      <c r="F4121">
        <v>9.08</v>
      </c>
      <c r="G4121">
        <v>-53.016746097002603</v>
      </c>
      <c r="H4121">
        <v>-1.5860407283455</v>
      </c>
      <c r="I4121">
        <v>-28.024560743024399</v>
      </c>
      <c r="J4121">
        <v>-4.3934537337596202</v>
      </c>
      <c r="K4121">
        <v>9.2067802174867293</v>
      </c>
      <c r="L4121">
        <v>11.014386463346799</v>
      </c>
      <c r="M4121">
        <v>53.727085739605798</v>
      </c>
      <c r="N4121">
        <v>1.1170567959776301</v>
      </c>
      <c r="O4121">
        <v>82.819383259911902</v>
      </c>
      <c r="P4121">
        <v>20.584329349269499</v>
      </c>
      <c r="Q4121">
        <v>-5.2262078613922E-2</v>
      </c>
    </row>
    <row r="4122" spans="1:17" hidden="1" x14ac:dyDescent="0.3">
      <c r="A4122" t="s">
        <v>8477</v>
      </c>
      <c r="B4122" t="s">
        <v>8478</v>
      </c>
      <c r="C4122" t="s">
        <v>10405</v>
      </c>
      <c r="D4122" t="s">
        <v>51</v>
      </c>
      <c r="E4122">
        <v>19.96561736</v>
      </c>
      <c r="F4122">
        <v>17.02</v>
      </c>
      <c r="G4122">
        <v>-77.423164418136906</v>
      </c>
      <c r="H4122">
        <v>-12.503046440142199</v>
      </c>
      <c r="I4122">
        <v>-50.884283875522598</v>
      </c>
      <c r="J4122">
        <v>3.7882416394251202</v>
      </c>
      <c r="K4122">
        <v>16.518188645953401</v>
      </c>
      <c r="L4122">
        <v>20.881596162598399</v>
      </c>
      <c r="M4122">
        <v>63.510493032613098</v>
      </c>
      <c r="N4122">
        <v>0.89373176147319899</v>
      </c>
      <c r="O4122">
        <v>115.393654524089</v>
      </c>
      <c r="P4122">
        <v>17.541436464088299</v>
      </c>
      <c r="Q4122">
        <v>-4.4213710667304E-2</v>
      </c>
    </row>
    <row r="4123" spans="1:17" hidden="1" x14ac:dyDescent="0.3">
      <c r="A4123" t="s">
        <v>8479</v>
      </c>
      <c r="B4123" t="s">
        <v>8480</v>
      </c>
      <c r="C4123" t="s">
        <v>10405</v>
      </c>
      <c r="D4123" t="s">
        <v>592</v>
      </c>
      <c r="E4123">
        <v>19.8570159</v>
      </c>
      <c r="F4123">
        <v>29.14</v>
      </c>
      <c r="G4123">
        <v>-32.020790248441102</v>
      </c>
      <c r="H4123">
        <v>-11.8080528649717</v>
      </c>
      <c r="I4123">
        <v>-17.804755682771798</v>
      </c>
      <c r="J4123">
        <v>-5.7363884603261397</v>
      </c>
      <c r="K4123">
        <v>30.0264155380486</v>
      </c>
      <c r="L4123">
        <v>28.8794789459435</v>
      </c>
      <c r="M4123">
        <v>37.180633244327097</v>
      </c>
      <c r="N4123">
        <v>0.22907941365756301</v>
      </c>
      <c r="O4123">
        <v>21.962937542896299</v>
      </c>
      <c r="P4123">
        <v>21.4166666666666</v>
      </c>
      <c r="Q4123">
        <v>-6.0226423303489998E-2</v>
      </c>
    </row>
    <row r="4124" spans="1:17" hidden="1" x14ac:dyDescent="0.3">
      <c r="A4124" t="s">
        <v>8481</v>
      </c>
      <c r="B4124" t="s">
        <v>8482</v>
      </c>
      <c r="C4124" t="s">
        <v>10405</v>
      </c>
      <c r="D4124" t="s">
        <v>792</v>
      </c>
      <c r="E4124">
        <v>19.821999999999999</v>
      </c>
      <c r="F4124">
        <v>18.02</v>
      </c>
      <c r="G4124">
        <v>-51.760609821354201</v>
      </c>
      <c r="H4124">
        <v>-22.962377396161902</v>
      </c>
      <c r="I4124">
        <v>-27.068824946841001</v>
      </c>
      <c r="J4124">
        <v>-2.0530282018447199</v>
      </c>
      <c r="K4124">
        <v>20.6215533525382</v>
      </c>
      <c r="L4124">
        <v>21.0821814154808</v>
      </c>
      <c r="M4124">
        <v>7.602081607715E-3</v>
      </c>
      <c r="N4124">
        <v>4.8484848484848397</v>
      </c>
      <c r="O4124">
        <v>24.861265260821298</v>
      </c>
      <c r="P4124">
        <v>10.5521472392637</v>
      </c>
    </row>
    <row r="4125" spans="1:17" hidden="1" x14ac:dyDescent="0.3">
      <c r="A4125" t="s">
        <v>8483</v>
      </c>
      <c r="B4125" t="s">
        <v>8484</v>
      </c>
      <c r="C4125" t="s">
        <v>10405</v>
      </c>
      <c r="D4125" t="s">
        <v>400</v>
      </c>
      <c r="E4125">
        <v>19.799415</v>
      </c>
      <c r="F4125">
        <v>63.9</v>
      </c>
      <c r="G4125">
        <v>-19.724564511260802</v>
      </c>
      <c r="H4125">
        <v>-28.214008973672101</v>
      </c>
      <c r="I4125">
        <v>18.562807325328698</v>
      </c>
      <c r="J4125">
        <v>-7.2302601477191102</v>
      </c>
      <c r="K4125">
        <v>62.927460977888998</v>
      </c>
      <c r="L4125">
        <v>55.687169819335999</v>
      </c>
      <c r="M4125">
        <v>37.043414502396097</v>
      </c>
      <c r="N4125">
        <v>0.23788258494945899</v>
      </c>
      <c r="O4125">
        <v>38.841940532081303</v>
      </c>
      <c r="P4125">
        <v>57.7777777777777</v>
      </c>
      <c r="Q4125">
        <v>0.11969851594818399</v>
      </c>
    </row>
    <row r="4126" spans="1:17" hidden="1" x14ac:dyDescent="0.3">
      <c r="A4126" t="s">
        <v>8485</v>
      </c>
      <c r="B4126" t="s">
        <v>8486</v>
      </c>
      <c r="C4126" t="s">
        <v>10405</v>
      </c>
      <c r="D4126" t="s">
        <v>592</v>
      </c>
      <c r="E4126">
        <v>19.783887499999999</v>
      </c>
      <c r="F4126">
        <v>6593.75</v>
      </c>
      <c r="G4126">
        <v>113.755224350061</v>
      </c>
      <c r="H4126">
        <v>36.714823781776403</v>
      </c>
      <c r="I4126">
        <v>182.21912855044201</v>
      </c>
      <c r="J4126">
        <v>6.1801976991221599</v>
      </c>
      <c r="K4126">
        <v>4991.0043720009398</v>
      </c>
      <c r="L4126">
        <v>3970.0475786710699</v>
      </c>
      <c r="M4126">
        <v>95.772520734954099</v>
      </c>
      <c r="N4126">
        <v>1.57050505050505</v>
      </c>
      <c r="O4126">
        <v>0</v>
      </c>
      <c r="P4126">
        <v>220.707684824902</v>
      </c>
      <c r="Q4126">
        <v>0.14114328081872499</v>
      </c>
    </row>
    <row r="4127" spans="1:17" hidden="1" x14ac:dyDescent="0.3">
      <c r="A4127" t="s">
        <v>8487</v>
      </c>
      <c r="B4127" t="s">
        <v>8488</v>
      </c>
      <c r="C4127" t="s">
        <v>10405</v>
      </c>
      <c r="D4127" t="s">
        <v>74</v>
      </c>
      <c r="E4127">
        <v>19.758787359999999</v>
      </c>
      <c r="F4127">
        <v>5.92</v>
      </c>
      <c r="G4127">
        <v>-92.960609821354197</v>
      </c>
      <c r="H4127">
        <v>-8.8486650215800395</v>
      </c>
      <c r="I4127">
        <v>-52.268126831916803</v>
      </c>
      <c r="J4127">
        <v>-5.3103571920727202</v>
      </c>
      <c r="K4127">
        <v>6.1662964890910503</v>
      </c>
      <c r="L4127">
        <v>7.7603017172743902</v>
      </c>
      <c r="M4127">
        <v>40.576738546342703</v>
      </c>
      <c r="N4127">
        <v>0.75282748447296099</v>
      </c>
      <c r="O4127">
        <v>214.02027027027</v>
      </c>
      <c r="P4127">
        <v>16.078431372549002</v>
      </c>
      <c r="Q4127">
        <v>7.9278580342124996E-2</v>
      </c>
    </row>
    <row r="4128" spans="1:17" hidden="1" x14ac:dyDescent="0.3">
      <c r="A4128" t="s">
        <v>8489</v>
      </c>
      <c r="B4128" t="s">
        <v>8490</v>
      </c>
      <c r="C4128" t="s">
        <v>10405</v>
      </c>
      <c r="D4128" t="s">
        <v>393</v>
      </c>
      <c r="E4128">
        <v>19.743290351999999</v>
      </c>
      <c r="F4128">
        <v>12.78</v>
      </c>
      <c r="G4128">
        <v>1.5534240454980299</v>
      </c>
      <c r="H4128">
        <v>-12.6011973575625</v>
      </c>
      <c r="I4128">
        <v>-13.492200458791601</v>
      </c>
      <c r="J4128">
        <v>-8.81666456548108</v>
      </c>
      <c r="K4128">
        <v>13.5141630035106</v>
      </c>
      <c r="L4128">
        <v>12.920581358215401</v>
      </c>
      <c r="M4128">
        <v>35.759657610051001</v>
      </c>
      <c r="N4128">
        <v>0.57717994025612296</v>
      </c>
      <c r="O4128">
        <v>31.1424100156494</v>
      </c>
      <c r="P4128">
        <v>49.473684210526201</v>
      </c>
      <c r="Q4128">
        <v>4.7738248627156997E-2</v>
      </c>
    </row>
    <row r="4129" spans="1:17" hidden="1" x14ac:dyDescent="0.3">
      <c r="A4129" t="s">
        <v>8491</v>
      </c>
      <c r="B4129" t="s">
        <v>8492</v>
      </c>
      <c r="C4129" t="s">
        <v>10405</v>
      </c>
      <c r="D4129" t="s">
        <v>6056</v>
      </c>
      <c r="E4129">
        <v>19.71671632</v>
      </c>
      <c r="F4129">
        <v>28.7</v>
      </c>
      <c r="G4129">
        <v>-71.108757969502307</v>
      </c>
      <c r="H4129">
        <v>-19.4638018975864</v>
      </c>
      <c r="I4129">
        <v>-56.6538987424411</v>
      </c>
      <c r="J4129">
        <v>-7.0199156190632603</v>
      </c>
      <c r="K4129">
        <v>35.467317593775803</v>
      </c>
      <c r="M4129">
        <v>20.850187206630402</v>
      </c>
      <c r="N4129">
        <v>0.14692378328741901</v>
      </c>
      <c r="O4129">
        <v>110.06968641114899</v>
      </c>
      <c r="P4129">
        <v>0.70175438596491402</v>
      </c>
    </row>
    <row r="4130" spans="1:17" hidden="1" x14ac:dyDescent="0.3">
      <c r="A4130" t="s">
        <v>8493</v>
      </c>
      <c r="B4130" t="s">
        <v>8494</v>
      </c>
      <c r="C4130" t="s">
        <v>10405</v>
      </c>
      <c r="D4130" t="s">
        <v>753</v>
      </c>
      <c r="E4130">
        <v>19.692535094</v>
      </c>
      <c r="F4130">
        <v>69.08</v>
      </c>
      <c r="G4130">
        <v>-2.1972774681492799</v>
      </c>
      <c r="H4130">
        <v>0.35148174048195602</v>
      </c>
      <c r="I4130">
        <v>6.71603245357697</v>
      </c>
      <c r="J4130">
        <v>0.46649441492261501</v>
      </c>
      <c r="K4130">
        <v>65.808551547568797</v>
      </c>
      <c r="L4130">
        <v>60.283388826824797</v>
      </c>
      <c r="M4130">
        <v>43.249617568739502</v>
      </c>
      <c r="N4130">
        <v>1.1991035408112201</v>
      </c>
      <c r="O4130">
        <v>3.0689056166763198</v>
      </c>
      <c r="P4130">
        <v>32.938187976291204</v>
      </c>
    </row>
    <row r="4131" spans="1:17" hidden="1" x14ac:dyDescent="0.3">
      <c r="A4131" t="s">
        <v>8495</v>
      </c>
      <c r="B4131" t="s">
        <v>8496</v>
      </c>
      <c r="C4131" t="s">
        <v>10405</v>
      </c>
      <c r="D4131" t="s">
        <v>400</v>
      </c>
      <c r="E4131">
        <v>19.649999999999999</v>
      </c>
      <c r="F4131">
        <v>65.5</v>
      </c>
      <c r="G4131">
        <v>141.06716795642299</v>
      </c>
      <c r="H4131">
        <v>-6.7683781219618204</v>
      </c>
      <c r="I4131">
        <v>35.286013197470702</v>
      </c>
      <c r="J4131">
        <v>-12.2348463836629</v>
      </c>
      <c r="K4131">
        <v>60.843757412610401</v>
      </c>
      <c r="L4131">
        <v>47.352399415448801</v>
      </c>
      <c r="M4131">
        <v>47.797501764203403</v>
      </c>
      <c r="N4131">
        <v>0.38005299151419603</v>
      </c>
      <c r="O4131">
        <v>9.1603053435114408</v>
      </c>
      <c r="P4131">
        <v>187.028921998247</v>
      </c>
      <c r="Q4131">
        <v>0.122859029178697</v>
      </c>
    </row>
    <row r="4132" spans="1:17" hidden="1" x14ac:dyDescent="0.3">
      <c r="A4132" t="s">
        <v>8497</v>
      </c>
      <c r="B4132" t="s">
        <v>8498</v>
      </c>
      <c r="C4132" t="s">
        <v>10405</v>
      </c>
      <c r="D4132" t="s">
        <v>144</v>
      </c>
      <c r="E4132">
        <v>19.639588776</v>
      </c>
      <c r="F4132">
        <v>13.36</v>
      </c>
      <c r="G4132">
        <v>113.28811596865501</v>
      </c>
      <c r="H4132">
        <v>49.160363251168803</v>
      </c>
      <c r="I4132">
        <v>36.877877837834198</v>
      </c>
      <c r="J4132">
        <v>2.4822877832853898</v>
      </c>
      <c r="K4132">
        <v>11.3820510230472</v>
      </c>
      <c r="L4132">
        <v>9.9294213083275693</v>
      </c>
      <c r="M4132">
        <v>52.984889734360202</v>
      </c>
      <c r="N4132">
        <v>2.1033112305643402</v>
      </c>
      <c r="O4132">
        <v>25</v>
      </c>
      <c r="P4132">
        <v>156.42994241842601</v>
      </c>
      <c r="Q4132">
        <v>6.3819824416370005E-2</v>
      </c>
    </row>
    <row r="4133" spans="1:17" hidden="1" x14ac:dyDescent="0.3">
      <c r="A4133" t="s">
        <v>8499</v>
      </c>
      <c r="B4133" t="s">
        <v>8500</v>
      </c>
      <c r="C4133" t="s">
        <v>10405</v>
      </c>
      <c r="D4133" t="s">
        <v>3193</v>
      </c>
      <c r="E4133">
        <v>19.631373996000001</v>
      </c>
      <c r="F4133">
        <v>13.74</v>
      </c>
      <c r="G4133">
        <v>9.07357821283383</v>
      </c>
      <c r="H4133">
        <v>-7.2908536189113304</v>
      </c>
      <c r="I4133">
        <v>-5.2313741770594699</v>
      </c>
      <c r="J4133">
        <v>0.34449693349943999</v>
      </c>
      <c r="K4133">
        <v>13.235966312398199</v>
      </c>
      <c r="L4133">
        <v>12.1390411060719</v>
      </c>
      <c r="M4133">
        <v>62.571876760602997</v>
      </c>
      <c r="N4133">
        <v>0.77934334191603505</v>
      </c>
      <c r="O4133">
        <v>25.9825327510917</v>
      </c>
      <c r="P4133">
        <v>57.028571428571396</v>
      </c>
      <c r="Q4133">
        <v>0.10393561157963099</v>
      </c>
    </row>
    <row r="4134" spans="1:17" hidden="1" x14ac:dyDescent="0.3">
      <c r="A4134" t="s">
        <v>8501</v>
      </c>
      <c r="B4134" t="s">
        <v>8502</v>
      </c>
      <c r="C4134" t="s">
        <v>10405</v>
      </c>
      <c r="D4134" t="s">
        <v>60</v>
      </c>
      <c r="E4134">
        <v>19.609999680000001</v>
      </c>
      <c r="F4134">
        <v>71.22</v>
      </c>
      <c r="G4134">
        <v>154.634813437785</v>
      </c>
      <c r="H4134">
        <v>-4.5008389346235198</v>
      </c>
      <c r="I4134">
        <v>67.496326248905206</v>
      </c>
      <c r="J4134">
        <v>-2.0530282018447199</v>
      </c>
      <c r="K4134">
        <v>69.103078507023099</v>
      </c>
      <c r="L4134">
        <v>53.131257851132503</v>
      </c>
      <c r="M4134">
        <v>100</v>
      </c>
      <c r="N4134">
        <v>0</v>
      </c>
      <c r="O4134">
        <v>0</v>
      </c>
      <c r="P4134">
        <v>186.48431214802801</v>
      </c>
    </row>
    <row r="4135" spans="1:17" hidden="1" x14ac:dyDescent="0.3">
      <c r="A4135" t="s">
        <v>8503</v>
      </c>
      <c r="B4135" t="s">
        <v>8504</v>
      </c>
      <c r="C4135" t="s">
        <v>10405</v>
      </c>
      <c r="E4135">
        <v>19.517189999999999</v>
      </c>
      <c r="F4135">
        <v>26.95</v>
      </c>
      <c r="G4135">
        <v>-25.369846398903601</v>
      </c>
      <c r="H4135">
        <v>3.8765502479710099</v>
      </c>
      <c r="I4135">
        <v>21.165771827872</v>
      </c>
      <c r="J4135">
        <v>2.9095554925231202</v>
      </c>
      <c r="K4135">
        <v>26.087014437582901</v>
      </c>
      <c r="L4135">
        <v>23.9398412029505</v>
      </c>
      <c r="M4135">
        <v>61.122414772439299</v>
      </c>
      <c r="N4135">
        <v>0.75087284754730199</v>
      </c>
      <c r="O4135">
        <v>48.423005565862702</v>
      </c>
      <c r="P4135">
        <v>65.846153846153797</v>
      </c>
      <c r="Q4135">
        <v>9.4669614608187999E-2</v>
      </c>
    </row>
    <row r="4136" spans="1:17" hidden="1" x14ac:dyDescent="0.3">
      <c r="A4136" t="s">
        <v>8505</v>
      </c>
      <c r="B4136" t="s">
        <v>8506</v>
      </c>
      <c r="C4136" t="s">
        <v>10405</v>
      </c>
      <c r="D4136" t="s">
        <v>51</v>
      </c>
      <c r="E4136">
        <v>19.503426472999902</v>
      </c>
      <c r="F4136">
        <v>7.19</v>
      </c>
      <c r="G4136">
        <v>70.685712557362507</v>
      </c>
      <c r="H4136">
        <v>-24.281058714843301</v>
      </c>
      <c r="I4136">
        <v>-37.947125671027202</v>
      </c>
      <c r="J4136">
        <v>-2.4623051459102099</v>
      </c>
      <c r="K4136">
        <v>7.8046353433795996</v>
      </c>
      <c r="L4136">
        <v>7.4894146979611103</v>
      </c>
      <c r="M4136">
        <v>31.0104880134285</v>
      </c>
      <c r="N4136">
        <v>0.42016697716912899</v>
      </c>
      <c r="O4136">
        <v>62.7260083449234</v>
      </c>
      <c r="Q4136">
        <v>0.106859412937064</v>
      </c>
    </row>
    <row r="4137" spans="1:17" hidden="1" x14ac:dyDescent="0.3">
      <c r="A4137" t="s">
        <v>8507</v>
      </c>
      <c r="B4137" t="s">
        <v>8508</v>
      </c>
      <c r="C4137" t="s">
        <v>10405</v>
      </c>
      <c r="D4137" t="s">
        <v>400</v>
      </c>
      <c r="E4137">
        <v>19.5</v>
      </c>
      <c r="F4137">
        <v>39</v>
      </c>
      <c r="G4137">
        <v>28.975243557798098</v>
      </c>
      <c r="H4137">
        <v>36.958235798472501</v>
      </c>
      <c r="I4137">
        <v>-5.7427643042526304</v>
      </c>
      <c r="J4137">
        <v>3.9469717981552699</v>
      </c>
      <c r="K4137">
        <v>33.680345129662101</v>
      </c>
      <c r="L4137">
        <v>30.133960711171301</v>
      </c>
      <c r="M4137">
        <v>76.849632016390601</v>
      </c>
      <c r="N4137">
        <v>0.79849797104960296</v>
      </c>
      <c r="O4137">
        <v>1.92307692307691</v>
      </c>
      <c r="P4137">
        <v>96.7709384460141</v>
      </c>
      <c r="Q4137">
        <v>0.14524054346630799</v>
      </c>
    </row>
    <row r="4138" spans="1:17" hidden="1" x14ac:dyDescent="0.3">
      <c r="A4138" t="s">
        <v>8509</v>
      </c>
      <c r="B4138" t="s">
        <v>8510</v>
      </c>
      <c r="C4138" t="s">
        <v>10405</v>
      </c>
      <c r="D4138" t="s">
        <v>54</v>
      </c>
      <c r="E4138">
        <v>19.4947822</v>
      </c>
      <c r="F4138">
        <v>39.020000000000003</v>
      </c>
      <c r="G4138">
        <v>21.591319221333801</v>
      </c>
      <c r="H4138">
        <v>-7.9382632870805603</v>
      </c>
      <c r="I4138">
        <v>15.552549613922</v>
      </c>
      <c r="J4138">
        <v>-4.7603452750154496</v>
      </c>
      <c r="K4138">
        <v>40.994679455684697</v>
      </c>
      <c r="L4138">
        <v>37.249072953600901</v>
      </c>
      <c r="M4138">
        <v>41.179544641282</v>
      </c>
      <c r="N4138">
        <v>0.39679119877837099</v>
      </c>
      <c r="O4138">
        <v>38.390568939005597</v>
      </c>
      <c r="P4138">
        <v>84.928909952606602</v>
      </c>
      <c r="Q4138">
        <v>1.8206325664499999E-2</v>
      </c>
    </row>
    <row r="4139" spans="1:17" hidden="1" x14ac:dyDescent="0.3">
      <c r="A4139" t="s">
        <v>8511</v>
      </c>
      <c r="B4139" t="s">
        <v>8512</v>
      </c>
      <c r="C4139" t="s">
        <v>10405</v>
      </c>
      <c r="D4139" t="s">
        <v>400</v>
      </c>
      <c r="E4139">
        <v>19.479789</v>
      </c>
      <c r="F4139">
        <v>38.49</v>
      </c>
      <c r="G4139">
        <v>-46.6003292750271</v>
      </c>
      <c r="H4139">
        <v>-29.398798118297002</v>
      </c>
      <c r="I4139">
        <v>-40.919376220714199</v>
      </c>
      <c r="J4139">
        <v>-10.030022450406801</v>
      </c>
      <c r="K4139">
        <v>43.4418216642975</v>
      </c>
      <c r="L4139">
        <v>48.385166325047102</v>
      </c>
      <c r="M4139">
        <v>50.536457079375097</v>
      </c>
      <c r="N4139">
        <v>1.58981281553721</v>
      </c>
      <c r="O4139">
        <v>184.93115094829801</v>
      </c>
      <c r="P4139">
        <v>14.9985061248879</v>
      </c>
    </row>
    <row r="4140" spans="1:17" hidden="1" x14ac:dyDescent="0.3">
      <c r="A4140" t="s">
        <v>8513</v>
      </c>
      <c r="B4140" t="s">
        <v>8514</v>
      </c>
      <c r="C4140" t="s">
        <v>10405</v>
      </c>
      <c r="D4140" t="s">
        <v>5543</v>
      </c>
      <c r="E4140">
        <v>19.45260725</v>
      </c>
      <c r="F4140">
        <v>8.09</v>
      </c>
      <c r="G4140">
        <v>-69.847149817962404</v>
      </c>
      <c r="H4140">
        <v>-19.7228262496341</v>
      </c>
      <c r="I4140">
        <v>-36.897127045370901</v>
      </c>
      <c r="J4140">
        <v>-3.4060417319800398</v>
      </c>
      <c r="K4140">
        <v>8.0980023725088195</v>
      </c>
      <c r="L4140">
        <v>9.5754125661718401</v>
      </c>
      <c r="M4140">
        <v>44.357704449740602</v>
      </c>
      <c r="N4140">
        <v>0.61119671289162802</v>
      </c>
      <c r="O4140">
        <v>105.160018127212</v>
      </c>
      <c r="P4140">
        <v>15.5714285714285</v>
      </c>
      <c r="Q4140">
        <v>-9.4657612032915006E-2</v>
      </c>
    </row>
    <row r="4141" spans="1:17" hidden="1" x14ac:dyDescent="0.3">
      <c r="A4141" t="s">
        <v>8515</v>
      </c>
      <c r="B4141" t="s">
        <v>8516</v>
      </c>
      <c r="C4141" t="s">
        <v>10405</v>
      </c>
      <c r="D4141" t="s">
        <v>4342</v>
      </c>
      <c r="E4141">
        <v>19.437940000000001</v>
      </c>
      <c r="F4141">
        <v>36.130000000000003</v>
      </c>
      <c r="G4141">
        <v>-2.81378442452879</v>
      </c>
      <c r="H4141">
        <v>-7.5887904096717804</v>
      </c>
      <c r="I4141">
        <v>-5.5716744568742698</v>
      </c>
      <c r="J4141">
        <v>-2.1097868027610801E-2</v>
      </c>
      <c r="K4141">
        <v>34.899167016784602</v>
      </c>
      <c r="L4141">
        <v>34.302917229269298</v>
      </c>
      <c r="M4141">
        <v>63.385830818256103</v>
      </c>
      <c r="N4141">
        <v>1.0365581257785901</v>
      </c>
      <c r="O4141">
        <v>29.753667312482701</v>
      </c>
      <c r="P4141">
        <v>35.470566179227497</v>
      </c>
      <c r="Q4141">
        <v>3.6877802144264997E-2</v>
      </c>
    </row>
    <row r="4142" spans="1:17" hidden="1" x14ac:dyDescent="0.3">
      <c r="A4142" t="s">
        <v>8517</v>
      </c>
      <c r="B4142" t="s">
        <v>8518</v>
      </c>
      <c r="C4142" t="s">
        <v>10405</v>
      </c>
      <c r="D4142" t="s">
        <v>1097</v>
      </c>
      <c r="E4142">
        <v>19.424843750000001</v>
      </c>
      <c r="F4142">
        <v>85.15</v>
      </c>
      <c r="G4142">
        <v>-5.5931859894901201</v>
      </c>
      <c r="H4142">
        <v>-1.87035303188851</v>
      </c>
      <c r="I4142">
        <v>-12.2495918825592</v>
      </c>
      <c r="J4142">
        <v>1.0670674632677399</v>
      </c>
      <c r="K4142">
        <v>87.130260937810405</v>
      </c>
      <c r="M4142">
        <v>46.234414810174101</v>
      </c>
      <c r="N4142">
        <v>1</v>
      </c>
    </row>
    <row r="4143" spans="1:17" hidden="1" x14ac:dyDescent="0.3">
      <c r="A4143" t="s">
        <v>8519</v>
      </c>
      <c r="B4143" t="s">
        <v>8520</v>
      </c>
      <c r="C4143" t="s">
        <v>10405</v>
      </c>
      <c r="D4143" t="s">
        <v>642</v>
      </c>
      <c r="E4143">
        <v>19.406532500000001</v>
      </c>
      <c r="F4143">
        <v>22.39</v>
      </c>
      <c r="G4143">
        <v>-9.2317550081620396</v>
      </c>
      <c r="H4143">
        <v>2.6420182082336101</v>
      </c>
      <c r="I4143">
        <v>43.4530616662433</v>
      </c>
      <c r="J4143">
        <v>5.08982894101241</v>
      </c>
      <c r="K4143">
        <v>21.258712835033698</v>
      </c>
      <c r="L4143">
        <v>19.310542217568798</v>
      </c>
      <c r="M4143">
        <v>55.775730522043602</v>
      </c>
      <c r="N4143">
        <v>0.31662868052665299</v>
      </c>
      <c r="O4143">
        <v>22.599374720857501</v>
      </c>
      <c r="P4143">
        <v>86.5833333333333</v>
      </c>
      <c r="Q4143">
        <v>-5.0194802123339002E-2</v>
      </c>
    </row>
    <row r="4144" spans="1:17" hidden="1" x14ac:dyDescent="0.3">
      <c r="A4144" t="s">
        <v>8521</v>
      </c>
      <c r="B4144" t="s">
        <v>8522</v>
      </c>
      <c r="C4144" t="s">
        <v>10405</v>
      </c>
      <c r="D4144" t="s">
        <v>5209</v>
      </c>
      <c r="E4144">
        <v>19.393599999999999</v>
      </c>
      <c r="F4144">
        <v>71.3</v>
      </c>
      <c r="G4144">
        <v>-81.094942901587004</v>
      </c>
      <c r="H4144">
        <v>-6.2914725434389496</v>
      </c>
      <c r="I4144">
        <v>-10.498087759043999</v>
      </c>
      <c r="J4144">
        <v>-9.4556256044421296</v>
      </c>
      <c r="K4144">
        <v>72.805573254318105</v>
      </c>
      <c r="L4144">
        <v>82.956864828007099</v>
      </c>
      <c r="M4144">
        <v>43.5344776954746</v>
      </c>
      <c r="N4144">
        <v>1.30376940133037</v>
      </c>
      <c r="O4144">
        <v>104.76858345021</v>
      </c>
      <c r="P4144">
        <v>11.843137254901899</v>
      </c>
    </row>
    <row r="4145" spans="1:17" hidden="1" x14ac:dyDescent="0.3">
      <c r="A4145" t="s">
        <v>8523</v>
      </c>
      <c r="B4145" t="s">
        <v>8524</v>
      </c>
      <c r="C4145" t="s">
        <v>10405</v>
      </c>
      <c r="D4145" t="s">
        <v>1403</v>
      </c>
      <c r="E4145">
        <v>19.3856</v>
      </c>
      <c r="F4145">
        <v>16.64</v>
      </c>
      <c r="G4145">
        <v>-15.5671786543381</v>
      </c>
      <c r="H4145">
        <v>-23.464621630800501</v>
      </c>
      <c r="I4145">
        <v>-9.3426914312338596</v>
      </c>
      <c r="J4145">
        <v>-7.1767031135054999</v>
      </c>
      <c r="K4145">
        <v>18.651224908978101</v>
      </c>
      <c r="L4145">
        <v>17.138912511148298</v>
      </c>
      <c r="M4145">
        <v>39.943518677276302</v>
      </c>
      <c r="N4145">
        <v>0.248243732303465</v>
      </c>
      <c r="O4145">
        <v>71.814903846153797</v>
      </c>
      <c r="P4145">
        <v>38.551207327227303</v>
      </c>
      <c r="Q4145">
        <v>8.677953115749E-2</v>
      </c>
    </row>
    <row r="4146" spans="1:17" hidden="1" x14ac:dyDescent="0.3">
      <c r="A4146" t="s">
        <v>8525</v>
      </c>
      <c r="B4146" t="s">
        <v>8526</v>
      </c>
      <c r="C4146" t="s">
        <v>10405</v>
      </c>
      <c r="D4146" t="s">
        <v>2938</v>
      </c>
      <c r="E4146">
        <v>19.354299999999999</v>
      </c>
      <c r="F4146">
        <v>45.01</v>
      </c>
      <c r="G4146">
        <v>106.93034213856301</v>
      </c>
      <c r="H4146">
        <v>6.9277324939478904</v>
      </c>
      <c r="I4146">
        <v>2.6000286053277999</v>
      </c>
      <c r="J4146">
        <v>-7.6029777477579401</v>
      </c>
      <c r="K4146">
        <v>46.2955177691044</v>
      </c>
      <c r="L4146">
        <v>37.471466660215697</v>
      </c>
      <c r="M4146">
        <v>36.137498909489899</v>
      </c>
      <c r="N4146">
        <v>0.55027387838473596</v>
      </c>
      <c r="O4146">
        <v>25.927571650744198</v>
      </c>
      <c r="P4146">
        <v>167.75728732896999</v>
      </c>
      <c r="Q4146">
        <v>0.15420261758904599</v>
      </c>
    </row>
    <row r="4147" spans="1:17" hidden="1" x14ac:dyDescent="0.3">
      <c r="A4147" t="s">
        <v>8527</v>
      </c>
      <c r="B4147" t="s">
        <v>8528</v>
      </c>
      <c r="C4147" t="s">
        <v>10405</v>
      </c>
      <c r="D4147" t="s">
        <v>860</v>
      </c>
      <c r="E4147">
        <v>19.295999999999999</v>
      </c>
      <c r="F4147">
        <v>42.88</v>
      </c>
      <c r="G4147">
        <v>12.043118739421301</v>
      </c>
      <c r="H4147">
        <v>44.0630435348383</v>
      </c>
      <c r="I4147">
        <v>49.129632361478201</v>
      </c>
      <c r="J4147">
        <v>13.4204129067003</v>
      </c>
      <c r="K4147">
        <v>33.5603971903464</v>
      </c>
      <c r="L4147">
        <v>30.410759670374901</v>
      </c>
      <c r="M4147">
        <v>71.771650961893897</v>
      </c>
      <c r="N4147">
        <v>1.7245508055207901</v>
      </c>
      <c r="O4147">
        <v>10.1912313432835</v>
      </c>
      <c r="P4147">
        <v>75.091874234381393</v>
      </c>
    </row>
    <row r="4148" spans="1:17" hidden="1" x14ac:dyDescent="0.3">
      <c r="A4148" t="s">
        <v>8529</v>
      </c>
      <c r="B4148" t="s">
        <v>8530</v>
      </c>
      <c r="C4148" t="s">
        <v>10405</v>
      </c>
      <c r="D4148" t="s">
        <v>400</v>
      </c>
      <c r="E4148">
        <v>19.24224525</v>
      </c>
      <c r="F4148">
        <v>33.630000000000003</v>
      </c>
      <c r="G4148">
        <v>38.861161188234</v>
      </c>
      <c r="H4148">
        <v>-8.1713348718608305</v>
      </c>
      <c r="I4148">
        <v>-13.8221109953469</v>
      </c>
      <c r="J4148">
        <v>-5.4799944939795502</v>
      </c>
      <c r="K4148">
        <v>34.984313506310201</v>
      </c>
      <c r="L4148">
        <v>32.841473088306302</v>
      </c>
      <c r="M4148">
        <v>38.102588196626897</v>
      </c>
      <c r="N4148">
        <v>0.37692137946253002</v>
      </c>
      <c r="O4148">
        <v>28.516205768658899</v>
      </c>
      <c r="P4148">
        <v>86.8333333333333</v>
      </c>
      <c r="Q4148">
        <v>5.2836157597839002E-2</v>
      </c>
    </row>
    <row r="4149" spans="1:17" hidden="1" x14ac:dyDescent="0.3">
      <c r="A4149" t="s">
        <v>8531</v>
      </c>
      <c r="B4149" t="s">
        <v>8532</v>
      </c>
      <c r="C4149" t="s">
        <v>10405</v>
      </c>
      <c r="D4149" t="s">
        <v>753</v>
      </c>
      <c r="E4149">
        <v>19.229981756999901</v>
      </c>
      <c r="F4149">
        <v>29.87</v>
      </c>
      <c r="G4149">
        <v>6.9000367784228196</v>
      </c>
      <c r="H4149">
        <v>0.24279552648564401</v>
      </c>
      <c r="I4149">
        <v>2.6616306132810998</v>
      </c>
      <c r="J4149">
        <v>0.789437551579939</v>
      </c>
      <c r="K4149">
        <v>28.582368930110199</v>
      </c>
      <c r="L4149">
        <v>26.245277236207599</v>
      </c>
      <c r="M4149">
        <v>53.416699079583402</v>
      </c>
      <c r="N4149">
        <v>1.3489226519597699</v>
      </c>
      <c r="O4149">
        <v>15.7348510210914</v>
      </c>
      <c r="P4149">
        <v>47.360631475086301</v>
      </c>
      <c r="Q4149">
        <v>2.8878510423630001E-3</v>
      </c>
    </row>
    <row r="4150" spans="1:17" hidden="1" x14ac:dyDescent="0.3">
      <c r="A4150" t="s">
        <v>8533</v>
      </c>
      <c r="B4150" t="s">
        <v>8534</v>
      </c>
      <c r="C4150" t="s">
        <v>10405</v>
      </c>
      <c r="D4150" t="s">
        <v>438</v>
      </c>
      <c r="E4150">
        <v>19.195875000000001</v>
      </c>
      <c r="F4150">
        <v>56.5</v>
      </c>
      <c r="G4150">
        <v>173.55590669516201</v>
      </c>
      <c r="H4150">
        <v>-23.018289179792198</v>
      </c>
      <c r="I4150">
        <v>81.75939647029</v>
      </c>
      <c r="J4150">
        <v>-7.5398130797303002</v>
      </c>
      <c r="K4150">
        <v>65.039953478841397</v>
      </c>
      <c r="L4150">
        <v>49.240616289798403</v>
      </c>
      <c r="M4150">
        <v>20.6405597019344</v>
      </c>
      <c r="N4150">
        <v>0.45941123139458701</v>
      </c>
      <c r="O4150">
        <v>68.761061946902601</v>
      </c>
      <c r="P4150">
        <v>228.488372093023</v>
      </c>
      <c r="Q4150">
        <v>0.12273613808763301</v>
      </c>
    </row>
    <row r="4151" spans="1:17" hidden="1" x14ac:dyDescent="0.3">
      <c r="A4151" t="s">
        <v>8535</v>
      </c>
      <c r="B4151" t="s">
        <v>8536</v>
      </c>
      <c r="C4151" t="s">
        <v>10405</v>
      </c>
      <c r="D4151" t="s">
        <v>6917</v>
      </c>
      <c r="E4151">
        <v>18.961263750000001</v>
      </c>
      <c r="F4151">
        <v>61.75</v>
      </c>
      <c r="G4151">
        <v>-55.765220740799997</v>
      </c>
      <c r="H4151">
        <v>-4.4146320380718</v>
      </c>
      <c r="I4151">
        <v>4.2802373641087099</v>
      </c>
      <c r="J4151">
        <v>-5.4800786094308203</v>
      </c>
      <c r="K4151">
        <v>57.335079769794099</v>
      </c>
      <c r="M4151">
        <v>56.329124509687297</v>
      </c>
      <c r="N4151">
        <v>0.64415584415584404</v>
      </c>
      <c r="O4151">
        <v>45.748987854250998</v>
      </c>
      <c r="P4151">
        <v>31.3829787234042</v>
      </c>
    </row>
    <row r="4152" spans="1:17" hidden="1" x14ac:dyDescent="0.3">
      <c r="A4152" t="s">
        <v>8537</v>
      </c>
      <c r="B4152" t="s">
        <v>8538</v>
      </c>
      <c r="C4152" t="s">
        <v>10405</v>
      </c>
      <c r="D4152" t="s">
        <v>130</v>
      </c>
      <c r="E4152">
        <v>18.9504473</v>
      </c>
      <c r="F4152">
        <v>37.97</v>
      </c>
      <c r="G4152">
        <v>86.118354332236706</v>
      </c>
      <c r="H4152">
        <v>-18.381791315575899</v>
      </c>
      <c r="I4152">
        <v>-49.940384731005601</v>
      </c>
      <c r="J4152">
        <v>-2.2737178570171301</v>
      </c>
      <c r="K4152">
        <v>41.191291015129799</v>
      </c>
      <c r="L4152">
        <v>38.2251791808104</v>
      </c>
      <c r="M4152">
        <v>53.048095847533098</v>
      </c>
      <c r="N4152">
        <v>0.61519635629659597</v>
      </c>
      <c r="O4152">
        <v>77.034500921780307</v>
      </c>
      <c r="P4152">
        <v>153.13333333333301</v>
      </c>
      <c r="Q4152">
        <v>5.4554436340606E-2</v>
      </c>
    </row>
    <row r="4153" spans="1:17" hidden="1" x14ac:dyDescent="0.3">
      <c r="A4153" t="s">
        <v>8539</v>
      </c>
      <c r="B4153" t="s">
        <v>8540</v>
      </c>
      <c r="C4153" t="s">
        <v>10405</v>
      </c>
      <c r="D4153" t="s">
        <v>998</v>
      </c>
      <c r="E4153">
        <v>18.923958788</v>
      </c>
      <c r="F4153">
        <v>31.21</v>
      </c>
      <c r="G4153">
        <v>-29.822692564443798</v>
      </c>
      <c r="H4153">
        <v>21.898834134440602</v>
      </c>
      <c r="I4153">
        <v>20.3978549980542</v>
      </c>
      <c r="J4153">
        <v>-11.0824399665506</v>
      </c>
      <c r="K4153">
        <v>27.322973823897598</v>
      </c>
      <c r="L4153">
        <v>26.281947891047601</v>
      </c>
      <c r="M4153">
        <v>57.772150255379501</v>
      </c>
      <c r="N4153">
        <v>2.4039658036016101</v>
      </c>
      <c r="O4153">
        <v>25.600768984299901</v>
      </c>
      <c r="P4153">
        <v>63.746065057712499</v>
      </c>
      <c r="Q4153">
        <v>0.123205470043801</v>
      </c>
    </row>
    <row r="4154" spans="1:17" hidden="1" x14ac:dyDescent="0.3">
      <c r="A4154" t="s">
        <v>8541</v>
      </c>
      <c r="B4154" t="s">
        <v>8542</v>
      </c>
      <c r="C4154" t="s">
        <v>10405</v>
      </c>
      <c r="D4154" t="s">
        <v>400</v>
      </c>
      <c r="E4154">
        <v>18.906207279</v>
      </c>
      <c r="F4154">
        <v>17.09</v>
      </c>
      <c r="G4154">
        <v>148.31443571598601</v>
      </c>
      <c r="H4154">
        <v>-12.515506299736099</v>
      </c>
      <c r="I4154">
        <v>-30.200761932161502</v>
      </c>
      <c r="J4154">
        <v>-7.0313831801997102</v>
      </c>
      <c r="K4154">
        <v>19.253960746163401</v>
      </c>
      <c r="L4154">
        <v>17.866442534862301</v>
      </c>
      <c r="M4154">
        <v>40.502731498656203</v>
      </c>
      <c r="N4154">
        <v>1.6388839594906</v>
      </c>
      <c r="O4154">
        <v>75.248683440608502</v>
      </c>
      <c r="P4154">
        <v>217.657992565055</v>
      </c>
      <c r="Q4154">
        <v>0.153432552148312</v>
      </c>
    </row>
    <row r="4155" spans="1:17" hidden="1" x14ac:dyDescent="0.3">
      <c r="A4155" t="s">
        <v>8543</v>
      </c>
      <c r="B4155" t="s">
        <v>8544</v>
      </c>
      <c r="C4155" t="s">
        <v>10405</v>
      </c>
      <c r="D4155" t="s">
        <v>512</v>
      </c>
      <c r="E4155">
        <v>18.90234272</v>
      </c>
      <c r="F4155">
        <v>28.64</v>
      </c>
      <c r="G4155">
        <v>-50.020927281671597</v>
      </c>
      <c r="H4155">
        <v>-16.5131277211058</v>
      </c>
      <c r="I4155">
        <v>-68.629102279027293</v>
      </c>
      <c r="J4155">
        <v>-2.2620874352941902</v>
      </c>
      <c r="K4155">
        <v>32.274781434014997</v>
      </c>
      <c r="L4155">
        <v>39.135696995148898</v>
      </c>
      <c r="M4155">
        <v>43.814985542465998</v>
      </c>
      <c r="N4155">
        <v>0.49659591509811701</v>
      </c>
      <c r="O4155">
        <v>159.60195530726199</v>
      </c>
      <c r="P4155">
        <v>29.592760180995398</v>
      </c>
    </row>
    <row r="4156" spans="1:17" hidden="1" x14ac:dyDescent="0.3">
      <c r="A4156" t="s">
        <v>8545</v>
      </c>
      <c r="B4156" t="s">
        <v>8546</v>
      </c>
      <c r="C4156" t="s">
        <v>10405</v>
      </c>
      <c r="D4156" t="s">
        <v>2307</v>
      </c>
      <c r="E4156">
        <v>18.899999999999999</v>
      </c>
      <c r="F4156">
        <v>48</v>
      </c>
      <c r="G4156">
        <v>-19.014519866801599</v>
      </c>
      <c r="H4156">
        <v>2.4759052514229798</v>
      </c>
      <c r="I4156">
        <v>73.081550993008506</v>
      </c>
      <c r="J4156">
        <v>-3.3829295317460399</v>
      </c>
      <c r="K4156">
        <v>43.622041135430798</v>
      </c>
      <c r="L4156">
        <v>36.216766897194901</v>
      </c>
      <c r="M4156">
        <v>60.019806239472203</v>
      </c>
      <c r="N4156">
        <v>0.53958944281524901</v>
      </c>
      <c r="O4156">
        <v>9.375</v>
      </c>
      <c r="P4156">
        <v>112.860310421286</v>
      </c>
    </row>
    <row r="4157" spans="1:17" hidden="1" x14ac:dyDescent="0.3">
      <c r="A4157" t="s">
        <v>8547</v>
      </c>
      <c r="B4157" t="s">
        <v>8548</v>
      </c>
      <c r="C4157" t="s">
        <v>10405</v>
      </c>
      <c r="D4157" t="s">
        <v>130</v>
      </c>
      <c r="E4157">
        <v>18.832694096000001</v>
      </c>
      <c r="F4157">
        <v>44.42</v>
      </c>
      <c r="G4157">
        <v>-31.601247751091599</v>
      </c>
      <c r="H4157">
        <v>8.20560752248889</v>
      </c>
      <c r="I4157">
        <v>13.4833805521746</v>
      </c>
      <c r="J4157">
        <v>23.757260231101998</v>
      </c>
      <c r="K4157">
        <v>37.379004854148199</v>
      </c>
      <c r="L4157">
        <v>35.001215512644002</v>
      </c>
      <c r="M4157">
        <v>71.412445444055095</v>
      </c>
      <c r="N4157">
        <v>0.42675652459368901</v>
      </c>
      <c r="O4157">
        <v>32.147681224673498</v>
      </c>
      <c r="P4157">
        <v>65.808137364688307</v>
      </c>
      <c r="Q4157">
        <v>8.2691321135459003E-2</v>
      </c>
    </row>
    <row r="4158" spans="1:17" hidden="1" x14ac:dyDescent="0.3">
      <c r="A4158" t="s">
        <v>8549</v>
      </c>
      <c r="B4158" t="s">
        <v>8550</v>
      </c>
      <c r="C4158" t="s">
        <v>10405</v>
      </c>
      <c r="E4158">
        <v>18.777531150000002</v>
      </c>
      <c r="F4158">
        <v>70.7</v>
      </c>
      <c r="G4158">
        <v>-74.177541038285398</v>
      </c>
      <c r="H4158">
        <v>-42.748702182486703</v>
      </c>
      <c r="I4158">
        <v>-59.844781933324299</v>
      </c>
      <c r="J4158">
        <v>-12.855497337647099</v>
      </c>
      <c r="M4158">
        <v>16.885479798253002</v>
      </c>
      <c r="O4158">
        <v>81.046676096181002</v>
      </c>
      <c r="P4158">
        <v>0.92790863668807899</v>
      </c>
    </row>
    <row r="4159" spans="1:17" hidden="1" x14ac:dyDescent="0.3">
      <c r="A4159" t="s">
        <v>8551</v>
      </c>
      <c r="B4159" t="s">
        <v>8552</v>
      </c>
      <c r="C4159" t="s">
        <v>10405</v>
      </c>
      <c r="D4159" t="s">
        <v>51</v>
      </c>
      <c r="E4159">
        <v>18.717795683999999</v>
      </c>
      <c r="F4159">
        <v>8.4600000000000009</v>
      </c>
      <c r="G4159">
        <v>64.894687336268504</v>
      </c>
      <c r="H4159">
        <v>-16.375838934623498</v>
      </c>
      <c r="I4159">
        <v>55.258421741307799</v>
      </c>
      <c r="J4159">
        <v>-11.9571815564773</v>
      </c>
      <c r="K4159">
        <v>8.5522351216722399</v>
      </c>
      <c r="L4159">
        <v>6.5365219230602598</v>
      </c>
      <c r="M4159">
        <v>17.026372730826498</v>
      </c>
      <c r="N4159">
        <v>8.8101688090436406E-2</v>
      </c>
      <c r="O4159">
        <v>42.316784869976303</v>
      </c>
      <c r="Q4159">
        <v>0.10287939537744401</v>
      </c>
    </row>
    <row r="4160" spans="1:17" hidden="1" x14ac:dyDescent="0.3">
      <c r="A4160" t="s">
        <v>8553</v>
      </c>
      <c r="B4160" t="s">
        <v>8554</v>
      </c>
      <c r="C4160" t="s">
        <v>10405</v>
      </c>
      <c r="D4160" t="s">
        <v>182</v>
      </c>
      <c r="E4160">
        <v>18.685184734</v>
      </c>
      <c r="F4160">
        <v>39.979999999999997</v>
      </c>
      <c r="G4160">
        <v>-8.2637181847407799</v>
      </c>
      <c r="H4160">
        <v>-4.1667632107927899</v>
      </c>
      <c r="I4160">
        <v>14.6833254986482</v>
      </c>
      <c r="J4160">
        <v>-4.6212898941940104</v>
      </c>
      <c r="K4160">
        <v>36.895607675458599</v>
      </c>
      <c r="L4160">
        <v>37.469467171999</v>
      </c>
      <c r="M4160">
        <v>62.696564001313199</v>
      </c>
      <c r="N4160">
        <v>2.3851708241492302</v>
      </c>
      <c r="O4160">
        <v>14.8074037018509</v>
      </c>
      <c r="P4160">
        <v>34.341397849462297</v>
      </c>
      <c r="Q4160">
        <v>-8.1793099902035996E-2</v>
      </c>
    </row>
    <row r="4161" spans="1:17" hidden="1" x14ac:dyDescent="0.3">
      <c r="A4161" t="s">
        <v>8555</v>
      </c>
      <c r="B4161" t="s">
        <v>8556</v>
      </c>
      <c r="C4161" t="s">
        <v>10405</v>
      </c>
      <c r="D4161" t="s">
        <v>21</v>
      </c>
      <c r="E4161">
        <v>18.676200000000001</v>
      </c>
      <c r="F4161">
        <v>102</v>
      </c>
      <c r="G4161">
        <v>58.626691765947299</v>
      </c>
      <c r="H4161">
        <v>35.919108571938096</v>
      </c>
      <c r="I4161">
        <v>64.748217659675205</v>
      </c>
      <c r="J4161">
        <v>8.2562501486707394</v>
      </c>
      <c r="K4161">
        <v>89.916660665169104</v>
      </c>
      <c r="L4161">
        <v>77.737911869980394</v>
      </c>
      <c r="M4161">
        <v>65.856807913546305</v>
      </c>
      <c r="N4161">
        <v>0.62535992793151196</v>
      </c>
      <c r="O4161">
        <v>22.0490196078431</v>
      </c>
      <c r="P4161">
        <v>125.115868461708</v>
      </c>
      <c r="Q4161">
        <v>7.8492986605128004E-2</v>
      </c>
    </row>
    <row r="4162" spans="1:17" hidden="1" x14ac:dyDescent="0.3">
      <c r="A4162" t="s">
        <v>8557</v>
      </c>
      <c r="B4162" t="s">
        <v>8558</v>
      </c>
      <c r="C4162" t="s">
        <v>10405</v>
      </c>
      <c r="D4162" t="s">
        <v>2703</v>
      </c>
      <c r="E4162">
        <v>18.639752999999999</v>
      </c>
      <c r="F4162">
        <v>41.35</v>
      </c>
      <c r="G4162">
        <v>32.6948705695022</v>
      </c>
      <c r="H4162">
        <v>23.622159143531501</v>
      </c>
      <c r="I4162">
        <v>13.047000895366899</v>
      </c>
      <c r="J4162">
        <v>-4.1817289603472796</v>
      </c>
      <c r="K4162">
        <v>35.938946627731497</v>
      </c>
      <c r="L4162">
        <v>33.197151280708198</v>
      </c>
      <c r="M4162">
        <v>66.0391609604699</v>
      </c>
      <c r="N4162">
        <v>1.17140693653853</v>
      </c>
      <c r="O4162">
        <v>23.748488512696401</v>
      </c>
      <c r="P4162">
        <v>72.2916666666666</v>
      </c>
      <c r="Q4162">
        <v>9.2601997205358E-2</v>
      </c>
    </row>
    <row r="4163" spans="1:17" hidden="1" x14ac:dyDescent="0.3">
      <c r="A4163" t="s">
        <v>8559</v>
      </c>
      <c r="B4163" t="s">
        <v>8560</v>
      </c>
      <c r="C4163" t="s">
        <v>10405</v>
      </c>
      <c r="D4163" t="s">
        <v>465</v>
      </c>
      <c r="E4163">
        <v>18.623090000000001</v>
      </c>
      <c r="F4163">
        <v>9.0500000000000007</v>
      </c>
      <c r="G4163">
        <v>-29.008589619334</v>
      </c>
      <c r="H4163">
        <v>-21.409929843714401</v>
      </c>
      <c r="I4163">
        <v>27.405360516818</v>
      </c>
      <c r="J4163">
        <v>4.3497657446046398</v>
      </c>
      <c r="K4163">
        <v>8.3033758632169103</v>
      </c>
      <c r="L4163">
        <v>8.4023235592890106</v>
      </c>
      <c r="M4163">
        <v>50.208655993505502</v>
      </c>
      <c r="N4163">
        <v>0.90513509779326695</v>
      </c>
      <c r="O4163">
        <v>31.491712707182302</v>
      </c>
      <c r="P4163">
        <v>60.176991150442397</v>
      </c>
      <c r="Q4163">
        <v>-4.3112968111180001E-3</v>
      </c>
    </row>
    <row r="4164" spans="1:17" hidden="1" x14ac:dyDescent="0.3">
      <c r="A4164" t="s">
        <v>8561</v>
      </c>
      <c r="B4164" t="s">
        <v>8562</v>
      </c>
      <c r="C4164" t="s">
        <v>10405</v>
      </c>
      <c r="D4164" t="s">
        <v>549</v>
      </c>
      <c r="E4164">
        <v>18.585000000000001</v>
      </c>
      <c r="F4164">
        <v>123.9</v>
      </c>
      <c r="G4164">
        <v>163.15050128975599</v>
      </c>
      <c r="H4164">
        <v>2.3735383862713202</v>
      </c>
      <c r="I4164">
        <v>119.734547119688</v>
      </c>
      <c r="J4164">
        <v>17.743926112876</v>
      </c>
      <c r="K4164">
        <v>104.237986616776</v>
      </c>
      <c r="L4164">
        <v>82.680285772147997</v>
      </c>
      <c r="M4164">
        <v>86.757959207861802</v>
      </c>
      <c r="N4164">
        <v>1.93487264700776</v>
      </c>
      <c r="O4164">
        <v>13.9870863599677</v>
      </c>
      <c r="P4164">
        <v>276.93945847277098</v>
      </c>
      <c r="Q4164">
        <v>8.5502227341106005E-2</v>
      </c>
    </row>
    <row r="4165" spans="1:17" hidden="1" x14ac:dyDescent="0.3">
      <c r="A4165" t="s">
        <v>8563</v>
      </c>
      <c r="B4165" t="s">
        <v>8564</v>
      </c>
      <c r="C4165" t="s">
        <v>10405</v>
      </c>
      <c r="D4165" t="s">
        <v>54</v>
      </c>
      <c r="E4165">
        <v>18.5573503</v>
      </c>
      <c r="F4165">
        <v>36.590000000000003</v>
      </c>
      <c r="G4165">
        <v>40.989424294008202</v>
      </c>
      <c r="H4165">
        <v>6.47967452037184</v>
      </c>
      <c r="I4165">
        <v>8.7777743099215293</v>
      </c>
      <c r="J4165">
        <v>-4.5795155694078797</v>
      </c>
      <c r="K4165">
        <v>34.192912834904099</v>
      </c>
      <c r="L4165">
        <v>31.027122263369101</v>
      </c>
      <c r="M4165">
        <v>51.331715346294402</v>
      </c>
      <c r="N4165">
        <v>1.0751826748251301</v>
      </c>
      <c r="O4165">
        <v>22.984421973216701</v>
      </c>
      <c r="P4165">
        <v>89.095607235142097</v>
      </c>
      <c r="Q4165">
        <v>7.1942777573464997E-2</v>
      </c>
    </row>
    <row r="4166" spans="1:17" hidden="1" x14ac:dyDescent="0.3">
      <c r="A4166" t="s">
        <v>8565</v>
      </c>
      <c r="B4166" t="s">
        <v>8566</v>
      </c>
      <c r="C4166" t="s">
        <v>10405</v>
      </c>
      <c r="D4166" t="s">
        <v>7078</v>
      </c>
      <c r="E4166">
        <v>18.504449999999999</v>
      </c>
      <c r="F4166">
        <v>76.150000000000006</v>
      </c>
      <c r="G4166">
        <v>-6.7057024900294397</v>
      </c>
      <c r="H4166">
        <v>-28.851947948309199</v>
      </c>
      <c r="I4166">
        <v>-5.3269426472731602</v>
      </c>
      <c r="J4166">
        <v>-8.9635973075357605</v>
      </c>
      <c r="K4166">
        <v>83.108840821143801</v>
      </c>
      <c r="L4166">
        <v>83.359593415703301</v>
      </c>
      <c r="M4166">
        <v>32.576120130154997</v>
      </c>
      <c r="N4166">
        <v>0.81078904991948397</v>
      </c>
      <c r="O4166">
        <v>51.017728168089199</v>
      </c>
      <c r="P4166">
        <v>52.3</v>
      </c>
      <c r="Q4166">
        <v>1.843008923318E-2</v>
      </c>
    </row>
    <row r="4167" spans="1:17" hidden="1" x14ac:dyDescent="0.3">
      <c r="A4167" t="s">
        <v>8567</v>
      </c>
      <c r="B4167" t="s">
        <v>8568</v>
      </c>
      <c r="C4167" t="s">
        <v>10405</v>
      </c>
      <c r="D4167" t="s">
        <v>549</v>
      </c>
      <c r="E4167">
        <v>18.488747199999999</v>
      </c>
      <c r="F4167">
        <v>13.16</v>
      </c>
      <c r="G4167">
        <v>-24.5085525438483</v>
      </c>
      <c r="H4167">
        <v>16.188816237790199</v>
      </c>
      <c r="I4167">
        <v>6.1734356341889596</v>
      </c>
      <c r="J4167">
        <v>-11.1758352193885</v>
      </c>
      <c r="K4167">
        <v>11.4425595584002</v>
      </c>
      <c r="L4167">
        <v>11.3073894393434</v>
      </c>
      <c r="M4167">
        <v>62.326185366336503</v>
      </c>
      <c r="N4167">
        <v>3.31610030674481</v>
      </c>
      <c r="O4167">
        <v>17.249240121580499</v>
      </c>
      <c r="P4167">
        <v>52.845528455284501</v>
      </c>
      <c r="Q4167">
        <v>3.8411472273341997E-2</v>
      </c>
    </row>
    <row r="4168" spans="1:17" hidden="1" x14ac:dyDescent="0.3">
      <c r="A4168" t="s">
        <v>8569</v>
      </c>
      <c r="B4168" t="s">
        <v>8570</v>
      </c>
      <c r="C4168" t="s">
        <v>10405</v>
      </c>
      <c r="D4168" t="s">
        <v>1429</v>
      </c>
      <c r="E4168">
        <v>18.487958663999901</v>
      </c>
      <c r="F4168">
        <v>20.37</v>
      </c>
      <c r="G4168">
        <v>56.761612400868003</v>
      </c>
      <c r="H4168">
        <v>46.943345296445898</v>
      </c>
      <c r="I4168">
        <v>45.565360516817996</v>
      </c>
      <c r="J4168">
        <v>11.1325027199755</v>
      </c>
      <c r="K4168">
        <v>14.6923868780419</v>
      </c>
      <c r="L4168">
        <v>13.0235750081112</v>
      </c>
      <c r="M4168">
        <v>89.495369063091303</v>
      </c>
      <c r="N4168">
        <v>2.9075046548564001</v>
      </c>
      <c r="O4168">
        <v>0</v>
      </c>
      <c r="P4168">
        <v>111.746361746361</v>
      </c>
      <c r="Q4168">
        <v>8.9305702559996994E-2</v>
      </c>
    </row>
    <row r="4169" spans="1:17" hidden="1" x14ac:dyDescent="0.3">
      <c r="A4169" t="s">
        <v>8571</v>
      </c>
      <c r="B4169" t="s">
        <v>8572</v>
      </c>
      <c r="C4169" t="s">
        <v>10405</v>
      </c>
      <c r="E4169">
        <v>18.487439999999999</v>
      </c>
      <c r="F4169">
        <v>81</v>
      </c>
      <c r="G4169">
        <v>-64.768753368628097</v>
      </c>
      <c r="H4169">
        <v>-12.5197068591518</v>
      </c>
      <c r="I4169">
        <v>-50.313894141566998</v>
      </c>
      <c r="J4169">
        <v>-8.63985454915011</v>
      </c>
      <c r="M4169">
        <v>44.308083380577997</v>
      </c>
      <c r="O4169">
        <v>49.074074074073998</v>
      </c>
      <c r="P4169">
        <v>3.8461538461538498</v>
      </c>
    </row>
    <row r="4170" spans="1:17" hidden="1" x14ac:dyDescent="0.3">
      <c r="A4170" t="s">
        <v>8573</v>
      </c>
      <c r="B4170" t="s">
        <v>8574</v>
      </c>
      <c r="C4170" t="s">
        <v>10405</v>
      </c>
      <c r="D4170" t="s">
        <v>1211</v>
      </c>
      <c r="E4170">
        <v>18.469085140000001</v>
      </c>
      <c r="F4170">
        <v>3.41</v>
      </c>
      <c r="G4170">
        <v>38.650501289756903</v>
      </c>
      <c r="H4170">
        <v>54.035746431230102</v>
      </c>
      <c r="I4170">
        <v>44.986312897770397</v>
      </c>
      <c r="J4170">
        <v>18.7648156643262</v>
      </c>
      <c r="K4170">
        <v>2.3708572768677798</v>
      </c>
      <c r="L4170">
        <v>1.99907564385432</v>
      </c>
      <c r="M4170">
        <v>97.326868612746395</v>
      </c>
      <c r="N4170">
        <v>1.00048976982597</v>
      </c>
      <c r="O4170">
        <v>0</v>
      </c>
      <c r="P4170">
        <v>143.57142857142799</v>
      </c>
      <c r="Q4170">
        <v>0.133574538516467</v>
      </c>
    </row>
    <row r="4171" spans="1:17" hidden="1" x14ac:dyDescent="0.3">
      <c r="A4171" t="s">
        <v>8575</v>
      </c>
      <c r="B4171" t="s">
        <v>8576</v>
      </c>
      <c r="C4171" t="s">
        <v>10405</v>
      </c>
      <c r="D4171" t="s">
        <v>473</v>
      </c>
      <c r="E4171">
        <v>18.440999999999999</v>
      </c>
      <c r="F4171">
        <v>13.66</v>
      </c>
      <c r="G4171">
        <v>258.43621557547101</v>
      </c>
      <c r="H4171">
        <v>3.2331131148737602</v>
      </c>
      <c r="I4171">
        <v>-29.661819958454799</v>
      </c>
      <c r="J4171">
        <v>-9.6790228968049306</v>
      </c>
      <c r="K4171">
        <v>12.6036736806689</v>
      </c>
      <c r="L4171">
        <v>9.7084343438791194</v>
      </c>
      <c r="M4171">
        <v>24.729228972643899</v>
      </c>
      <c r="N4171">
        <v>1.1624115668464901</v>
      </c>
      <c r="O4171">
        <v>33.601756954612</v>
      </c>
      <c r="P4171">
        <v>290.28571428571399</v>
      </c>
      <c r="Q4171">
        <v>0.13716482716855499</v>
      </c>
    </row>
    <row r="4172" spans="1:17" hidden="1" x14ac:dyDescent="0.3">
      <c r="A4172" t="s">
        <v>8577</v>
      </c>
      <c r="B4172" t="s">
        <v>8578</v>
      </c>
      <c r="C4172" t="s">
        <v>10405</v>
      </c>
      <c r="D4172" t="s">
        <v>592</v>
      </c>
      <c r="E4172">
        <v>18.4236</v>
      </c>
      <c r="F4172">
        <v>11.81</v>
      </c>
      <c r="G4172">
        <v>-13.8674807282251</v>
      </c>
      <c r="H4172">
        <v>-22.051859342786699</v>
      </c>
      <c r="I4172">
        <v>-11.475356971971101</v>
      </c>
      <c r="J4172">
        <v>-9.8857278216165891</v>
      </c>
      <c r="K4172">
        <v>14.443435603409799</v>
      </c>
      <c r="L4172">
        <v>13.0867204024601</v>
      </c>
      <c r="M4172">
        <v>15.2380906221413</v>
      </c>
      <c r="N4172">
        <v>1.1251405709311499</v>
      </c>
      <c r="O4172">
        <v>84.250635055038103</v>
      </c>
      <c r="P4172">
        <v>23.277661795407099</v>
      </c>
      <c r="Q4172">
        <v>0.21373014583573799</v>
      </c>
    </row>
    <row r="4173" spans="1:17" hidden="1" x14ac:dyDescent="0.3">
      <c r="A4173" t="s">
        <v>8579</v>
      </c>
      <c r="B4173" t="s">
        <v>8580</v>
      </c>
      <c r="C4173" t="s">
        <v>10405</v>
      </c>
      <c r="D4173" t="s">
        <v>393</v>
      </c>
      <c r="E4173">
        <v>18.394023000000001</v>
      </c>
      <c r="F4173">
        <v>49.09</v>
      </c>
      <c r="G4173">
        <v>-31.7271246535431</v>
      </c>
      <c r="H4173">
        <v>-4.2136594474440301</v>
      </c>
      <c r="I4173">
        <v>0.75217158781689197</v>
      </c>
      <c r="J4173">
        <v>-1.99162828371127</v>
      </c>
      <c r="K4173">
        <v>48.923063361405603</v>
      </c>
      <c r="L4173">
        <v>48.6645158581467</v>
      </c>
      <c r="M4173">
        <v>51.644644442262702</v>
      </c>
      <c r="N4173">
        <v>0.71735764247374401</v>
      </c>
      <c r="O4173">
        <v>40.171114279893999</v>
      </c>
      <c r="P4173">
        <v>27.506493506493499</v>
      </c>
      <c r="Q4173">
        <v>-2.0776975331170001E-2</v>
      </c>
    </row>
    <row r="4174" spans="1:17" hidden="1" x14ac:dyDescent="0.3">
      <c r="A4174" t="s">
        <v>8581</v>
      </c>
      <c r="B4174" t="s">
        <v>8582</v>
      </c>
      <c r="C4174" t="s">
        <v>10405</v>
      </c>
      <c r="E4174">
        <v>18.339300224999999</v>
      </c>
      <c r="F4174">
        <v>69.05</v>
      </c>
      <c r="G4174">
        <v>-64.614834640135896</v>
      </c>
      <c r="H4174">
        <v>-36.782392332681702</v>
      </c>
      <c r="I4174">
        <v>-50.159975413074797</v>
      </c>
      <c r="J4174">
        <v>-12.4576524793013</v>
      </c>
      <c r="M4174">
        <v>20.2727181210658</v>
      </c>
      <c r="O4174">
        <v>49.167270094134601</v>
      </c>
      <c r="P4174">
        <v>1.54411764705881</v>
      </c>
    </row>
    <row r="4175" spans="1:17" hidden="1" x14ac:dyDescent="0.3">
      <c r="A4175" t="s">
        <v>8583</v>
      </c>
      <c r="B4175" t="s">
        <v>8584</v>
      </c>
      <c r="C4175" t="s">
        <v>10405</v>
      </c>
      <c r="D4175" t="s">
        <v>273</v>
      </c>
      <c r="E4175">
        <v>18.317343000000001</v>
      </c>
      <c r="F4175">
        <v>41.25</v>
      </c>
      <c r="G4175">
        <v>-42.175585666764803</v>
      </c>
      <c r="H4175">
        <v>-12.193146626931201</v>
      </c>
      <c r="I4175">
        <v>-18.969442632788201</v>
      </c>
      <c r="J4175">
        <v>-2.5900349727996499</v>
      </c>
      <c r="K4175">
        <v>43.538978963565597</v>
      </c>
      <c r="L4175">
        <v>44.244977428790399</v>
      </c>
      <c r="M4175">
        <v>32.334245008583402</v>
      </c>
      <c r="N4175">
        <v>1.01353673270751</v>
      </c>
      <c r="O4175">
        <v>35.054545454545398</v>
      </c>
      <c r="P4175">
        <v>5.4987212276214699</v>
      </c>
      <c r="Q4175">
        <v>1.6098364745572E-2</v>
      </c>
    </row>
    <row r="4176" spans="1:17" hidden="1" x14ac:dyDescent="0.3">
      <c r="A4176" t="s">
        <v>8585</v>
      </c>
      <c r="B4176" t="s">
        <v>8586</v>
      </c>
      <c r="C4176" t="s">
        <v>10405</v>
      </c>
      <c r="D4176" t="s">
        <v>54</v>
      </c>
      <c r="E4176">
        <v>18.2212754</v>
      </c>
      <c r="F4176">
        <v>18.22</v>
      </c>
      <c r="G4176">
        <v>23.214331076990899</v>
      </c>
      <c r="H4176">
        <v>33.873021247747303</v>
      </c>
      <c r="I4176">
        <v>24.284987266429201</v>
      </c>
      <c r="J4176">
        <v>-3.30031670509852</v>
      </c>
      <c r="K4176">
        <v>15.6892331115048</v>
      </c>
      <c r="L4176">
        <v>14.4518869930275</v>
      </c>
      <c r="M4176">
        <v>58.129194784245598</v>
      </c>
      <c r="N4176">
        <v>1.81546289392126</v>
      </c>
      <c r="O4176">
        <v>50.9879253567508</v>
      </c>
      <c r="P4176">
        <v>72.537878787878697</v>
      </c>
      <c r="Q4176">
        <v>7.3214833641529004E-2</v>
      </c>
    </row>
    <row r="4177" spans="1:17" hidden="1" x14ac:dyDescent="0.3">
      <c r="A4177" t="s">
        <v>8587</v>
      </c>
      <c r="B4177" t="s">
        <v>8588</v>
      </c>
      <c r="C4177" t="s">
        <v>10405</v>
      </c>
      <c r="D4177" t="s">
        <v>51</v>
      </c>
      <c r="E4177">
        <v>18.191334000000001</v>
      </c>
      <c r="F4177">
        <v>59.55</v>
      </c>
      <c r="G4177">
        <v>92.106875866665504</v>
      </c>
      <c r="H4177">
        <v>15.1031602812165</v>
      </c>
      <c r="I4177">
        <v>75.386195738572596</v>
      </c>
      <c r="J4177">
        <v>-4.6396480325967602</v>
      </c>
      <c r="K4177">
        <v>51.569256912220503</v>
      </c>
      <c r="L4177">
        <v>39.471176922100497</v>
      </c>
      <c r="M4177">
        <v>60.575986521454297</v>
      </c>
      <c r="N4177">
        <v>1.23531471629144</v>
      </c>
      <c r="O4177">
        <v>6.9689336691855601</v>
      </c>
      <c r="P4177">
        <v>176.97674418604601</v>
      </c>
      <c r="Q4177">
        <v>0.13402856670197799</v>
      </c>
    </row>
    <row r="4178" spans="1:17" hidden="1" x14ac:dyDescent="0.3">
      <c r="A4178" t="s">
        <v>8589</v>
      </c>
      <c r="B4178" t="s">
        <v>8590</v>
      </c>
      <c r="C4178" t="s">
        <v>10405</v>
      </c>
      <c r="D4178" t="s">
        <v>549</v>
      </c>
      <c r="E4178">
        <v>18.176709500000001</v>
      </c>
      <c r="F4178">
        <v>93.19</v>
      </c>
      <c r="G4178">
        <v>178.78383462309</v>
      </c>
      <c r="H4178">
        <v>42.282690088032297</v>
      </c>
      <c r="I4178">
        <v>100.59366461038501</v>
      </c>
      <c r="J4178">
        <v>-11.3890854030704</v>
      </c>
      <c r="K4178">
        <v>68.901999073557107</v>
      </c>
      <c r="L4178">
        <v>51.842428254113997</v>
      </c>
      <c r="M4178">
        <v>67.538234640020704</v>
      </c>
      <c r="N4178">
        <v>3.7702384940193698</v>
      </c>
      <c r="O4178">
        <v>10.880995815001601</v>
      </c>
      <c r="P4178">
        <v>226.98245614035</v>
      </c>
      <c r="Q4178">
        <v>0.13130381554110601</v>
      </c>
    </row>
    <row r="4179" spans="1:17" hidden="1" x14ac:dyDescent="0.3">
      <c r="A4179" t="s">
        <v>8591</v>
      </c>
      <c r="B4179" t="s">
        <v>8592</v>
      </c>
      <c r="C4179" t="s">
        <v>10405</v>
      </c>
      <c r="D4179" t="s">
        <v>5627</v>
      </c>
      <c r="E4179">
        <v>18.155235000000001</v>
      </c>
      <c r="F4179">
        <v>41.65</v>
      </c>
      <c r="G4179">
        <v>-48.1309057454189</v>
      </c>
      <c r="H4179">
        <v>-1.7324042645070901</v>
      </c>
      <c r="I4179">
        <v>-7.2677225080365</v>
      </c>
      <c r="J4179">
        <v>7.51938559125872</v>
      </c>
      <c r="K4179">
        <v>37.745548856018601</v>
      </c>
      <c r="L4179">
        <v>37.816282664466499</v>
      </c>
      <c r="M4179">
        <v>73.945481541477207</v>
      </c>
      <c r="N4179">
        <v>1.6620375891730801</v>
      </c>
      <c r="O4179">
        <v>37.2148859543817</v>
      </c>
      <c r="P4179">
        <v>47.485835694050998</v>
      </c>
      <c r="Q4179">
        <v>0.17439463610335201</v>
      </c>
    </row>
    <row r="4180" spans="1:17" hidden="1" x14ac:dyDescent="0.3">
      <c r="A4180" t="s">
        <v>8593</v>
      </c>
      <c r="B4180" t="s">
        <v>8594</v>
      </c>
      <c r="C4180" t="s">
        <v>10405</v>
      </c>
      <c r="D4180" t="s">
        <v>549</v>
      </c>
      <c r="E4180">
        <v>18.154499999999999</v>
      </c>
      <c r="F4180">
        <v>17.29</v>
      </c>
      <c r="G4180">
        <v>68.498125855226107</v>
      </c>
      <c r="H4180">
        <v>40.7236508612948</v>
      </c>
      <c r="I4180">
        <v>59.214144990771103</v>
      </c>
      <c r="J4180">
        <v>-6.6642882554640197</v>
      </c>
      <c r="K4180">
        <v>14.151234817664699</v>
      </c>
      <c r="L4180">
        <v>11.432801258197699</v>
      </c>
      <c r="M4180">
        <v>57.662629903589298</v>
      </c>
      <c r="N4180">
        <v>1.9613732783359501</v>
      </c>
      <c r="O4180">
        <v>8.6755349913244704</v>
      </c>
      <c r="P4180">
        <v>107.56302521008401</v>
      </c>
      <c r="Q4180">
        <v>8.0374274548154004E-2</v>
      </c>
    </row>
    <row r="4181" spans="1:17" hidden="1" x14ac:dyDescent="0.3">
      <c r="A4181" t="s">
        <v>8595</v>
      </c>
      <c r="B4181" t="s">
        <v>8596</v>
      </c>
      <c r="C4181" t="s">
        <v>10405</v>
      </c>
      <c r="E4181">
        <v>18.13344</v>
      </c>
      <c r="F4181">
        <v>52</v>
      </c>
      <c r="G4181">
        <v>-14.7059979217772</v>
      </c>
      <c r="H4181">
        <v>-2.9575687646684501</v>
      </c>
      <c r="I4181">
        <v>47.6847255961831</v>
      </c>
      <c r="J4181">
        <v>-1.12098936689327</v>
      </c>
      <c r="K4181">
        <v>56.257569611623602</v>
      </c>
      <c r="L4181">
        <v>50.4800915861642</v>
      </c>
      <c r="M4181">
        <v>49.609617365138902</v>
      </c>
      <c r="N4181">
        <v>1.03319315427043</v>
      </c>
      <c r="O4181">
        <v>69.115384615384599</v>
      </c>
      <c r="P4181">
        <v>106.513105639396</v>
      </c>
    </row>
    <row r="4182" spans="1:17" hidden="1" x14ac:dyDescent="0.3">
      <c r="A4182" t="s">
        <v>8597</v>
      </c>
      <c r="B4182" t="s">
        <v>8598</v>
      </c>
      <c r="C4182" t="s">
        <v>10405</v>
      </c>
      <c r="D4182" t="s">
        <v>753</v>
      </c>
      <c r="E4182">
        <v>18.095091273000001</v>
      </c>
      <c r="F4182">
        <v>990.87</v>
      </c>
      <c r="G4182">
        <v>22.638410362240101</v>
      </c>
      <c r="H4182">
        <v>-2.0390542706378998</v>
      </c>
      <c r="I4182">
        <v>-0.47782532388988802</v>
      </c>
      <c r="J4182">
        <v>0.18458611556885399</v>
      </c>
      <c r="K4182">
        <v>957.21932904666198</v>
      </c>
      <c r="L4182">
        <v>872.96754893790103</v>
      </c>
      <c r="M4182">
        <v>55.6599041266266</v>
      </c>
      <c r="N4182">
        <v>0.66816297333996699</v>
      </c>
      <c r="O4182">
        <v>5.4477378465388897</v>
      </c>
      <c r="P4182">
        <v>60.3375459149824</v>
      </c>
      <c r="Q4182">
        <v>1.8114824755041999E-2</v>
      </c>
    </row>
    <row r="4183" spans="1:17" hidden="1" x14ac:dyDescent="0.3">
      <c r="A4183" t="s">
        <v>8599</v>
      </c>
      <c r="B4183" t="s">
        <v>8600</v>
      </c>
      <c r="C4183" t="s">
        <v>10405</v>
      </c>
      <c r="D4183" t="s">
        <v>86</v>
      </c>
      <c r="E4183">
        <v>18.055091999999998</v>
      </c>
      <c r="F4183">
        <v>4.37</v>
      </c>
      <c r="G4183">
        <v>-39.460492367748301</v>
      </c>
      <c r="H4183">
        <v>-1.3145644248196</v>
      </c>
      <c r="I4183">
        <v>-3.8881459766884099</v>
      </c>
      <c r="J4183">
        <v>-10.331895304241201</v>
      </c>
      <c r="K4183">
        <v>4.0658245223470297</v>
      </c>
      <c r="L4183">
        <v>4.1318646915950001</v>
      </c>
      <c r="M4183">
        <v>62.218023057978002</v>
      </c>
      <c r="N4183">
        <v>0.924163253031971</v>
      </c>
      <c r="O4183">
        <v>41.647597254004502</v>
      </c>
      <c r="P4183">
        <v>36.562499999999901</v>
      </c>
      <c r="Q4183">
        <v>3.1721114293106999E-2</v>
      </c>
    </row>
    <row r="4184" spans="1:17" hidden="1" x14ac:dyDescent="0.3">
      <c r="A4184" t="s">
        <v>8601</v>
      </c>
      <c r="B4184" t="s">
        <v>8602</v>
      </c>
      <c r="C4184" t="s">
        <v>10405</v>
      </c>
      <c r="D4184" t="s">
        <v>130</v>
      </c>
      <c r="E4184">
        <v>18.041468399999999</v>
      </c>
      <c r="F4184">
        <v>17.399999999999999</v>
      </c>
      <c r="G4184">
        <v>-54.031967404339603</v>
      </c>
      <c r="H4184">
        <v>-10.639772698759201</v>
      </c>
      <c r="I4184">
        <v>-20.512679572268699</v>
      </c>
      <c r="J4184">
        <v>-5.2196948685113904</v>
      </c>
      <c r="K4184">
        <v>19.215229708311298</v>
      </c>
      <c r="L4184">
        <v>21.762906884686</v>
      </c>
      <c r="M4184">
        <v>25.821658585664501</v>
      </c>
      <c r="N4184">
        <v>0.62905191669354299</v>
      </c>
      <c r="O4184">
        <v>123.10344827586199</v>
      </c>
      <c r="P4184">
        <v>2.3529411764705799</v>
      </c>
      <c r="Q4184">
        <v>-3.7431924752750999E-2</v>
      </c>
    </row>
    <row r="4185" spans="1:17" hidden="1" x14ac:dyDescent="0.3">
      <c r="A4185" t="s">
        <v>8603</v>
      </c>
      <c r="B4185" t="s">
        <v>8604</v>
      </c>
      <c r="C4185" t="s">
        <v>10405</v>
      </c>
      <c r="D4185" t="s">
        <v>592</v>
      </c>
      <c r="E4185">
        <v>18.016929999999999</v>
      </c>
      <c r="F4185">
        <v>44.93</v>
      </c>
      <c r="G4185">
        <v>632.26614754826005</v>
      </c>
      <c r="H4185">
        <v>46.562261202550602</v>
      </c>
      <c r="I4185">
        <v>256.71027308967399</v>
      </c>
      <c r="J4185">
        <v>6.1247714052279596</v>
      </c>
      <c r="K4185">
        <v>31.0415687719758</v>
      </c>
      <c r="L4185">
        <v>19.5419230033696</v>
      </c>
      <c r="M4185">
        <v>99.940312132557693</v>
      </c>
      <c r="N4185">
        <v>1.1260424784043199</v>
      </c>
      <c r="O4185">
        <v>0</v>
      </c>
      <c r="P4185">
        <v>764.03846153846098</v>
      </c>
      <c r="Q4185">
        <v>0.217664550267993</v>
      </c>
    </row>
    <row r="4186" spans="1:17" hidden="1" x14ac:dyDescent="0.3">
      <c r="A4186" t="s">
        <v>8605</v>
      </c>
      <c r="B4186" t="s">
        <v>8606</v>
      </c>
      <c r="C4186" t="s">
        <v>10405</v>
      </c>
      <c r="D4186" t="s">
        <v>8036</v>
      </c>
      <c r="E4186">
        <v>17.983652405000001</v>
      </c>
      <c r="F4186">
        <v>43.37</v>
      </c>
      <c r="G4186">
        <v>67.828217680180501</v>
      </c>
      <c r="H4186">
        <v>11.1524943987098</v>
      </c>
      <c r="I4186">
        <v>-23.823981446504401</v>
      </c>
      <c r="J4186">
        <v>-23.298715508908401</v>
      </c>
      <c r="K4186">
        <v>40.586268805636998</v>
      </c>
      <c r="L4186">
        <v>36.493850165558698</v>
      </c>
      <c r="M4186">
        <v>41.463859514915697</v>
      </c>
      <c r="N4186">
        <v>2.7982653389013801</v>
      </c>
      <c r="O4186">
        <v>27.8072400276689</v>
      </c>
      <c r="P4186">
        <v>106.52380952380901</v>
      </c>
      <c r="Q4186">
        <v>0.118397669708155</v>
      </c>
    </row>
    <row r="4187" spans="1:17" hidden="1" x14ac:dyDescent="0.3">
      <c r="A4187" t="s">
        <v>8607</v>
      </c>
      <c r="B4187" t="s">
        <v>8608</v>
      </c>
      <c r="C4187" t="s">
        <v>10405</v>
      </c>
      <c r="E4187">
        <v>17.962254419999901</v>
      </c>
      <c r="F4187">
        <v>29.59</v>
      </c>
      <c r="G4187">
        <v>-72.515229610583901</v>
      </c>
      <c r="H4187">
        <v>-47.214406773819498</v>
      </c>
      <c r="I4187">
        <v>-58.060370383522802</v>
      </c>
      <c r="J4187">
        <v>-10.560251315809399</v>
      </c>
      <c r="M4187">
        <v>36.784534595160402</v>
      </c>
      <c r="O4187">
        <v>76.951672862453506</v>
      </c>
      <c r="P4187">
        <v>9.5520177711958496</v>
      </c>
    </row>
    <row r="4188" spans="1:17" hidden="1" x14ac:dyDescent="0.3">
      <c r="A4188" t="s">
        <v>8609</v>
      </c>
      <c r="B4188" t="s">
        <v>8610</v>
      </c>
      <c r="C4188" t="s">
        <v>10405</v>
      </c>
      <c r="D4188" t="s">
        <v>3327</v>
      </c>
      <c r="E4188">
        <v>17.94144</v>
      </c>
      <c r="F4188">
        <v>17.600000000000001</v>
      </c>
      <c r="G4188">
        <v>-90.593052390505605</v>
      </c>
      <c r="H4188">
        <v>-13.4506578689225</v>
      </c>
      <c r="I4188">
        <v>-54.289583907706799</v>
      </c>
      <c r="J4188">
        <v>-6.3488411436609198</v>
      </c>
      <c r="K4188">
        <v>18.5481221384319</v>
      </c>
      <c r="L4188">
        <v>27.594521244809702</v>
      </c>
      <c r="M4188">
        <v>44.569909385519097</v>
      </c>
      <c r="N4188">
        <v>0.38019871480077599</v>
      </c>
      <c r="O4188">
        <v>310.96590909090901</v>
      </c>
      <c r="P4188">
        <v>7.2516758074344798</v>
      </c>
      <c r="Q4188">
        <v>3.2923879661690997E-2</v>
      </c>
    </row>
    <row r="4189" spans="1:17" hidden="1" x14ac:dyDescent="0.3">
      <c r="A4189" t="s">
        <v>8611</v>
      </c>
      <c r="B4189" t="s">
        <v>8612</v>
      </c>
      <c r="C4189" t="s">
        <v>10405</v>
      </c>
      <c r="D4189" t="s">
        <v>273</v>
      </c>
      <c r="E4189">
        <v>17.933338500000001</v>
      </c>
      <c r="F4189">
        <v>14.35</v>
      </c>
      <c r="G4189">
        <v>-62.391609068423101</v>
      </c>
      <c r="H4189">
        <v>0.75095962652755499</v>
      </c>
      <c r="I4189">
        <v>-25.876782340324699</v>
      </c>
      <c r="J4189">
        <v>6.7202059988987797</v>
      </c>
      <c r="K4189">
        <v>14.373085819141799</v>
      </c>
      <c r="L4189">
        <v>15.575673961091001</v>
      </c>
      <c r="M4189">
        <v>53.714554203593003</v>
      </c>
      <c r="N4189">
        <v>1.0400873524575001</v>
      </c>
      <c r="O4189">
        <v>69.686411149825702</v>
      </c>
      <c r="P4189">
        <v>16.856677524429902</v>
      </c>
      <c r="Q4189">
        <v>8.7236645385669997E-2</v>
      </c>
    </row>
    <row r="4190" spans="1:17" hidden="1" x14ac:dyDescent="0.3">
      <c r="A4190" t="s">
        <v>8613</v>
      </c>
      <c r="B4190" t="s">
        <v>8614</v>
      </c>
      <c r="C4190" t="s">
        <v>10405</v>
      </c>
      <c r="D4190" t="s">
        <v>1185</v>
      </c>
      <c r="E4190">
        <v>17.870551500000001</v>
      </c>
      <c r="F4190">
        <v>5.15</v>
      </c>
      <c r="G4190">
        <v>149.57126631707899</v>
      </c>
      <c r="H4190">
        <v>14.2491610653764</v>
      </c>
      <c r="I4190">
        <v>106.518403995078</v>
      </c>
      <c r="J4190">
        <v>-7.2286289412162601</v>
      </c>
      <c r="K4190">
        <v>4.34702307396525</v>
      </c>
      <c r="L4190">
        <v>3.16044599436922</v>
      </c>
      <c r="M4190">
        <v>53.4165935794272</v>
      </c>
      <c r="N4190">
        <v>0.845253102739707</v>
      </c>
      <c r="O4190">
        <v>13.980582524271799</v>
      </c>
      <c r="P4190">
        <v>232.258064516129</v>
      </c>
      <c r="Q4190">
        <v>8.0475376998073E-2</v>
      </c>
    </row>
    <row r="4191" spans="1:17" hidden="1" x14ac:dyDescent="0.3">
      <c r="A4191" t="s">
        <v>8615</v>
      </c>
      <c r="B4191" t="s">
        <v>8616</v>
      </c>
      <c r="C4191" t="s">
        <v>10405</v>
      </c>
      <c r="D4191" t="s">
        <v>144</v>
      </c>
      <c r="E4191">
        <v>17.86</v>
      </c>
      <c r="F4191">
        <v>1.88</v>
      </c>
      <c r="G4191">
        <v>-42.3256891864335</v>
      </c>
      <c r="H4191">
        <v>-5.5590399928245704</v>
      </c>
      <c r="I4191">
        <v>-22.4451445336869</v>
      </c>
      <c r="J4191">
        <v>-7.1291703338244101</v>
      </c>
      <c r="K4191">
        <v>1.91952645497527</v>
      </c>
      <c r="L4191">
        <v>2.0458621163217598</v>
      </c>
      <c r="M4191">
        <v>42.899650299933697</v>
      </c>
      <c r="N4191">
        <v>0.99919805764116898</v>
      </c>
      <c r="O4191">
        <v>59.574468085106403</v>
      </c>
      <c r="P4191">
        <v>17.499999999999901</v>
      </c>
      <c r="Q4191">
        <v>-1.028292522098E-2</v>
      </c>
    </row>
    <row r="4192" spans="1:17" hidden="1" x14ac:dyDescent="0.3">
      <c r="A4192" t="s">
        <v>8617</v>
      </c>
      <c r="B4192" t="s">
        <v>8618</v>
      </c>
      <c r="C4192" t="s">
        <v>10405</v>
      </c>
      <c r="D4192" t="s">
        <v>592</v>
      </c>
      <c r="E4192">
        <v>17.815899999999999</v>
      </c>
      <c r="F4192">
        <v>10.93</v>
      </c>
      <c r="G4192">
        <v>5.2897735607732201</v>
      </c>
      <c r="H4192">
        <v>-5.4074572483134604</v>
      </c>
      <c r="I4192">
        <v>45.9835368994787</v>
      </c>
      <c r="J4192">
        <v>-7.0095499409751598</v>
      </c>
      <c r="K4192">
        <v>11.304252886781899</v>
      </c>
      <c r="L4192">
        <v>10.271105451897199</v>
      </c>
      <c r="M4192">
        <v>28.003153314855702</v>
      </c>
      <c r="N4192">
        <v>0.72300868427404696</v>
      </c>
      <c r="O4192">
        <v>31.473010064043901</v>
      </c>
      <c r="P4192">
        <v>76.860841423948202</v>
      </c>
      <c r="Q4192">
        <v>7.4395245315564004E-2</v>
      </c>
    </row>
    <row r="4193" spans="1:17" hidden="1" x14ac:dyDescent="0.3">
      <c r="A4193" t="s">
        <v>8619</v>
      </c>
      <c r="B4193" t="s">
        <v>8620</v>
      </c>
      <c r="C4193" t="s">
        <v>10405</v>
      </c>
      <c r="D4193" t="s">
        <v>1597</v>
      </c>
      <c r="E4193">
        <v>17.815200000000001</v>
      </c>
      <c r="F4193">
        <v>39</v>
      </c>
      <c r="G4193">
        <v>-43.2131350738794</v>
      </c>
      <c r="H4193">
        <v>-0.48421843600858</v>
      </c>
      <c r="I4193">
        <v>1.50779954120832</v>
      </c>
      <c r="J4193">
        <v>-2.0530282018447199</v>
      </c>
      <c r="K4193">
        <v>38.150831885379198</v>
      </c>
      <c r="L4193">
        <v>37.618206147808699</v>
      </c>
      <c r="M4193">
        <v>53.8481206181185</v>
      </c>
      <c r="N4193">
        <v>1.1141304347826</v>
      </c>
      <c r="O4193">
        <v>29.4871794871794</v>
      </c>
      <c r="P4193">
        <v>29.783693843594001</v>
      </c>
    </row>
    <row r="4194" spans="1:17" hidden="1" x14ac:dyDescent="0.3">
      <c r="A4194" t="s">
        <v>8621</v>
      </c>
      <c r="B4194" t="s">
        <v>8622</v>
      </c>
      <c r="C4194" t="s">
        <v>10405</v>
      </c>
      <c r="D4194" t="s">
        <v>549</v>
      </c>
      <c r="E4194">
        <v>17.7872734</v>
      </c>
      <c r="F4194">
        <v>18.190000000000001</v>
      </c>
      <c r="G4194">
        <v>6.8995478191238098</v>
      </c>
      <c r="H4194">
        <v>-4.5008389346235198</v>
      </c>
      <c r="I4194">
        <v>-17.394639483181901</v>
      </c>
      <c r="J4194">
        <v>-2.0530282018447199</v>
      </c>
      <c r="K4194">
        <v>18.180831267310101</v>
      </c>
      <c r="L4194">
        <v>17.31281918789</v>
      </c>
      <c r="M4194">
        <v>100</v>
      </c>
      <c r="O4194">
        <v>0</v>
      </c>
      <c r="P4194">
        <v>38.7490465293669</v>
      </c>
    </row>
    <row r="4195" spans="1:17" hidden="1" x14ac:dyDescent="0.3">
      <c r="A4195" t="s">
        <v>8623</v>
      </c>
      <c r="B4195" t="s">
        <v>8624</v>
      </c>
      <c r="C4195" t="s">
        <v>10405</v>
      </c>
      <c r="D4195" t="s">
        <v>46</v>
      </c>
      <c r="E4195">
        <v>17.767133999999999</v>
      </c>
      <c r="F4195">
        <v>42</v>
      </c>
      <c r="G4195">
        <v>-61.320531455835003</v>
      </c>
      <c r="H4195">
        <v>-5.6773095228588204</v>
      </c>
      <c r="I4195">
        <v>-17.986355459513199</v>
      </c>
      <c r="J4195">
        <v>-2.0530282018447199</v>
      </c>
      <c r="K4195">
        <v>42.633172930779601</v>
      </c>
      <c r="L4195">
        <v>51.1198751989225</v>
      </c>
      <c r="M4195">
        <v>48.402070181905799</v>
      </c>
      <c r="N4195">
        <v>0.95529411764705796</v>
      </c>
      <c r="O4195">
        <v>83.095238095238102</v>
      </c>
      <c r="P4195">
        <v>10.9643328929986</v>
      </c>
    </row>
    <row r="4196" spans="1:17" hidden="1" x14ac:dyDescent="0.3">
      <c r="A4196" t="s">
        <v>8625</v>
      </c>
      <c r="B4196" t="s">
        <v>8626</v>
      </c>
      <c r="C4196" t="s">
        <v>10405</v>
      </c>
      <c r="D4196" t="s">
        <v>400</v>
      </c>
      <c r="E4196">
        <v>17.713317499999999</v>
      </c>
      <c r="F4196">
        <v>27.25</v>
      </c>
      <c r="G4196">
        <v>-19.013059786847599</v>
      </c>
      <c r="H4196">
        <v>-4.5008389346235198</v>
      </c>
      <c r="I4196">
        <v>-55.222611192057101</v>
      </c>
      <c r="J4196">
        <v>-2.0530282018447199</v>
      </c>
      <c r="K4196">
        <v>28.743843146450001</v>
      </c>
      <c r="L4196">
        <v>32.698289789706699</v>
      </c>
      <c r="M4196">
        <v>4.0868257539999996E-6</v>
      </c>
      <c r="N4196">
        <v>0.27272727272727199</v>
      </c>
      <c r="O4196">
        <v>60.844036697247603</v>
      </c>
      <c r="P4196">
        <v>12.8364389233954</v>
      </c>
    </row>
    <row r="4197" spans="1:17" hidden="1" x14ac:dyDescent="0.3">
      <c r="A4197" t="s">
        <v>8627</v>
      </c>
      <c r="B4197" t="s">
        <v>8628</v>
      </c>
      <c r="C4197" t="s">
        <v>10405</v>
      </c>
      <c r="D4197" t="s">
        <v>169</v>
      </c>
      <c r="E4197">
        <v>17.713200000000001</v>
      </c>
      <c r="F4197">
        <v>101.8</v>
      </c>
      <c r="G4197">
        <v>-32.822261356157398</v>
      </c>
      <c r="H4197">
        <v>-1.13519829131753</v>
      </c>
      <c r="I4197">
        <v>35.711090701808303</v>
      </c>
      <c r="J4197">
        <v>-5.6776558085974598</v>
      </c>
      <c r="K4197">
        <v>91.2721416864171</v>
      </c>
      <c r="L4197">
        <v>88.072899472205407</v>
      </c>
      <c r="M4197">
        <v>49.858650473262401</v>
      </c>
      <c r="N4197">
        <v>0.77598989326710499</v>
      </c>
      <c r="O4197">
        <v>23.379174852652199</v>
      </c>
      <c r="P4197">
        <v>77.940919419681805</v>
      </c>
      <c r="Q4197">
        <v>7.2771830636690002E-2</v>
      </c>
    </row>
    <row r="4198" spans="1:17" hidden="1" x14ac:dyDescent="0.3">
      <c r="A4198" t="s">
        <v>8629</v>
      </c>
      <c r="B4198" t="s">
        <v>8630</v>
      </c>
      <c r="C4198" t="s">
        <v>10405</v>
      </c>
      <c r="D4198" t="s">
        <v>284</v>
      </c>
      <c r="E4198">
        <v>17.710875000000001</v>
      </c>
      <c r="F4198">
        <v>78.75</v>
      </c>
      <c r="G4198">
        <v>-10.695652556396899</v>
      </c>
      <c r="H4198">
        <v>-4.5008389346235198</v>
      </c>
      <c r="I4198">
        <v>-7.1777045636577803</v>
      </c>
      <c r="J4198">
        <v>-8.3030282018447199</v>
      </c>
      <c r="K4198">
        <v>75.945400184677098</v>
      </c>
      <c r="L4198">
        <v>74.144132369755994</v>
      </c>
      <c r="M4198">
        <v>55.539404566954097</v>
      </c>
      <c r="N4198">
        <v>0.82510789628146197</v>
      </c>
      <c r="O4198">
        <v>10.6285714285714</v>
      </c>
      <c r="P4198">
        <v>40.1245551601423</v>
      </c>
      <c r="Q4198">
        <v>-0.120423206619344</v>
      </c>
    </row>
    <row r="4199" spans="1:17" hidden="1" x14ac:dyDescent="0.3">
      <c r="A4199" t="s">
        <v>8631</v>
      </c>
      <c r="B4199" t="s">
        <v>8632</v>
      </c>
      <c r="C4199" t="s">
        <v>10405</v>
      </c>
      <c r="D4199" t="s">
        <v>242</v>
      </c>
      <c r="E4199">
        <v>17.685837119999999</v>
      </c>
      <c r="F4199">
        <v>12.7</v>
      </c>
      <c r="G4199">
        <v>-55.294703940840499</v>
      </c>
      <c r="H4199">
        <v>-14.2033885096943</v>
      </c>
      <c r="I4199">
        <v>-56.278181350361898</v>
      </c>
      <c r="J4199">
        <v>-8.0957695430385304</v>
      </c>
      <c r="K4199">
        <v>13.8377521278478</v>
      </c>
      <c r="L4199">
        <v>15.385104136757199</v>
      </c>
      <c r="M4199">
        <v>38.0363153826125</v>
      </c>
      <c r="N4199">
        <v>0.42734534521682799</v>
      </c>
      <c r="O4199">
        <v>95.820299859777705</v>
      </c>
      <c r="P4199">
        <v>5.92160133444537</v>
      </c>
      <c r="Q4199">
        <v>4.3028308458591999E-2</v>
      </c>
    </row>
    <row r="4200" spans="1:17" hidden="1" x14ac:dyDescent="0.3">
      <c r="A4200" t="s">
        <v>8633</v>
      </c>
      <c r="B4200" t="s">
        <v>8634</v>
      </c>
      <c r="C4200" t="s">
        <v>10405</v>
      </c>
      <c r="D4200" t="s">
        <v>2583</v>
      </c>
      <c r="E4200">
        <v>17.680792499999999</v>
      </c>
      <c r="F4200">
        <v>18.27</v>
      </c>
      <c r="G4200">
        <v>-56.353630941647999</v>
      </c>
      <c r="H4200">
        <v>-11.429010101205201</v>
      </c>
      <c r="I4200">
        <v>-44.285395785702903</v>
      </c>
      <c r="J4200">
        <v>-8.8387424875590099</v>
      </c>
      <c r="K4200">
        <v>20.8318706658739</v>
      </c>
      <c r="L4200">
        <v>23.2421079537006</v>
      </c>
      <c r="M4200">
        <v>28.149840177210599</v>
      </c>
      <c r="N4200">
        <v>1.2148760330578501</v>
      </c>
      <c r="O4200">
        <v>77.887246852764093</v>
      </c>
      <c r="P4200">
        <v>5.4241200230813602</v>
      </c>
      <c r="Q4200">
        <v>7.6065220755967E-2</v>
      </c>
    </row>
    <row r="4201" spans="1:17" hidden="1" x14ac:dyDescent="0.3">
      <c r="A4201" t="s">
        <v>8635</v>
      </c>
      <c r="B4201" t="s">
        <v>8636</v>
      </c>
      <c r="C4201" t="s">
        <v>10405</v>
      </c>
      <c r="E4201">
        <v>17.672423999999999</v>
      </c>
      <c r="F4201">
        <v>32.119999999999997</v>
      </c>
      <c r="G4201">
        <v>99.229637980404306</v>
      </c>
      <c r="H4201">
        <v>-14.805223184832901</v>
      </c>
      <c r="I4201">
        <v>48.600192558161702</v>
      </c>
      <c r="J4201">
        <v>-4.0066301554466799</v>
      </c>
      <c r="K4201">
        <v>31.474952964074699</v>
      </c>
      <c r="L4201">
        <v>25.149334475510599</v>
      </c>
      <c r="M4201">
        <v>31.457051168287901</v>
      </c>
      <c r="N4201">
        <v>0.106036118181386</v>
      </c>
      <c r="O4201">
        <v>15.8156911581569</v>
      </c>
      <c r="P4201">
        <v>194.94949494949401</v>
      </c>
      <c r="Q4201">
        <v>2.6593122583193001E-2</v>
      </c>
    </row>
    <row r="4202" spans="1:17" hidden="1" x14ac:dyDescent="0.3">
      <c r="A4202" t="s">
        <v>8637</v>
      </c>
      <c r="B4202" t="s">
        <v>8638</v>
      </c>
      <c r="C4202" t="s">
        <v>10405</v>
      </c>
      <c r="D4202" t="s">
        <v>400</v>
      </c>
      <c r="E4202">
        <v>17.648800000000001</v>
      </c>
      <c r="F4202">
        <v>16.97</v>
      </c>
      <c r="G4202">
        <v>58.184095914616897</v>
      </c>
      <c r="H4202">
        <v>-8.7536446050310808</v>
      </c>
      <c r="I4202">
        <v>37.582529466589698</v>
      </c>
      <c r="J4202">
        <v>1.5252465585386601</v>
      </c>
      <c r="K4202">
        <v>16.914962493380301</v>
      </c>
      <c r="L4202">
        <v>13.891478960803701</v>
      </c>
      <c r="M4202">
        <v>48.180017552144299</v>
      </c>
      <c r="N4202">
        <v>0.30950409377794502</v>
      </c>
      <c r="O4202">
        <v>50.206246317030001</v>
      </c>
      <c r="P4202">
        <v>134.068965517241</v>
      </c>
      <c r="Q4202">
        <v>0.123007359081214</v>
      </c>
    </row>
    <row r="4203" spans="1:17" hidden="1" x14ac:dyDescent="0.3">
      <c r="A4203" t="s">
        <v>8639</v>
      </c>
      <c r="B4203" t="s">
        <v>8640</v>
      </c>
      <c r="C4203" t="s">
        <v>10405</v>
      </c>
      <c r="D4203" t="s">
        <v>190</v>
      </c>
      <c r="E4203">
        <v>17.63775</v>
      </c>
      <c r="F4203">
        <v>4.05</v>
      </c>
      <c r="G4203">
        <v>-40.838262755186904</v>
      </c>
      <c r="I4203">
        <v>-19.804278037398799</v>
      </c>
      <c r="K4203">
        <v>4.4249445457001002</v>
      </c>
      <c r="L4203">
        <v>4.0278917604158799</v>
      </c>
      <c r="M4203">
        <v>29.723467083117001</v>
      </c>
      <c r="N4203">
        <v>1</v>
      </c>
      <c r="O4203">
        <v>33.3333333333333</v>
      </c>
      <c r="P4203">
        <v>24.615384615384599</v>
      </c>
      <c r="Q4203">
        <v>-2.0192540060606001E-2</v>
      </c>
    </row>
    <row r="4204" spans="1:17" hidden="1" x14ac:dyDescent="0.3">
      <c r="A4204" t="s">
        <v>8641</v>
      </c>
      <c r="B4204" t="s">
        <v>8642</v>
      </c>
      <c r="C4204" t="s">
        <v>10405</v>
      </c>
      <c r="D4204" t="s">
        <v>512</v>
      </c>
      <c r="E4204">
        <v>17.603936999999998</v>
      </c>
      <c r="F4204">
        <v>4.75</v>
      </c>
      <c r="G4204">
        <v>-2.0680779452157698</v>
      </c>
      <c r="H4204">
        <v>-7.5872586877099497</v>
      </c>
      <c r="I4204">
        <v>-12.9990350875775</v>
      </c>
      <c r="J4204">
        <v>-6.7088986471888603</v>
      </c>
      <c r="K4204">
        <v>4.8221900825388797</v>
      </c>
      <c r="L4204">
        <v>4.77640996879519</v>
      </c>
      <c r="M4204">
        <v>42.882409340376</v>
      </c>
      <c r="N4204">
        <v>1.15078228048903</v>
      </c>
      <c r="O4204">
        <v>44.210526315789402</v>
      </c>
      <c r="P4204">
        <v>47.515527950310499</v>
      </c>
      <c r="Q4204">
        <v>1.7284463225765E-2</v>
      </c>
    </row>
    <row r="4205" spans="1:17" hidden="1" x14ac:dyDescent="0.3">
      <c r="A4205" t="s">
        <v>8643</v>
      </c>
      <c r="B4205" t="s">
        <v>8644</v>
      </c>
      <c r="C4205" t="s">
        <v>10405</v>
      </c>
      <c r="D4205" t="s">
        <v>512</v>
      </c>
      <c r="E4205">
        <v>17.577362726</v>
      </c>
      <c r="F4205">
        <v>3.22</v>
      </c>
      <c r="G4205">
        <v>-66.000827953596797</v>
      </c>
      <c r="H4205">
        <v>-6.5903911734295004</v>
      </c>
      <c r="I4205">
        <v>-18.3177164062588</v>
      </c>
      <c r="J4205">
        <v>-4.4339805827971004</v>
      </c>
      <c r="K4205">
        <v>3.3805025864073901</v>
      </c>
      <c r="L4205">
        <v>4.3947994590750996</v>
      </c>
      <c r="M4205">
        <v>40.034803203363502</v>
      </c>
      <c r="N4205">
        <v>0.89071334734206598</v>
      </c>
      <c r="O4205">
        <v>95.341614906832206</v>
      </c>
      <c r="P4205">
        <v>15</v>
      </c>
      <c r="Q4205">
        <v>-0.15056707269546801</v>
      </c>
    </row>
    <row r="4206" spans="1:17" hidden="1" x14ac:dyDescent="0.3">
      <c r="A4206" t="s">
        <v>8645</v>
      </c>
      <c r="B4206" t="s">
        <v>8646</v>
      </c>
      <c r="C4206" t="s">
        <v>10405</v>
      </c>
      <c r="D4206" t="s">
        <v>261</v>
      </c>
      <c r="E4206">
        <v>17.575976099999998</v>
      </c>
      <c r="F4206">
        <v>61.17</v>
      </c>
      <c r="G4206">
        <v>346.414770249882</v>
      </c>
      <c r="H4206">
        <v>-22.4795483576751</v>
      </c>
      <c r="I4206">
        <v>45.943144228433503</v>
      </c>
      <c r="J4206">
        <v>-6.0376435864601099</v>
      </c>
      <c r="K4206">
        <v>69.143176468204004</v>
      </c>
      <c r="L4206">
        <v>53.549371576544701</v>
      </c>
      <c r="M4206">
        <v>21.283612291626699</v>
      </c>
      <c r="N4206">
        <v>0.977075796878214</v>
      </c>
      <c r="O4206">
        <v>52.542095798593998</v>
      </c>
      <c r="P4206">
        <v>378.26426896012498</v>
      </c>
    </row>
    <row r="4207" spans="1:17" hidden="1" x14ac:dyDescent="0.3">
      <c r="A4207" t="s">
        <v>8647</v>
      </c>
      <c r="B4207" t="s">
        <v>8648</v>
      </c>
      <c r="C4207" t="s">
        <v>10405</v>
      </c>
      <c r="D4207" t="s">
        <v>549</v>
      </c>
      <c r="E4207">
        <v>17.571676979999999</v>
      </c>
      <c r="F4207">
        <v>557.70000000000005</v>
      </c>
      <c r="G4207">
        <v>68.6538268335282</v>
      </c>
      <c r="H4207">
        <v>10.614950539060599</v>
      </c>
      <c r="I4207">
        <v>4.6403714577371202</v>
      </c>
      <c r="J4207">
        <v>6.1813344268171804</v>
      </c>
      <c r="K4207">
        <v>485.59804030747699</v>
      </c>
      <c r="L4207">
        <v>447.651230608719</v>
      </c>
      <c r="M4207">
        <v>89.289340791736905</v>
      </c>
      <c r="N4207">
        <v>1.2475079048622799</v>
      </c>
      <c r="O4207">
        <v>10.2295140756679</v>
      </c>
      <c r="P4207">
        <v>108.68101028999</v>
      </c>
      <c r="Q4207">
        <v>7.5175977533417995E-2</v>
      </c>
    </row>
    <row r="4208" spans="1:17" hidden="1" x14ac:dyDescent="0.3">
      <c r="A4208" t="s">
        <v>8649</v>
      </c>
      <c r="B4208" t="s">
        <v>8650</v>
      </c>
      <c r="C4208" t="s">
        <v>10405</v>
      </c>
      <c r="D4208" t="s">
        <v>2368</v>
      </c>
      <c r="E4208">
        <v>17.561388768</v>
      </c>
      <c r="F4208">
        <v>1.1200000000000001</v>
      </c>
      <c r="G4208">
        <v>8.1505012897569102</v>
      </c>
      <c r="H4208">
        <v>-15.4383389346235</v>
      </c>
      <c r="I4208">
        <v>20.8769654550896</v>
      </c>
      <c r="J4208">
        <v>4.4890278729216098</v>
      </c>
      <c r="K4208">
        <v>1.0987489346743899</v>
      </c>
      <c r="L4208">
        <v>0.95351281027189005</v>
      </c>
      <c r="M4208">
        <v>47.759977502092902</v>
      </c>
      <c r="N4208">
        <v>0.61151433789742105</v>
      </c>
      <c r="O4208">
        <v>29.464285714285602</v>
      </c>
      <c r="P4208">
        <v>69.696969696969703</v>
      </c>
      <c r="Q4208">
        <v>6.4885007096179004E-2</v>
      </c>
    </row>
    <row r="4209" spans="1:17" hidden="1" x14ac:dyDescent="0.3">
      <c r="A4209" t="s">
        <v>8651</v>
      </c>
      <c r="B4209" t="s">
        <v>8652</v>
      </c>
      <c r="C4209" t="s">
        <v>10405</v>
      </c>
      <c r="E4209">
        <v>17.535473100000001</v>
      </c>
      <c r="F4209">
        <v>46.87</v>
      </c>
      <c r="G4209">
        <v>12.188608235055</v>
      </c>
      <c r="H4209">
        <v>26.822690477141101</v>
      </c>
      <c r="I4209">
        <v>44.6731336841762</v>
      </c>
      <c r="J4209">
        <v>-4.7763397486856798</v>
      </c>
      <c r="K4209">
        <v>37.4234276055587</v>
      </c>
      <c r="L4209">
        <v>33.669177043002598</v>
      </c>
      <c r="M4209">
        <v>79.164404013053797</v>
      </c>
      <c r="N4209">
        <v>0.946426057076307</v>
      </c>
      <c r="O4209">
        <v>1.9202048218476699</v>
      </c>
      <c r="P4209">
        <v>93.8378825475599</v>
      </c>
      <c r="Q4209">
        <v>1.3625137693104E-2</v>
      </c>
    </row>
    <row r="4210" spans="1:17" hidden="1" x14ac:dyDescent="0.3">
      <c r="A4210" t="s">
        <v>8653</v>
      </c>
      <c r="B4210" t="s">
        <v>8654</v>
      </c>
      <c r="C4210" t="s">
        <v>10405</v>
      </c>
      <c r="D4210" t="s">
        <v>51</v>
      </c>
      <c r="E4210">
        <v>17.516101200000001</v>
      </c>
      <c r="F4210">
        <v>41.08</v>
      </c>
      <c r="G4210">
        <v>46.371759424247102</v>
      </c>
      <c r="H4210">
        <v>19.682957921482799</v>
      </c>
      <c r="I4210">
        <v>13.642043132448</v>
      </c>
      <c r="J4210">
        <v>2.9303605024741999</v>
      </c>
      <c r="K4210">
        <v>36.030601426019899</v>
      </c>
      <c r="L4210">
        <v>33.583279144671998</v>
      </c>
      <c r="M4210">
        <v>99.407375661120398</v>
      </c>
      <c r="N4210">
        <v>3.7714477492973103E-2</v>
      </c>
      <c r="O4210">
        <v>6.4264849074975698</v>
      </c>
      <c r="P4210">
        <v>101.37254901960701</v>
      </c>
      <c r="Q4210">
        <v>0.121308456061299</v>
      </c>
    </row>
    <row r="4211" spans="1:17" hidden="1" x14ac:dyDescent="0.3">
      <c r="A4211" t="s">
        <v>8655</v>
      </c>
      <c r="B4211" t="s">
        <v>8656</v>
      </c>
      <c r="C4211" t="s">
        <v>10405</v>
      </c>
      <c r="D4211" t="s">
        <v>549</v>
      </c>
      <c r="E4211">
        <v>17.476320000000001</v>
      </c>
      <c r="F4211">
        <v>0.92</v>
      </c>
      <c r="G4211">
        <v>-66.135212995957303</v>
      </c>
      <c r="H4211">
        <v>-7.6923282963256403</v>
      </c>
      <c r="I4211">
        <v>-5.1995175319623996</v>
      </c>
      <c r="J4211">
        <v>-5.2445175635468404</v>
      </c>
      <c r="K4211">
        <v>0.93931554678404505</v>
      </c>
      <c r="L4211">
        <v>1.06701942643437</v>
      </c>
      <c r="M4211">
        <v>45.079408988488098</v>
      </c>
      <c r="N4211">
        <v>0.65289619200294502</v>
      </c>
      <c r="O4211">
        <v>77.173913043478194</v>
      </c>
      <c r="P4211">
        <v>22.6666666666666</v>
      </c>
      <c r="Q4211">
        <v>-4.0934147252676002E-2</v>
      </c>
    </row>
    <row r="4212" spans="1:17" hidden="1" x14ac:dyDescent="0.3">
      <c r="A4212" t="s">
        <v>8657</v>
      </c>
      <c r="B4212" t="s">
        <v>8658</v>
      </c>
      <c r="C4212" t="s">
        <v>10405</v>
      </c>
      <c r="E4212">
        <v>17.392480750000001</v>
      </c>
      <c r="F4212">
        <v>28.45</v>
      </c>
      <c r="G4212">
        <v>-82.0159026338724</v>
      </c>
      <c r="H4212">
        <v>-14.0736484138876</v>
      </c>
      <c r="I4212">
        <v>-36.570775846818201</v>
      </c>
      <c r="J4212">
        <v>-7.9277442031429999</v>
      </c>
      <c r="K4212">
        <v>32.229271271712399</v>
      </c>
      <c r="L4212">
        <v>34.416930949967004</v>
      </c>
      <c r="M4212">
        <v>36.841181808630203</v>
      </c>
      <c r="N4212">
        <v>1.9965287449429201</v>
      </c>
      <c r="O4212">
        <v>111.52899824252999</v>
      </c>
      <c r="P4212">
        <v>5.3313587560162903</v>
      </c>
      <c r="Q4212">
        <v>0.174896786664684</v>
      </c>
    </row>
    <row r="4213" spans="1:17" hidden="1" x14ac:dyDescent="0.3">
      <c r="A4213" t="s">
        <v>8659</v>
      </c>
      <c r="B4213" t="s">
        <v>8660</v>
      </c>
      <c r="C4213" t="s">
        <v>10405</v>
      </c>
      <c r="D4213" t="s">
        <v>144</v>
      </c>
      <c r="E4213">
        <v>17.331966189999999</v>
      </c>
      <c r="F4213">
        <v>12.1</v>
      </c>
      <c r="G4213">
        <v>-57.342109547681503</v>
      </c>
      <c r="H4213">
        <v>-4.3322048705425704</v>
      </c>
      <c r="I4213">
        <v>-27.431814204371499</v>
      </c>
      <c r="J4213">
        <v>-2.0530282018447199</v>
      </c>
      <c r="K4213">
        <v>11.654198031185</v>
      </c>
      <c r="L4213">
        <v>13.513472541170801</v>
      </c>
      <c r="M4213">
        <v>79.012601547656402</v>
      </c>
      <c r="N4213">
        <v>0.72352312642373195</v>
      </c>
      <c r="O4213">
        <v>149.586776859504</v>
      </c>
      <c r="P4213">
        <v>22.2222222222222</v>
      </c>
      <c r="Q4213">
        <v>2.7949982478468999E-2</v>
      </c>
    </row>
    <row r="4214" spans="1:17" hidden="1" x14ac:dyDescent="0.3">
      <c r="A4214" t="s">
        <v>8661</v>
      </c>
      <c r="B4214" t="s">
        <v>8662</v>
      </c>
      <c r="C4214" t="s">
        <v>10405</v>
      </c>
      <c r="D4214" t="s">
        <v>549</v>
      </c>
      <c r="E4214">
        <v>17.324361249999999</v>
      </c>
      <c r="F4214">
        <v>54.95</v>
      </c>
      <c r="G4214">
        <v>97.013475050689806</v>
      </c>
      <c r="H4214">
        <v>40.485968453239202</v>
      </c>
      <c r="I4214">
        <v>12.296179492508401</v>
      </c>
      <c r="J4214">
        <v>-7.0495703871835902</v>
      </c>
      <c r="K4214">
        <v>47.134602938825502</v>
      </c>
      <c r="L4214">
        <v>39.509704329781499</v>
      </c>
      <c r="M4214">
        <v>47.414677229642002</v>
      </c>
      <c r="N4214">
        <v>7.9385403329065296E-2</v>
      </c>
      <c r="O4214">
        <v>5.2593266606005296</v>
      </c>
      <c r="P4214">
        <v>185.90010405827201</v>
      </c>
    </row>
    <row r="4215" spans="1:17" hidden="1" x14ac:dyDescent="0.3">
      <c r="A4215" t="s">
        <v>8663</v>
      </c>
      <c r="B4215" t="s">
        <v>8664</v>
      </c>
      <c r="C4215" t="s">
        <v>10405</v>
      </c>
      <c r="D4215" t="s">
        <v>2307</v>
      </c>
      <c r="E4215">
        <v>17.252696159999999</v>
      </c>
      <c r="F4215">
        <v>3.42</v>
      </c>
      <c r="G4215">
        <v>-60.450751319846397</v>
      </c>
      <c r="H4215">
        <v>-10.767868907375499</v>
      </c>
      <c r="I4215">
        <v>-23.952016532362201</v>
      </c>
      <c r="J4215">
        <v>-2.6310628839256398</v>
      </c>
      <c r="K4215">
        <v>3.7949909843286602</v>
      </c>
      <c r="L4215">
        <v>4.2267946280760302</v>
      </c>
      <c r="M4215">
        <v>42.226045432538797</v>
      </c>
      <c r="N4215">
        <v>0.88001106824818198</v>
      </c>
      <c r="O4215">
        <v>118.42105263157799</v>
      </c>
      <c r="P4215">
        <v>9.9678456591639897</v>
      </c>
      <c r="Q4215">
        <v>2.9868200291558001E-2</v>
      </c>
    </row>
    <row r="4216" spans="1:17" hidden="1" x14ac:dyDescent="0.3">
      <c r="A4216" t="s">
        <v>8665</v>
      </c>
      <c r="B4216" t="s">
        <v>3515</v>
      </c>
      <c r="C4216" t="s">
        <v>10405</v>
      </c>
      <c r="D4216" t="s">
        <v>261</v>
      </c>
      <c r="E4216">
        <v>17.249310000000001</v>
      </c>
      <c r="F4216">
        <v>6.9</v>
      </c>
      <c r="G4216">
        <v>-6.3949532556976196</v>
      </c>
      <c r="H4216">
        <v>-18.250838934623498</v>
      </c>
      <c r="I4216">
        <v>-37.625853356014197</v>
      </c>
      <c r="J4216">
        <v>-2.0530282018447199</v>
      </c>
      <c r="K4216">
        <v>7.8576390397839102</v>
      </c>
      <c r="L4216">
        <v>7.8124992072678499</v>
      </c>
      <c r="M4216">
        <v>4.2704341644290498</v>
      </c>
      <c r="N4216">
        <v>0.15648854961832001</v>
      </c>
      <c r="O4216">
        <v>81.159420289855007</v>
      </c>
      <c r="P4216">
        <v>45.2631578947368</v>
      </c>
      <c r="Q4216">
        <v>4.6944320647485001E-2</v>
      </c>
    </row>
    <row r="4217" spans="1:17" hidden="1" x14ac:dyDescent="0.3">
      <c r="A4217" t="s">
        <v>8666</v>
      </c>
      <c r="B4217" t="s">
        <v>8667</v>
      </c>
      <c r="C4217" t="s">
        <v>10405</v>
      </c>
      <c r="E4217">
        <v>17.246385</v>
      </c>
      <c r="F4217">
        <v>38.75</v>
      </c>
      <c r="G4217">
        <v>489.71599649742399</v>
      </c>
      <c r="H4217">
        <v>0.88334502499509804</v>
      </c>
      <c r="I4217">
        <v>-61.308375190230699</v>
      </c>
      <c r="J4217">
        <v>-6.4782570929942702</v>
      </c>
      <c r="K4217">
        <v>37.494679167615303</v>
      </c>
      <c r="L4217">
        <v>32.693127038777</v>
      </c>
      <c r="M4217">
        <v>58.926972354810403</v>
      </c>
      <c r="N4217">
        <v>0.39353423231530898</v>
      </c>
      <c r="O4217">
        <v>78.296774193548302</v>
      </c>
      <c r="P4217">
        <v>519.00958466453596</v>
      </c>
    </row>
    <row r="4218" spans="1:17" hidden="1" x14ac:dyDescent="0.3">
      <c r="A4218" t="s">
        <v>8668</v>
      </c>
      <c r="B4218" t="s">
        <v>8669</v>
      </c>
      <c r="C4218" t="s">
        <v>10405</v>
      </c>
      <c r="D4218" t="s">
        <v>753</v>
      </c>
      <c r="E4218">
        <v>17.228399594999999</v>
      </c>
      <c r="F4218">
        <v>89.44</v>
      </c>
      <c r="G4218">
        <v>-11.537419076129501</v>
      </c>
      <c r="H4218">
        <v>-1.7140674267604401</v>
      </c>
      <c r="I4218">
        <v>1.3520413452833</v>
      </c>
      <c r="J4218">
        <v>-1.72571443209302</v>
      </c>
      <c r="K4218">
        <v>86.468552330445902</v>
      </c>
      <c r="L4218">
        <v>82.7783501839953</v>
      </c>
      <c r="M4218">
        <v>59.689646094536798</v>
      </c>
      <c r="N4218">
        <v>1.08843411966865</v>
      </c>
      <c r="O4218">
        <v>8.3184257602862299</v>
      </c>
      <c r="P4218">
        <v>30.189228529839799</v>
      </c>
    </row>
    <row r="4219" spans="1:17" hidden="1" x14ac:dyDescent="0.3">
      <c r="A4219" t="s">
        <v>8670</v>
      </c>
      <c r="B4219" t="s">
        <v>8671</v>
      </c>
      <c r="C4219" t="s">
        <v>10405</v>
      </c>
      <c r="D4219" t="s">
        <v>21</v>
      </c>
      <c r="E4219">
        <v>17.22663</v>
      </c>
      <c r="F4219">
        <v>41.46</v>
      </c>
      <c r="G4219">
        <v>-66.5375894474831</v>
      </c>
      <c r="H4219">
        <v>-12.5373686149888</v>
      </c>
      <c r="I4219">
        <v>-15.2512544129675</v>
      </c>
      <c r="J4219">
        <v>-4.7583422115065499</v>
      </c>
      <c r="K4219">
        <v>41.1339253576216</v>
      </c>
      <c r="L4219">
        <v>44.021968344517703</v>
      </c>
      <c r="M4219">
        <v>50.166981567823299</v>
      </c>
      <c r="N4219">
        <v>2.4334508096856302</v>
      </c>
      <c r="O4219">
        <v>68.596237337192406</v>
      </c>
      <c r="P4219">
        <v>46.5017667844523</v>
      </c>
      <c r="Q4219">
        <v>0.11029527028223</v>
      </c>
    </row>
    <row r="4220" spans="1:17" hidden="1" x14ac:dyDescent="0.3">
      <c r="A4220" t="s">
        <v>8672</v>
      </c>
      <c r="B4220" t="s">
        <v>8673</v>
      </c>
      <c r="C4220" t="s">
        <v>10405</v>
      </c>
      <c r="D4220" t="s">
        <v>753</v>
      </c>
      <c r="E4220">
        <v>17.1837348</v>
      </c>
      <c r="F4220">
        <v>149.69999999999999</v>
      </c>
      <c r="G4220">
        <v>23.909527405665699</v>
      </c>
      <c r="H4220">
        <v>0.170887027919123</v>
      </c>
      <c r="I4220">
        <v>6.4164596814859998</v>
      </c>
      <c r="J4220">
        <v>-1.94648938176215</v>
      </c>
      <c r="K4220">
        <v>143.03458963158101</v>
      </c>
      <c r="L4220">
        <v>126.378956838893</v>
      </c>
      <c r="M4220">
        <v>42.376869448986099</v>
      </c>
      <c r="N4220">
        <v>1.2039128344301</v>
      </c>
      <c r="O4220">
        <v>4.0080160320641296</v>
      </c>
      <c r="P4220">
        <v>62.470154113305803</v>
      </c>
    </row>
    <row r="4221" spans="1:17" hidden="1" x14ac:dyDescent="0.3">
      <c r="A4221" t="s">
        <v>8674</v>
      </c>
      <c r="B4221" t="s">
        <v>8675</v>
      </c>
      <c r="C4221" t="s">
        <v>10405</v>
      </c>
      <c r="D4221" t="s">
        <v>182</v>
      </c>
      <c r="E4221">
        <v>17.171875</v>
      </c>
      <c r="F4221">
        <v>274.75</v>
      </c>
      <c r="G4221">
        <v>33.413659184493703</v>
      </c>
      <c r="H4221">
        <v>-10.085031374486</v>
      </c>
      <c r="I4221">
        <v>17.056057849825098</v>
      </c>
      <c r="J4221">
        <v>5.6920698373709602</v>
      </c>
      <c r="K4221">
        <v>271.63178981729197</v>
      </c>
      <c r="L4221">
        <v>246.802654014501</v>
      </c>
      <c r="M4221">
        <v>55.832536631758003</v>
      </c>
      <c r="N4221">
        <v>1.3085478266297601</v>
      </c>
      <c r="O4221">
        <v>24.476797088262</v>
      </c>
      <c r="P4221">
        <v>65.263157894736807</v>
      </c>
      <c r="Q4221">
        <v>7.4612099037053001E-2</v>
      </c>
    </row>
    <row r="4222" spans="1:17" hidden="1" x14ac:dyDescent="0.3">
      <c r="A4222" t="s">
        <v>8676</v>
      </c>
      <c r="B4222" t="s">
        <v>8677</v>
      </c>
      <c r="C4222" t="s">
        <v>10405</v>
      </c>
      <c r="D4222" t="s">
        <v>54</v>
      </c>
      <c r="E4222">
        <v>17.109400000000001</v>
      </c>
      <c r="F4222">
        <v>16.940000000000001</v>
      </c>
      <c r="G4222">
        <v>-30.7755130300521</v>
      </c>
      <c r="H4222">
        <v>-7.4201291464151504</v>
      </c>
      <c r="I4222">
        <v>-8.0337614973846208</v>
      </c>
      <c r="J4222">
        <v>-6.6649517114060304</v>
      </c>
      <c r="K4222">
        <v>17.366373064964002</v>
      </c>
      <c r="L4222">
        <v>17.736255160659301</v>
      </c>
      <c r="M4222">
        <v>33.780565904489002</v>
      </c>
      <c r="N4222">
        <v>0.89879502813263501</v>
      </c>
      <c r="O4222">
        <v>52.007083825265603</v>
      </c>
      <c r="P4222">
        <v>17.313019390581701</v>
      </c>
      <c r="Q4222">
        <v>-1.7876258962451999E-2</v>
      </c>
    </row>
    <row r="4223" spans="1:17" hidden="1" x14ac:dyDescent="0.3">
      <c r="A4223" t="s">
        <v>8678</v>
      </c>
      <c r="B4223" t="s">
        <v>8679</v>
      </c>
      <c r="C4223" t="s">
        <v>10405</v>
      </c>
      <c r="D4223" t="s">
        <v>54</v>
      </c>
      <c r="E4223">
        <v>17.108448767999999</v>
      </c>
      <c r="F4223">
        <v>21.04</v>
      </c>
      <c r="G4223">
        <v>-23.3958904628204</v>
      </c>
      <c r="H4223">
        <v>-1.45588968377771</v>
      </c>
      <c r="I4223">
        <v>4.9309419121669098</v>
      </c>
      <c r="J4223">
        <v>-7.3395675177043396</v>
      </c>
      <c r="K4223">
        <v>20.787644762265899</v>
      </c>
      <c r="L4223">
        <v>20.1937366423358</v>
      </c>
      <c r="M4223">
        <v>44.5085940325189</v>
      </c>
      <c r="N4223">
        <v>0.45983633871473201</v>
      </c>
      <c r="O4223">
        <v>25.237642585551299</v>
      </c>
      <c r="P4223">
        <v>29.876543209876498</v>
      </c>
      <c r="Q4223">
        <v>-3.2247870655962997E-2</v>
      </c>
    </row>
    <row r="4224" spans="1:17" hidden="1" x14ac:dyDescent="0.3">
      <c r="A4224" t="s">
        <v>8680</v>
      </c>
      <c r="B4224" t="s">
        <v>8681</v>
      </c>
      <c r="C4224" t="s">
        <v>10405</v>
      </c>
      <c r="D4224" t="s">
        <v>51</v>
      </c>
      <c r="E4224">
        <v>17.107639653</v>
      </c>
      <c r="F4224">
        <v>32.11</v>
      </c>
      <c r="G4224">
        <v>60.1959558352114</v>
      </c>
      <c r="H4224">
        <v>-0.94582820829807002</v>
      </c>
      <c r="I4224">
        <v>45.105360516818003</v>
      </c>
      <c r="J4224">
        <v>8.1916700037017698</v>
      </c>
      <c r="K4224">
        <v>31.819180522671299</v>
      </c>
      <c r="L4224">
        <v>26.489729439690301</v>
      </c>
      <c r="M4224">
        <v>47.555327972647802</v>
      </c>
      <c r="N4224">
        <v>0.46938964849412601</v>
      </c>
      <c r="O4224">
        <v>22.0803488009965</v>
      </c>
      <c r="P4224">
        <v>121.448275862068</v>
      </c>
      <c r="Q4224">
        <v>7.5490072163754002E-2</v>
      </c>
    </row>
    <row r="4225" spans="1:17" hidden="1" x14ac:dyDescent="0.3">
      <c r="A4225" t="s">
        <v>8682</v>
      </c>
      <c r="B4225" t="s">
        <v>8683</v>
      </c>
      <c r="C4225" t="s">
        <v>10405</v>
      </c>
      <c r="D4225" t="s">
        <v>400</v>
      </c>
      <c r="E4225">
        <v>17.095680000000002</v>
      </c>
      <c r="F4225">
        <v>12.72</v>
      </c>
      <c r="G4225">
        <v>-26.899003660738099</v>
      </c>
      <c r="H4225">
        <v>-4.5008389346235198</v>
      </c>
      <c r="I4225">
        <v>-17.394639483181901</v>
      </c>
      <c r="J4225">
        <v>-2.0530282018447199</v>
      </c>
      <c r="K4225">
        <v>12.719305268459699</v>
      </c>
      <c r="L4225">
        <v>12.6342849392886</v>
      </c>
      <c r="M4225">
        <v>100</v>
      </c>
      <c r="O4225">
        <v>0</v>
      </c>
      <c r="P4225">
        <v>4.9504950495049496</v>
      </c>
    </row>
    <row r="4226" spans="1:17" hidden="1" x14ac:dyDescent="0.3">
      <c r="A4226" t="s">
        <v>8684</v>
      </c>
      <c r="B4226" t="s">
        <v>8685</v>
      </c>
      <c r="C4226" t="s">
        <v>10405</v>
      </c>
      <c r="D4226" t="s">
        <v>549</v>
      </c>
      <c r="E4226">
        <v>17.082661125000001</v>
      </c>
      <c r="F4226">
        <v>9.15</v>
      </c>
      <c r="G4226">
        <v>-27.9682201714303</v>
      </c>
      <c r="H4226">
        <v>-19.496063385435299</v>
      </c>
      <c r="I4226">
        <v>32.359861335148601</v>
      </c>
      <c r="J4226">
        <v>-10.7709769197934</v>
      </c>
      <c r="K4226">
        <v>9.4697352185311008</v>
      </c>
      <c r="L4226">
        <v>8.44457949208741</v>
      </c>
      <c r="M4226">
        <v>40.354596936512102</v>
      </c>
      <c r="N4226">
        <v>0.39869091522588501</v>
      </c>
      <c r="O4226">
        <v>30.054644808743099</v>
      </c>
      <c r="P4226">
        <v>67.889908256880702</v>
      </c>
      <c r="Q4226">
        <v>7.8766292292456005E-2</v>
      </c>
    </row>
    <row r="4227" spans="1:17" hidden="1" x14ac:dyDescent="0.3">
      <c r="A4227" t="s">
        <v>8686</v>
      </c>
      <c r="B4227" t="s">
        <v>8687</v>
      </c>
      <c r="C4227" t="s">
        <v>10405</v>
      </c>
      <c r="D4227" t="s">
        <v>753</v>
      </c>
      <c r="E4227">
        <v>17.035611191999902</v>
      </c>
      <c r="F4227">
        <v>27.44</v>
      </c>
      <c r="G4227">
        <v>34.614951665879197</v>
      </c>
      <c r="H4227">
        <v>-0.48264333189417702</v>
      </c>
      <c r="I4227">
        <v>11.0096656174264</v>
      </c>
      <c r="J4227">
        <v>2.0835941890471101</v>
      </c>
      <c r="K4227">
        <v>26.132326368245401</v>
      </c>
      <c r="L4227">
        <v>23.133952372716301</v>
      </c>
      <c r="M4227">
        <v>32.576819102165203</v>
      </c>
      <c r="N4227">
        <v>0.72999710798464301</v>
      </c>
      <c r="O4227">
        <v>0.91107871720117395</v>
      </c>
      <c r="P4227">
        <v>71.768388106416197</v>
      </c>
    </row>
    <row r="4228" spans="1:17" hidden="1" x14ac:dyDescent="0.3">
      <c r="A4228" t="s">
        <v>8688</v>
      </c>
      <c r="B4228" t="s">
        <v>8689</v>
      </c>
      <c r="C4228" t="s">
        <v>10405</v>
      </c>
      <c r="D4228" t="s">
        <v>116</v>
      </c>
      <c r="E4228">
        <v>16.974720000000001</v>
      </c>
      <c r="F4228">
        <v>32</v>
      </c>
      <c r="G4228">
        <v>-53.070572073118498</v>
      </c>
      <c r="H4228">
        <v>-8.8070590303172995</v>
      </c>
      <c r="I4228">
        <v>-29.9151424902896</v>
      </c>
      <c r="J4228">
        <v>-2.0530282018447199</v>
      </c>
      <c r="K4228">
        <v>32.892310068957499</v>
      </c>
      <c r="L4228">
        <v>34.109225041238297</v>
      </c>
      <c r="M4228">
        <v>4.2172308284340003</v>
      </c>
      <c r="N4228">
        <v>0</v>
      </c>
      <c r="O4228">
        <v>26.937499999999901</v>
      </c>
      <c r="P4228">
        <v>12.994350282485801</v>
      </c>
    </row>
    <row r="4229" spans="1:17" hidden="1" x14ac:dyDescent="0.3">
      <c r="A4229" t="s">
        <v>8690</v>
      </c>
      <c r="B4229" t="s">
        <v>8691</v>
      </c>
      <c r="C4229" t="s">
        <v>10405</v>
      </c>
      <c r="D4229" t="s">
        <v>261</v>
      </c>
      <c r="E4229">
        <v>16.936043999999999</v>
      </c>
      <c r="F4229">
        <v>62</v>
      </c>
      <c r="G4229">
        <v>130.306949492716</v>
      </c>
      <c r="H4229">
        <v>31.943605509820902</v>
      </c>
      <c r="I4229">
        <v>19.4707026801734</v>
      </c>
      <c r="J4229">
        <v>2.3687405056382702</v>
      </c>
      <c r="K4229">
        <v>50.550591257890403</v>
      </c>
      <c r="L4229">
        <v>44.147129882411299</v>
      </c>
      <c r="M4229">
        <v>86.225361954911506</v>
      </c>
      <c r="N4229">
        <v>0.30071771319148599</v>
      </c>
      <c r="O4229">
        <v>3.2258064516128999</v>
      </c>
      <c r="P4229">
        <v>175.555555555555</v>
      </c>
      <c r="Q4229">
        <v>0.129809734875975</v>
      </c>
    </row>
    <row r="4230" spans="1:17" hidden="1" x14ac:dyDescent="0.3">
      <c r="A4230" t="s">
        <v>8692</v>
      </c>
      <c r="B4230" t="s">
        <v>8693</v>
      </c>
      <c r="C4230" t="s">
        <v>10405</v>
      </c>
      <c r="D4230" t="s">
        <v>549</v>
      </c>
      <c r="E4230">
        <v>16.84984</v>
      </c>
      <c r="F4230">
        <v>56</v>
      </c>
      <c r="G4230">
        <v>43.589097780984901</v>
      </c>
      <c r="H4230">
        <v>33.828041317987598</v>
      </c>
      <c r="I4230">
        <v>44.924201096528201</v>
      </c>
      <c r="J4230">
        <v>-8.6923724641397992</v>
      </c>
      <c r="K4230">
        <v>49.566511148743601</v>
      </c>
      <c r="L4230">
        <v>44.439235354790199</v>
      </c>
      <c r="M4230">
        <v>55.190372777550799</v>
      </c>
      <c r="N4230">
        <v>3.18286240517457</v>
      </c>
      <c r="O4230">
        <v>17.446428571428498</v>
      </c>
      <c r="P4230">
        <v>90.865712338104899</v>
      </c>
      <c r="Q4230">
        <v>0.14673199709792001</v>
      </c>
    </row>
    <row r="4231" spans="1:17" hidden="1" x14ac:dyDescent="0.3">
      <c r="A4231" t="s">
        <v>8694</v>
      </c>
      <c r="B4231" t="s">
        <v>8695</v>
      </c>
      <c r="C4231" t="s">
        <v>10405</v>
      </c>
      <c r="D4231" t="s">
        <v>74</v>
      </c>
      <c r="E4231">
        <v>16.813700000000001</v>
      </c>
      <c r="F4231">
        <v>38.299999999999997</v>
      </c>
      <c r="G4231">
        <v>73.953832831938499</v>
      </c>
      <c r="H4231">
        <v>-4.7974148310915901</v>
      </c>
      <c r="I4231">
        <v>38.995723930456201</v>
      </c>
      <c r="J4231">
        <v>-3.4659847467660798</v>
      </c>
      <c r="K4231">
        <v>33.062515522269202</v>
      </c>
      <c r="L4231">
        <v>26.4100558735934</v>
      </c>
      <c r="M4231">
        <v>60.321084549793603</v>
      </c>
      <c r="N4231">
        <v>0.26123539179521399</v>
      </c>
      <c r="O4231">
        <v>9.6344647519582303</v>
      </c>
      <c r="P4231">
        <v>185.82089552238801</v>
      </c>
      <c r="Q4231">
        <v>5.9649078020351E-2</v>
      </c>
    </row>
    <row r="4232" spans="1:17" hidden="1" x14ac:dyDescent="0.3">
      <c r="A4232" t="s">
        <v>8696</v>
      </c>
      <c r="B4232" t="s">
        <v>8697</v>
      </c>
      <c r="C4232" t="s">
        <v>10405</v>
      </c>
      <c r="D4232" t="s">
        <v>549</v>
      </c>
      <c r="E4232">
        <v>16.794528251999999</v>
      </c>
      <c r="F4232">
        <v>53.86</v>
      </c>
      <c r="G4232">
        <v>-43.567215349729899</v>
      </c>
      <c r="H4232">
        <v>-12.970404152014799</v>
      </c>
      <c r="I4232">
        <v>-35.920642530961601</v>
      </c>
      <c r="J4232">
        <v>-4.13674913207727</v>
      </c>
      <c r="K4232">
        <v>57.557859570583801</v>
      </c>
      <c r="L4232">
        <v>61.252539757624703</v>
      </c>
      <c r="M4232">
        <v>48.732217748628898</v>
      </c>
      <c r="N4232">
        <v>0.76775368575380298</v>
      </c>
      <c r="O4232">
        <v>44.151503898997397</v>
      </c>
      <c r="P4232">
        <v>9.9183673469387799</v>
      </c>
      <c r="Q4232">
        <v>7.6667490367475999E-2</v>
      </c>
    </row>
    <row r="4233" spans="1:17" hidden="1" x14ac:dyDescent="0.3">
      <c r="A4233" t="s">
        <v>8698</v>
      </c>
      <c r="B4233" t="s">
        <v>8699</v>
      </c>
      <c r="C4233" t="s">
        <v>10405</v>
      </c>
      <c r="D4233" t="s">
        <v>1473</v>
      </c>
      <c r="E4233">
        <v>16.774039984999899</v>
      </c>
      <c r="F4233">
        <v>6.35</v>
      </c>
      <c r="G4233">
        <v>-28.597466189917899</v>
      </c>
      <c r="H4233">
        <v>-13.404948523664601</v>
      </c>
      <c r="I4233">
        <v>10.888188799646301</v>
      </c>
      <c r="J4233">
        <v>-6.0934322422487499</v>
      </c>
      <c r="K4233">
        <v>7.0651582590348001</v>
      </c>
      <c r="L4233">
        <v>6.3352876733827701</v>
      </c>
      <c r="M4233">
        <v>33.1044363957757</v>
      </c>
      <c r="N4233">
        <v>0.74319449545302896</v>
      </c>
      <c r="O4233">
        <v>61.574803149606304</v>
      </c>
      <c r="Q4233">
        <v>6.3826185840669E-2</v>
      </c>
    </row>
    <row r="4234" spans="1:17" hidden="1" x14ac:dyDescent="0.3">
      <c r="A4234" t="s">
        <v>8700</v>
      </c>
      <c r="B4234" t="s">
        <v>8701</v>
      </c>
      <c r="C4234" t="s">
        <v>10405</v>
      </c>
      <c r="D4234" t="s">
        <v>393</v>
      </c>
      <c r="E4234">
        <v>16.753073400000002</v>
      </c>
      <c r="F4234">
        <v>9.4499999999999993</v>
      </c>
      <c r="G4234">
        <v>53.444618936815701</v>
      </c>
      <c r="H4234">
        <v>-14.0763571972099</v>
      </c>
      <c r="I4234">
        <v>-33.394639483181898</v>
      </c>
      <c r="J4234">
        <v>-8.4881660976567606</v>
      </c>
      <c r="K4234">
        <v>9.7903572497197402</v>
      </c>
      <c r="L4234">
        <v>9.6850887541917601</v>
      </c>
      <c r="M4234">
        <v>45.955778585302497</v>
      </c>
      <c r="N4234">
        <v>0.963128448950755</v>
      </c>
      <c r="O4234">
        <v>96.507936507936506</v>
      </c>
      <c r="P4234">
        <v>115.753424657534</v>
      </c>
      <c r="Q4234">
        <v>5.3014943427800998E-2</v>
      </c>
    </row>
    <row r="4235" spans="1:17" hidden="1" x14ac:dyDescent="0.3">
      <c r="A4235" t="s">
        <v>8702</v>
      </c>
      <c r="B4235" t="s">
        <v>8703</v>
      </c>
      <c r="C4235" t="s">
        <v>10405</v>
      </c>
      <c r="D4235" t="s">
        <v>51</v>
      </c>
      <c r="E4235">
        <v>16.72824</v>
      </c>
      <c r="F4235">
        <v>24</v>
      </c>
      <c r="G4235">
        <v>43.9746771139327</v>
      </c>
      <c r="H4235">
        <v>7.7366039877509003</v>
      </c>
      <c r="I4235">
        <v>4.8049531848425104</v>
      </c>
      <c r="J4235">
        <v>0.36363846482193501</v>
      </c>
      <c r="K4235">
        <v>23.1187451588982</v>
      </c>
      <c r="L4235">
        <v>20.942242063441899</v>
      </c>
      <c r="M4235">
        <v>52.791661014995</v>
      </c>
      <c r="N4235">
        <v>0.64741778034488295</v>
      </c>
      <c r="O4235">
        <v>22.0416666666666</v>
      </c>
      <c r="P4235">
        <v>95.918367346938695</v>
      </c>
      <c r="Q4235">
        <v>9.1580669538413997E-2</v>
      </c>
    </row>
    <row r="4236" spans="1:17" hidden="1" x14ac:dyDescent="0.3">
      <c r="A4236" t="s">
        <v>8704</v>
      </c>
      <c r="B4236" t="s">
        <v>8705</v>
      </c>
      <c r="C4236" t="s">
        <v>10405</v>
      </c>
      <c r="D4236" t="s">
        <v>473</v>
      </c>
      <c r="E4236">
        <v>16.720059599999999</v>
      </c>
      <c r="F4236">
        <v>5.97</v>
      </c>
      <c r="G4236">
        <v>-23.3040441647885</v>
      </c>
      <c r="H4236">
        <v>-20.976483633763898</v>
      </c>
      <c r="I4236">
        <v>-5.8058544364529396</v>
      </c>
      <c r="J4236">
        <v>-4.8863615351780503</v>
      </c>
      <c r="K4236">
        <v>6.4297610659803803</v>
      </c>
      <c r="L4236">
        <v>6.27788671121733</v>
      </c>
      <c r="M4236">
        <v>35.691236001844501</v>
      </c>
      <c r="N4236">
        <v>0.44817261221093202</v>
      </c>
      <c r="O4236">
        <v>79.229480737018406</v>
      </c>
      <c r="P4236">
        <v>35.681818181818102</v>
      </c>
      <c r="Q4236">
        <v>3.1890064374363002E-2</v>
      </c>
    </row>
    <row r="4237" spans="1:17" hidden="1" x14ac:dyDescent="0.3">
      <c r="A4237" t="s">
        <v>8706</v>
      </c>
      <c r="B4237" t="s">
        <v>8707</v>
      </c>
      <c r="C4237" t="s">
        <v>10405</v>
      </c>
      <c r="D4237" t="s">
        <v>400</v>
      </c>
      <c r="E4237">
        <v>16.716078</v>
      </c>
      <c r="F4237">
        <v>49.45</v>
      </c>
      <c r="G4237">
        <v>31.946460216553799</v>
      </c>
      <c r="H4237">
        <v>-9.7376506404379199</v>
      </c>
      <c r="I4237">
        <v>40.896013525780901</v>
      </c>
      <c r="J4237">
        <v>-3.1183548350105501</v>
      </c>
      <c r="K4237">
        <v>46.449309536208297</v>
      </c>
      <c r="L4237">
        <v>39.297046051791902</v>
      </c>
      <c r="M4237">
        <v>57.9010586666829</v>
      </c>
      <c r="N4237">
        <v>0.91254132289267098</v>
      </c>
      <c r="O4237">
        <v>11.021233569261801</v>
      </c>
      <c r="P4237">
        <v>81.734656376332197</v>
      </c>
      <c r="Q4237">
        <v>6.4344696941898996E-2</v>
      </c>
    </row>
    <row r="4238" spans="1:17" hidden="1" x14ac:dyDescent="0.3">
      <c r="A4238" t="s">
        <v>8708</v>
      </c>
      <c r="B4238" t="s">
        <v>8709</v>
      </c>
      <c r="C4238" t="s">
        <v>10405</v>
      </c>
      <c r="D4238" t="s">
        <v>400</v>
      </c>
      <c r="E4238">
        <v>16.669750000000001</v>
      </c>
      <c r="F4238">
        <v>127.25</v>
      </c>
      <c r="G4238">
        <v>12.2624104190606</v>
      </c>
      <c r="H4238">
        <v>21.787116355479299</v>
      </c>
      <c r="I4238">
        <v>21.819631832103301</v>
      </c>
      <c r="J4238">
        <v>-2.0530282018447199</v>
      </c>
      <c r="K4238">
        <v>108.802046825497</v>
      </c>
      <c r="L4238">
        <v>95.127236412164294</v>
      </c>
      <c r="M4238">
        <v>99.999997869479003</v>
      </c>
      <c r="N4238">
        <v>0</v>
      </c>
      <c r="O4238">
        <v>0</v>
      </c>
      <c r="P4238">
        <v>44.141826486399303</v>
      </c>
    </row>
    <row r="4239" spans="1:17" hidden="1" x14ac:dyDescent="0.3">
      <c r="A4239" t="s">
        <v>8710</v>
      </c>
      <c r="B4239" t="s">
        <v>8711</v>
      </c>
      <c r="C4239" t="s">
        <v>10405</v>
      </c>
      <c r="D4239" t="s">
        <v>400</v>
      </c>
      <c r="E4239">
        <v>16.652996999999999</v>
      </c>
      <c r="F4239">
        <v>33.299999999999997</v>
      </c>
      <c r="G4239">
        <v>51.520545342620302</v>
      </c>
      <c r="H4239">
        <v>3.7783818445972499</v>
      </c>
      <c r="I4239">
        <v>57.868518411554902</v>
      </c>
      <c r="J4239">
        <v>12.709532018389201</v>
      </c>
      <c r="K4239">
        <v>30.675887525159801</v>
      </c>
      <c r="L4239">
        <v>24.602947196706602</v>
      </c>
      <c r="M4239">
        <v>59.654934166839404</v>
      </c>
      <c r="N4239">
        <v>0.50480600281800403</v>
      </c>
      <c r="O4239">
        <v>4.44444444444445</v>
      </c>
      <c r="P4239">
        <v>121.409574468085</v>
      </c>
      <c r="Q4239">
        <v>5.0700890193706001E-2</v>
      </c>
    </row>
    <row r="4240" spans="1:17" hidden="1" x14ac:dyDescent="0.3">
      <c r="A4240" t="s">
        <v>8712</v>
      </c>
      <c r="B4240" t="s">
        <v>8713</v>
      </c>
      <c r="C4240" t="s">
        <v>10405</v>
      </c>
      <c r="D4240" t="s">
        <v>642</v>
      </c>
      <c r="E4240">
        <v>16.430046099999998</v>
      </c>
      <c r="F4240">
        <v>17</v>
      </c>
      <c r="G4240">
        <v>-59.261966686331903</v>
      </c>
      <c r="H4240">
        <v>10.3649559724652</v>
      </c>
      <c r="I4240">
        <v>-24.549199832717601</v>
      </c>
      <c r="J4240">
        <v>-0.90151305032956497</v>
      </c>
      <c r="K4240">
        <v>15.5921468067246</v>
      </c>
      <c r="L4240">
        <v>18.034872567711702</v>
      </c>
      <c r="M4240">
        <v>72.038721351865107</v>
      </c>
      <c r="N4240">
        <v>1.44247979148065</v>
      </c>
      <c r="O4240">
        <v>47.058823529411697</v>
      </c>
      <c r="P4240">
        <v>22.566690699351099</v>
      </c>
      <c r="Q4240">
        <v>-3.9518745778993003E-2</v>
      </c>
    </row>
    <row r="4241" spans="1:17" hidden="1" x14ac:dyDescent="0.3">
      <c r="A4241" t="s">
        <v>8714</v>
      </c>
      <c r="B4241" t="s">
        <v>8715</v>
      </c>
      <c r="C4241" t="s">
        <v>10405</v>
      </c>
      <c r="D4241" t="s">
        <v>753</v>
      </c>
      <c r="E4241">
        <v>16.390346701999999</v>
      </c>
      <c r="F4241">
        <v>133.41</v>
      </c>
      <c r="G4241">
        <v>22.346063009590399</v>
      </c>
      <c r="H4241">
        <v>4.5069305700705398</v>
      </c>
      <c r="I4241">
        <v>14.5116290554773</v>
      </c>
      <c r="J4241">
        <v>3.2146544867054798</v>
      </c>
      <c r="K4241">
        <v>122.593571269652</v>
      </c>
      <c r="L4241">
        <v>109.36589304302601</v>
      </c>
      <c r="M4241">
        <v>36.790095614213499</v>
      </c>
      <c r="N4241">
        <v>1.4027154215231601</v>
      </c>
      <c r="O4241">
        <v>1.94138370436998</v>
      </c>
      <c r="P4241">
        <v>59.466889792015301</v>
      </c>
    </row>
    <row r="4242" spans="1:17" hidden="1" x14ac:dyDescent="0.3">
      <c r="A4242" t="s">
        <v>8716</v>
      </c>
      <c r="B4242" t="s">
        <v>8717</v>
      </c>
      <c r="C4242" t="s">
        <v>10405</v>
      </c>
      <c r="D4242" t="s">
        <v>592</v>
      </c>
      <c r="E4242">
        <v>16.343208000000001</v>
      </c>
      <c r="F4242">
        <v>48.6</v>
      </c>
      <c r="G4242">
        <v>-21.3447238125623</v>
      </c>
      <c r="H4242">
        <v>-17.419670685205801</v>
      </c>
      <c r="I4242">
        <v>6.8702544058490203</v>
      </c>
      <c r="J4242">
        <v>-7.0383654452464697</v>
      </c>
      <c r="K4242">
        <v>50.002347370841797</v>
      </c>
      <c r="L4242">
        <v>44.400978211893602</v>
      </c>
      <c r="M4242">
        <v>18.9451565110774</v>
      </c>
      <c r="N4242">
        <v>6.6612711752972897E-2</v>
      </c>
      <c r="O4242">
        <v>46.543209876543202</v>
      </c>
      <c r="P4242">
        <v>39.175257731958702</v>
      </c>
      <c r="Q4242">
        <v>1.7080389493511001E-2</v>
      </c>
    </row>
    <row r="4243" spans="1:17" hidden="1" x14ac:dyDescent="0.3">
      <c r="A4243" t="s">
        <v>8718</v>
      </c>
      <c r="B4243" t="s">
        <v>8719</v>
      </c>
      <c r="C4243" t="s">
        <v>10405</v>
      </c>
      <c r="D4243" t="s">
        <v>400</v>
      </c>
      <c r="E4243">
        <v>16.295999999999999</v>
      </c>
      <c r="F4243">
        <v>17.5</v>
      </c>
      <c r="G4243">
        <v>-20.597114730586298</v>
      </c>
      <c r="H4243">
        <v>6.0450667725724898</v>
      </c>
      <c r="I4243">
        <v>9.7855930749576103</v>
      </c>
      <c r="J4243">
        <v>-5.2052021148881904</v>
      </c>
      <c r="K4243">
        <v>16.5706272823967</v>
      </c>
      <c r="L4243">
        <v>15.855547257209301</v>
      </c>
      <c r="M4243">
        <v>45.112811007560602</v>
      </c>
      <c r="N4243">
        <v>1.0890662447610699</v>
      </c>
      <c r="O4243">
        <v>30</v>
      </c>
      <c r="P4243">
        <v>36.825645035183697</v>
      </c>
      <c r="Q4243">
        <v>-9.1066741307479996E-3</v>
      </c>
    </row>
    <row r="4244" spans="1:17" hidden="1" x14ac:dyDescent="0.3">
      <c r="A4244" t="s">
        <v>8720</v>
      </c>
      <c r="B4244" t="s">
        <v>8721</v>
      </c>
      <c r="C4244" t="s">
        <v>10405</v>
      </c>
      <c r="D4244" t="s">
        <v>1211</v>
      </c>
      <c r="E4244">
        <v>16.275455699999998</v>
      </c>
      <c r="F4244">
        <v>6.51</v>
      </c>
      <c r="G4244">
        <v>-93.191541465587505</v>
      </c>
      <c r="H4244">
        <v>-22.619787758966499</v>
      </c>
      <c r="I4244">
        <v>-42.5670532762853</v>
      </c>
      <c r="J4244">
        <v>7.1720640490777798</v>
      </c>
      <c r="K4244">
        <v>6.3481377165086696</v>
      </c>
      <c r="L4244">
        <v>9.6310380846871109</v>
      </c>
      <c r="M4244">
        <v>68.135940116037304</v>
      </c>
      <c r="N4244">
        <v>2.5683368380870801</v>
      </c>
      <c r="O4244">
        <v>191.858678955453</v>
      </c>
      <c r="P4244">
        <v>38.510638297872298</v>
      </c>
      <c r="Q4244">
        <v>3.9894797119149998E-3</v>
      </c>
    </row>
    <row r="4245" spans="1:17" hidden="1" x14ac:dyDescent="0.3">
      <c r="A4245" t="s">
        <v>8722</v>
      </c>
      <c r="B4245" t="s">
        <v>8723</v>
      </c>
      <c r="C4245" t="s">
        <v>10405</v>
      </c>
      <c r="D4245" t="s">
        <v>592</v>
      </c>
      <c r="E4245">
        <v>16.231480099999999</v>
      </c>
      <c r="F4245">
        <v>21.67</v>
      </c>
      <c r="G4245">
        <v>28.550205212776898</v>
      </c>
      <c r="H4245">
        <v>28.5809220716657</v>
      </c>
      <c r="I4245">
        <v>5.3815644828237597</v>
      </c>
      <c r="J4245">
        <v>-7.3350335733755996</v>
      </c>
      <c r="K4245">
        <v>19.417800720344101</v>
      </c>
      <c r="L4245">
        <v>17.569252137888899</v>
      </c>
      <c r="M4245">
        <v>55.025248550933497</v>
      </c>
      <c r="N4245">
        <v>0.694837879742919</v>
      </c>
      <c r="O4245">
        <v>21.596677434240799</v>
      </c>
      <c r="P4245">
        <v>97</v>
      </c>
      <c r="Q4245">
        <v>9.5501416577849996E-2</v>
      </c>
    </row>
    <row r="4246" spans="1:17" hidden="1" x14ac:dyDescent="0.3">
      <c r="A4246" t="s">
        <v>8724</v>
      </c>
      <c r="B4246" t="s">
        <v>8725</v>
      </c>
      <c r="C4246" t="s">
        <v>10405</v>
      </c>
      <c r="D4246" t="s">
        <v>753</v>
      </c>
      <c r="E4246">
        <v>16.197496464</v>
      </c>
      <c r="F4246">
        <v>264.74</v>
      </c>
      <c r="G4246">
        <v>6.4031515587004497</v>
      </c>
      <c r="H4246">
        <v>-4.1082186708436801</v>
      </c>
      <c r="I4246">
        <v>10.926818516915001</v>
      </c>
      <c r="J4246">
        <v>-2.1971040312286001</v>
      </c>
      <c r="K4246">
        <v>256.67514901031598</v>
      </c>
      <c r="L4246">
        <v>231.953912614909</v>
      </c>
      <c r="M4246">
        <v>41.917729329093497</v>
      </c>
      <c r="N4246">
        <v>0.78759358288769998</v>
      </c>
      <c r="O4246">
        <v>1.7904358993729701</v>
      </c>
      <c r="P4246">
        <v>46.426991150442397</v>
      </c>
    </row>
    <row r="4247" spans="1:17" hidden="1" x14ac:dyDescent="0.3">
      <c r="A4247" t="s">
        <v>8726</v>
      </c>
      <c r="B4247" t="s">
        <v>8727</v>
      </c>
      <c r="C4247" t="s">
        <v>10405</v>
      </c>
      <c r="D4247" t="s">
        <v>592</v>
      </c>
      <c r="E4247">
        <v>16.180250000000001</v>
      </c>
      <c r="F4247">
        <v>10.61</v>
      </c>
      <c r="G4247">
        <v>45.5752504536364</v>
      </c>
      <c r="H4247">
        <v>11.968482916829601</v>
      </c>
      <c r="I4247">
        <v>55.406663448414101</v>
      </c>
      <c r="J4247">
        <v>-9.6533697902307196</v>
      </c>
      <c r="K4247">
        <v>10.1380813613581</v>
      </c>
      <c r="L4247">
        <v>9.2192005094277505</v>
      </c>
      <c r="M4247">
        <v>52.279659492520999</v>
      </c>
      <c r="N4247">
        <v>1.41390666121631</v>
      </c>
      <c r="O4247">
        <v>60.697455230914201</v>
      </c>
      <c r="P4247">
        <v>103.646833013435</v>
      </c>
      <c r="Q4247">
        <v>9.1264525779557001E-2</v>
      </c>
    </row>
    <row r="4248" spans="1:17" hidden="1" x14ac:dyDescent="0.3">
      <c r="A4248" t="s">
        <v>8728</v>
      </c>
      <c r="B4248" t="s">
        <v>8729</v>
      </c>
      <c r="C4248" t="s">
        <v>10405</v>
      </c>
      <c r="D4248" t="s">
        <v>374</v>
      </c>
      <c r="E4248">
        <v>16.134029999999999</v>
      </c>
      <c r="F4248">
        <v>33</v>
      </c>
      <c r="G4248">
        <v>121.99665513591</v>
      </c>
      <c r="H4248">
        <v>30.582494398709802</v>
      </c>
      <c r="I4248">
        <v>64.423542334999894</v>
      </c>
      <c r="J4248">
        <v>2.9000310406285701</v>
      </c>
      <c r="K4248">
        <v>26.0407357236612</v>
      </c>
      <c r="L4248">
        <v>20.104119387692201</v>
      </c>
      <c r="M4248">
        <v>82.337725931136902</v>
      </c>
      <c r="N4248">
        <v>1.55625108179737</v>
      </c>
      <c r="O4248">
        <v>1.2727272727272601</v>
      </c>
      <c r="P4248">
        <v>186.95652173913001</v>
      </c>
      <c r="Q4248">
        <v>0.179848878253173</v>
      </c>
    </row>
    <row r="4249" spans="1:17" hidden="1" x14ac:dyDescent="0.3">
      <c r="A4249" t="s">
        <v>8730</v>
      </c>
      <c r="B4249" t="s">
        <v>8731</v>
      </c>
      <c r="C4249" t="s">
        <v>10405</v>
      </c>
      <c r="D4249" t="s">
        <v>549</v>
      </c>
      <c r="E4249">
        <v>16.094999999999999</v>
      </c>
      <c r="F4249">
        <v>53.65</v>
      </c>
      <c r="G4249">
        <v>-3.6535608368858599</v>
      </c>
      <c r="H4249">
        <v>-19.571283766030799</v>
      </c>
      <c r="I4249">
        <v>-29.745562534970801</v>
      </c>
      <c r="J4249">
        <v>-6.3349193704441804</v>
      </c>
      <c r="K4249">
        <v>57.244003358211003</v>
      </c>
      <c r="L4249">
        <v>55.542385105320498</v>
      </c>
      <c r="M4249">
        <v>32.947305240629298</v>
      </c>
      <c r="N4249">
        <v>0.77371845140531903</v>
      </c>
      <c r="O4249">
        <v>91.053122087604805</v>
      </c>
      <c r="P4249">
        <v>55.282199710564399</v>
      </c>
    </row>
    <row r="4250" spans="1:17" hidden="1" x14ac:dyDescent="0.3">
      <c r="A4250" t="s">
        <v>8732</v>
      </c>
      <c r="B4250" t="s">
        <v>8733</v>
      </c>
      <c r="C4250" t="s">
        <v>10405</v>
      </c>
      <c r="D4250" t="s">
        <v>215</v>
      </c>
      <c r="E4250">
        <v>16.06955</v>
      </c>
      <c r="F4250">
        <v>65.59</v>
      </c>
      <c r="G4250">
        <v>-5.7148833256276896</v>
      </c>
      <c r="H4250">
        <v>-9.5874487779009296</v>
      </c>
      <c r="I4250">
        <v>-6.5632775365783296</v>
      </c>
      <c r="J4250">
        <v>-9.6300027667710904</v>
      </c>
      <c r="K4250">
        <v>72.7971029386987</v>
      </c>
      <c r="L4250">
        <v>72.277796624382802</v>
      </c>
      <c r="M4250">
        <v>38.450207901515903</v>
      </c>
      <c r="N4250">
        <v>0.48200881956939701</v>
      </c>
      <c r="O4250">
        <v>49.413020277481301</v>
      </c>
      <c r="P4250">
        <v>33.966503267973799</v>
      </c>
      <c r="Q4250">
        <v>4.9468045163750002E-2</v>
      </c>
    </row>
    <row r="4251" spans="1:17" hidden="1" x14ac:dyDescent="0.3">
      <c r="A4251" t="s">
        <v>8734</v>
      </c>
      <c r="B4251" t="s">
        <v>8735</v>
      </c>
      <c r="C4251" t="s">
        <v>10405</v>
      </c>
      <c r="D4251" t="s">
        <v>549</v>
      </c>
      <c r="E4251">
        <v>16.02524</v>
      </c>
      <c r="F4251">
        <v>9.4600000000000009</v>
      </c>
      <c r="G4251">
        <v>8.2986494379050697</v>
      </c>
      <c r="H4251">
        <v>19.7750231343419</v>
      </c>
      <c r="I4251">
        <v>63.831414156664799</v>
      </c>
      <c r="J4251">
        <v>31.230995466794301</v>
      </c>
      <c r="K4251">
        <v>6.8237816405872698</v>
      </c>
      <c r="L4251">
        <v>6.3762111500535399</v>
      </c>
      <c r="M4251">
        <v>90.550043316867701</v>
      </c>
      <c r="N4251">
        <v>1.73727272727272</v>
      </c>
      <c r="O4251">
        <v>22.0930232558139</v>
      </c>
      <c r="P4251">
        <v>90.725806451612897</v>
      </c>
      <c r="Q4251">
        <v>0.11786249972363901</v>
      </c>
    </row>
    <row r="4252" spans="1:17" hidden="1" x14ac:dyDescent="0.3">
      <c r="A4252" t="s">
        <v>8736</v>
      </c>
      <c r="B4252" t="s">
        <v>8737</v>
      </c>
      <c r="C4252" t="s">
        <v>10405</v>
      </c>
      <c r="D4252" t="s">
        <v>753</v>
      </c>
      <c r="E4252">
        <v>15.966448</v>
      </c>
      <c r="F4252">
        <v>149.16999999999999</v>
      </c>
      <c r="G4252">
        <v>8.86364155954276</v>
      </c>
      <c r="H4252">
        <v>-2.6302071681441501</v>
      </c>
      <c r="I4252">
        <v>2.7777604201452202</v>
      </c>
      <c r="J4252">
        <v>-0.91697378007602504</v>
      </c>
      <c r="K4252">
        <v>144.05637144477399</v>
      </c>
      <c r="L4252">
        <v>130.74326338948799</v>
      </c>
      <c r="M4252">
        <v>48.680230268627398</v>
      </c>
      <c r="N4252">
        <v>0.62375175003815198</v>
      </c>
      <c r="O4252">
        <v>3.0368036468458799</v>
      </c>
      <c r="P4252">
        <v>47.693069306930603</v>
      </c>
    </row>
    <row r="4253" spans="1:17" hidden="1" x14ac:dyDescent="0.3">
      <c r="A4253" t="s">
        <v>8738</v>
      </c>
      <c r="B4253" t="s">
        <v>8739</v>
      </c>
      <c r="C4253" t="s">
        <v>10405</v>
      </c>
      <c r="D4253" t="s">
        <v>46</v>
      </c>
      <c r="E4253">
        <v>15.962059999999999</v>
      </c>
      <c r="F4253">
        <v>23.35</v>
      </c>
      <c r="G4253">
        <v>-1.7659332506330401</v>
      </c>
      <c r="H4253">
        <v>-11.287266080332101</v>
      </c>
      <c r="I4253">
        <v>-13.6168617054041</v>
      </c>
      <c r="K4253">
        <v>19.836922397930302</v>
      </c>
      <c r="L4253">
        <v>12.8036687675444</v>
      </c>
      <c r="M4253">
        <v>75.943016259948806</v>
      </c>
      <c r="N4253">
        <v>1.5967741935483799</v>
      </c>
      <c r="O4253">
        <v>7.2805139186295298</v>
      </c>
      <c r="P4253">
        <v>86.8</v>
      </c>
    </row>
    <row r="4254" spans="1:17" hidden="1" x14ac:dyDescent="0.3">
      <c r="A4254" t="s">
        <v>8740</v>
      </c>
      <c r="B4254" t="s">
        <v>8741</v>
      </c>
      <c r="C4254" t="s">
        <v>10405</v>
      </c>
      <c r="D4254" t="s">
        <v>51</v>
      </c>
      <c r="E4254">
        <v>15.912256471999999</v>
      </c>
      <c r="F4254">
        <v>11.06</v>
      </c>
      <c r="G4254">
        <v>-15.5508656923671</v>
      </c>
      <c r="H4254">
        <v>-15.478403037187601</v>
      </c>
      <c r="I4254">
        <v>-8.6434103779705094</v>
      </c>
      <c r="J4254">
        <v>-7.9004858289633697</v>
      </c>
      <c r="K4254">
        <v>11.640608101044601</v>
      </c>
      <c r="L4254">
        <v>10.823732494358101</v>
      </c>
      <c r="M4254">
        <v>35.143429632445098</v>
      </c>
      <c r="N4254">
        <v>0.97793040350272498</v>
      </c>
      <c r="O4254">
        <v>55.424954792043401</v>
      </c>
      <c r="P4254">
        <v>87.775891341256298</v>
      </c>
      <c r="Q4254">
        <v>6.7241691146384994E-2</v>
      </c>
    </row>
    <row r="4255" spans="1:17" hidden="1" x14ac:dyDescent="0.3">
      <c r="A4255" t="s">
        <v>8742</v>
      </c>
      <c r="B4255" t="s">
        <v>8743</v>
      </c>
      <c r="C4255" t="s">
        <v>10405</v>
      </c>
      <c r="D4255" t="s">
        <v>592</v>
      </c>
      <c r="E4255">
        <v>15.91</v>
      </c>
      <c r="F4255">
        <v>37</v>
      </c>
      <c r="G4255">
        <v>-17.616710812743801</v>
      </c>
      <c r="H4255">
        <v>1.7172189870118999</v>
      </c>
      <c r="I4255">
        <v>5.44732598826561</v>
      </c>
      <c r="J4255">
        <v>-16.642069297735102</v>
      </c>
      <c r="K4255">
        <v>37.408032729043803</v>
      </c>
      <c r="L4255">
        <v>36.3950507177086</v>
      </c>
      <c r="M4255">
        <v>39.176834010353502</v>
      </c>
      <c r="N4255">
        <v>1.85458023188633</v>
      </c>
      <c r="O4255">
        <v>48.648648648648603</v>
      </c>
      <c r="P4255">
        <v>32.284590632820802</v>
      </c>
      <c r="Q4255">
        <v>-1.7949176471317999E-2</v>
      </c>
    </row>
    <row r="4256" spans="1:17" hidden="1" x14ac:dyDescent="0.3">
      <c r="A4256" t="s">
        <v>8744</v>
      </c>
      <c r="B4256" t="s">
        <v>8745</v>
      </c>
      <c r="C4256" t="s">
        <v>10405</v>
      </c>
      <c r="D4256" t="s">
        <v>433</v>
      </c>
      <c r="E4256">
        <v>15.908620000000001</v>
      </c>
      <c r="F4256">
        <v>91</v>
      </c>
      <c r="G4256">
        <v>-23.516165376909701</v>
      </c>
      <c r="H4256">
        <v>6.7491610653764704</v>
      </c>
      <c r="I4256">
        <v>0.78717869863626</v>
      </c>
      <c r="J4256">
        <v>7.8235150080318103</v>
      </c>
      <c r="K4256">
        <v>79.973664554818697</v>
      </c>
      <c r="L4256">
        <v>81.722730416712096</v>
      </c>
      <c r="M4256">
        <v>85.459925821600706</v>
      </c>
      <c r="N4256">
        <v>0.94150731158605105</v>
      </c>
      <c r="O4256">
        <v>6.5934065934065904</v>
      </c>
      <c r="P4256">
        <v>50.413223140495802</v>
      </c>
    </row>
    <row r="4257" spans="1:17" hidden="1" x14ac:dyDescent="0.3">
      <c r="A4257" t="s">
        <v>8746</v>
      </c>
      <c r="B4257" t="s">
        <v>8747</v>
      </c>
      <c r="C4257" t="s">
        <v>10405</v>
      </c>
      <c r="D4257" t="s">
        <v>473</v>
      </c>
      <c r="E4257">
        <v>15.863129600000001</v>
      </c>
      <c r="F4257">
        <v>12.8</v>
      </c>
      <c r="G4257">
        <v>-44.656038219779802</v>
      </c>
      <c r="H4257">
        <v>-14.6762775311147</v>
      </c>
      <c r="I4257">
        <v>-9.6505317390741698</v>
      </c>
      <c r="J4257">
        <v>-2.0530282018447199</v>
      </c>
      <c r="K4257">
        <v>13.413755270498299</v>
      </c>
      <c r="L4257">
        <v>12.951678787869501</v>
      </c>
      <c r="M4257">
        <v>37.544034142891498</v>
      </c>
      <c r="N4257">
        <v>1.5123966942148701</v>
      </c>
      <c r="O4257">
        <v>21.640624999999901</v>
      </c>
      <c r="P4257">
        <v>7.7441077441077404</v>
      </c>
    </row>
    <row r="4258" spans="1:17" hidden="1" x14ac:dyDescent="0.3">
      <c r="A4258" t="s">
        <v>8748</v>
      </c>
      <c r="B4258" t="s">
        <v>8749</v>
      </c>
      <c r="C4258" t="s">
        <v>10405</v>
      </c>
      <c r="D4258" t="s">
        <v>549</v>
      </c>
      <c r="E4258">
        <v>15.791461399999999</v>
      </c>
      <c r="F4258">
        <v>37.18</v>
      </c>
      <c r="G4258">
        <v>54.516416076724298</v>
      </c>
      <c r="H4258">
        <v>-12.379927140768199</v>
      </c>
      <c r="I4258">
        <v>-27.976650065192501</v>
      </c>
      <c r="J4258">
        <v>4.2059029213333199</v>
      </c>
      <c r="K4258">
        <v>34.420953638803297</v>
      </c>
      <c r="L4258">
        <v>33.681860395068703</v>
      </c>
      <c r="M4258">
        <v>69.2087079114837</v>
      </c>
      <c r="N4258">
        <v>1.76814278639399</v>
      </c>
      <c r="O4258">
        <v>39.8063474986551</v>
      </c>
      <c r="P4258">
        <v>102.72628135223501</v>
      </c>
      <c r="Q4258">
        <v>0.14189383004737399</v>
      </c>
    </row>
    <row r="4259" spans="1:17" hidden="1" x14ac:dyDescent="0.3">
      <c r="A4259" t="s">
        <v>8750</v>
      </c>
      <c r="B4259" t="s">
        <v>8751</v>
      </c>
      <c r="C4259" t="s">
        <v>10405</v>
      </c>
      <c r="D4259" t="s">
        <v>130</v>
      </c>
      <c r="E4259">
        <v>15.78733864</v>
      </c>
      <c r="F4259">
        <v>39.799999999999997</v>
      </c>
      <c r="G4259">
        <v>337.490123931266</v>
      </c>
      <c r="H4259">
        <v>-2.6214340794943198</v>
      </c>
      <c r="I4259">
        <v>351.94498315832698</v>
      </c>
      <c r="J4259">
        <v>6.0932727125359802</v>
      </c>
      <c r="K4259">
        <v>32.106366453839797</v>
      </c>
      <c r="M4259">
        <v>80.423223984605798</v>
      </c>
      <c r="N4259">
        <v>1.3726495977019899</v>
      </c>
      <c r="O4259">
        <v>13.9447236180904</v>
      </c>
      <c r="P4259">
        <v>369.33962264150898</v>
      </c>
    </row>
    <row r="4260" spans="1:17" hidden="1" x14ac:dyDescent="0.3">
      <c r="A4260" t="s">
        <v>8752</v>
      </c>
      <c r="B4260" t="s">
        <v>8753</v>
      </c>
      <c r="C4260" t="s">
        <v>10405</v>
      </c>
      <c r="D4260" t="s">
        <v>51</v>
      </c>
      <c r="E4260">
        <v>15.760575899999999</v>
      </c>
      <c r="F4260">
        <v>52.53</v>
      </c>
      <c r="G4260">
        <v>80.4787147093204</v>
      </c>
      <c r="H4260">
        <v>28.247271282396699</v>
      </c>
      <c r="I4260">
        <v>13.6355426071149</v>
      </c>
      <c r="J4260">
        <v>-15.708856909219801</v>
      </c>
      <c r="K4260">
        <v>50.6723952252798</v>
      </c>
      <c r="L4260">
        <v>41.657644279430599</v>
      </c>
      <c r="M4260">
        <v>33.452457645463902</v>
      </c>
      <c r="N4260">
        <v>0.52461186685281602</v>
      </c>
      <c r="O4260">
        <v>40.852845992765999</v>
      </c>
      <c r="P4260">
        <v>118.78384006663801</v>
      </c>
      <c r="Q4260">
        <v>6.8444850262150997E-2</v>
      </c>
    </row>
    <row r="4261" spans="1:17" hidden="1" x14ac:dyDescent="0.3">
      <c r="A4261" t="s">
        <v>8754</v>
      </c>
      <c r="B4261" t="s">
        <v>8755</v>
      </c>
      <c r="C4261" t="s">
        <v>10405</v>
      </c>
      <c r="D4261" t="s">
        <v>393</v>
      </c>
      <c r="E4261">
        <v>15.75212</v>
      </c>
      <c r="F4261">
        <v>78.8</v>
      </c>
      <c r="G4261">
        <v>-15.4364391741225</v>
      </c>
      <c r="H4261">
        <v>-13.7692436664484</v>
      </c>
      <c r="I4261">
        <v>121.393239304696</v>
      </c>
      <c r="J4261">
        <v>-8.4511324672475698</v>
      </c>
      <c r="K4261">
        <v>78.944251544729894</v>
      </c>
      <c r="L4261">
        <v>65.640642315330894</v>
      </c>
      <c r="M4261">
        <v>39.610289436373101</v>
      </c>
      <c r="N4261">
        <v>0.88466236258942599</v>
      </c>
      <c r="O4261">
        <v>23.2106598984771</v>
      </c>
      <c r="P4261">
        <v>166.03646185010101</v>
      </c>
    </row>
    <row r="4262" spans="1:17" hidden="1" x14ac:dyDescent="0.3">
      <c r="A4262" t="s">
        <v>8756</v>
      </c>
      <c r="B4262" t="s">
        <v>8757</v>
      </c>
      <c r="C4262" t="s">
        <v>10405</v>
      </c>
      <c r="D4262" t="s">
        <v>592</v>
      </c>
      <c r="E4262">
        <v>15.713074499999999</v>
      </c>
      <c r="F4262">
        <v>27.05</v>
      </c>
      <c r="G4262">
        <v>91.3353197716051</v>
      </c>
      <c r="H4262">
        <v>-15.9471841912331</v>
      </c>
      <c r="I4262">
        <v>46.544754456211997</v>
      </c>
      <c r="J4262">
        <v>-19.817326295432199</v>
      </c>
      <c r="K4262">
        <v>28.534742561052798</v>
      </c>
      <c r="L4262">
        <v>21.415862982571401</v>
      </c>
      <c r="M4262">
        <v>29.058624917655202</v>
      </c>
      <c r="N4262">
        <v>0.63890742190819405</v>
      </c>
      <c r="O4262">
        <v>38.5212569316081</v>
      </c>
      <c r="P4262">
        <v>147.93767186067799</v>
      </c>
      <c r="Q4262">
        <v>6.1384991515027E-2</v>
      </c>
    </row>
    <row r="4263" spans="1:17" hidden="1" x14ac:dyDescent="0.3">
      <c r="A4263" t="s">
        <v>8758</v>
      </c>
      <c r="B4263" t="s">
        <v>8759</v>
      </c>
      <c r="C4263" t="s">
        <v>10405</v>
      </c>
      <c r="D4263" t="s">
        <v>54</v>
      </c>
      <c r="E4263">
        <v>15.70274</v>
      </c>
      <c r="F4263">
        <v>26.66</v>
      </c>
      <c r="G4263">
        <v>208.20152169791999</v>
      </c>
      <c r="H4263">
        <v>59.6951409648739</v>
      </c>
      <c r="I4263">
        <v>72.086526117386597</v>
      </c>
      <c r="J4263">
        <v>6.1423360365658697</v>
      </c>
      <c r="K4263">
        <v>21.0087646701962</v>
      </c>
      <c r="L4263">
        <v>16.933171289575299</v>
      </c>
      <c r="M4263">
        <v>96.722031475774301</v>
      </c>
      <c r="N4263">
        <v>2.1611346293123601</v>
      </c>
      <c r="O4263">
        <v>9.5648912228057004</v>
      </c>
      <c r="P4263">
        <v>469.65811965811901</v>
      </c>
      <c r="Q4263">
        <v>0.16343804152740099</v>
      </c>
    </row>
    <row r="4264" spans="1:17" hidden="1" x14ac:dyDescent="0.3">
      <c r="A4264" t="s">
        <v>8760</v>
      </c>
      <c r="B4264" t="s">
        <v>8761</v>
      </c>
      <c r="C4264" t="s">
        <v>10405</v>
      </c>
      <c r="D4264" t="s">
        <v>130</v>
      </c>
      <c r="E4264">
        <v>15.69001158</v>
      </c>
      <c r="F4264">
        <v>59.49</v>
      </c>
      <c r="G4264">
        <v>68.791310733264496</v>
      </c>
      <c r="H4264">
        <v>-8.4133820876729999</v>
      </c>
      <c r="I4264">
        <v>2.18324996405426</v>
      </c>
      <c r="J4264">
        <v>-1.2771661328791999</v>
      </c>
      <c r="K4264">
        <v>59.190994935875302</v>
      </c>
      <c r="L4264">
        <v>49.670776631083399</v>
      </c>
      <c r="M4264">
        <v>39.7670588289498</v>
      </c>
      <c r="N4264">
        <v>1.46675334994762</v>
      </c>
      <c r="O4264">
        <v>24.558749369641902</v>
      </c>
      <c r="P4264">
        <v>112.84436493738799</v>
      </c>
      <c r="Q4264">
        <v>7.5540453546765002E-2</v>
      </c>
    </row>
    <row r="4265" spans="1:17" hidden="1" x14ac:dyDescent="0.3">
      <c r="A4265" t="s">
        <v>8762</v>
      </c>
      <c r="B4265" t="s">
        <v>8763</v>
      </c>
      <c r="C4265" t="s">
        <v>10405</v>
      </c>
      <c r="D4265" t="s">
        <v>130</v>
      </c>
      <c r="E4265">
        <v>15.6408</v>
      </c>
      <c r="F4265">
        <v>41.16</v>
      </c>
      <c r="G4265">
        <v>259.777523173676</v>
      </c>
      <c r="H4265">
        <v>-14.217090009430001</v>
      </c>
      <c r="I4265">
        <v>44.334240673988901</v>
      </c>
      <c r="J4265">
        <v>-4.8757954392348104</v>
      </c>
      <c r="K4265">
        <v>42.679220125018396</v>
      </c>
      <c r="L4265">
        <v>33.1445410158396</v>
      </c>
      <c r="M4265">
        <v>18.762484186566901</v>
      </c>
      <c r="N4265">
        <v>0.156662242632054</v>
      </c>
      <c r="O4265">
        <v>39.042759961127302</v>
      </c>
      <c r="P4265">
        <v>332.80757097791798</v>
      </c>
    </row>
    <row r="4266" spans="1:17" hidden="1" x14ac:dyDescent="0.3">
      <c r="A4266" t="s">
        <v>8764</v>
      </c>
      <c r="B4266" t="s">
        <v>8765</v>
      </c>
      <c r="C4266" t="s">
        <v>10405</v>
      </c>
      <c r="D4266" t="s">
        <v>592</v>
      </c>
      <c r="E4266">
        <v>15.618938699999999</v>
      </c>
      <c r="F4266">
        <v>0.85</v>
      </c>
      <c r="G4266">
        <v>-81.849498710243097</v>
      </c>
      <c r="H4266">
        <v>10.7769388431542</v>
      </c>
      <c r="I4266">
        <v>-27.920955272655601</v>
      </c>
      <c r="J4266">
        <v>-4.4059693783153104</v>
      </c>
      <c r="K4266">
        <v>0.91276753841122305</v>
      </c>
      <c r="L4266">
        <v>1.4715145421427001</v>
      </c>
      <c r="M4266">
        <v>62.657540553698801</v>
      </c>
      <c r="N4266">
        <v>0.945856350344073</v>
      </c>
      <c r="O4266">
        <v>158.82352941176401</v>
      </c>
      <c r="P4266">
        <v>30.769230769230699</v>
      </c>
      <c r="Q4266">
        <v>-0.10055906700447501</v>
      </c>
    </row>
    <row r="4267" spans="1:17" hidden="1" x14ac:dyDescent="0.3">
      <c r="A4267" t="s">
        <v>8766</v>
      </c>
      <c r="B4267" t="s">
        <v>8767</v>
      </c>
      <c r="C4267" t="s">
        <v>10405</v>
      </c>
      <c r="D4267" t="s">
        <v>1951</v>
      </c>
      <c r="E4267">
        <v>15.608700000000001</v>
      </c>
      <c r="F4267">
        <v>19.27</v>
      </c>
      <c r="G4267">
        <v>-31.064979881791199</v>
      </c>
      <c r="H4267">
        <v>-10.2496312051549</v>
      </c>
      <c r="I4267">
        <v>-2.6922585308009701</v>
      </c>
      <c r="J4267">
        <v>-0.54418324867093204</v>
      </c>
      <c r="K4267">
        <v>19.638237518466799</v>
      </c>
      <c r="L4267">
        <v>19.433434252813001</v>
      </c>
      <c r="M4267">
        <v>48.559794198414501</v>
      </c>
      <c r="N4267">
        <v>0.47288654196098301</v>
      </c>
      <c r="O4267">
        <v>19.7716658017643</v>
      </c>
      <c r="P4267">
        <v>19.245049504950401</v>
      </c>
      <c r="Q4267">
        <v>-7.9013668098069992E-3</v>
      </c>
    </row>
    <row r="4268" spans="1:17" hidden="1" x14ac:dyDescent="0.3">
      <c r="A4268" t="s">
        <v>8768</v>
      </c>
      <c r="B4268" t="s">
        <v>8769</v>
      </c>
      <c r="C4268" t="s">
        <v>10405</v>
      </c>
      <c r="D4268" t="s">
        <v>54</v>
      </c>
      <c r="E4268">
        <v>15.6</v>
      </c>
      <c r="F4268">
        <v>3.9</v>
      </c>
      <c r="G4268">
        <v>-97.578848446622601</v>
      </c>
      <c r="H4268">
        <v>-22.160413402708599</v>
      </c>
      <c r="I4268">
        <v>-55.8804438995857</v>
      </c>
      <c r="J4268">
        <v>-3.0760461046580199</v>
      </c>
      <c r="K4268">
        <v>4.4142204416778998</v>
      </c>
      <c r="L4268">
        <v>6.6862959229879504</v>
      </c>
      <c r="M4268">
        <v>42.729254865507798</v>
      </c>
      <c r="N4268">
        <v>0.334973565200404</v>
      </c>
      <c r="O4268">
        <v>253.84615384615299</v>
      </c>
      <c r="P4268">
        <v>5.4054054054053902</v>
      </c>
      <c r="Q4268">
        <v>-7.6909437170250006E-2</v>
      </c>
    </row>
    <row r="4269" spans="1:17" hidden="1" x14ac:dyDescent="0.3">
      <c r="A4269" t="s">
        <v>8770</v>
      </c>
      <c r="B4269" t="s">
        <v>8771</v>
      </c>
      <c r="C4269" t="s">
        <v>10405</v>
      </c>
      <c r="D4269" t="s">
        <v>792</v>
      </c>
      <c r="E4269">
        <v>15.519525099999999</v>
      </c>
      <c r="F4269">
        <v>29.99</v>
      </c>
      <c r="G4269">
        <v>-43.773140413620403</v>
      </c>
      <c r="H4269">
        <v>-3.4555427673761301</v>
      </c>
      <c r="I4269">
        <v>-10.287496626038999</v>
      </c>
      <c r="J4269">
        <v>0.78385123077939101</v>
      </c>
      <c r="K4269">
        <v>29.589338522846901</v>
      </c>
      <c r="L4269">
        <v>30.947294875845401</v>
      </c>
      <c r="M4269">
        <v>63.225635420211198</v>
      </c>
      <c r="N4269">
        <v>1.2701664532650401</v>
      </c>
      <c r="O4269">
        <v>43.147715905301702</v>
      </c>
      <c r="P4269">
        <v>19.007936507936499</v>
      </c>
    </row>
    <row r="4270" spans="1:17" hidden="1" x14ac:dyDescent="0.3">
      <c r="A4270" t="s">
        <v>8772</v>
      </c>
      <c r="B4270" t="s">
        <v>8773</v>
      </c>
      <c r="C4270" t="s">
        <v>10405</v>
      </c>
      <c r="D4270" t="s">
        <v>1434</v>
      </c>
      <c r="E4270">
        <v>15.502140000000001</v>
      </c>
      <c r="F4270">
        <v>24.26</v>
      </c>
      <c r="G4270">
        <v>-22.815790845074499</v>
      </c>
      <c r="H4270">
        <v>-34.546975036122902</v>
      </c>
      <c r="I4270">
        <v>-6.6183837754193497</v>
      </c>
      <c r="J4270">
        <v>-16.268021129708899</v>
      </c>
      <c r="K4270">
        <v>28.6991720262798</v>
      </c>
      <c r="L4270">
        <v>25.4948107705554</v>
      </c>
      <c r="M4270">
        <v>13.5247500889493</v>
      </c>
      <c r="N4270">
        <v>0.16643356643356599</v>
      </c>
      <c r="O4270">
        <v>66.117065127782297</v>
      </c>
      <c r="P4270">
        <v>32.3513366066557</v>
      </c>
    </row>
    <row r="4271" spans="1:17" hidden="1" x14ac:dyDescent="0.3">
      <c r="A4271" t="s">
        <v>8774</v>
      </c>
      <c r="B4271" t="s">
        <v>8775</v>
      </c>
      <c r="C4271" t="s">
        <v>10405</v>
      </c>
      <c r="D4271" t="s">
        <v>753</v>
      </c>
      <c r="E4271">
        <v>15.501888424000001</v>
      </c>
      <c r="F4271">
        <v>99.29</v>
      </c>
      <c r="G4271">
        <v>18.203395350509499</v>
      </c>
      <c r="H4271">
        <v>-1.4614198474866</v>
      </c>
      <c r="I4271">
        <v>9.0894369499391008</v>
      </c>
      <c r="J4271">
        <v>-2.8817023232504702</v>
      </c>
      <c r="K4271">
        <v>94.628218576987393</v>
      </c>
      <c r="L4271">
        <v>83.618152428406404</v>
      </c>
      <c r="M4271">
        <v>40.888200527429397</v>
      </c>
      <c r="N4271">
        <v>1.41892404706305</v>
      </c>
      <c r="O4271">
        <v>2.47759089535701</v>
      </c>
      <c r="P4271">
        <v>57.478191911181597</v>
      </c>
    </row>
    <row r="4272" spans="1:17" hidden="1" x14ac:dyDescent="0.3">
      <c r="A4272" t="s">
        <v>8776</v>
      </c>
      <c r="B4272" t="s">
        <v>8777</v>
      </c>
      <c r="C4272" t="s">
        <v>10405</v>
      </c>
      <c r="D4272" t="s">
        <v>549</v>
      </c>
      <c r="E4272">
        <v>15.461980000000001</v>
      </c>
      <c r="F4272">
        <v>4.5999999999999996</v>
      </c>
      <c r="G4272">
        <v>236.74024487950001</v>
      </c>
      <c r="H4272">
        <v>13.8718644774499</v>
      </c>
      <c r="I4272">
        <v>84.8031627146202</v>
      </c>
      <c r="J4272">
        <v>-4.0095499409751501</v>
      </c>
      <c r="K4272">
        <v>4.1341499632981904</v>
      </c>
      <c r="L4272">
        <v>2.9907873934267002</v>
      </c>
      <c r="M4272">
        <v>61.685405276159003</v>
      </c>
      <c r="N4272">
        <v>0.45811968575484202</v>
      </c>
      <c r="O4272">
        <v>16.739130434782599</v>
      </c>
      <c r="P4272">
        <v>322.018348623853</v>
      </c>
      <c r="Q4272">
        <v>2.1015640196212E-2</v>
      </c>
    </row>
    <row r="4273" spans="1:17" hidden="1" x14ac:dyDescent="0.3">
      <c r="A4273" t="s">
        <v>8778</v>
      </c>
      <c r="B4273" t="s">
        <v>8779</v>
      </c>
      <c r="C4273" t="s">
        <v>10405</v>
      </c>
      <c r="D4273" t="s">
        <v>5209</v>
      </c>
      <c r="E4273">
        <v>15.45946425</v>
      </c>
      <c r="F4273">
        <v>33.83</v>
      </c>
      <c r="G4273">
        <v>-29.644060643777799</v>
      </c>
      <c r="H4273">
        <v>9.4631250293404392</v>
      </c>
      <c r="I4273">
        <v>26.257165187731001</v>
      </c>
      <c r="J4273">
        <v>11.950438002661301</v>
      </c>
      <c r="K4273">
        <v>29.318505130321999</v>
      </c>
      <c r="L4273">
        <v>30.487022518195801</v>
      </c>
      <c r="M4273">
        <v>76.013859831876005</v>
      </c>
      <c r="N4273">
        <v>3.4942881595184399</v>
      </c>
      <c r="O4273">
        <v>14.3363878214602</v>
      </c>
      <c r="P4273">
        <v>50.022172949002197</v>
      </c>
      <c r="Q4273">
        <v>-5.6392013553419997E-3</v>
      </c>
    </row>
    <row r="4274" spans="1:17" hidden="1" x14ac:dyDescent="0.3">
      <c r="A4274" t="s">
        <v>8780</v>
      </c>
      <c r="B4274" t="s">
        <v>8781</v>
      </c>
      <c r="C4274" t="s">
        <v>10405</v>
      </c>
      <c r="D4274" t="s">
        <v>684</v>
      </c>
      <c r="E4274">
        <v>15.38355</v>
      </c>
      <c r="F4274">
        <v>13.65</v>
      </c>
      <c r="G4274">
        <v>46.581873838776502</v>
      </c>
      <c r="H4274">
        <v>-15.9492892825046</v>
      </c>
      <c r="I4274">
        <v>25.537297689592901</v>
      </c>
      <c r="J4274">
        <v>-9.8871295843332003</v>
      </c>
      <c r="K4274">
        <v>14.891338569106299</v>
      </c>
      <c r="L4274">
        <v>13.3815815108438</v>
      </c>
      <c r="M4274">
        <v>36.060607881953302</v>
      </c>
      <c r="N4274">
        <v>2.0547324860462699</v>
      </c>
      <c r="O4274">
        <v>45.421245421245402</v>
      </c>
      <c r="Q4274">
        <v>4.6078006949870999E-2</v>
      </c>
    </row>
    <row r="4275" spans="1:17" hidden="1" x14ac:dyDescent="0.3">
      <c r="A4275" t="s">
        <v>8782</v>
      </c>
      <c r="B4275" t="s">
        <v>8783</v>
      </c>
      <c r="C4275" t="s">
        <v>10405</v>
      </c>
      <c r="D4275" t="s">
        <v>135</v>
      </c>
      <c r="E4275">
        <v>15.3567073</v>
      </c>
      <c r="F4275">
        <v>28.97</v>
      </c>
      <c r="G4275">
        <v>13.000501289756899</v>
      </c>
      <c r="H4275">
        <v>-16.2437313944504</v>
      </c>
      <c r="I4275">
        <v>-30.710019495150799</v>
      </c>
      <c r="J4275">
        <v>-7.3894551159978601</v>
      </c>
      <c r="K4275">
        <v>30.736847150234201</v>
      </c>
      <c r="L4275">
        <v>30.5371841531644</v>
      </c>
      <c r="M4275">
        <v>36.659211467049701</v>
      </c>
      <c r="N4275">
        <v>0.83915919619978996</v>
      </c>
      <c r="O4275">
        <v>53.779772178115202</v>
      </c>
      <c r="P4275">
        <v>53.605514316012702</v>
      </c>
      <c r="Q4275">
        <v>0.10692875860991601</v>
      </c>
    </row>
    <row r="4276" spans="1:17" hidden="1" x14ac:dyDescent="0.3">
      <c r="A4276" t="s">
        <v>8784</v>
      </c>
      <c r="B4276" t="s">
        <v>8785</v>
      </c>
      <c r="C4276" t="s">
        <v>10405</v>
      </c>
      <c r="D4276" t="s">
        <v>51</v>
      </c>
      <c r="E4276">
        <v>15.326361</v>
      </c>
      <c r="F4276">
        <v>6.14</v>
      </c>
      <c r="G4276">
        <v>6.1280293796445298</v>
      </c>
      <c r="H4276">
        <v>11.9477591962176</v>
      </c>
      <c r="I4276">
        <v>-10.4259983681993</v>
      </c>
      <c r="J4276">
        <v>3.54019213713832</v>
      </c>
      <c r="K4276">
        <v>5.3638658628210099</v>
      </c>
      <c r="L4276">
        <v>5.0291346039972904</v>
      </c>
      <c r="M4276">
        <v>75.525254635420694</v>
      </c>
      <c r="N4276">
        <v>0.56790799561883898</v>
      </c>
      <c r="O4276">
        <v>13.192182410423399</v>
      </c>
      <c r="P4276">
        <v>59.480519480519398</v>
      </c>
      <c r="Q4276">
        <v>5.7867036890996003E-2</v>
      </c>
    </row>
    <row r="4277" spans="1:17" hidden="1" x14ac:dyDescent="0.3">
      <c r="A4277" t="s">
        <v>8786</v>
      </c>
      <c r="B4277" t="s">
        <v>8787</v>
      </c>
      <c r="C4277" t="s">
        <v>10405</v>
      </c>
      <c r="D4277" t="s">
        <v>122</v>
      </c>
      <c r="E4277">
        <v>15.268000000000001</v>
      </c>
      <c r="F4277">
        <v>17.350000000000001</v>
      </c>
      <c r="G4277">
        <v>-53.836908782185503</v>
      </c>
      <c r="H4277">
        <v>-6.2905481068830298</v>
      </c>
      <c r="I4277">
        <v>-45.072838732869201</v>
      </c>
      <c r="J4277">
        <v>-5.19698848866215</v>
      </c>
      <c r="K4277">
        <v>18.403031263331901</v>
      </c>
      <c r="L4277">
        <v>20.776738544207301</v>
      </c>
      <c r="M4277">
        <v>44.2548082270457</v>
      </c>
      <c r="N4277">
        <v>1.00522826261336</v>
      </c>
      <c r="O4277">
        <v>112.56484149855901</v>
      </c>
      <c r="P4277">
        <v>5.0242130750605298</v>
      </c>
      <c r="Q4277">
        <v>1.7861671209752E-2</v>
      </c>
    </row>
    <row r="4278" spans="1:17" hidden="1" x14ac:dyDescent="0.3">
      <c r="A4278" t="s">
        <v>8788</v>
      </c>
      <c r="B4278" t="s">
        <v>8789</v>
      </c>
      <c r="C4278" t="s">
        <v>10405</v>
      </c>
      <c r="D4278" t="s">
        <v>592</v>
      </c>
      <c r="E4278">
        <v>15.237385701999999</v>
      </c>
      <c r="F4278">
        <v>13.09</v>
      </c>
      <c r="G4278">
        <v>-14.450395571229601</v>
      </c>
      <c r="H4278">
        <v>-6.6252698906174503</v>
      </c>
      <c r="I4278">
        <v>-3.9630970221767101</v>
      </c>
      <c r="J4278">
        <v>-2.82225897107549</v>
      </c>
      <c r="K4278">
        <v>13.1142351966267</v>
      </c>
      <c r="L4278">
        <v>12.7299611399705</v>
      </c>
      <c r="M4278">
        <v>50.925341252573197</v>
      </c>
      <c r="N4278">
        <v>0.39418886708534101</v>
      </c>
      <c r="O4278">
        <v>20.626432391138199</v>
      </c>
      <c r="P4278">
        <v>27.087378640776599</v>
      </c>
      <c r="Q4278">
        <v>5.3763260509897E-2</v>
      </c>
    </row>
    <row r="4279" spans="1:17" hidden="1" x14ac:dyDescent="0.3">
      <c r="A4279" t="s">
        <v>8790</v>
      </c>
      <c r="B4279" t="s">
        <v>8791</v>
      </c>
      <c r="C4279" t="s">
        <v>10405</v>
      </c>
      <c r="D4279" t="s">
        <v>753</v>
      </c>
      <c r="E4279">
        <v>15.224317124999899</v>
      </c>
      <c r="F4279">
        <v>27.55</v>
      </c>
      <c r="G4279">
        <v>7.0032554982522903</v>
      </c>
      <c r="H4279">
        <v>-0.56825466496060195</v>
      </c>
      <c r="I4279">
        <v>2.9110373727132801</v>
      </c>
      <c r="J4279">
        <v>0.91543190947253195</v>
      </c>
      <c r="K4279">
        <v>26.3633244375206</v>
      </c>
      <c r="L4279">
        <v>24.219397609789102</v>
      </c>
      <c r="M4279">
        <v>59.890528015670299</v>
      </c>
      <c r="N4279">
        <v>0.84173064318831603</v>
      </c>
      <c r="O4279">
        <v>3.9564428312159601</v>
      </c>
      <c r="P4279">
        <v>45.690111052353203</v>
      </c>
    </row>
    <row r="4280" spans="1:17" hidden="1" x14ac:dyDescent="0.3">
      <c r="A4280" t="s">
        <v>8792</v>
      </c>
      <c r="B4280" t="s">
        <v>8793</v>
      </c>
      <c r="C4280" t="s">
        <v>10405</v>
      </c>
      <c r="D4280" t="s">
        <v>89</v>
      </c>
      <c r="E4280">
        <v>15.220800000000001</v>
      </c>
      <c r="F4280">
        <v>16.8</v>
      </c>
      <c r="G4280">
        <v>163.92514917707999</v>
      </c>
      <c r="H4280">
        <v>-24.228410564496698</v>
      </c>
      <c r="I4280">
        <v>-58.177156226220298</v>
      </c>
      <c r="J4280">
        <v>-5.8797023717940702</v>
      </c>
      <c r="K4280">
        <v>17.968610170453001</v>
      </c>
      <c r="L4280">
        <v>18.233180174710601</v>
      </c>
      <c r="M4280">
        <v>35.136908197613501</v>
      </c>
      <c r="N4280">
        <v>0.36594663719599502</v>
      </c>
      <c r="O4280">
        <v>135.35714285714201</v>
      </c>
      <c r="P4280">
        <v>201.07526881720401</v>
      </c>
      <c r="Q4280">
        <v>0.17453336218471899</v>
      </c>
    </row>
    <row r="4281" spans="1:17" hidden="1" x14ac:dyDescent="0.3">
      <c r="A4281" t="s">
        <v>8794</v>
      </c>
      <c r="B4281" t="s">
        <v>8795</v>
      </c>
      <c r="C4281" t="s">
        <v>10405</v>
      </c>
      <c r="D4281" t="s">
        <v>549</v>
      </c>
      <c r="E4281">
        <v>15.214563</v>
      </c>
      <c r="F4281">
        <v>50.7</v>
      </c>
      <c r="G4281">
        <v>7.8682398265893697E-2</v>
      </c>
      <c r="H4281">
        <v>-0.20131208829560299</v>
      </c>
      <c r="I4281">
        <v>-40.843227736239399</v>
      </c>
      <c r="J4281">
        <v>2.80736476609736</v>
      </c>
      <c r="K4281">
        <v>47.160059690774503</v>
      </c>
      <c r="L4281">
        <v>46.889436106532699</v>
      </c>
      <c r="M4281">
        <v>74.240884729391297</v>
      </c>
      <c r="N4281">
        <v>0.36296077355064799</v>
      </c>
      <c r="O4281">
        <v>44.7731755424063</v>
      </c>
      <c r="P4281">
        <v>40.093948604586899</v>
      </c>
      <c r="Q4281">
        <v>0.26433142232720902</v>
      </c>
    </row>
    <row r="4282" spans="1:17" hidden="1" x14ac:dyDescent="0.3">
      <c r="A4282" t="s">
        <v>8796</v>
      </c>
      <c r="B4282" t="s">
        <v>8797</v>
      </c>
      <c r="C4282" t="s">
        <v>10405</v>
      </c>
      <c r="D4282" t="s">
        <v>592</v>
      </c>
      <c r="E4282">
        <v>15.207599999999999</v>
      </c>
      <c r="F4282">
        <v>11.02</v>
      </c>
      <c r="G4282">
        <v>18.2867410717732</v>
      </c>
      <c r="H4282">
        <v>-9.5884119121047497</v>
      </c>
      <c r="I4282">
        <v>30.524823604066299</v>
      </c>
      <c r="J4282">
        <v>-7.06137544725373</v>
      </c>
      <c r="K4282">
        <v>11.289145838154599</v>
      </c>
      <c r="L4282">
        <v>9.3736654750810793</v>
      </c>
      <c r="M4282">
        <v>37.693079909583503</v>
      </c>
      <c r="N4282">
        <v>0.29794133325426703</v>
      </c>
      <c r="O4282">
        <v>34.664246823956397</v>
      </c>
      <c r="P4282">
        <v>83.361064891846894</v>
      </c>
      <c r="Q4282">
        <v>0.10208428170719699</v>
      </c>
    </row>
    <row r="4283" spans="1:17" hidden="1" x14ac:dyDescent="0.3">
      <c r="A4283" t="s">
        <v>8798</v>
      </c>
      <c r="B4283" t="s">
        <v>8799</v>
      </c>
      <c r="C4283" t="s">
        <v>10405</v>
      </c>
      <c r="D4283" t="s">
        <v>2938</v>
      </c>
      <c r="E4283">
        <v>15.19833</v>
      </c>
      <c r="F4283">
        <v>42.2</v>
      </c>
      <c r="G4283">
        <v>-78.180415663060003</v>
      </c>
      <c r="H4283">
        <v>-17.962377396161902</v>
      </c>
      <c r="I4283">
        <v>-42.1718230838949</v>
      </c>
      <c r="J4283">
        <v>-6.2177229486502004</v>
      </c>
      <c r="K4283">
        <v>44.712967029889398</v>
      </c>
      <c r="M4283">
        <v>47.063599172161602</v>
      </c>
      <c r="N4283">
        <v>0.83264462809917295</v>
      </c>
      <c r="O4283">
        <v>86.6113744075829</v>
      </c>
      <c r="P4283">
        <v>13.746630727762801</v>
      </c>
    </row>
    <row r="4284" spans="1:17" hidden="1" x14ac:dyDescent="0.3">
      <c r="A4284" t="s">
        <v>8800</v>
      </c>
      <c r="B4284" t="s">
        <v>8801</v>
      </c>
      <c r="C4284" t="s">
        <v>10405</v>
      </c>
      <c r="D4284" t="s">
        <v>753</v>
      </c>
      <c r="E4284">
        <v>15.1879762019999</v>
      </c>
      <c r="F4284">
        <v>171.43</v>
      </c>
      <c r="G4284">
        <v>14.247313970854499</v>
      </c>
      <c r="H4284">
        <v>-2.6087701537584</v>
      </c>
      <c r="I4284">
        <v>8.5364557933919407</v>
      </c>
      <c r="J4284">
        <v>-2.02966508053172</v>
      </c>
      <c r="K4284">
        <v>166.00327769859899</v>
      </c>
      <c r="L4284">
        <v>148.70519148433499</v>
      </c>
      <c r="M4284">
        <v>55.3773054855941</v>
      </c>
      <c r="N4284">
        <v>0.839510420399185</v>
      </c>
      <c r="O4284">
        <v>1.2949892084232499</v>
      </c>
      <c r="P4284">
        <v>56.428506250570301</v>
      </c>
    </row>
    <row r="4285" spans="1:17" hidden="1" x14ac:dyDescent="0.3">
      <c r="A4285" t="s">
        <v>8802</v>
      </c>
      <c r="B4285" t="s">
        <v>8803</v>
      </c>
      <c r="C4285" t="s">
        <v>10405</v>
      </c>
      <c r="E4285">
        <v>15.144755999999999</v>
      </c>
      <c r="F4285">
        <v>11.22</v>
      </c>
      <c r="G4285">
        <v>152.92207489381701</v>
      </c>
      <c r="H4285">
        <v>-9.4573606737539606</v>
      </c>
      <c r="I4285">
        <v>-26.910768515439901</v>
      </c>
      <c r="J4285">
        <v>-13.118935443504601</v>
      </c>
      <c r="K4285">
        <v>11.266376785606701</v>
      </c>
      <c r="L4285">
        <v>9.6537501606248703</v>
      </c>
      <c r="M4285">
        <v>47.956955051783801</v>
      </c>
      <c r="N4285">
        <v>0.93291982056390399</v>
      </c>
      <c r="O4285">
        <v>24.1532976827094</v>
      </c>
      <c r="P4285">
        <v>238.972809667673</v>
      </c>
      <c r="Q4285">
        <v>-1.3877913167705E-2</v>
      </c>
    </row>
    <row r="4286" spans="1:17" hidden="1" x14ac:dyDescent="0.3">
      <c r="A4286" t="s">
        <v>8804</v>
      </c>
      <c r="B4286" t="s">
        <v>8805</v>
      </c>
      <c r="C4286" t="s">
        <v>10405</v>
      </c>
      <c r="D4286" t="s">
        <v>1429</v>
      </c>
      <c r="E4286">
        <v>15.067500000000001</v>
      </c>
      <c r="F4286">
        <v>14.35</v>
      </c>
      <c r="G4286">
        <v>-63.189211628903301</v>
      </c>
      <c r="H4286">
        <v>-23.5484579822425</v>
      </c>
      <c r="I4286">
        <v>-48.734352401842202</v>
      </c>
      <c r="J4286">
        <v>-8.9873347711877791</v>
      </c>
      <c r="K4286">
        <v>17.276745755016901</v>
      </c>
      <c r="L4286">
        <v>13.8487455399165</v>
      </c>
      <c r="M4286">
        <v>35.202262394213498</v>
      </c>
      <c r="N4286">
        <v>0.23023023023023001</v>
      </c>
      <c r="O4286">
        <v>60.975609756097498</v>
      </c>
      <c r="P4286">
        <v>12.992125984251899</v>
      </c>
    </row>
    <row r="4287" spans="1:17" hidden="1" x14ac:dyDescent="0.3">
      <c r="A4287" t="s">
        <v>8806</v>
      </c>
      <c r="B4287" t="s">
        <v>8807</v>
      </c>
      <c r="C4287" t="s">
        <v>10405</v>
      </c>
      <c r="E4287">
        <v>15.0525</v>
      </c>
      <c r="F4287">
        <v>30</v>
      </c>
      <c r="G4287">
        <v>44.621089525050998</v>
      </c>
      <c r="H4287">
        <v>-22.067338802940601</v>
      </c>
      <c r="I4287">
        <v>-9.9832538763075895</v>
      </c>
      <c r="J4287">
        <v>3.29870522124514</v>
      </c>
      <c r="K4287">
        <v>34.447974283959098</v>
      </c>
      <c r="L4287">
        <v>29.743907576246102</v>
      </c>
      <c r="M4287">
        <v>32.877300739225703</v>
      </c>
      <c r="N4287">
        <v>1.00948323792668</v>
      </c>
      <c r="O4287">
        <v>53.933333333333302</v>
      </c>
      <c r="P4287">
        <v>116.294160057678</v>
      </c>
      <c r="Q4287">
        <v>6.7622547452219003E-2</v>
      </c>
    </row>
    <row r="4288" spans="1:17" hidden="1" x14ac:dyDescent="0.3">
      <c r="A4288" t="s">
        <v>8808</v>
      </c>
      <c r="B4288" t="s">
        <v>8809</v>
      </c>
      <c r="C4288" t="s">
        <v>10405</v>
      </c>
      <c r="D4288" t="s">
        <v>998</v>
      </c>
      <c r="E4288">
        <v>15.0028712</v>
      </c>
      <c r="F4288">
        <v>28.88</v>
      </c>
      <c r="G4288">
        <v>-10.1982771432675</v>
      </c>
      <c r="H4288">
        <v>-7.3425655533285603</v>
      </c>
      <c r="I4288">
        <v>-7.5429848616528199</v>
      </c>
      <c r="J4288">
        <v>0.80302663440813105</v>
      </c>
      <c r="K4288">
        <v>27.047293315977299</v>
      </c>
      <c r="L4288">
        <v>27.009899647145499</v>
      </c>
      <c r="M4288">
        <v>62.337506177470601</v>
      </c>
      <c r="N4288">
        <v>0.50218899296904596</v>
      </c>
      <c r="O4288">
        <v>16.3434903047091</v>
      </c>
      <c r="P4288">
        <v>24.751619870410298</v>
      </c>
      <c r="Q4288">
        <v>-7.0579431151477995E-2</v>
      </c>
    </row>
    <row r="4289" spans="1:17" hidden="1" x14ac:dyDescent="0.3">
      <c r="A4289" t="s">
        <v>8810</v>
      </c>
      <c r="B4289" t="s">
        <v>8811</v>
      </c>
      <c r="C4289" t="s">
        <v>10405</v>
      </c>
      <c r="D4289" t="s">
        <v>284</v>
      </c>
      <c r="E4289">
        <v>14.889264000000001</v>
      </c>
      <c r="F4289">
        <v>3.12</v>
      </c>
      <c r="G4289">
        <v>27.334174759144599</v>
      </c>
      <c r="H4289">
        <v>52.341266328534303</v>
      </c>
      <c r="I4289">
        <v>29.084233756254701</v>
      </c>
      <c r="J4289">
        <v>9.97704698612519</v>
      </c>
      <c r="K4289">
        <v>2.3214205192542701</v>
      </c>
      <c r="L4289">
        <v>2.1897083289416801</v>
      </c>
      <c r="M4289">
        <v>87.758124666913105</v>
      </c>
      <c r="N4289">
        <v>1.8441265950813199</v>
      </c>
      <c r="O4289">
        <v>3.52564102564101</v>
      </c>
      <c r="P4289">
        <v>121.27659574467999</v>
      </c>
    </row>
    <row r="4290" spans="1:17" hidden="1" x14ac:dyDescent="0.3">
      <c r="A4290" t="s">
        <v>8812</v>
      </c>
      <c r="B4290" t="s">
        <v>8813</v>
      </c>
      <c r="C4290" t="s">
        <v>10405</v>
      </c>
      <c r="D4290" t="s">
        <v>400</v>
      </c>
      <c r="E4290">
        <v>14.855</v>
      </c>
      <c r="F4290">
        <v>29.71</v>
      </c>
      <c r="G4290">
        <v>66.217167956423495</v>
      </c>
      <c r="H4290">
        <v>21.223654912141001</v>
      </c>
      <c r="I4290">
        <v>35.907734097829398</v>
      </c>
      <c r="J4290">
        <v>11.5817044856328</v>
      </c>
      <c r="K4290">
        <v>25.270321566756301</v>
      </c>
      <c r="L4290">
        <v>21.302842693644902</v>
      </c>
      <c r="M4290">
        <v>59.923029744694098</v>
      </c>
      <c r="N4290">
        <v>1.05338528313566</v>
      </c>
      <c r="O4290">
        <v>15.4493436553349</v>
      </c>
      <c r="P4290">
        <v>120.07407407407401</v>
      </c>
      <c r="Q4290">
        <v>0.107057961228944</v>
      </c>
    </row>
    <row r="4291" spans="1:17" hidden="1" x14ac:dyDescent="0.3">
      <c r="A4291" t="s">
        <v>8814</v>
      </c>
      <c r="B4291" t="s">
        <v>8815</v>
      </c>
      <c r="C4291" t="s">
        <v>10405</v>
      </c>
      <c r="D4291" t="s">
        <v>465</v>
      </c>
      <c r="E4291">
        <v>14.850351</v>
      </c>
      <c r="F4291">
        <v>19.350000000000001</v>
      </c>
      <c r="G4291">
        <v>101.283031410238</v>
      </c>
      <c r="H4291">
        <v>-12.4481816942529</v>
      </c>
      <c r="I4291">
        <v>67.772824631650593</v>
      </c>
      <c r="J4291">
        <v>2.95253353341666</v>
      </c>
      <c r="K4291">
        <v>17.904125334295699</v>
      </c>
      <c r="L4291">
        <v>14.003603138329501</v>
      </c>
      <c r="M4291">
        <v>63.077493608028398</v>
      </c>
      <c r="N4291">
        <v>0.93619670696161505</v>
      </c>
      <c r="O4291">
        <v>9.0956072351421096</v>
      </c>
      <c r="P4291">
        <v>215.660685154975</v>
      </c>
      <c r="Q4291">
        <v>0.10203159913447001</v>
      </c>
    </row>
    <row r="4292" spans="1:17" hidden="1" x14ac:dyDescent="0.3">
      <c r="A4292" t="s">
        <v>8816</v>
      </c>
      <c r="B4292" t="s">
        <v>8817</v>
      </c>
      <c r="C4292" t="s">
        <v>10405</v>
      </c>
      <c r="D4292" t="s">
        <v>218</v>
      </c>
      <c r="E4292">
        <v>14.758128072</v>
      </c>
      <c r="F4292">
        <v>2.61</v>
      </c>
      <c r="G4292">
        <v>-57.278070138814499</v>
      </c>
      <c r="H4292">
        <v>-18.9270684428202</v>
      </c>
      <c r="I4292">
        <v>-45.887790168113398</v>
      </c>
      <c r="J4292">
        <v>-1.66841281722934</v>
      </c>
      <c r="K4292">
        <v>2.9243113000244398</v>
      </c>
      <c r="L4292">
        <v>2.4124303176418298</v>
      </c>
      <c r="M4292">
        <v>5.65123001783481</v>
      </c>
      <c r="N4292">
        <v>0.998244953145213</v>
      </c>
      <c r="O4292">
        <v>72.413793103448199</v>
      </c>
      <c r="P4292">
        <v>22.5352112676056</v>
      </c>
    </row>
    <row r="4293" spans="1:17" hidden="1" x14ac:dyDescent="0.3">
      <c r="A4293" t="s">
        <v>8818</v>
      </c>
      <c r="B4293" t="s">
        <v>8819</v>
      </c>
      <c r="C4293" t="s">
        <v>10405</v>
      </c>
      <c r="D4293" t="s">
        <v>74</v>
      </c>
      <c r="E4293">
        <v>14.7578</v>
      </c>
      <c r="F4293">
        <v>1.1299999999999999</v>
      </c>
      <c r="G4293">
        <v>-98.017163380901707</v>
      </c>
      <c r="H4293">
        <v>-33.0722675060521</v>
      </c>
      <c r="I4293">
        <v>-83.5623041538406</v>
      </c>
      <c r="J4293">
        <v>-8.5570932424951298</v>
      </c>
      <c r="K4293">
        <v>1.8010854189665899</v>
      </c>
      <c r="M4293">
        <v>4.3558945839081001E-2</v>
      </c>
      <c r="N4293">
        <v>1.39695674247665</v>
      </c>
      <c r="O4293">
        <v>217.69911504424701</v>
      </c>
      <c r="P4293">
        <v>0</v>
      </c>
    </row>
    <row r="4294" spans="1:17" hidden="1" x14ac:dyDescent="0.3">
      <c r="A4294" t="s">
        <v>8820</v>
      </c>
      <c r="B4294" t="s">
        <v>8821</v>
      </c>
      <c r="C4294" t="s">
        <v>10405</v>
      </c>
      <c r="D4294" t="s">
        <v>51</v>
      </c>
      <c r="E4294">
        <v>14.6026448</v>
      </c>
      <c r="F4294">
        <v>24.38</v>
      </c>
      <c r="G4294">
        <v>39.238220588002498</v>
      </c>
      <c r="H4294">
        <v>-2.2714104790094298</v>
      </c>
      <c r="I4294">
        <v>8.6653398342947998</v>
      </c>
      <c r="J4294">
        <v>-7.6314632448997601</v>
      </c>
      <c r="K4294">
        <v>24.520910771629001</v>
      </c>
      <c r="L4294">
        <v>21.200606084133199</v>
      </c>
      <c r="M4294">
        <v>39.208629978446602</v>
      </c>
      <c r="N4294">
        <v>2.6972165927693799</v>
      </c>
      <c r="O4294">
        <v>17.432321575061501</v>
      </c>
      <c r="P4294">
        <v>79.926199261992593</v>
      </c>
      <c r="Q4294">
        <v>5.7547389665907001E-2</v>
      </c>
    </row>
    <row r="4295" spans="1:17" hidden="1" x14ac:dyDescent="0.3">
      <c r="A4295" t="s">
        <v>8822</v>
      </c>
      <c r="B4295" t="s">
        <v>8823</v>
      </c>
      <c r="C4295" t="s">
        <v>10405</v>
      </c>
      <c r="D4295" t="s">
        <v>74</v>
      </c>
      <c r="E4295">
        <v>14.602499999999999</v>
      </c>
      <c r="F4295">
        <v>9.9</v>
      </c>
      <c r="G4295">
        <v>32.329605767368797</v>
      </c>
      <c r="H4295">
        <v>-7.6800296860686101</v>
      </c>
      <c r="I4295">
        <v>-29.159345365534801</v>
      </c>
      <c r="J4295">
        <v>-2.2571349052835199E-2</v>
      </c>
      <c r="K4295">
        <v>10.386190381364999</v>
      </c>
      <c r="L4295">
        <v>10.3461077644636</v>
      </c>
      <c r="M4295">
        <v>37.045060377532899</v>
      </c>
      <c r="N4295">
        <v>0.68256841094082399</v>
      </c>
      <c r="O4295">
        <v>111.61616161616099</v>
      </c>
      <c r="P4295">
        <v>70.689655172413794</v>
      </c>
      <c r="Q4295">
        <v>1.8805938450151001E-2</v>
      </c>
    </row>
    <row r="4296" spans="1:17" hidden="1" x14ac:dyDescent="0.3">
      <c r="A4296" t="s">
        <v>8824</v>
      </c>
      <c r="B4296" t="s">
        <v>8825</v>
      </c>
      <c r="C4296" t="s">
        <v>10405</v>
      </c>
      <c r="D4296" t="s">
        <v>549</v>
      </c>
      <c r="E4296">
        <v>14.59808</v>
      </c>
      <c r="F4296">
        <v>2.2400000000000002</v>
      </c>
      <c r="G4296">
        <v>27.015749516707199</v>
      </c>
      <c r="H4296">
        <v>4.8587669767065398</v>
      </c>
      <c r="I4296">
        <v>27.121489549076099</v>
      </c>
      <c r="J4296">
        <v>-1.1439372927538101</v>
      </c>
      <c r="K4296">
        <v>2.1530051959828</v>
      </c>
      <c r="L4296">
        <v>1.9214631312193999</v>
      </c>
      <c r="M4296">
        <v>50.820731463779701</v>
      </c>
      <c r="N4296">
        <v>0.82032656369769696</v>
      </c>
      <c r="O4296">
        <v>27.232142857142801</v>
      </c>
      <c r="P4296">
        <v>75</v>
      </c>
      <c r="Q4296">
        <v>6.0893811862031001E-2</v>
      </c>
    </row>
    <row r="4297" spans="1:17" hidden="1" x14ac:dyDescent="0.3">
      <c r="A4297" t="s">
        <v>8826</v>
      </c>
      <c r="B4297" t="s">
        <v>8827</v>
      </c>
      <c r="C4297" t="s">
        <v>10405</v>
      </c>
      <c r="D4297" t="s">
        <v>512</v>
      </c>
      <c r="E4297">
        <v>14.58944</v>
      </c>
      <c r="F4297">
        <v>4.0999999999999996</v>
      </c>
      <c r="G4297">
        <v>-27.7885850046593</v>
      </c>
      <c r="H4297">
        <v>-8.6483043724115305</v>
      </c>
      <c r="I4297">
        <v>-18.836947175489598</v>
      </c>
      <c r="J4297">
        <v>-2.0530282018447199</v>
      </c>
      <c r="K4297">
        <v>4.2225721889147101</v>
      </c>
      <c r="L4297">
        <v>4.1980704602755798</v>
      </c>
      <c r="M4297">
        <v>39.311283629119899</v>
      </c>
      <c r="N4297">
        <v>0.34999593600478202</v>
      </c>
      <c r="O4297">
        <v>60.243902439024403</v>
      </c>
      <c r="P4297">
        <v>14.8459383753501</v>
      </c>
      <c r="Q4297">
        <v>5.2997121334717998E-2</v>
      </c>
    </row>
    <row r="4298" spans="1:17" hidden="1" x14ac:dyDescent="0.3">
      <c r="A4298" t="s">
        <v>8828</v>
      </c>
      <c r="B4298" t="s">
        <v>8829</v>
      </c>
      <c r="C4298" t="s">
        <v>10405</v>
      </c>
      <c r="D4298" t="s">
        <v>549</v>
      </c>
      <c r="E4298">
        <v>14.581709999999999</v>
      </c>
      <c r="F4298">
        <v>53.56</v>
      </c>
      <c r="G4298">
        <v>14.307782361451199</v>
      </c>
      <c r="H4298">
        <v>46.694093400533397</v>
      </c>
      <c r="I4298">
        <v>1610.34729600068</v>
      </c>
      <c r="J4298">
        <v>6.1480845119405503</v>
      </c>
      <c r="K4298">
        <v>36.362868745068198</v>
      </c>
      <c r="L4298">
        <v>26.822481903043801</v>
      </c>
      <c r="M4298">
        <v>100</v>
      </c>
      <c r="N4298">
        <v>1.8030077513386</v>
      </c>
      <c r="O4298">
        <v>0</v>
      </c>
      <c r="P4298">
        <v>1627.7419354838701</v>
      </c>
    </row>
    <row r="4299" spans="1:17" hidden="1" x14ac:dyDescent="0.3">
      <c r="A4299" t="s">
        <v>8830</v>
      </c>
      <c r="B4299" t="s">
        <v>8831</v>
      </c>
      <c r="C4299" t="s">
        <v>10405</v>
      </c>
      <c r="D4299" t="s">
        <v>549</v>
      </c>
      <c r="E4299">
        <v>14.557563</v>
      </c>
      <c r="F4299">
        <v>47.7</v>
      </c>
      <c r="G4299">
        <v>380.50281063454702</v>
      </c>
      <c r="H4299">
        <v>2.8221699149339798</v>
      </c>
      <c r="I4299">
        <v>47.6001720007336</v>
      </c>
      <c r="J4299">
        <v>-1.40987467487378</v>
      </c>
      <c r="K4299">
        <v>46.602164968949403</v>
      </c>
      <c r="L4299">
        <v>35.6424646483567</v>
      </c>
      <c r="M4299">
        <v>53.978053330209001</v>
      </c>
      <c r="N4299">
        <v>1.5799346303873201</v>
      </c>
      <c r="O4299">
        <v>26.855345911949598</v>
      </c>
      <c r="P4299">
        <v>500</v>
      </c>
      <c r="Q4299">
        <v>0.16061055266766899</v>
      </c>
    </row>
    <row r="4300" spans="1:17" hidden="1" x14ac:dyDescent="0.3">
      <c r="A4300" t="s">
        <v>8832</v>
      </c>
      <c r="B4300" t="s">
        <v>8833</v>
      </c>
      <c r="C4300" t="s">
        <v>10405</v>
      </c>
      <c r="D4300" t="s">
        <v>1429</v>
      </c>
      <c r="E4300">
        <v>14.5436566</v>
      </c>
      <c r="F4300">
        <v>14.5</v>
      </c>
      <c r="G4300">
        <v>10.307364034854899</v>
      </c>
      <c r="H4300">
        <v>-1.66395950199941</v>
      </c>
      <c r="I4300">
        <v>38.519339011441701</v>
      </c>
      <c r="J4300">
        <v>1.5184003695838399</v>
      </c>
      <c r="K4300">
        <v>13.402377316502299</v>
      </c>
      <c r="L4300">
        <v>12.066970018203699</v>
      </c>
      <c r="M4300">
        <v>64.4314051469768</v>
      </c>
      <c r="N4300">
        <v>1.1184210526315701</v>
      </c>
      <c r="O4300">
        <v>14.4827586206896</v>
      </c>
      <c r="P4300">
        <v>82.389937106918197</v>
      </c>
      <c r="Q4300">
        <v>0.14552368688025899</v>
      </c>
    </row>
    <row r="4301" spans="1:17" hidden="1" x14ac:dyDescent="0.3">
      <c r="A4301" t="s">
        <v>8834</v>
      </c>
      <c r="B4301" t="s">
        <v>8835</v>
      </c>
      <c r="C4301" t="s">
        <v>10405</v>
      </c>
      <c r="D4301" t="s">
        <v>27</v>
      </c>
      <c r="E4301">
        <v>14.507999999999999</v>
      </c>
      <c r="F4301">
        <v>72</v>
      </c>
      <c r="G4301">
        <v>-68.217152267467995</v>
      </c>
      <c r="H4301">
        <v>-8.4367962394934395</v>
      </c>
      <c r="I4301">
        <v>-24.130390778518699</v>
      </c>
      <c r="J4301">
        <v>0.21969907088254001</v>
      </c>
      <c r="K4301">
        <v>78.801727518342005</v>
      </c>
      <c r="L4301">
        <v>100.401099564321</v>
      </c>
      <c r="M4301">
        <v>59.646018050258498</v>
      </c>
      <c r="N4301">
        <v>1.20192307692307</v>
      </c>
      <c r="O4301">
        <v>63.8888888888888</v>
      </c>
      <c r="P4301">
        <v>7.4626865671641696</v>
      </c>
      <c r="Q4301">
        <v>-0.13523280895598599</v>
      </c>
    </row>
    <row r="4302" spans="1:17" hidden="1" x14ac:dyDescent="0.3">
      <c r="A4302" t="s">
        <v>8836</v>
      </c>
      <c r="B4302" t="s">
        <v>8837</v>
      </c>
      <c r="C4302" t="s">
        <v>10405</v>
      </c>
      <c r="D4302" t="s">
        <v>273</v>
      </c>
      <c r="E4302">
        <v>14.504628599</v>
      </c>
      <c r="F4302">
        <v>62.71</v>
      </c>
      <c r="G4302">
        <v>33.176817079230503</v>
      </c>
      <c r="H4302">
        <v>9.1449747111901303</v>
      </c>
      <c r="I4302">
        <v>18.931447473339801</v>
      </c>
      <c r="J4302">
        <v>1.2631230009044101</v>
      </c>
      <c r="K4302">
        <v>55.814879953284802</v>
      </c>
      <c r="L4302">
        <v>49.334915636019403</v>
      </c>
      <c r="M4302">
        <v>57.267360744718196</v>
      </c>
      <c r="N4302">
        <v>0.33239151481100498</v>
      </c>
      <c r="O4302">
        <v>35.034284803061702</v>
      </c>
      <c r="P4302">
        <v>79.942611190817701</v>
      </c>
      <c r="Q4302">
        <v>4.7965822662359998E-2</v>
      </c>
    </row>
    <row r="4303" spans="1:17" hidden="1" x14ac:dyDescent="0.3">
      <c r="A4303" t="s">
        <v>8838</v>
      </c>
      <c r="B4303" t="s">
        <v>8839</v>
      </c>
      <c r="C4303" t="s">
        <v>10405</v>
      </c>
      <c r="D4303" t="s">
        <v>86</v>
      </c>
      <c r="E4303">
        <v>14.463745866673699</v>
      </c>
      <c r="F4303">
        <v>43</v>
      </c>
      <c r="M4303" s="1">
        <v>9.8126000000000006E-11</v>
      </c>
      <c r="N4303">
        <v>1</v>
      </c>
    </row>
    <row r="4304" spans="1:17" hidden="1" x14ac:dyDescent="0.3">
      <c r="A4304" t="s">
        <v>8840</v>
      </c>
      <c r="B4304" t="s">
        <v>8841</v>
      </c>
      <c r="C4304" t="s">
        <v>10405</v>
      </c>
      <c r="D4304" t="s">
        <v>4392</v>
      </c>
      <c r="E4304">
        <v>14.4</v>
      </c>
      <c r="F4304">
        <v>2</v>
      </c>
      <c r="G4304">
        <v>-14.2024398867136</v>
      </c>
      <c r="H4304">
        <v>-27.547713934623498</v>
      </c>
      <c r="I4304">
        <v>-10.4427678254279</v>
      </c>
      <c r="J4304">
        <v>-9.1284998999579301</v>
      </c>
      <c r="K4304">
        <v>2.06765471301</v>
      </c>
      <c r="L4304">
        <v>1.96140096164064</v>
      </c>
      <c r="M4304">
        <v>33.161879779405197</v>
      </c>
      <c r="N4304">
        <v>0.700487456895034</v>
      </c>
      <c r="O4304">
        <v>53.499999999999901</v>
      </c>
      <c r="P4304">
        <v>42.857142857142797</v>
      </c>
      <c r="Q4304">
        <v>6.4711025269826E-2</v>
      </c>
    </row>
    <row r="4305" spans="1:17" hidden="1" x14ac:dyDescent="0.3">
      <c r="A4305" t="s">
        <v>8842</v>
      </c>
      <c r="B4305" t="s">
        <v>8843</v>
      </c>
      <c r="C4305" t="s">
        <v>10405</v>
      </c>
      <c r="D4305" t="s">
        <v>1001</v>
      </c>
      <c r="E4305">
        <v>14.397504</v>
      </c>
      <c r="F4305">
        <v>26.4</v>
      </c>
      <c r="G4305">
        <v>54.987019336465998</v>
      </c>
      <c r="H4305">
        <v>1.4704986449943001</v>
      </c>
      <c r="I4305">
        <v>5.3960581912366701</v>
      </c>
      <c r="J4305">
        <v>0.72689457807806501</v>
      </c>
      <c r="K4305">
        <v>25.138884730276001</v>
      </c>
      <c r="L4305">
        <v>22.696850235577099</v>
      </c>
      <c r="M4305">
        <v>62.074277206548999</v>
      </c>
      <c r="N4305">
        <v>0.346029071990968</v>
      </c>
      <c r="O4305">
        <v>55.984848484848399</v>
      </c>
      <c r="P4305">
        <v>105.287713841368</v>
      </c>
      <c r="Q4305">
        <v>8.1383133702823005E-2</v>
      </c>
    </row>
    <row r="4306" spans="1:17" hidden="1" x14ac:dyDescent="0.3">
      <c r="A4306" t="s">
        <v>8844</v>
      </c>
      <c r="B4306" t="s">
        <v>8845</v>
      </c>
      <c r="C4306" t="s">
        <v>10405</v>
      </c>
      <c r="D4306" t="s">
        <v>135</v>
      </c>
      <c r="E4306">
        <v>14.369670899999999</v>
      </c>
      <c r="F4306">
        <v>46.23</v>
      </c>
      <c r="G4306">
        <v>-45.518966497357901</v>
      </c>
      <c r="H4306">
        <v>-15.3643486839271</v>
      </c>
      <c r="I4306">
        <v>2.68328259474014</v>
      </c>
      <c r="J4306">
        <v>-5.4735513406777203</v>
      </c>
      <c r="K4306">
        <v>51.358719610640698</v>
      </c>
      <c r="L4306">
        <v>46.747911313066197</v>
      </c>
      <c r="M4306">
        <v>15.39580466798</v>
      </c>
      <c r="N4306">
        <v>0.109493846075154</v>
      </c>
      <c r="O4306">
        <v>72.615184944841005</v>
      </c>
      <c r="P4306">
        <v>37.794336810730201</v>
      </c>
      <c r="Q4306">
        <v>5.3716811842484002E-2</v>
      </c>
    </row>
    <row r="4307" spans="1:17" hidden="1" x14ac:dyDescent="0.3">
      <c r="A4307" t="s">
        <v>8846</v>
      </c>
      <c r="B4307" t="s">
        <v>8847</v>
      </c>
      <c r="C4307" t="s">
        <v>10405</v>
      </c>
      <c r="D4307" t="s">
        <v>549</v>
      </c>
      <c r="E4307">
        <v>14.362512499999999</v>
      </c>
      <c r="F4307">
        <v>49</v>
      </c>
      <c r="G4307">
        <v>90.877774017029594</v>
      </c>
      <c r="H4307">
        <v>1.68666106537647</v>
      </c>
      <c r="I4307">
        <v>26.300375179574601</v>
      </c>
      <c r="J4307">
        <v>-7.6641393129558297</v>
      </c>
      <c r="K4307">
        <v>49.809618051251299</v>
      </c>
      <c r="L4307">
        <v>42.332805978461202</v>
      </c>
      <c r="M4307">
        <v>43.516248112862499</v>
      </c>
      <c r="N4307">
        <v>0.265438675621469</v>
      </c>
      <c r="O4307">
        <v>41.530612244897902</v>
      </c>
      <c r="P4307">
        <v>141.26046282619399</v>
      </c>
      <c r="Q4307">
        <v>0.10173825487358</v>
      </c>
    </row>
    <row r="4308" spans="1:17" hidden="1" x14ac:dyDescent="0.3">
      <c r="A4308" t="s">
        <v>8848</v>
      </c>
      <c r="B4308" t="s">
        <v>8849</v>
      </c>
      <c r="C4308" t="s">
        <v>10405</v>
      </c>
      <c r="D4308" t="s">
        <v>54</v>
      </c>
      <c r="E4308">
        <v>14.35887</v>
      </c>
      <c r="F4308">
        <v>57</v>
      </c>
      <c r="G4308">
        <v>11.4746149432645</v>
      </c>
      <c r="H4308">
        <v>11.217579580323401</v>
      </c>
      <c r="I4308">
        <v>31.469293658630502</v>
      </c>
      <c r="J4308">
        <v>-4.33315849500433</v>
      </c>
      <c r="K4308">
        <v>59.1177757111356</v>
      </c>
      <c r="L4308">
        <v>50.402732442249601</v>
      </c>
      <c r="M4308">
        <v>33.669924046350999</v>
      </c>
      <c r="N4308">
        <v>0.45964921266756398</v>
      </c>
      <c r="O4308">
        <v>48.0701754385965</v>
      </c>
      <c r="P4308">
        <v>61.931818181818102</v>
      </c>
      <c r="Q4308">
        <v>8.6374085954610005E-2</v>
      </c>
    </row>
    <row r="4309" spans="1:17" hidden="1" x14ac:dyDescent="0.3">
      <c r="A4309" t="s">
        <v>8850</v>
      </c>
      <c r="B4309" t="s">
        <v>8851</v>
      </c>
      <c r="C4309" t="s">
        <v>10405</v>
      </c>
      <c r="D4309" t="s">
        <v>753</v>
      </c>
      <c r="E4309">
        <v>14.354740187999999</v>
      </c>
      <c r="F4309">
        <v>14.07</v>
      </c>
      <c r="G4309">
        <v>-32.203606358968202</v>
      </c>
      <c r="H4309">
        <v>-2.9395006446606899</v>
      </c>
      <c r="I4309">
        <v>-2.0667706307228899</v>
      </c>
      <c r="J4309">
        <v>3.9647433431802798E-2</v>
      </c>
      <c r="K4309">
        <v>13.523934051357999</v>
      </c>
      <c r="L4309">
        <v>13.572009013386999</v>
      </c>
      <c r="M4309">
        <v>58.520367008885003</v>
      </c>
      <c r="N4309">
        <v>1.3642252328553599</v>
      </c>
      <c r="O4309">
        <v>13.7171286425017</v>
      </c>
      <c r="P4309">
        <v>20.7725321888412</v>
      </c>
    </row>
    <row r="4310" spans="1:17" hidden="1" x14ac:dyDescent="0.3">
      <c r="A4310" t="s">
        <v>8852</v>
      </c>
      <c r="B4310" t="s">
        <v>8853</v>
      </c>
      <c r="C4310" t="s">
        <v>10405</v>
      </c>
      <c r="D4310" t="s">
        <v>46</v>
      </c>
      <c r="E4310">
        <v>14.31446</v>
      </c>
      <c r="F4310">
        <v>21.4</v>
      </c>
      <c r="G4310">
        <v>68.150501289756903</v>
      </c>
      <c r="H4310">
        <v>-15.058607858926299</v>
      </c>
      <c r="I4310">
        <v>-38.135380223922603</v>
      </c>
      <c r="J4310">
        <v>-11.345957494774</v>
      </c>
      <c r="K4310">
        <v>23.9511844546665</v>
      </c>
      <c r="L4310">
        <v>20.371994548933099</v>
      </c>
      <c r="M4310">
        <v>16.2184274617839</v>
      </c>
      <c r="N4310">
        <v>0.92857142857142805</v>
      </c>
      <c r="O4310">
        <v>86.448598130841106</v>
      </c>
      <c r="P4310">
        <v>133.879781420765</v>
      </c>
      <c r="Q4310">
        <v>0.20811996952273601</v>
      </c>
    </row>
    <row r="4311" spans="1:17" hidden="1" x14ac:dyDescent="0.3">
      <c r="A4311" t="s">
        <v>8854</v>
      </c>
      <c r="B4311" t="s">
        <v>8855</v>
      </c>
      <c r="C4311" t="s">
        <v>10405</v>
      </c>
      <c r="D4311" t="s">
        <v>400</v>
      </c>
      <c r="E4311">
        <v>14.303520000000001</v>
      </c>
      <c r="F4311">
        <v>1.1000000000000001</v>
      </c>
      <c r="G4311">
        <v>34.817167956423503</v>
      </c>
      <c r="H4311">
        <v>21.341857694589901</v>
      </c>
      <c r="I4311">
        <v>37.534937981606802</v>
      </c>
      <c r="J4311">
        <v>-8.71969486851137</v>
      </c>
      <c r="K4311">
        <v>0.999967704097526</v>
      </c>
      <c r="L4311">
        <v>0.86667737284050606</v>
      </c>
      <c r="M4311">
        <v>57.439713794159402</v>
      </c>
      <c r="N4311">
        <v>0.94888981630759694</v>
      </c>
      <c r="O4311">
        <v>26.363636363636299</v>
      </c>
      <c r="P4311">
        <v>103.703703703703</v>
      </c>
      <c r="Q4311">
        <v>0.107798052357999</v>
      </c>
    </row>
    <row r="4312" spans="1:17" hidden="1" x14ac:dyDescent="0.3">
      <c r="A4312" t="s">
        <v>8856</v>
      </c>
      <c r="B4312" t="s">
        <v>8857</v>
      </c>
      <c r="C4312" t="s">
        <v>10405</v>
      </c>
      <c r="D4312" t="s">
        <v>5627</v>
      </c>
      <c r="E4312">
        <v>14.275456</v>
      </c>
      <c r="F4312">
        <v>85.79</v>
      </c>
      <c r="G4312">
        <v>1.2614400019368901</v>
      </c>
      <c r="H4312">
        <v>-9.4953018360631596</v>
      </c>
      <c r="I4312">
        <v>-10.157139483181901</v>
      </c>
      <c r="J4312">
        <v>-2.0530282018447199</v>
      </c>
      <c r="K4312">
        <v>83.105444162587901</v>
      </c>
      <c r="L4312">
        <v>77.570185832761197</v>
      </c>
      <c r="M4312">
        <v>49.3514512277116</v>
      </c>
      <c r="N4312">
        <v>0.277272727272727</v>
      </c>
      <c r="O4312">
        <v>5.2570229630492804</v>
      </c>
      <c r="P4312">
        <v>35.1023622047244</v>
      </c>
    </row>
    <row r="4313" spans="1:17" hidden="1" x14ac:dyDescent="0.3">
      <c r="A4313" t="s">
        <v>8858</v>
      </c>
      <c r="B4313" t="s">
        <v>8859</v>
      </c>
      <c r="C4313" t="s">
        <v>10405</v>
      </c>
      <c r="D4313" t="s">
        <v>46</v>
      </c>
      <c r="E4313">
        <v>14.250087499999999</v>
      </c>
      <c r="F4313">
        <v>508.75</v>
      </c>
      <c r="G4313">
        <v>0.77563163386535094</v>
      </c>
      <c r="H4313">
        <v>-5.3292989736098804</v>
      </c>
      <c r="I4313">
        <v>-3.2995508982974102</v>
      </c>
      <c r="J4313">
        <v>-7.0483596677644202</v>
      </c>
      <c r="K4313">
        <v>524.12076204711695</v>
      </c>
      <c r="L4313">
        <v>479.58842361968499</v>
      </c>
      <c r="M4313">
        <v>36.9851165347443</v>
      </c>
      <c r="N4313">
        <v>0.296650717703349</v>
      </c>
      <c r="O4313">
        <v>23.626535626535599</v>
      </c>
      <c r="P4313">
        <v>72.633186291143502</v>
      </c>
    </row>
    <row r="4314" spans="1:17" hidden="1" x14ac:dyDescent="0.3">
      <c r="A4314" t="s">
        <v>8860</v>
      </c>
      <c r="B4314" t="s">
        <v>8861</v>
      </c>
      <c r="C4314" t="s">
        <v>10405</v>
      </c>
      <c r="D4314" t="s">
        <v>1473</v>
      </c>
      <c r="E4314">
        <v>14.20706</v>
      </c>
      <c r="F4314">
        <v>9.31</v>
      </c>
      <c r="G4314">
        <v>692.04430659949105</v>
      </c>
      <c r="H4314">
        <v>33.832494398709798</v>
      </c>
      <c r="I4314">
        <v>706.49916582655203</v>
      </c>
      <c r="J4314">
        <v>3.8634451160207202</v>
      </c>
      <c r="K4314">
        <v>6.0446200947189004</v>
      </c>
      <c r="M4314">
        <v>100</v>
      </c>
      <c r="O4314">
        <v>0</v>
      </c>
      <c r="P4314">
        <v>723.89380530973403</v>
      </c>
    </row>
    <row r="4315" spans="1:17" hidden="1" x14ac:dyDescent="0.3">
      <c r="A4315" t="s">
        <v>8862</v>
      </c>
      <c r="B4315" t="s">
        <v>8863</v>
      </c>
      <c r="C4315" t="s">
        <v>10405</v>
      </c>
      <c r="D4315" t="s">
        <v>615</v>
      </c>
      <c r="E4315">
        <v>14.147539999999999</v>
      </c>
      <c r="F4315">
        <v>11.77</v>
      </c>
      <c r="G4315">
        <v>230.30434744360301</v>
      </c>
      <c r="H4315">
        <v>-3.18389424630044</v>
      </c>
      <c r="I4315">
        <v>10.8188681420904</v>
      </c>
      <c r="J4315">
        <v>5.9994062550841099</v>
      </c>
      <c r="K4315">
        <v>10.110071875106099</v>
      </c>
      <c r="L4315">
        <v>8.4151706810093003</v>
      </c>
      <c r="M4315">
        <v>83.612171800363996</v>
      </c>
      <c r="N4315">
        <v>0.56609429158499402</v>
      </c>
      <c r="O4315">
        <v>2.7187765505522599</v>
      </c>
      <c r="P4315">
        <v>352.692307692307</v>
      </c>
      <c r="Q4315">
        <v>0.10107136933022499</v>
      </c>
    </row>
    <row r="4316" spans="1:17" hidden="1" x14ac:dyDescent="0.3">
      <c r="A4316" t="s">
        <v>8864</v>
      </c>
      <c r="B4316" t="s">
        <v>8865</v>
      </c>
      <c r="C4316" t="s">
        <v>10405</v>
      </c>
      <c r="D4316" t="s">
        <v>998</v>
      </c>
      <c r="E4316">
        <v>14.136768</v>
      </c>
      <c r="F4316">
        <v>4.32</v>
      </c>
      <c r="G4316">
        <v>-68.875737777298397</v>
      </c>
      <c r="H4316">
        <v>-16.218010651795201</v>
      </c>
      <c r="I4316">
        <v>-56.291386300720802</v>
      </c>
      <c r="J4316">
        <v>-2.5086090674483499</v>
      </c>
      <c r="K4316">
        <v>4.8478393082034303</v>
      </c>
      <c r="L4316">
        <v>9.0017326121093095</v>
      </c>
      <c r="M4316">
        <v>37.836705373784397</v>
      </c>
      <c r="N4316">
        <v>1.7696706166595899</v>
      </c>
      <c r="O4316">
        <v>110.416666666666</v>
      </c>
      <c r="P4316">
        <v>2.8571428571428599</v>
      </c>
      <c r="Q4316">
        <v>-0.13804223018578499</v>
      </c>
    </row>
    <row r="4317" spans="1:17" hidden="1" x14ac:dyDescent="0.3">
      <c r="A4317" t="s">
        <v>8866</v>
      </c>
      <c r="B4317" t="s">
        <v>8867</v>
      </c>
      <c r="C4317" t="s">
        <v>10405</v>
      </c>
      <c r="D4317" t="s">
        <v>4278</v>
      </c>
      <c r="E4317">
        <v>14.11</v>
      </c>
      <c r="F4317">
        <v>8.3000000000000007</v>
      </c>
      <c r="G4317">
        <v>-59.297051157795501</v>
      </c>
      <c r="H4317">
        <v>-12.4072977319509</v>
      </c>
      <c r="I4317">
        <v>-16.788578877121299</v>
      </c>
      <c r="J4317">
        <v>3.5663843141195</v>
      </c>
      <c r="K4317">
        <v>8.3327808540358106</v>
      </c>
      <c r="L4317">
        <v>9.23532360733366</v>
      </c>
      <c r="M4317">
        <v>52.412286522329403</v>
      </c>
      <c r="N4317">
        <v>1.17452697861732</v>
      </c>
      <c r="O4317">
        <v>58.9156626506024</v>
      </c>
      <c r="P4317">
        <v>10.6666666666666</v>
      </c>
      <c r="Q4317">
        <v>8.2457514870132004E-2</v>
      </c>
    </row>
    <row r="4318" spans="1:17" hidden="1" x14ac:dyDescent="0.3">
      <c r="A4318" t="s">
        <v>8868</v>
      </c>
      <c r="B4318" t="s">
        <v>8869</v>
      </c>
      <c r="C4318" t="s">
        <v>10405</v>
      </c>
      <c r="D4318" t="s">
        <v>138</v>
      </c>
      <c r="E4318">
        <v>14.1078808</v>
      </c>
      <c r="F4318">
        <v>23.51</v>
      </c>
      <c r="G4318">
        <v>-19.897117757862102</v>
      </c>
      <c r="H4318">
        <v>-16.0762827216057</v>
      </c>
      <c r="I4318">
        <v>-15.1327865036255</v>
      </c>
      <c r="J4318">
        <v>-10.0914897403062</v>
      </c>
      <c r="K4318">
        <v>24.335962212239401</v>
      </c>
      <c r="L4318">
        <v>24.083158872796599</v>
      </c>
      <c r="M4318">
        <v>39.9722523803919</v>
      </c>
      <c r="N4318">
        <v>0.41098835959156799</v>
      </c>
      <c r="O4318">
        <v>53.977031050616702</v>
      </c>
      <c r="P4318">
        <v>38.212815990593697</v>
      </c>
      <c r="Q4318">
        <v>6.2331674653160002E-2</v>
      </c>
    </row>
    <row r="4319" spans="1:17" hidden="1" x14ac:dyDescent="0.3">
      <c r="A4319" t="s">
        <v>8870</v>
      </c>
      <c r="B4319" t="s">
        <v>8871</v>
      </c>
      <c r="C4319" t="s">
        <v>10405</v>
      </c>
      <c r="D4319" t="s">
        <v>74</v>
      </c>
      <c r="E4319">
        <v>14.061548</v>
      </c>
      <c r="F4319">
        <v>31.4</v>
      </c>
      <c r="G4319">
        <v>663.08721015051594</v>
      </c>
      <c r="H4319">
        <v>46.356583897321599</v>
      </c>
      <c r="I4319">
        <v>442.32015552573</v>
      </c>
      <c r="J4319">
        <v>6.1339008213457102</v>
      </c>
      <c r="K4319">
        <v>21.411358604409699</v>
      </c>
      <c r="L4319">
        <v>11.9504714447514</v>
      </c>
      <c r="M4319">
        <v>99.999999999705096</v>
      </c>
      <c r="N4319">
        <v>1.74038765428229</v>
      </c>
      <c r="O4319">
        <v>0</v>
      </c>
      <c r="P4319">
        <v>807.51445086705201</v>
      </c>
    </row>
    <row r="4320" spans="1:17" hidden="1" x14ac:dyDescent="0.3">
      <c r="A4320" t="s">
        <v>8872</v>
      </c>
      <c r="B4320" t="s">
        <v>8873</v>
      </c>
      <c r="C4320" t="s">
        <v>10405</v>
      </c>
      <c r="D4320" t="s">
        <v>1551</v>
      </c>
      <c r="E4320">
        <v>14.046367500000001</v>
      </c>
      <c r="F4320">
        <v>5.7</v>
      </c>
      <c r="G4320">
        <v>-30.063784424528698</v>
      </c>
      <c r="H4320">
        <v>18.2917688682512</v>
      </c>
      <c r="I4320">
        <v>21.629750760720501</v>
      </c>
      <c r="J4320">
        <v>9.9319905247470395</v>
      </c>
      <c r="K4320">
        <v>5.0687104369729798</v>
      </c>
      <c r="L4320">
        <v>5.2177859499135399</v>
      </c>
      <c r="M4320">
        <v>63.4071087992264</v>
      </c>
      <c r="N4320">
        <v>1.3166743408127299</v>
      </c>
      <c r="O4320">
        <v>38.5964912280701</v>
      </c>
      <c r="P4320">
        <v>44.670050761421301</v>
      </c>
      <c r="Q4320">
        <v>1.5205821898235E-2</v>
      </c>
    </row>
    <row r="4321" spans="1:17" hidden="1" x14ac:dyDescent="0.3">
      <c r="A4321" t="s">
        <v>8874</v>
      </c>
      <c r="B4321" t="s">
        <v>8875</v>
      </c>
      <c r="C4321" t="s">
        <v>10405</v>
      </c>
      <c r="D4321" t="s">
        <v>592</v>
      </c>
      <c r="E4321">
        <v>13.953295744999901</v>
      </c>
      <c r="F4321">
        <v>26</v>
      </c>
      <c r="M4321">
        <v>50</v>
      </c>
      <c r="N4321">
        <v>1</v>
      </c>
    </row>
    <row r="4322" spans="1:17" hidden="1" x14ac:dyDescent="0.3">
      <c r="A4322" t="s">
        <v>8876</v>
      </c>
      <c r="B4322" t="s">
        <v>8877</v>
      </c>
      <c r="C4322" t="s">
        <v>10405</v>
      </c>
      <c r="D4322" t="s">
        <v>261</v>
      </c>
      <c r="E4322">
        <v>13.94100963</v>
      </c>
      <c r="F4322">
        <v>4.59</v>
      </c>
      <c r="G4322">
        <v>44.688962828218401</v>
      </c>
      <c r="H4322">
        <v>9.6782655429884201</v>
      </c>
      <c r="I4322">
        <v>35.605360516818003</v>
      </c>
      <c r="J4322">
        <v>-2.0530282018447199</v>
      </c>
      <c r="K4322">
        <v>4.2694568120334901</v>
      </c>
      <c r="L4322">
        <v>3.57719231397571</v>
      </c>
      <c r="M4322">
        <v>37.978902649314399</v>
      </c>
      <c r="N4322">
        <v>0.82530315263248499</v>
      </c>
      <c r="O4322">
        <v>26.361655773420399</v>
      </c>
      <c r="P4322">
        <v>87.346938775510097</v>
      </c>
      <c r="Q4322">
        <v>4.6869436256934002E-2</v>
      </c>
    </row>
    <row r="4323" spans="1:17" hidden="1" x14ac:dyDescent="0.3">
      <c r="A4323" t="s">
        <v>8878</v>
      </c>
      <c r="B4323" t="s">
        <v>8879</v>
      </c>
      <c r="C4323" t="s">
        <v>10405</v>
      </c>
      <c r="D4323" t="s">
        <v>3193</v>
      </c>
      <c r="E4323">
        <v>13.936580658</v>
      </c>
      <c r="F4323">
        <v>92.07</v>
      </c>
      <c r="G4323">
        <v>49.712323415570303</v>
      </c>
      <c r="H4323">
        <v>11.963677194408699</v>
      </c>
      <c r="I4323">
        <v>14.133931945389399</v>
      </c>
      <c r="J4323">
        <v>-4.9888277501832397</v>
      </c>
      <c r="K4323">
        <v>79.110014275761998</v>
      </c>
      <c r="L4323">
        <v>73.164864150205304</v>
      </c>
      <c r="M4323">
        <v>66.686813227813403</v>
      </c>
      <c r="N4323">
        <v>0.95164410058027005</v>
      </c>
      <c r="O4323">
        <v>26.816552623004199</v>
      </c>
      <c r="P4323">
        <v>81.561822125813407</v>
      </c>
      <c r="Q4323">
        <v>0.10356944361182201</v>
      </c>
    </row>
    <row r="4324" spans="1:17" hidden="1" x14ac:dyDescent="0.3">
      <c r="A4324" t="s">
        <v>8880</v>
      </c>
      <c r="B4324" t="s">
        <v>8881</v>
      </c>
      <c r="C4324" t="s">
        <v>10405</v>
      </c>
      <c r="D4324" t="s">
        <v>592</v>
      </c>
      <c r="E4324">
        <v>13.916388</v>
      </c>
      <c r="F4324">
        <v>9.77</v>
      </c>
      <c r="G4324">
        <v>174.420093766245</v>
      </c>
      <c r="H4324">
        <v>28.739773026433401</v>
      </c>
      <c r="I4324">
        <v>169.95830169328801</v>
      </c>
      <c r="J4324">
        <v>5.95148138101887</v>
      </c>
      <c r="K4324">
        <v>7.3350661406492996</v>
      </c>
      <c r="L4324">
        <v>5.5408254024750496</v>
      </c>
      <c r="M4324">
        <v>96.803968335655696</v>
      </c>
      <c r="N4324">
        <v>0.64944761107520999</v>
      </c>
      <c r="O4324">
        <v>0</v>
      </c>
      <c r="P4324">
        <v>221.38157894736801</v>
      </c>
      <c r="Q4324">
        <v>0.13794529937691899</v>
      </c>
    </row>
    <row r="4325" spans="1:17" hidden="1" x14ac:dyDescent="0.3">
      <c r="A4325" t="s">
        <v>8882</v>
      </c>
      <c r="B4325" t="s">
        <v>8883</v>
      </c>
      <c r="C4325" t="s">
        <v>10405</v>
      </c>
      <c r="D4325" t="s">
        <v>393</v>
      </c>
      <c r="E4325">
        <v>13.833144799999999</v>
      </c>
      <c r="F4325">
        <v>43.18</v>
      </c>
      <c r="G4325">
        <v>158.14378537303401</v>
      </c>
      <c r="H4325">
        <v>13.5479415531813</v>
      </c>
      <c r="I4325">
        <v>176.147168810495</v>
      </c>
      <c r="J4325">
        <v>8.4492549031781099</v>
      </c>
      <c r="K4325">
        <v>32.336186520647502</v>
      </c>
      <c r="L4325">
        <v>22.3570919878212</v>
      </c>
      <c r="M4325">
        <v>77.518344038883697</v>
      </c>
      <c r="N4325">
        <v>1.50917029987113</v>
      </c>
      <c r="O4325">
        <v>5.2802223251505298</v>
      </c>
      <c r="P4325">
        <v>315.59191530317599</v>
      </c>
      <c r="Q4325">
        <v>0.182397282307843</v>
      </c>
    </row>
    <row r="4326" spans="1:17" hidden="1" x14ac:dyDescent="0.3">
      <c r="A4326" t="s">
        <v>8884</v>
      </c>
      <c r="B4326" t="s">
        <v>8885</v>
      </c>
      <c r="C4326" t="s">
        <v>10405</v>
      </c>
      <c r="D4326" t="s">
        <v>549</v>
      </c>
      <c r="E4326">
        <v>13.82612</v>
      </c>
      <c r="F4326">
        <v>44.89</v>
      </c>
      <c r="G4326">
        <v>27.9013909694722</v>
      </c>
      <c r="H4326">
        <v>-8.6746038409267605</v>
      </c>
      <c r="I4326">
        <v>14.054848071722899</v>
      </c>
      <c r="J4326">
        <v>0.219699070882548</v>
      </c>
      <c r="K4326">
        <v>43.922236751795303</v>
      </c>
      <c r="L4326">
        <v>38.1949242388283</v>
      </c>
      <c r="M4326">
        <v>48.355092699211198</v>
      </c>
      <c r="N4326">
        <v>0.24528232761050101</v>
      </c>
      <c r="O4326">
        <v>35.798618846068102</v>
      </c>
      <c r="P4326">
        <v>83.075040783034197</v>
      </c>
    </row>
    <row r="4327" spans="1:17" hidden="1" x14ac:dyDescent="0.3">
      <c r="A4327" t="s">
        <v>8886</v>
      </c>
      <c r="B4327" t="s">
        <v>8887</v>
      </c>
      <c r="C4327" t="s">
        <v>10405</v>
      </c>
      <c r="D4327" t="s">
        <v>261</v>
      </c>
      <c r="E4327">
        <v>13.824999999999999</v>
      </c>
      <c r="F4327">
        <v>19.75</v>
      </c>
      <c r="G4327">
        <v>3.7030064373203899</v>
      </c>
      <c r="H4327">
        <v>-2.3425655533285701</v>
      </c>
      <c r="I4327">
        <v>2.81229904390268</v>
      </c>
      <c r="J4327">
        <v>-11.1937960263419</v>
      </c>
      <c r="K4327">
        <v>18.8034966958053</v>
      </c>
      <c r="L4327">
        <v>17.116793878133301</v>
      </c>
      <c r="M4327">
        <v>51.390094986326297</v>
      </c>
      <c r="N4327">
        <v>2.2068759491369598</v>
      </c>
      <c r="O4327">
        <v>21.569620253164501</v>
      </c>
      <c r="P4327">
        <v>61.092985318107601</v>
      </c>
      <c r="Q4327">
        <v>5.9975272017471999E-2</v>
      </c>
    </row>
    <row r="4328" spans="1:17" hidden="1" x14ac:dyDescent="0.3">
      <c r="A4328" t="s">
        <v>8888</v>
      </c>
      <c r="B4328" t="s">
        <v>8889</v>
      </c>
      <c r="C4328" t="s">
        <v>10405</v>
      </c>
      <c r="D4328" t="s">
        <v>138</v>
      </c>
      <c r="E4328">
        <v>13.82</v>
      </c>
      <c r="F4328">
        <v>34.549999999999997</v>
      </c>
      <c r="G4328">
        <v>-57.307966887157797</v>
      </c>
      <c r="H4328">
        <v>-23.380553284099001</v>
      </c>
      <c r="I4328">
        <v>-33.637063725606097</v>
      </c>
      <c r="J4328">
        <v>-1.7771661328791999</v>
      </c>
      <c r="K4328">
        <v>39.767460877755603</v>
      </c>
      <c r="L4328">
        <v>38.6760120498936</v>
      </c>
      <c r="M4328">
        <v>44.495691183307798</v>
      </c>
      <c r="N4328">
        <v>1.12829058824342</v>
      </c>
      <c r="O4328">
        <v>59.536903039073799</v>
      </c>
      <c r="P4328">
        <v>21.6977809087706</v>
      </c>
      <c r="Q4328">
        <v>5.0919174496452002E-2</v>
      </c>
    </row>
    <row r="4329" spans="1:17" hidden="1" x14ac:dyDescent="0.3">
      <c r="A4329" t="s">
        <v>8890</v>
      </c>
      <c r="B4329" t="s">
        <v>8891</v>
      </c>
      <c r="C4329" t="s">
        <v>10405</v>
      </c>
      <c r="D4329" t="s">
        <v>753</v>
      </c>
      <c r="E4329">
        <v>13.801773789</v>
      </c>
      <c r="F4329">
        <v>16.14</v>
      </c>
      <c r="G4329">
        <v>8.8654097466008395</v>
      </c>
      <c r="H4329">
        <v>-2.3462128256247801</v>
      </c>
      <c r="I4329">
        <v>2.60536051681808</v>
      </c>
      <c r="J4329">
        <v>-1.80427198293923</v>
      </c>
      <c r="K4329">
        <v>15.6231784857371</v>
      </c>
      <c r="L4329">
        <v>14.1776369653529</v>
      </c>
      <c r="M4329">
        <v>59.192142314001003</v>
      </c>
      <c r="N4329">
        <v>0.96463620614822998</v>
      </c>
      <c r="O4329">
        <v>2.8500619578686499</v>
      </c>
      <c r="P4329">
        <v>49.3061979648473</v>
      </c>
      <c r="Q4329">
        <v>3.6626942849021002E-2</v>
      </c>
    </row>
    <row r="4330" spans="1:17" hidden="1" x14ac:dyDescent="0.3">
      <c r="A4330" t="s">
        <v>8892</v>
      </c>
      <c r="B4330" t="s">
        <v>8893</v>
      </c>
      <c r="C4330" t="s">
        <v>10405</v>
      </c>
      <c r="D4330" t="s">
        <v>228</v>
      </c>
      <c r="E4330">
        <v>13.786896499999999</v>
      </c>
      <c r="F4330">
        <v>46.01</v>
      </c>
      <c r="G4330">
        <v>49.292233573221402</v>
      </c>
      <c r="H4330">
        <v>-5.3152409920602901</v>
      </c>
      <c r="I4330">
        <v>-20.531481588445001</v>
      </c>
      <c r="J4330">
        <v>-7.58476937351241</v>
      </c>
      <c r="K4330">
        <v>46.373730752456296</v>
      </c>
      <c r="L4330">
        <v>41.527993289621101</v>
      </c>
      <c r="M4330">
        <v>42.054700259729401</v>
      </c>
      <c r="N4330">
        <v>0.37981784253600498</v>
      </c>
      <c r="O4330">
        <v>41.143229732666803</v>
      </c>
      <c r="P4330">
        <v>99.782891880156299</v>
      </c>
      <c r="Q4330">
        <v>9.3345126423085997E-2</v>
      </c>
    </row>
    <row r="4331" spans="1:17" hidden="1" x14ac:dyDescent="0.3">
      <c r="A4331" t="s">
        <v>8894</v>
      </c>
      <c r="B4331" t="s">
        <v>8895</v>
      </c>
      <c r="C4331" t="s">
        <v>10405</v>
      </c>
      <c r="D4331" t="s">
        <v>1429</v>
      </c>
      <c r="E4331">
        <v>13.702680000000001</v>
      </c>
      <c r="F4331">
        <v>2</v>
      </c>
      <c r="G4331">
        <v>-17.563784424528802</v>
      </c>
      <c r="K4331">
        <v>1.8164878752898299</v>
      </c>
      <c r="L4331">
        <v>1.8009664774797101</v>
      </c>
      <c r="M4331">
        <v>73.414657253377001</v>
      </c>
      <c r="N4331">
        <v>1</v>
      </c>
      <c r="O4331">
        <v>0</v>
      </c>
      <c r="P4331">
        <v>25</v>
      </c>
      <c r="Q4331">
        <v>-2.1676028175539999E-2</v>
      </c>
    </row>
    <row r="4332" spans="1:17" hidden="1" x14ac:dyDescent="0.3">
      <c r="A4332" t="s">
        <v>8896</v>
      </c>
      <c r="B4332" t="s">
        <v>8897</v>
      </c>
      <c r="C4332" t="s">
        <v>10405</v>
      </c>
      <c r="D4332" t="s">
        <v>592</v>
      </c>
      <c r="E4332">
        <v>13.689935</v>
      </c>
      <c r="F4332">
        <v>3.5</v>
      </c>
      <c r="G4332">
        <v>-4.5767714375158102</v>
      </c>
      <c r="H4332">
        <v>-22.725138000044002</v>
      </c>
      <c r="I4332">
        <v>62.092540003997499</v>
      </c>
      <c r="J4332">
        <v>-4.5599919901455497</v>
      </c>
      <c r="K4332">
        <v>3.7045766390770898</v>
      </c>
      <c r="L4332">
        <v>3.1292659447493398</v>
      </c>
      <c r="M4332">
        <v>20.432442208875699</v>
      </c>
      <c r="N4332">
        <v>0.46480918070993699</v>
      </c>
      <c r="O4332">
        <v>30.285714285714199</v>
      </c>
      <c r="P4332">
        <v>100</v>
      </c>
      <c r="Q4332">
        <v>4.4006376625706001E-2</v>
      </c>
    </row>
    <row r="4333" spans="1:17" hidden="1" x14ac:dyDescent="0.3">
      <c r="A4333" t="s">
        <v>8898</v>
      </c>
      <c r="B4333" t="s">
        <v>8899</v>
      </c>
      <c r="C4333" t="s">
        <v>10405</v>
      </c>
      <c r="D4333" t="s">
        <v>400</v>
      </c>
      <c r="E4333">
        <v>13.6731684</v>
      </c>
      <c r="F4333">
        <v>13.48</v>
      </c>
      <c r="G4333">
        <v>29.394520428512902</v>
      </c>
      <c r="H4333">
        <v>3.08480543731774</v>
      </c>
      <c r="I4333">
        <v>-5.0613061498485798</v>
      </c>
      <c r="J4333">
        <v>-0.66947708731743905</v>
      </c>
      <c r="K4333">
        <v>12.735445450656099</v>
      </c>
      <c r="L4333">
        <v>11.7704109505398</v>
      </c>
      <c r="M4333">
        <v>55.603364706422497</v>
      </c>
      <c r="N4333">
        <v>1.47114090161593</v>
      </c>
      <c r="O4333">
        <v>49.480712166171998</v>
      </c>
      <c r="P4333">
        <v>64.390243902438996</v>
      </c>
      <c r="Q4333">
        <v>7.6770355478196994E-2</v>
      </c>
    </row>
    <row r="4334" spans="1:17" hidden="1" x14ac:dyDescent="0.3">
      <c r="A4334" t="s">
        <v>8900</v>
      </c>
      <c r="B4334" t="s">
        <v>8901</v>
      </c>
      <c r="C4334" t="s">
        <v>10405</v>
      </c>
      <c r="D4334" t="s">
        <v>400</v>
      </c>
      <c r="E4334">
        <v>13.6664546</v>
      </c>
      <c r="F4334">
        <v>28.18</v>
      </c>
      <c r="G4334">
        <v>16.466290763441101</v>
      </c>
      <c r="H4334">
        <v>4.3442750089840398</v>
      </c>
      <c r="I4334">
        <v>-32.026569201449099</v>
      </c>
      <c r="J4334">
        <v>-2.6877249578390798</v>
      </c>
      <c r="K4334">
        <v>27.3773949508623</v>
      </c>
      <c r="L4334">
        <v>26.1564231097937</v>
      </c>
      <c r="M4334">
        <v>56.695521701478299</v>
      </c>
      <c r="N4334">
        <v>0.74689069443348799</v>
      </c>
      <c r="O4334">
        <v>35.557132718239899</v>
      </c>
      <c r="P4334">
        <v>100.569395017793</v>
      </c>
      <c r="Q4334">
        <v>9.9327419861062999E-2</v>
      </c>
    </row>
    <row r="4335" spans="1:17" hidden="1" x14ac:dyDescent="0.3">
      <c r="A4335" t="s">
        <v>8902</v>
      </c>
      <c r="B4335" t="s">
        <v>8903</v>
      </c>
      <c r="C4335" t="s">
        <v>10405</v>
      </c>
      <c r="D4335" t="s">
        <v>279</v>
      </c>
      <c r="E4335">
        <v>13.640219999999999</v>
      </c>
      <c r="F4335">
        <v>18.260000000000002</v>
      </c>
      <c r="G4335">
        <v>34.756340705815298</v>
      </c>
      <c r="H4335">
        <v>-2.9966606616430198</v>
      </c>
      <c r="I4335">
        <v>-12.4521107475497</v>
      </c>
      <c r="J4335">
        <v>-17.071684918262601</v>
      </c>
      <c r="K4335">
        <v>19.340167640487699</v>
      </c>
      <c r="L4335">
        <v>17.968501925907098</v>
      </c>
      <c r="M4335">
        <v>33.893331396424301</v>
      </c>
      <c r="N4335">
        <v>0.73191074759025598</v>
      </c>
      <c r="O4335">
        <v>25.355969331872899</v>
      </c>
      <c r="P4335">
        <v>81.691542288557201</v>
      </c>
      <c r="Q4335">
        <v>9.9644509066113995E-2</v>
      </c>
    </row>
    <row r="4336" spans="1:17" hidden="1" x14ac:dyDescent="0.3">
      <c r="A4336" t="s">
        <v>8904</v>
      </c>
      <c r="B4336" t="s">
        <v>8905</v>
      </c>
      <c r="C4336" t="s">
        <v>10405</v>
      </c>
      <c r="D4336" t="s">
        <v>592</v>
      </c>
      <c r="E4336">
        <v>13.57979048</v>
      </c>
      <c r="F4336">
        <v>15.52</v>
      </c>
      <c r="G4336">
        <v>-5.1556211592226804</v>
      </c>
      <c r="H4336">
        <v>-8.0855113697285894</v>
      </c>
      <c r="I4336">
        <v>-16.615418703961101</v>
      </c>
      <c r="J4336">
        <v>-3.0054091542256698</v>
      </c>
      <c r="K4336">
        <v>14.792916648060601</v>
      </c>
      <c r="L4336">
        <v>14.0166081573574</v>
      </c>
      <c r="M4336">
        <v>58.6442879820518</v>
      </c>
      <c r="N4336">
        <v>0.70691882941875805</v>
      </c>
      <c r="O4336">
        <v>42.074742268041199</v>
      </c>
      <c r="Q4336">
        <v>7.7003659454928999E-2</v>
      </c>
    </row>
    <row r="4337" spans="1:17" hidden="1" x14ac:dyDescent="0.3">
      <c r="A4337" t="s">
        <v>8906</v>
      </c>
      <c r="B4337" t="s">
        <v>8907</v>
      </c>
      <c r="C4337" t="s">
        <v>10405</v>
      </c>
      <c r="E4337">
        <v>13.563774</v>
      </c>
      <c r="F4337">
        <v>17.010000000000002</v>
      </c>
      <c r="G4337">
        <v>-31.849498710243001</v>
      </c>
      <c r="H4337">
        <v>-4.5008389346235198</v>
      </c>
      <c r="I4337">
        <v>-17.394639483181901</v>
      </c>
      <c r="J4337">
        <v>-2.0530282018447199</v>
      </c>
      <c r="K4337">
        <v>17.009999260621999</v>
      </c>
      <c r="L4337">
        <v>16.956180907758501</v>
      </c>
      <c r="M4337">
        <v>100</v>
      </c>
      <c r="O4337">
        <v>0</v>
      </c>
      <c r="P4337">
        <v>0</v>
      </c>
    </row>
    <row r="4338" spans="1:17" hidden="1" x14ac:dyDescent="0.3">
      <c r="A4338" t="s">
        <v>8908</v>
      </c>
      <c r="B4338" t="s">
        <v>8909</v>
      </c>
      <c r="C4338" t="s">
        <v>10405</v>
      </c>
      <c r="D4338" t="s">
        <v>74</v>
      </c>
      <c r="E4338">
        <v>13.473599999999999</v>
      </c>
      <c r="F4338">
        <v>1.1200000000000001</v>
      </c>
      <c r="G4338">
        <v>8.1505012897569102</v>
      </c>
      <c r="H4338">
        <v>-7.1324178819919304</v>
      </c>
      <c r="I4338">
        <v>5.6822835937411602</v>
      </c>
      <c r="J4338">
        <v>-2.94588534470186</v>
      </c>
      <c r="K4338">
        <v>1.1250209396514801</v>
      </c>
      <c r="L4338">
        <v>1.0593800463790199</v>
      </c>
      <c r="M4338">
        <v>48.936703163897597</v>
      </c>
      <c r="N4338">
        <v>0.40180882677544999</v>
      </c>
      <c r="O4338">
        <v>50.892857142857103</v>
      </c>
      <c r="P4338">
        <v>57.746478873239397</v>
      </c>
      <c r="Q4338">
        <v>8.7320517506701001E-2</v>
      </c>
    </row>
    <row r="4339" spans="1:17" hidden="1" x14ac:dyDescent="0.3">
      <c r="A4339" t="s">
        <v>8910</v>
      </c>
      <c r="B4339" t="s">
        <v>8911</v>
      </c>
      <c r="C4339" t="s">
        <v>10405</v>
      </c>
      <c r="D4339" t="s">
        <v>1015</v>
      </c>
      <c r="E4339">
        <v>13.468</v>
      </c>
      <c r="F4339">
        <v>7.28</v>
      </c>
      <c r="G4339">
        <v>-38.873764355198297</v>
      </c>
      <c r="H4339">
        <v>-22.602384188486599</v>
      </c>
      <c r="I4339">
        <v>0.78717869863626</v>
      </c>
      <c r="J4339">
        <v>-7.4101710589875802</v>
      </c>
      <c r="K4339">
        <v>8.9564202384004101</v>
      </c>
      <c r="L4339">
        <v>8.4304932164703796</v>
      </c>
      <c r="M4339">
        <v>16.389608639909898</v>
      </c>
      <c r="N4339">
        <v>0.82008403298229904</v>
      </c>
      <c r="O4339">
        <v>132.142857142857</v>
      </c>
      <c r="P4339">
        <v>30</v>
      </c>
      <c r="Q4339">
        <v>9.7137454705344004E-2</v>
      </c>
    </row>
    <row r="4340" spans="1:17" hidden="1" x14ac:dyDescent="0.3">
      <c r="A4340" t="s">
        <v>8912</v>
      </c>
      <c r="B4340" t="s">
        <v>8913</v>
      </c>
      <c r="C4340" t="s">
        <v>10405</v>
      </c>
      <c r="D4340" t="s">
        <v>1403</v>
      </c>
      <c r="E4340">
        <v>13.44</v>
      </c>
      <c r="F4340">
        <v>96</v>
      </c>
      <c r="G4340">
        <v>-29.175701918799199</v>
      </c>
      <c r="H4340">
        <v>-5.5534705135708897</v>
      </c>
      <c r="I4340">
        <v>-25.9660680546104</v>
      </c>
      <c r="J4340">
        <v>-8.0530282018447199</v>
      </c>
      <c r="K4340">
        <v>100.591597712344</v>
      </c>
      <c r="L4340">
        <v>106.049331009097</v>
      </c>
      <c r="M4340">
        <v>37.440831164738498</v>
      </c>
      <c r="N4340">
        <v>0.56140350877192902</v>
      </c>
      <c r="O4340">
        <v>75.9583333333333</v>
      </c>
      <c r="P4340">
        <v>19.999999999999901</v>
      </c>
      <c r="Q4340">
        <v>-1.2080617347859E-2</v>
      </c>
    </row>
    <row r="4341" spans="1:17" hidden="1" x14ac:dyDescent="0.3">
      <c r="A4341" t="s">
        <v>8914</v>
      </c>
      <c r="B4341" t="s">
        <v>8915</v>
      </c>
      <c r="C4341" t="s">
        <v>10405</v>
      </c>
      <c r="D4341" t="s">
        <v>3193</v>
      </c>
      <c r="E4341">
        <v>13.416627</v>
      </c>
      <c r="F4341">
        <v>18.34</v>
      </c>
      <c r="G4341">
        <v>67.932636366009604</v>
      </c>
      <c r="H4341">
        <v>-2.3503013002149298</v>
      </c>
      <c r="I4341">
        <v>-3.76390838033186</v>
      </c>
      <c r="J4341">
        <v>1.82887447721487</v>
      </c>
      <c r="K4341">
        <v>18.438582964611498</v>
      </c>
      <c r="L4341">
        <v>17.151809140958399</v>
      </c>
      <c r="M4341">
        <v>48.4719392347926</v>
      </c>
      <c r="N4341">
        <v>0.46490797947108597</v>
      </c>
      <c r="O4341">
        <v>28.680479825517999</v>
      </c>
      <c r="P4341">
        <v>105.375139977603</v>
      </c>
      <c r="Q4341">
        <v>6.2305854068947002E-2</v>
      </c>
    </row>
    <row r="4342" spans="1:17" hidden="1" x14ac:dyDescent="0.3">
      <c r="A4342" t="s">
        <v>8916</v>
      </c>
      <c r="B4342" t="s">
        <v>8917</v>
      </c>
      <c r="C4342" t="s">
        <v>10405</v>
      </c>
      <c r="D4342" t="s">
        <v>276</v>
      </c>
      <c r="E4342">
        <v>13.4131105</v>
      </c>
      <c r="F4342">
        <v>31.45</v>
      </c>
      <c r="G4342">
        <v>-14.4987524415863</v>
      </c>
      <c r="H4342">
        <v>-3.6659595283155602</v>
      </c>
      <c r="I4342">
        <v>5.3610201577236101</v>
      </c>
      <c r="J4342">
        <v>-5.9150565037315204</v>
      </c>
      <c r="K4342">
        <v>29.858896708681399</v>
      </c>
      <c r="L4342">
        <v>27.6169107249024</v>
      </c>
      <c r="M4342">
        <v>47.3575208497044</v>
      </c>
      <c r="N4342">
        <v>0.25995694486874799</v>
      </c>
      <c r="O4342">
        <v>13.1001589825119</v>
      </c>
      <c r="P4342">
        <v>41.221374045801497</v>
      </c>
      <c r="Q4342">
        <v>1.3416726780139001E-2</v>
      </c>
    </row>
    <row r="4343" spans="1:17" hidden="1" x14ac:dyDescent="0.3">
      <c r="A4343" t="s">
        <v>8918</v>
      </c>
      <c r="B4343" t="s">
        <v>8919</v>
      </c>
      <c r="C4343" t="s">
        <v>10405</v>
      </c>
      <c r="D4343" t="s">
        <v>279</v>
      </c>
      <c r="E4343">
        <v>13.411376764</v>
      </c>
      <c r="F4343">
        <v>10.52</v>
      </c>
      <c r="G4343">
        <v>52.711904798528799</v>
      </c>
      <c r="H4343">
        <v>16.2798728908644</v>
      </c>
      <c r="I4343">
        <v>-3.6649097534521902</v>
      </c>
      <c r="J4343">
        <v>2.9369917582351102</v>
      </c>
      <c r="K4343">
        <v>8.1663543093373399</v>
      </c>
      <c r="L4343">
        <v>6.4543019581050496</v>
      </c>
      <c r="M4343">
        <v>94.514098977665597</v>
      </c>
      <c r="N4343">
        <v>0.52847889211525501</v>
      </c>
      <c r="O4343">
        <v>0</v>
      </c>
      <c r="P4343">
        <v>110.4</v>
      </c>
    </row>
    <row r="4344" spans="1:17" hidden="1" x14ac:dyDescent="0.3">
      <c r="A4344" t="s">
        <v>8920</v>
      </c>
      <c r="B4344" t="s">
        <v>8921</v>
      </c>
      <c r="C4344" t="s">
        <v>10405</v>
      </c>
      <c r="D4344" t="s">
        <v>2999</v>
      </c>
      <c r="E4344">
        <v>13.3822224</v>
      </c>
      <c r="F4344">
        <v>31.12</v>
      </c>
      <c r="G4344">
        <v>-49.954761868137801</v>
      </c>
      <c r="H4344">
        <v>8.3077478274516103</v>
      </c>
      <c r="I4344">
        <v>-21.670246988564799</v>
      </c>
      <c r="J4344">
        <v>-1.9577901066066199</v>
      </c>
      <c r="K4344">
        <v>30.104764400665601</v>
      </c>
      <c r="L4344">
        <v>33.781365488509003</v>
      </c>
      <c r="M4344">
        <v>53.840788850761101</v>
      </c>
      <c r="N4344">
        <v>2.6825752506100402</v>
      </c>
      <c r="O4344">
        <v>78.663239074550106</v>
      </c>
      <c r="P4344">
        <v>17.878787878787801</v>
      </c>
      <c r="Q4344">
        <v>5.1465718742814998E-2</v>
      </c>
    </row>
    <row r="4345" spans="1:17" hidden="1" x14ac:dyDescent="0.3">
      <c r="A4345" t="s">
        <v>8922</v>
      </c>
      <c r="B4345" t="s">
        <v>8923</v>
      </c>
      <c r="C4345" t="s">
        <v>10405</v>
      </c>
      <c r="D4345" t="s">
        <v>54</v>
      </c>
      <c r="E4345">
        <v>13.347737975999999</v>
      </c>
      <c r="F4345">
        <v>5.34</v>
      </c>
      <c r="G4345">
        <v>-109.590224012452</v>
      </c>
      <c r="H4345">
        <v>-52.691315125099699</v>
      </c>
      <c r="I4345">
        <v>-91.572589193046497</v>
      </c>
      <c r="J4345">
        <v>-9.5360213991236193</v>
      </c>
      <c r="K4345">
        <v>11.8680032425692</v>
      </c>
      <c r="L4345">
        <v>18.595552775620099</v>
      </c>
      <c r="M4345">
        <v>1.09878051105082</v>
      </c>
      <c r="N4345">
        <v>0.62742594484167502</v>
      </c>
      <c r="O4345">
        <v>396.25468164794</v>
      </c>
      <c r="P4345">
        <v>0</v>
      </c>
      <c r="Q4345">
        <v>-2.985675808517E-2</v>
      </c>
    </row>
    <row r="4346" spans="1:17" hidden="1" x14ac:dyDescent="0.3">
      <c r="A4346" t="s">
        <v>8924</v>
      </c>
      <c r="B4346" t="s">
        <v>8925</v>
      </c>
      <c r="C4346" t="s">
        <v>10405</v>
      </c>
      <c r="D4346" t="s">
        <v>1403</v>
      </c>
      <c r="E4346">
        <v>13.23</v>
      </c>
      <c r="F4346">
        <v>264.60000000000002</v>
      </c>
      <c r="G4346">
        <v>117.77314279919</v>
      </c>
      <c r="H4346">
        <v>10.806178609236101</v>
      </c>
      <c r="I4346">
        <v>-36.699305539906497</v>
      </c>
      <c r="J4346">
        <v>-22.5068859930701</v>
      </c>
      <c r="K4346">
        <v>283.89715105398602</v>
      </c>
      <c r="L4346">
        <v>248.54634091418899</v>
      </c>
      <c r="M4346">
        <v>45.449173244664301</v>
      </c>
      <c r="N4346">
        <v>1.17687151647736</v>
      </c>
      <c r="O4346">
        <v>48.526077097505599</v>
      </c>
      <c r="P4346">
        <v>159.61538461538399</v>
      </c>
    </row>
    <row r="4347" spans="1:17" hidden="1" x14ac:dyDescent="0.3">
      <c r="A4347" t="s">
        <v>8926</v>
      </c>
      <c r="B4347" t="s">
        <v>8927</v>
      </c>
      <c r="C4347" t="s">
        <v>10405</v>
      </c>
      <c r="D4347" t="s">
        <v>592</v>
      </c>
      <c r="E4347">
        <v>13.227040000000001</v>
      </c>
      <c r="F4347">
        <v>22.9</v>
      </c>
      <c r="G4347">
        <v>-54.745121605865897</v>
      </c>
      <c r="H4347">
        <v>-11.929410363194901</v>
      </c>
      <c r="I4347">
        <v>-10.285191400862001</v>
      </c>
      <c r="J4347">
        <v>-3.6582342755974402</v>
      </c>
      <c r="K4347">
        <v>23.786446269148001</v>
      </c>
      <c r="L4347">
        <v>25.1300143358235</v>
      </c>
      <c r="M4347">
        <v>45.379103546981597</v>
      </c>
      <c r="N4347">
        <v>0.52744418441801</v>
      </c>
      <c r="O4347">
        <v>52.620087336244502</v>
      </c>
      <c r="P4347">
        <v>20.5263157894736</v>
      </c>
      <c r="Q4347">
        <v>0.12283000275054801</v>
      </c>
    </row>
    <row r="4348" spans="1:17" hidden="1" x14ac:dyDescent="0.3">
      <c r="A4348" t="s">
        <v>8928</v>
      </c>
      <c r="B4348" t="s">
        <v>8929</v>
      </c>
      <c r="C4348" t="s">
        <v>10405</v>
      </c>
      <c r="D4348" t="s">
        <v>998</v>
      </c>
      <c r="E4348">
        <v>13.16</v>
      </c>
      <c r="F4348">
        <v>6.58</v>
      </c>
      <c r="G4348">
        <v>-28.552795413539702</v>
      </c>
      <c r="H4348">
        <v>-4.5008389346235198</v>
      </c>
      <c r="I4348">
        <v>-7.1768840392958202</v>
      </c>
      <c r="J4348">
        <v>-5.1920416547595201</v>
      </c>
      <c r="K4348">
        <v>6.3922126817048204</v>
      </c>
      <c r="L4348">
        <v>6.5068796213191904</v>
      </c>
      <c r="M4348">
        <v>55.420380539301497</v>
      </c>
      <c r="N4348">
        <v>0.94106654517864896</v>
      </c>
      <c r="O4348">
        <v>35.258358662613901</v>
      </c>
      <c r="P4348">
        <v>28.515625</v>
      </c>
      <c r="Q4348">
        <v>8.5042189484904995E-2</v>
      </c>
    </row>
    <row r="4349" spans="1:17" hidden="1" x14ac:dyDescent="0.3">
      <c r="A4349" t="s">
        <v>8930</v>
      </c>
      <c r="B4349" t="s">
        <v>8931</v>
      </c>
      <c r="C4349" t="s">
        <v>10405</v>
      </c>
      <c r="D4349" t="s">
        <v>1614</v>
      </c>
      <c r="E4349">
        <v>13.129025</v>
      </c>
      <c r="F4349">
        <v>14.5</v>
      </c>
      <c r="G4349">
        <v>-6.6336092456489597</v>
      </c>
      <c r="H4349">
        <v>-1.71512464890923</v>
      </c>
      <c r="I4349">
        <v>-4.2901153022146801</v>
      </c>
      <c r="J4349">
        <v>-2.6058962046090599</v>
      </c>
      <c r="K4349">
        <v>14.645392670250599</v>
      </c>
      <c r="L4349">
        <v>15.284449452277901</v>
      </c>
      <c r="M4349">
        <v>50.581029010523203</v>
      </c>
      <c r="N4349">
        <v>1.66371177748312</v>
      </c>
      <c r="O4349">
        <v>57.379310344827502</v>
      </c>
      <c r="P4349">
        <v>34.508348794062996</v>
      </c>
      <c r="Q4349">
        <v>7.1828567933603996E-2</v>
      </c>
    </row>
    <row r="4350" spans="1:17" hidden="1" x14ac:dyDescent="0.3">
      <c r="A4350" t="s">
        <v>8932</v>
      </c>
      <c r="B4350" t="s">
        <v>8933</v>
      </c>
      <c r="C4350" t="s">
        <v>10405</v>
      </c>
      <c r="D4350" t="s">
        <v>753</v>
      </c>
      <c r="E4350">
        <v>13.10207943</v>
      </c>
      <c r="F4350">
        <v>132.77000000000001</v>
      </c>
      <c r="G4350">
        <v>21.712842256678002</v>
      </c>
      <c r="H4350">
        <v>3.6211122848886701</v>
      </c>
      <c r="I4350">
        <v>13.7491771900697</v>
      </c>
      <c r="J4350">
        <v>2.0731853903882902</v>
      </c>
      <c r="K4350">
        <v>122.929422775644</v>
      </c>
      <c r="L4350">
        <v>109.649540692988</v>
      </c>
      <c r="M4350">
        <v>34.201172078942697</v>
      </c>
      <c r="N4350">
        <v>0.76491228335741401</v>
      </c>
      <c r="O4350">
        <v>2.1691647209459899</v>
      </c>
      <c r="P4350">
        <v>58.701888596700897</v>
      </c>
    </row>
    <row r="4351" spans="1:17" hidden="1" x14ac:dyDescent="0.3">
      <c r="A4351" t="s">
        <v>8934</v>
      </c>
      <c r="B4351" t="s">
        <v>8935</v>
      </c>
      <c r="C4351" t="s">
        <v>10405</v>
      </c>
      <c r="D4351" t="s">
        <v>116</v>
      </c>
      <c r="E4351">
        <v>13.060374884345199</v>
      </c>
      <c r="F4351">
        <v>99.6</v>
      </c>
      <c r="G4351">
        <v>-5.5931859894901201</v>
      </c>
      <c r="H4351">
        <v>-1.87035303188851</v>
      </c>
      <c r="I4351">
        <v>-12.2495918825592</v>
      </c>
      <c r="J4351">
        <v>1.0670674632677399</v>
      </c>
      <c r="K4351">
        <v>88.622837348358701</v>
      </c>
      <c r="L4351">
        <v>75.642478964540601</v>
      </c>
      <c r="M4351">
        <v>75.835066412166697</v>
      </c>
      <c r="N4351">
        <v>1</v>
      </c>
      <c r="Q4351">
        <v>-4.6725400847372998E-2</v>
      </c>
    </row>
    <row r="4352" spans="1:17" hidden="1" x14ac:dyDescent="0.3">
      <c r="A4352" t="s">
        <v>8936</v>
      </c>
      <c r="B4352" t="s">
        <v>8937</v>
      </c>
      <c r="C4352" t="s">
        <v>10405</v>
      </c>
      <c r="D4352" t="s">
        <v>374</v>
      </c>
      <c r="E4352">
        <v>13.0514663</v>
      </c>
      <c r="F4352">
        <v>24.11</v>
      </c>
      <c r="G4352">
        <v>-18.603843473042499</v>
      </c>
      <c r="H4352">
        <v>-4.2113434838377497</v>
      </c>
      <c r="I4352">
        <v>-4.73108808131275</v>
      </c>
      <c r="J4352">
        <v>-5.01421267563423</v>
      </c>
      <c r="K4352">
        <v>24.777859558233899</v>
      </c>
      <c r="L4352">
        <v>26.217207912168799</v>
      </c>
      <c r="M4352">
        <v>50.138524551951498</v>
      </c>
      <c r="N4352">
        <v>0.82249176183058204</v>
      </c>
      <c r="O4352">
        <v>54.707590211530402</v>
      </c>
      <c r="P4352">
        <v>26.230366492146501</v>
      </c>
    </row>
    <row r="4353" spans="1:17" hidden="1" x14ac:dyDescent="0.3">
      <c r="A4353" t="s">
        <v>8938</v>
      </c>
      <c r="B4353" t="s">
        <v>8939</v>
      </c>
      <c r="C4353" t="s">
        <v>10405</v>
      </c>
      <c r="D4353" t="s">
        <v>74</v>
      </c>
      <c r="E4353">
        <v>13.05072</v>
      </c>
      <c r="F4353">
        <v>2.2799999999999998</v>
      </c>
      <c r="G4353">
        <v>-45.811762861186402</v>
      </c>
      <c r="H4353">
        <v>-15.6546850884696</v>
      </c>
      <c r="I4353">
        <v>7.8800857915433298</v>
      </c>
      <c r="J4353">
        <v>-9.6530282018447195</v>
      </c>
      <c r="K4353">
        <v>2.4568974661830798</v>
      </c>
      <c r="L4353">
        <v>2.4594972244400402</v>
      </c>
      <c r="M4353">
        <v>25.482081835553199</v>
      </c>
      <c r="N4353">
        <v>0.93578373184123298</v>
      </c>
      <c r="O4353">
        <v>106.140350877193</v>
      </c>
      <c r="P4353">
        <v>78.124999999999901</v>
      </c>
      <c r="Q4353">
        <v>-6.1117722693561999E-2</v>
      </c>
    </row>
    <row r="4354" spans="1:17" hidden="1" x14ac:dyDescent="0.3">
      <c r="A4354" t="s">
        <v>8940</v>
      </c>
      <c r="B4354" t="s">
        <v>8941</v>
      </c>
      <c r="C4354" t="s">
        <v>10405</v>
      </c>
      <c r="D4354" t="s">
        <v>512</v>
      </c>
      <c r="E4354">
        <v>13.048870946999999</v>
      </c>
      <c r="F4354">
        <v>10.97</v>
      </c>
      <c r="G4354">
        <v>48.281864179740502</v>
      </c>
      <c r="H4354">
        <v>19.9039229701383</v>
      </c>
      <c r="I4354">
        <v>58.688827611521099</v>
      </c>
      <c r="J4354">
        <v>-5.3832779705773897</v>
      </c>
      <c r="K4354">
        <v>10.0855629688335</v>
      </c>
      <c r="L4354">
        <v>8.1427267320301109</v>
      </c>
      <c r="M4354">
        <v>47.893482963733497</v>
      </c>
      <c r="N4354">
        <v>0.85187307722346495</v>
      </c>
      <c r="O4354">
        <v>29.261622607110201</v>
      </c>
      <c r="P4354">
        <v>110.55662188099799</v>
      </c>
      <c r="Q4354">
        <v>0.124855375047614</v>
      </c>
    </row>
    <row r="4355" spans="1:17" hidden="1" x14ac:dyDescent="0.3">
      <c r="A4355" t="s">
        <v>8942</v>
      </c>
      <c r="B4355" t="s">
        <v>8943</v>
      </c>
      <c r="C4355" t="s">
        <v>10405</v>
      </c>
      <c r="D4355" t="s">
        <v>642</v>
      </c>
      <c r="E4355">
        <v>13.028510000000001</v>
      </c>
      <c r="F4355">
        <v>45.65</v>
      </c>
      <c r="G4355">
        <v>102.13307432922301</v>
      </c>
      <c r="H4355">
        <v>32.873792333813</v>
      </c>
      <c r="I4355">
        <v>28.172962557634399</v>
      </c>
      <c r="J4355">
        <v>6.1486446606088103</v>
      </c>
      <c r="K4355">
        <v>43.019595232005699</v>
      </c>
      <c r="L4355">
        <v>39.465730897559602</v>
      </c>
      <c r="M4355">
        <v>74.559194090821805</v>
      </c>
      <c r="N4355">
        <v>0.29291631050408001</v>
      </c>
      <c r="O4355">
        <v>36.210295728368003</v>
      </c>
      <c r="P4355">
        <v>174.00960384153601</v>
      </c>
      <c r="Q4355">
        <v>2.9070590533093001E-2</v>
      </c>
    </row>
    <row r="4356" spans="1:17" hidden="1" x14ac:dyDescent="0.3">
      <c r="A4356" t="s">
        <v>8944</v>
      </c>
      <c r="B4356" t="s">
        <v>8945</v>
      </c>
      <c r="C4356" t="s">
        <v>10405</v>
      </c>
      <c r="D4356" t="s">
        <v>125</v>
      </c>
      <c r="E4356">
        <v>13.017225</v>
      </c>
      <c r="F4356">
        <v>3.95</v>
      </c>
      <c r="G4356">
        <v>48.515798093409799</v>
      </c>
      <c r="H4356">
        <v>-3.2285743035802699</v>
      </c>
      <c r="I4356">
        <v>50.690466899796803</v>
      </c>
      <c r="J4356">
        <v>-4.2643304131469399</v>
      </c>
      <c r="K4356">
        <v>3.85280552005994</v>
      </c>
      <c r="L4356">
        <v>3.2371848799753198</v>
      </c>
      <c r="M4356">
        <v>53.398830825808197</v>
      </c>
      <c r="N4356">
        <v>0.68581336751639499</v>
      </c>
      <c r="O4356">
        <v>26.329113924050599</v>
      </c>
      <c r="P4356">
        <v>105.729166666666</v>
      </c>
      <c r="Q4356">
        <v>-3.3366959630024E-2</v>
      </c>
    </row>
    <row r="4357" spans="1:17" hidden="1" x14ac:dyDescent="0.3">
      <c r="A4357" t="s">
        <v>8946</v>
      </c>
      <c r="B4357" t="s">
        <v>8947</v>
      </c>
      <c r="C4357" t="s">
        <v>10405</v>
      </c>
      <c r="D4357" t="s">
        <v>592</v>
      </c>
      <c r="E4357">
        <v>12.983183520000001</v>
      </c>
      <c r="F4357">
        <v>26.45</v>
      </c>
      <c r="G4357">
        <v>-17.643971939949399</v>
      </c>
      <c r="H4357">
        <v>-8.8282821369314899</v>
      </c>
      <c r="I4357">
        <v>-4.8414479938202204</v>
      </c>
      <c r="J4357">
        <v>1.6202816848297601</v>
      </c>
      <c r="K4357">
        <v>26.907413920817898</v>
      </c>
      <c r="L4357">
        <v>25.6996668157343</v>
      </c>
      <c r="M4357">
        <v>43.768556211039296</v>
      </c>
      <c r="N4357">
        <v>0.44379760792607098</v>
      </c>
      <c r="O4357">
        <v>43.289224952741002</v>
      </c>
      <c r="P4357">
        <v>36.340206185566998</v>
      </c>
      <c r="Q4357">
        <v>6.3646309511978E-2</v>
      </c>
    </row>
    <row r="4358" spans="1:17" hidden="1" x14ac:dyDescent="0.3">
      <c r="A4358" t="s">
        <v>8948</v>
      </c>
      <c r="B4358" t="s">
        <v>8949</v>
      </c>
      <c r="C4358" t="s">
        <v>10405</v>
      </c>
      <c r="D4358" t="s">
        <v>1597</v>
      </c>
      <c r="E4358">
        <v>12.9578562</v>
      </c>
      <c r="F4358">
        <v>36.81</v>
      </c>
      <c r="G4358">
        <v>177.99898613824101</v>
      </c>
      <c r="H4358">
        <v>13.0048447289035</v>
      </c>
      <c r="I4358">
        <v>-8.1337312017927701</v>
      </c>
      <c r="J4358">
        <v>4.9567322240647602</v>
      </c>
      <c r="K4358">
        <v>33.468261517383901</v>
      </c>
      <c r="M4358">
        <v>58.654846860694398</v>
      </c>
      <c r="N4358">
        <v>0.73935912337768195</v>
      </c>
      <c r="O4358">
        <v>20.0488997555012</v>
      </c>
      <c r="P4358">
        <v>225.17667844522899</v>
      </c>
    </row>
    <row r="4359" spans="1:17" hidden="1" x14ac:dyDescent="0.3">
      <c r="A4359" t="s">
        <v>8950</v>
      </c>
      <c r="B4359" t="s">
        <v>8951</v>
      </c>
      <c r="C4359" t="s">
        <v>10405</v>
      </c>
      <c r="D4359" t="s">
        <v>400</v>
      </c>
      <c r="E4359">
        <v>12.954577499999999</v>
      </c>
      <c r="F4359">
        <v>17.25</v>
      </c>
      <c r="G4359">
        <v>18.937214576470101</v>
      </c>
      <c r="H4359">
        <v>-13.443928365517801</v>
      </c>
      <c r="I4359">
        <v>24.814758703132899</v>
      </c>
      <c r="J4359">
        <v>-3.2875961030792902</v>
      </c>
      <c r="K4359">
        <v>16.163322948575299</v>
      </c>
      <c r="L4359">
        <v>13.8368470049771</v>
      </c>
      <c r="M4359">
        <v>54.8983394643042</v>
      </c>
      <c r="N4359">
        <v>0.71478130206121504</v>
      </c>
      <c r="O4359">
        <v>12.463768115942001</v>
      </c>
      <c r="P4359">
        <v>104.626334519572</v>
      </c>
      <c r="Q4359">
        <v>9.7278202883319995E-2</v>
      </c>
    </row>
    <row r="4360" spans="1:17" hidden="1" x14ac:dyDescent="0.3">
      <c r="A4360" t="s">
        <v>8952</v>
      </c>
      <c r="B4360" t="s">
        <v>8953</v>
      </c>
      <c r="C4360" t="s">
        <v>10405</v>
      </c>
      <c r="D4360" t="s">
        <v>549</v>
      </c>
      <c r="E4360">
        <v>12.86771952</v>
      </c>
      <c r="F4360">
        <v>10.96</v>
      </c>
      <c r="G4360">
        <v>-47.541806402550698</v>
      </c>
      <c r="H4360">
        <v>7.6533112630049303</v>
      </c>
      <c r="I4360">
        <v>-4.4049487615324203</v>
      </c>
      <c r="J4360">
        <v>3.03956439074785</v>
      </c>
      <c r="K4360">
        <v>10.788915592599199</v>
      </c>
      <c r="L4360">
        <v>10.991378324310899</v>
      </c>
      <c r="M4360">
        <v>50.358467681787502</v>
      </c>
      <c r="N4360">
        <v>0.58523574321984095</v>
      </c>
      <c r="O4360">
        <v>41.332116788321102</v>
      </c>
      <c r="P4360">
        <v>28.9411764705882</v>
      </c>
      <c r="Q4360">
        <v>0.118163455332067</v>
      </c>
    </row>
    <row r="4361" spans="1:17" hidden="1" x14ac:dyDescent="0.3">
      <c r="A4361" t="s">
        <v>8954</v>
      </c>
      <c r="B4361" t="s">
        <v>8955</v>
      </c>
      <c r="C4361" t="s">
        <v>10405</v>
      </c>
      <c r="D4361" t="s">
        <v>27</v>
      </c>
      <c r="E4361">
        <v>12.846399999999999</v>
      </c>
      <c r="F4361">
        <v>37</v>
      </c>
      <c r="G4361">
        <v>7.2482456506591504</v>
      </c>
      <c r="H4361">
        <v>27.0110007739375</v>
      </c>
      <c r="I4361">
        <v>8.0290893303773991</v>
      </c>
      <c r="J4361">
        <v>4.2798142134719104</v>
      </c>
      <c r="K4361">
        <v>29.482903674619401</v>
      </c>
      <c r="L4361">
        <v>27.643502334140202</v>
      </c>
      <c r="M4361">
        <v>87.742613102750497</v>
      </c>
      <c r="N4361">
        <v>1.13956834532374</v>
      </c>
      <c r="O4361">
        <v>0</v>
      </c>
      <c r="P4361">
        <v>56.448202959830802</v>
      </c>
    </row>
    <row r="4362" spans="1:17" hidden="1" x14ac:dyDescent="0.3">
      <c r="A4362" t="s">
        <v>8956</v>
      </c>
      <c r="B4362" t="s">
        <v>8957</v>
      </c>
      <c r="C4362" t="s">
        <v>10405</v>
      </c>
      <c r="D4362" t="s">
        <v>273</v>
      </c>
      <c r="E4362">
        <v>12.84520404</v>
      </c>
      <c r="F4362">
        <v>23.06</v>
      </c>
      <c r="G4362">
        <v>-20.5023234325994</v>
      </c>
      <c r="H4362">
        <v>2.9182258135779202</v>
      </c>
      <c r="I4362">
        <v>-17.437985820416401</v>
      </c>
      <c r="J4362">
        <v>1.72629412656535</v>
      </c>
      <c r="K4362">
        <v>23.0345534699048</v>
      </c>
      <c r="L4362">
        <v>23.5013592314615</v>
      </c>
      <c r="M4362">
        <v>46.173493536613798</v>
      </c>
      <c r="N4362">
        <v>1.2806773296442999</v>
      </c>
      <c r="O4362">
        <v>90.806591500433598</v>
      </c>
      <c r="P4362">
        <v>44.124999999999901</v>
      </c>
      <c r="Q4362">
        <v>2.26105707763E-4</v>
      </c>
    </row>
    <row r="4363" spans="1:17" hidden="1" x14ac:dyDescent="0.3">
      <c r="A4363" t="s">
        <v>8958</v>
      </c>
      <c r="B4363" t="s">
        <v>8959</v>
      </c>
      <c r="C4363" t="s">
        <v>10405</v>
      </c>
      <c r="D4363" t="s">
        <v>1806</v>
      </c>
      <c r="E4363">
        <v>12.832666</v>
      </c>
      <c r="F4363">
        <v>35.42</v>
      </c>
      <c r="G4363">
        <v>147.04813908503201</v>
      </c>
      <c r="H4363">
        <v>43.538376751650901</v>
      </c>
      <c r="I4363">
        <v>228.16633612657401</v>
      </c>
      <c r="J4363">
        <v>6.1401182156007401</v>
      </c>
      <c r="K4363">
        <v>26.397420627556201</v>
      </c>
      <c r="L4363">
        <v>19.502212527043302</v>
      </c>
      <c r="M4363">
        <v>95.599831939930297</v>
      </c>
      <c r="N4363">
        <v>3.9779549134133698</v>
      </c>
      <c r="O4363">
        <v>0</v>
      </c>
      <c r="P4363">
        <v>272.84210526315701</v>
      </c>
      <c r="Q4363">
        <v>0.16198924636732601</v>
      </c>
    </row>
    <row r="4364" spans="1:17" hidden="1" x14ac:dyDescent="0.3">
      <c r="A4364" t="s">
        <v>8960</v>
      </c>
      <c r="B4364" t="s">
        <v>8961</v>
      </c>
      <c r="C4364" t="s">
        <v>10405</v>
      </c>
      <c r="D4364" t="s">
        <v>592</v>
      </c>
      <c r="E4364">
        <v>12.8086923539507</v>
      </c>
      <c r="F4364">
        <v>31.5</v>
      </c>
      <c r="G4364">
        <v>-38.377688621222298</v>
      </c>
      <c r="I4364">
        <v>-24.747580659652499</v>
      </c>
      <c r="K4364">
        <v>68.019953763615703</v>
      </c>
      <c r="M4364">
        <v>1.6190693955E-5</v>
      </c>
      <c r="N4364">
        <v>0.25</v>
      </c>
      <c r="O4364">
        <v>17.7777777777777</v>
      </c>
      <c r="P4364">
        <v>0</v>
      </c>
    </row>
    <row r="4365" spans="1:17" hidden="1" x14ac:dyDescent="0.3">
      <c r="A4365" t="s">
        <v>8962</v>
      </c>
      <c r="B4365" t="s">
        <v>8963</v>
      </c>
      <c r="C4365" t="s">
        <v>10405</v>
      </c>
      <c r="D4365" t="s">
        <v>753</v>
      </c>
      <c r="E4365">
        <v>12.801381996</v>
      </c>
      <c r="F4365">
        <v>267.82</v>
      </c>
      <c r="G4365">
        <v>2.05380612451517</v>
      </c>
      <c r="H4365">
        <v>1.0988169524448701</v>
      </c>
      <c r="I4365">
        <v>1.0521342110376899</v>
      </c>
      <c r="J4365">
        <v>0.83492089709991002</v>
      </c>
      <c r="K4365">
        <v>256.33283181367699</v>
      </c>
      <c r="L4365">
        <v>237.01565789799599</v>
      </c>
      <c r="M4365">
        <v>61.795021026026802</v>
      </c>
      <c r="N4365">
        <v>0.48736909375230297</v>
      </c>
      <c r="O4365">
        <v>2.7891867672317399</v>
      </c>
      <c r="P4365">
        <v>38.939614027806599</v>
      </c>
    </row>
    <row r="4366" spans="1:17" hidden="1" x14ac:dyDescent="0.3">
      <c r="A4366" t="s">
        <v>8964</v>
      </c>
      <c r="B4366" t="s">
        <v>8965</v>
      </c>
      <c r="C4366" t="s">
        <v>10405</v>
      </c>
      <c r="D4366" t="s">
        <v>753</v>
      </c>
      <c r="E4366">
        <v>12.781170502</v>
      </c>
      <c r="F4366">
        <v>27.36</v>
      </c>
      <c r="G4366">
        <v>-14.736237859288501</v>
      </c>
      <c r="H4366">
        <v>1.4245169714942201</v>
      </c>
      <c r="I4366">
        <v>-1.1669419470731599</v>
      </c>
      <c r="J4366">
        <v>1.05558603036502</v>
      </c>
      <c r="K4366">
        <v>26.0945122842259</v>
      </c>
      <c r="L4366">
        <v>24.9104569723583</v>
      </c>
      <c r="N4366">
        <v>1.3348627874129899</v>
      </c>
      <c r="O4366">
        <v>4.0570175438596499</v>
      </c>
      <c r="P4366">
        <v>24.081632653061199</v>
      </c>
    </row>
    <row r="4367" spans="1:17" hidden="1" x14ac:dyDescent="0.3">
      <c r="A4367" t="s">
        <v>8966</v>
      </c>
      <c r="B4367" t="s">
        <v>8967</v>
      </c>
      <c r="C4367" t="s">
        <v>10405</v>
      </c>
      <c r="D4367" t="s">
        <v>1429</v>
      </c>
      <c r="E4367">
        <v>12.765805185</v>
      </c>
      <c r="F4367">
        <v>41.43</v>
      </c>
      <c r="G4367">
        <v>45.961660088040098</v>
      </c>
      <c r="H4367">
        <v>48.267260174938997</v>
      </c>
      <c r="I4367">
        <v>55.230360516818003</v>
      </c>
      <c r="J4367">
        <v>15.3525058653971</v>
      </c>
      <c r="K4367">
        <v>28.921598381460999</v>
      </c>
      <c r="L4367">
        <v>25.877220217649899</v>
      </c>
      <c r="M4367">
        <v>94.855766657571294</v>
      </c>
      <c r="N4367">
        <v>3.1189315249471701</v>
      </c>
      <c r="O4367">
        <v>0</v>
      </c>
      <c r="P4367">
        <v>154.953846153846</v>
      </c>
      <c r="Q4367">
        <v>0.115875721329563</v>
      </c>
    </row>
    <row r="4368" spans="1:17" hidden="1" x14ac:dyDescent="0.3">
      <c r="A4368" t="s">
        <v>8968</v>
      </c>
      <c r="B4368" t="s">
        <v>8969</v>
      </c>
      <c r="C4368" t="s">
        <v>10405</v>
      </c>
      <c r="D4368" t="s">
        <v>125</v>
      </c>
      <c r="E4368">
        <v>12.7492365</v>
      </c>
      <c r="F4368">
        <v>38.5</v>
      </c>
      <c r="G4368">
        <v>-28.243470723160101</v>
      </c>
      <c r="H4368">
        <v>-4.4489582601747504</v>
      </c>
      <c r="I4368">
        <v>-16.0788500094977</v>
      </c>
      <c r="J4368">
        <v>-5.5315066803231998</v>
      </c>
      <c r="K4368">
        <v>38.310869311044399</v>
      </c>
      <c r="L4368">
        <v>37.998737372331597</v>
      </c>
      <c r="M4368">
        <v>52.293739175639999</v>
      </c>
      <c r="N4368">
        <v>0.84637851916160201</v>
      </c>
      <c r="O4368">
        <v>31.948051948051901</v>
      </c>
      <c r="P4368">
        <v>19.9376947040498</v>
      </c>
      <c r="Q4368">
        <v>2.6197886764836E-2</v>
      </c>
    </row>
    <row r="4369" spans="1:17" hidden="1" x14ac:dyDescent="0.3">
      <c r="A4369" t="s">
        <v>8970</v>
      </c>
      <c r="B4369" t="s">
        <v>8971</v>
      </c>
      <c r="C4369" t="s">
        <v>10405</v>
      </c>
      <c r="D4369" t="s">
        <v>130</v>
      </c>
      <c r="E4369">
        <v>12.749143399999999</v>
      </c>
      <c r="F4369">
        <v>18.25</v>
      </c>
      <c r="G4369">
        <v>-31.849498710243001</v>
      </c>
      <c r="H4369">
        <v>-4.5008389346235198</v>
      </c>
      <c r="I4369">
        <v>-17.394639483181901</v>
      </c>
      <c r="J4369">
        <v>-2.0530282018447199</v>
      </c>
      <c r="K4369">
        <v>18.2499998693965</v>
      </c>
      <c r="L4369">
        <v>18.238727764292801</v>
      </c>
      <c r="M4369">
        <v>100</v>
      </c>
      <c r="O4369">
        <v>0</v>
      </c>
      <c r="P4369">
        <v>0</v>
      </c>
    </row>
    <row r="4370" spans="1:17" hidden="1" x14ac:dyDescent="0.3">
      <c r="A4370" t="s">
        <v>8972</v>
      </c>
      <c r="B4370" t="s">
        <v>8973</v>
      </c>
      <c r="C4370" t="s">
        <v>10405</v>
      </c>
      <c r="D4370" t="s">
        <v>753</v>
      </c>
      <c r="E4370">
        <v>12.67263724</v>
      </c>
      <c r="F4370">
        <v>83.98</v>
      </c>
      <c r="G4370">
        <v>-1.7488015762384299</v>
      </c>
      <c r="H4370">
        <v>1.6157507545538601</v>
      </c>
      <c r="I4370">
        <v>0.55479871906526701</v>
      </c>
      <c r="J4370">
        <v>1.54190233678554</v>
      </c>
      <c r="K4370">
        <v>80.328812111461602</v>
      </c>
      <c r="L4370">
        <v>74.692998745260198</v>
      </c>
      <c r="M4370">
        <v>56.470560257846202</v>
      </c>
      <c r="N4370">
        <v>0.83083258148278205</v>
      </c>
      <c r="O4370">
        <v>2.39342700643008</v>
      </c>
      <c r="P4370">
        <v>36.331168831168803</v>
      </c>
    </row>
    <row r="4371" spans="1:17" hidden="1" x14ac:dyDescent="0.3">
      <c r="A4371" t="s">
        <v>8974</v>
      </c>
      <c r="B4371" t="s">
        <v>8975</v>
      </c>
      <c r="C4371" t="s">
        <v>10405</v>
      </c>
      <c r="D4371" t="s">
        <v>74</v>
      </c>
      <c r="E4371">
        <v>12.66032618</v>
      </c>
      <c r="F4371">
        <v>6.85</v>
      </c>
      <c r="G4371">
        <v>-44.810108621297701</v>
      </c>
      <c r="H4371">
        <v>-6.8264203299723603</v>
      </c>
      <c r="I4371">
        <v>-27.969052015818999</v>
      </c>
      <c r="J4371">
        <v>-4.6617238540186401</v>
      </c>
      <c r="K4371">
        <v>6.8871566071080901</v>
      </c>
      <c r="L4371">
        <v>7.48281252074666</v>
      </c>
      <c r="M4371">
        <v>62.520068526023898</v>
      </c>
      <c r="N4371">
        <v>0.76514101600124296</v>
      </c>
      <c r="O4371">
        <v>65.5474452554744</v>
      </c>
      <c r="P4371">
        <v>13.5986733001658</v>
      </c>
      <c r="Q4371">
        <v>3.0490648982574999E-2</v>
      </c>
    </row>
    <row r="4372" spans="1:17" hidden="1" x14ac:dyDescent="0.3">
      <c r="A4372" t="s">
        <v>8976</v>
      </c>
      <c r="B4372" t="s">
        <v>8977</v>
      </c>
      <c r="C4372" t="s">
        <v>10405</v>
      </c>
      <c r="D4372" t="s">
        <v>1012</v>
      </c>
      <c r="E4372">
        <v>12.60491652</v>
      </c>
      <c r="F4372">
        <v>2.52</v>
      </c>
      <c r="G4372">
        <v>-5.2163328810973599</v>
      </c>
      <c r="H4372">
        <v>4.0964461332497697</v>
      </c>
      <c r="I4372">
        <v>33.5035641096324</v>
      </c>
      <c r="J4372">
        <v>4.1416620636420003</v>
      </c>
      <c r="K4372">
        <v>2.3550533323712699</v>
      </c>
      <c r="L4372">
        <v>2.3823280211313702</v>
      </c>
      <c r="M4372">
        <v>73.9166502811089</v>
      </c>
      <c r="N4372">
        <v>0.89869608299398396</v>
      </c>
      <c r="O4372">
        <v>68.253968253968196</v>
      </c>
      <c r="P4372">
        <v>62.580645161290299</v>
      </c>
      <c r="Q4372">
        <v>3.5512167517600002E-2</v>
      </c>
    </row>
    <row r="4373" spans="1:17" hidden="1" x14ac:dyDescent="0.3">
      <c r="A4373" t="s">
        <v>8978</v>
      </c>
      <c r="B4373" t="s">
        <v>8979</v>
      </c>
      <c r="C4373" t="s">
        <v>10405</v>
      </c>
      <c r="D4373" t="s">
        <v>592</v>
      </c>
      <c r="E4373">
        <v>12.603740800000001</v>
      </c>
      <c r="F4373">
        <v>27.44</v>
      </c>
      <c r="G4373">
        <v>64.571403222469797</v>
      </c>
      <c r="H4373">
        <v>5.4755946867433103</v>
      </c>
      <c r="I4373">
        <v>73.425944661463404</v>
      </c>
      <c r="J4373">
        <v>-9.09154081804658</v>
      </c>
      <c r="K4373">
        <v>26.115524032311399</v>
      </c>
      <c r="L4373">
        <v>20.889838066081801</v>
      </c>
      <c r="M4373">
        <v>27.3316762052577</v>
      </c>
      <c r="N4373">
        <v>0.38989176906282202</v>
      </c>
      <c r="O4373">
        <v>26.275510204081598</v>
      </c>
      <c r="P4373">
        <v>105.543071161048</v>
      </c>
      <c r="Q4373">
        <v>2.4355341128387002E-2</v>
      </c>
    </row>
    <row r="4374" spans="1:17" hidden="1" x14ac:dyDescent="0.3">
      <c r="A4374" t="s">
        <v>8980</v>
      </c>
      <c r="B4374" t="s">
        <v>8981</v>
      </c>
      <c r="C4374" t="s">
        <v>10405</v>
      </c>
      <c r="D4374" t="s">
        <v>592</v>
      </c>
      <c r="E4374">
        <v>12.597795</v>
      </c>
      <c r="F4374">
        <v>37.799999999999997</v>
      </c>
      <c r="G4374">
        <v>-33.998087889637297</v>
      </c>
      <c r="H4374">
        <v>-52.3090762541838</v>
      </c>
      <c r="I4374">
        <v>-26.310302133784301</v>
      </c>
      <c r="J4374">
        <v>-17.969392614048601</v>
      </c>
      <c r="K4374">
        <v>49.006415376369397</v>
      </c>
      <c r="L4374">
        <v>45.382552177233698</v>
      </c>
      <c r="M4374">
        <v>21.640775001449502</v>
      </c>
      <c r="N4374">
        <v>0.83434630022417899</v>
      </c>
      <c r="O4374">
        <v>119.550264550264</v>
      </c>
      <c r="P4374">
        <v>7.8459343794579004</v>
      </c>
      <c r="Q4374">
        <v>4.9105350824803003E-2</v>
      </c>
    </row>
    <row r="4375" spans="1:17" hidden="1" x14ac:dyDescent="0.3">
      <c r="A4375" t="s">
        <v>8982</v>
      </c>
      <c r="B4375" t="s">
        <v>8983</v>
      </c>
      <c r="C4375" t="s">
        <v>10405</v>
      </c>
      <c r="D4375" t="s">
        <v>642</v>
      </c>
      <c r="E4375">
        <v>12.5939374</v>
      </c>
      <c r="F4375">
        <v>7.81</v>
      </c>
      <c r="G4375">
        <v>73.676817079230602</v>
      </c>
      <c r="H4375">
        <v>61.798720536742103</v>
      </c>
      <c r="I4375">
        <v>-2.2028990702025801</v>
      </c>
      <c r="J4375">
        <v>13.744517810425201</v>
      </c>
      <c r="K4375">
        <v>5.5363611878598196</v>
      </c>
      <c r="L4375">
        <v>4.8485317613759804</v>
      </c>
      <c r="M4375">
        <v>92.896808820843603</v>
      </c>
      <c r="N4375">
        <v>2.27969674390142</v>
      </c>
      <c r="O4375">
        <v>1.40845070422535</v>
      </c>
      <c r="P4375">
        <v>139.570552147239</v>
      </c>
      <c r="Q4375">
        <v>0.117316944595276</v>
      </c>
    </row>
    <row r="4376" spans="1:17" hidden="1" x14ac:dyDescent="0.3">
      <c r="A4376" t="s">
        <v>8984</v>
      </c>
      <c r="B4376" t="s">
        <v>8985</v>
      </c>
      <c r="C4376" t="s">
        <v>10405</v>
      </c>
      <c r="D4376" t="s">
        <v>1369</v>
      </c>
      <c r="E4376">
        <v>12.591982437999899</v>
      </c>
      <c r="F4376">
        <v>26.84</v>
      </c>
      <c r="G4376">
        <v>-22.029531443467299</v>
      </c>
      <c r="H4376">
        <v>-3.40856021522616</v>
      </c>
      <c r="I4376">
        <v>-11.7253481445992</v>
      </c>
      <c r="J4376">
        <v>-1.9037744705014401</v>
      </c>
      <c r="K4376">
        <v>26.481802442827899</v>
      </c>
      <c r="L4376">
        <v>25.710911127078301</v>
      </c>
      <c r="M4376">
        <v>62.670828158080603</v>
      </c>
      <c r="N4376">
        <v>1.47210609422298</v>
      </c>
      <c r="O4376">
        <v>2.6080476900148999</v>
      </c>
      <c r="P4376">
        <v>12.113617376775199</v>
      </c>
      <c r="Q4376">
        <v>-7.1457502660915995E-2</v>
      </c>
    </row>
    <row r="4377" spans="1:17" hidden="1" x14ac:dyDescent="0.3">
      <c r="A4377" t="s">
        <v>8986</v>
      </c>
      <c r="B4377" t="s">
        <v>8987</v>
      </c>
      <c r="C4377" t="s">
        <v>10405</v>
      </c>
      <c r="D4377" t="s">
        <v>279</v>
      </c>
      <c r="E4377">
        <v>12.589741200000001</v>
      </c>
      <c r="F4377">
        <v>8.7899999999999991</v>
      </c>
      <c r="G4377">
        <v>27.968683107938698</v>
      </c>
      <c r="H4377">
        <v>0.39176249735735902</v>
      </c>
      <c r="I4377">
        <v>9.0801806607029505</v>
      </c>
      <c r="J4377">
        <v>-2.0530282018447199</v>
      </c>
      <c r="K4377">
        <v>7.16998524711199</v>
      </c>
      <c r="L4377">
        <v>5.6289375781781104</v>
      </c>
      <c r="M4377">
        <v>99.999999983478702</v>
      </c>
      <c r="N4377">
        <v>0.69479963381862198</v>
      </c>
      <c r="O4377">
        <v>0</v>
      </c>
      <c r="P4377">
        <v>93.186813186813097</v>
      </c>
      <c r="Q4377">
        <v>0.123239767664705</v>
      </c>
    </row>
    <row r="4378" spans="1:17" hidden="1" x14ac:dyDescent="0.3">
      <c r="A4378" t="s">
        <v>8988</v>
      </c>
      <c r="B4378" t="s">
        <v>5581</v>
      </c>
      <c r="C4378" t="s">
        <v>10405</v>
      </c>
      <c r="D4378" t="s">
        <v>130</v>
      </c>
      <c r="E4378">
        <v>12.587400000000001</v>
      </c>
      <c r="F4378">
        <v>39.96</v>
      </c>
      <c r="G4378">
        <v>70.684713149868401</v>
      </c>
      <c r="H4378">
        <v>-7.7289424238236197</v>
      </c>
      <c r="I4378">
        <v>97.675328224030096</v>
      </c>
      <c r="J4378">
        <v>-9.7923357374862601</v>
      </c>
      <c r="K4378">
        <v>50.335408973538797</v>
      </c>
      <c r="L4378">
        <v>45.645910271362503</v>
      </c>
      <c r="M4378">
        <v>26.727772013542101</v>
      </c>
      <c r="N4378">
        <v>0.29591750043277198</v>
      </c>
      <c r="O4378">
        <v>119.094094094094</v>
      </c>
      <c r="P4378">
        <v>149.75</v>
      </c>
      <c r="Q4378">
        <v>4.9604698654595998E-2</v>
      </c>
    </row>
    <row r="4379" spans="1:17" hidden="1" x14ac:dyDescent="0.3">
      <c r="A4379" t="s">
        <v>8989</v>
      </c>
      <c r="B4379" t="s">
        <v>8990</v>
      </c>
      <c r="C4379" t="s">
        <v>10405</v>
      </c>
      <c r="D4379" t="s">
        <v>473</v>
      </c>
      <c r="E4379">
        <v>12.574301109999899</v>
      </c>
      <c r="F4379">
        <v>17.149999999999999</v>
      </c>
      <c r="G4379">
        <v>-36.0394428443213</v>
      </c>
      <c r="H4379">
        <v>-9.5008389346235198</v>
      </c>
      <c r="I4379">
        <v>-22.116861705404101</v>
      </c>
      <c r="J4379">
        <v>-7.0530282018447199</v>
      </c>
      <c r="K4379">
        <v>18.445322147461098</v>
      </c>
      <c r="L4379">
        <v>17.739624339312599</v>
      </c>
      <c r="M4379">
        <v>0.72305608493435602</v>
      </c>
      <c r="N4379">
        <v>2.0165289256198302</v>
      </c>
      <c r="O4379">
        <v>16.326530612244799</v>
      </c>
      <c r="P4379">
        <v>0.292397660818699</v>
      </c>
    </row>
    <row r="4380" spans="1:17" hidden="1" x14ac:dyDescent="0.3">
      <c r="A4380" t="s">
        <v>8991</v>
      </c>
      <c r="B4380" t="s">
        <v>8992</v>
      </c>
      <c r="C4380" t="s">
        <v>10405</v>
      </c>
      <c r="D4380" t="s">
        <v>998</v>
      </c>
      <c r="E4380">
        <v>12.568607999999999</v>
      </c>
      <c r="F4380">
        <v>0.81</v>
      </c>
      <c r="G4380">
        <v>-16.1352129959573</v>
      </c>
      <c r="H4380">
        <v>-5.6913151250997096</v>
      </c>
      <c r="I4380">
        <v>-3.3101324409283799</v>
      </c>
      <c r="J4380">
        <v>-4.4059693783153104</v>
      </c>
      <c r="K4380">
        <v>0.84764635863927495</v>
      </c>
      <c r="L4380">
        <v>0.80097100843410396</v>
      </c>
      <c r="M4380">
        <v>41.354685914306899</v>
      </c>
      <c r="N4380">
        <v>0.59317807809305301</v>
      </c>
      <c r="O4380">
        <v>62.962962962962898</v>
      </c>
      <c r="P4380">
        <v>55.769230769230703</v>
      </c>
      <c r="Q4380">
        <v>1.5894596656267999E-2</v>
      </c>
    </row>
    <row r="4381" spans="1:17" hidden="1" x14ac:dyDescent="0.3">
      <c r="A4381" t="s">
        <v>8993</v>
      </c>
      <c r="B4381" t="s">
        <v>8994</v>
      </c>
      <c r="C4381" t="s">
        <v>10405</v>
      </c>
      <c r="D4381" t="s">
        <v>549</v>
      </c>
      <c r="E4381">
        <v>12.5685</v>
      </c>
      <c r="F4381">
        <v>7.35</v>
      </c>
      <c r="G4381">
        <v>-31.849498710243001</v>
      </c>
      <c r="H4381">
        <v>-4.5008389346235198</v>
      </c>
      <c r="I4381">
        <v>-17.394639483181901</v>
      </c>
      <c r="J4381">
        <v>-2.0530282018447199</v>
      </c>
      <c r="K4381">
        <v>7.35</v>
      </c>
      <c r="L4381">
        <v>7.3499999999999801</v>
      </c>
      <c r="M4381">
        <v>50</v>
      </c>
      <c r="O4381">
        <v>0</v>
      </c>
      <c r="P4381">
        <v>0</v>
      </c>
    </row>
    <row r="4382" spans="1:17" hidden="1" x14ac:dyDescent="0.3">
      <c r="A4382" t="s">
        <v>8995</v>
      </c>
      <c r="B4382" t="s">
        <v>8996</v>
      </c>
      <c r="C4382" t="s">
        <v>10405</v>
      </c>
      <c r="D4382" t="s">
        <v>592</v>
      </c>
      <c r="E4382">
        <v>12.55484124</v>
      </c>
      <c r="F4382">
        <v>11.07</v>
      </c>
      <c r="G4382">
        <v>-21.809737278831498</v>
      </c>
      <c r="H4382">
        <v>-2.2706872843113</v>
      </c>
      <c r="I4382">
        <v>-21.300889483181901</v>
      </c>
      <c r="J4382">
        <v>0.26840036958386099</v>
      </c>
      <c r="K4382">
        <v>11.2300845049039</v>
      </c>
      <c r="L4382">
        <v>11.167184770277</v>
      </c>
      <c r="M4382">
        <v>41.027008335444997</v>
      </c>
      <c r="N4382">
        <v>0.502978821031694</v>
      </c>
      <c r="O4382">
        <v>69.557362240288995</v>
      </c>
      <c r="P4382">
        <v>26.514285714285698</v>
      </c>
      <c r="Q4382">
        <v>4.5181047176462999E-2</v>
      </c>
    </row>
    <row r="4383" spans="1:17" hidden="1" x14ac:dyDescent="0.3">
      <c r="A4383" t="s">
        <v>8997</v>
      </c>
      <c r="B4383" t="s">
        <v>8998</v>
      </c>
      <c r="C4383" t="s">
        <v>10405</v>
      </c>
      <c r="D4383" t="s">
        <v>374</v>
      </c>
      <c r="E4383">
        <v>12.532573599999999</v>
      </c>
      <c r="F4383">
        <v>26.21</v>
      </c>
      <c r="G4383">
        <v>-50.4519831822927</v>
      </c>
      <c r="H4383">
        <v>-11.0093135108947</v>
      </c>
      <c r="I4383">
        <v>-52.518401859419498</v>
      </c>
      <c r="J4383">
        <v>23.883044857516001</v>
      </c>
      <c r="K4383">
        <v>30.310800399234498</v>
      </c>
      <c r="L4383">
        <v>36.1831384721144</v>
      </c>
      <c r="M4383">
        <v>59.070958137574401</v>
      </c>
      <c r="N4383">
        <v>2.81117295403009</v>
      </c>
      <c r="O4383">
        <v>75.505532239603099</v>
      </c>
      <c r="P4383">
        <v>26.618357487922701</v>
      </c>
      <c r="Q4383">
        <v>-4.8075676446955998E-2</v>
      </c>
    </row>
    <row r="4384" spans="1:17" hidden="1" x14ac:dyDescent="0.3">
      <c r="A4384" t="s">
        <v>8999</v>
      </c>
      <c r="B4384" t="s">
        <v>9000</v>
      </c>
      <c r="C4384" t="s">
        <v>10405</v>
      </c>
      <c r="D4384" t="s">
        <v>400</v>
      </c>
      <c r="E4384">
        <v>12.5067</v>
      </c>
      <c r="F4384">
        <v>44.35</v>
      </c>
      <c r="G4384">
        <v>125.699862497654</v>
      </c>
      <c r="H4384">
        <v>51.265081891538202</v>
      </c>
      <c r="I4384">
        <v>61.7972797087372</v>
      </c>
      <c r="J4384">
        <v>-11.371665476393799</v>
      </c>
      <c r="K4384">
        <v>35.724174923411603</v>
      </c>
      <c r="L4384">
        <v>26.502504649023201</v>
      </c>
      <c r="M4384">
        <v>54.3044088867859</v>
      </c>
      <c r="N4384">
        <v>0.70559397241983801</v>
      </c>
      <c r="O4384">
        <v>12.7395715896279</v>
      </c>
      <c r="P4384">
        <v>180.518659076533</v>
      </c>
      <c r="Q4384">
        <v>0.12025571435577399</v>
      </c>
    </row>
    <row r="4385" spans="1:17" hidden="1" x14ac:dyDescent="0.3">
      <c r="A4385" t="s">
        <v>9001</v>
      </c>
      <c r="B4385" t="s">
        <v>9002</v>
      </c>
      <c r="C4385" t="s">
        <v>10405</v>
      </c>
      <c r="D4385" t="s">
        <v>130</v>
      </c>
      <c r="E4385">
        <v>12.444445999999999</v>
      </c>
      <c r="F4385">
        <v>23.45</v>
      </c>
      <c r="G4385">
        <v>63.079844598152597</v>
      </c>
      <c r="H4385">
        <v>34.256557515080601</v>
      </c>
      <c r="I4385">
        <v>28.529442657452702</v>
      </c>
      <c r="J4385">
        <v>-8.6639401891007903</v>
      </c>
      <c r="K4385">
        <v>19.989712421641698</v>
      </c>
      <c r="L4385">
        <v>16.884685208902798</v>
      </c>
      <c r="M4385">
        <v>55.8399333462268</v>
      </c>
      <c r="N4385">
        <v>0.30713545252438801</v>
      </c>
      <c r="O4385">
        <v>10.8742004264392</v>
      </c>
      <c r="P4385">
        <v>94.929343308395602</v>
      </c>
      <c r="Q4385">
        <v>-1.6331486465840001E-2</v>
      </c>
    </row>
    <row r="4386" spans="1:17" hidden="1" x14ac:dyDescent="0.3">
      <c r="A4386" t="s">
        <v>9003</v>
      </c>
      <c r="B4386" t="s">
        <v>9004</v>
      </c>
      <c r="C4386" t="s">
        <v>10405</v>
      </c>
      <c r="D4386" t="s">
        <v>125</v>
      </c>
      <c r="E4386">
        <v>12.428834999999999</v>
      </c>
      <c r="F4386">
        <v>5.96</v>
      </c>
      <c r="G4386">
        <v>-77.120389435679201</v>
      </c>
      <c r="H4386">
        <v>-1.0346344285576601</v>
      </c>
      <c r="I4386">
        <v>-25.134577563677201</v>
      </c>
      <c r="J4386">
        <v>-10.768624532119899</v>
      </c>
      <c r="K4386">
        <v>6.0743057289801898</v>
      </c>
      <c r="L4386">
        <v>7.9789154278901</v>
      </c>
      <c r="M4386">
        <v>42.3658994881376</v>
      </c>
      <c r="N4386">
        <v>0.44450966628125499</v>
      </c>
      <c r="O4386">
        <v>87.583892617449607</v>
      </c>
      <c r="P4386">
        <v>23.9085239085239</v>
      </c>
      <c r="Q4386">
        <v>-1.6597671317895E-2</v>
      </c>
    </row>
    <row r="4387" spans="1:17" hidden="1" x14ac:dyDescent="0.3">
      <c r="A4387" t="s">
        <v>9005</v>
      </c>
      <c r="B4387" t="s">
        <v>9006</v>
      </c>
      <c r="C4387" t="s">
        <v>10405</v>
      </c>
      <c r="D4387" t="s">
        <v>21</v>
      </c>
      <c r="E4387">
        <v>12.41948</v>
      </c>
      <c r="F4387">
        <v>24.74</v>
      </c>
      <c r="G4387">
        <v>34.862091586252802</v>
      </c>
      <c r="H4387">
        <v>-3.5408389346235301</v>
      </c>
      <c r="I4387">
        <v>27.114706311210501</v>
      </c>
      <c r="J4387">
        <v>-6.0469422375997599</v>
      </c>
      <c r="K4387">
        <v>24.866613788414899</v>
      </c>
      <c r="L4387">
        <v>21.2724287030839</v>
      </c>
      <c r="M4387">
        <v>45.257197617463</v>
      </c>
      <c r="N4387">
        <v>1.31411770061832</v>
      </c>
      <c r="O4387">
        <v>34.0339531123686</v>
      </c>
      <c r="P4387">
        <v>76.085409252668995</v>
      </c>
      <c r="Q4387">
        <v>3.8215957504117E-2</v>
      </c>
    </row>
    <row r="4388" spans="1:17" hidden="1" x14ac:dyDescent="0.3">
      <c r="A4388" t="s">
        <v>9007</v>
      </c>
      <c r="B4388" t="s">
        <v>9008</v>
      </c>
      <c r="C4388" t="s">
        <v>10405</v>
      </c>
      <c r="E4388">
        <v>12.385999999999999</v>
      </c>
      <c r="F4388">
        <v>309.64999999999998</v>
      </c>
      <c r="G4388">
        <v>137.76303938292099</v>
      </c>
      <c r="H4388">
        <v>-2.1522804636160702</v>
      </c>
      <c r="I4388">
        <v>154.22816753436101</v>
      </c>
      <c r="J4388">
        <v>-2.0688509866548501</v>
      </c>
      <c r="K4388">
        <v>283.82505491141802</v>
      </c>
      <c r="L4388">
        <v>197.213096912932</v>
      </c>
      <c r="M4388">
        <v>48.585110093834999</v>
      </c>
      <c r="N4388">
        <v>0.57205166418281095</v>
      </c>
      <c r="O4388">
        <v>4.3920555465848601</v>
      </c>
      <c r="P4388">
        <v>248.31271091113601</v>
      </c>
      <c r="Q4388">
        <v>0.141381393926652</v>
      </c>
    </row>
    <row r="4389" spans="1:17" hidden="1" x14ac:dyDescent="0.3">
      <c r="A4389" t="s">
        <v>9009</v>
      </c>
      <c r="B4389" t="s">
        <v>9010</v>
      </c>
      <c r="C4389" t="s">
        <v>10405</v>
      </c>
      <c r="D4389" t="s">
        <v>1211</v>
      </c>
      <c r="E4389">
        <v>12.375940249999999</v>
      </c>
      <c r="F4389">
        <v>6.17</v>
      </c>
      <c r="G4389">
        <v>30.5189223423884</v>
      </c>
      <c r="H4389">
        <v>-0.31323424450627302</v>
      </c>
      <c r="I4389">
        <v>29.510122421579901</v>
      </c>
      <c r="J4389">
        <v>-3.4793356503391699</v>
      </c>
      <c r="K4389">
        <v>6.2541281625592298</v>
      </c>
      <c r="L4389">
        <v>5.6692003321652802</v>
      </c>
      <c r="M4389">
        <v>39.5874251600072</v>
      </c>
      <c r="N4389">
        <v>1.5376116151902599</v>
      </c>
      <c r="O4389">
        <v>31.280388978930301</v>
      </c>
      <c r="Q4389">
        <v>4.9872395045552E-2</v>
      </c>
    </row>
    <row r="4390" spans="1:17" hidden="1" x14ac:dyDescent="0.3">
      <c r="A4390" t="s">
        <v>9011</v>
      </c>
      <c r="B4390" t="s">
        <v>9012</v>
      </c>
      <c r="C4390" t="s">
        <v>10405</v>
      </c>
      <c r="D4390" t="s">
        <v>549</v>
      </c>
      <c r="E4390">
        <v>12.365</v>
      </c>
      <c r="F4390">
        <v>24.73</v>
      </c>
      <c r="G4390">
        <v>88.954072718328305</v>
      </c>
      <c r="H4390">
        <v>-6.0515197213103598</v>
      </c>
      <c r="I4390">
        <v>75.206606622736999</v>
      </c>
      <c r="J4390">
        <v>-3.2674494542166399</v>
      </c>
      <c r="K4390">
        <v>25.289396899745299</v>
      </c>
      <c r="L4390">
        <v>19.6587701898635</v>
      </c>
      <c r="M4390">
        <v>42.365691517682102</v>
      </c>
      <c r="N4390">
        <v>0.97460852761185002</v>
      </c>
      <c r="O4390">
        <v>23.493732308936501</v>
      </c>
      <c r="P4390">
        <v>222.005208333333</v>
      </c>
      <c r="Q4390">
        <v>0.15879904564788</v>
      </c>
    </row>
    <row r="4391" spans="1:17" hidden="1" x14ac:dyDescent="0.3">
      <c r="A4391" t="s">
        <v>9013</v>
      </c>
      <c r="B4391" t="s">
        <v>9014</v>
      </c>
      <c r="C4391" t="s">
        <v>10405</v>
      </c>
      <c r="D4391" t="s">
        <v>452</v>
      </c>
      <c r="E4391">
        <v>12.32360727</v>
      </c>
      <c r="F4391">
        <v>36.659999999999997</v>
      </c>
      <c r="G4391">
        <v>-32.902130289190403</v>
      </c>
      <c r="H4391">
        <v>-0.98732542111001997</v>
      </c>
      <c r="I4391">
        <v>-14.243260754988301</v>
      </c>
      <c r="J4391">
        <v>-0.78385845039047497</v>
      </c>
      <c r="K4391">
        <v>36.652543913439203</v>
      </c>
      <c r="L4391">
        <v>36.468987005431401</v>
      </c>
      <c r="M4391">
        <v>46.316277799144899</v>
      </c>
      <c r="N4391">
        <v>1.65249396106388</v>
      </c>
      <c r="O4391">
        <v>24.168030551009199</v>
      </c>
      <c r="P4391">
        <v>17.499999999999901</v>
      </c>
      <c r="Q4391">
        <v>8.7872704677386004E-2</v>
      </c>
    </row>
    <row r="4392" spans="1:17" hidden="1" x14ac:dyDescent="0.3">
      <c r="A4392" t="s">
        <v>9015</v>
      </c>
      <c r="B4392" t="s">
        <v>9016</v>
      </c>
      <c r="C4392" t="s">
        <v>10405</v>
      </c>
      <c r="D4392" t="s">
        <v>388</v>
      </c>
      <c r="E4392">
        <v>12.3061104</v>
      </c>
      <c r="F4392">
        <v>12</v>
      </c>
      <c r="G4392">
        <v>55.650501289756903</v>
      </c>
      <c r="H4392">
        <v>-4.2502123682074897</v>
      </c>
      <c r="I4392">
        <v>88.790927527127295</v>
      </c>
      <c r="J4392">
        <v>-2.0530282018447199</v>
      </c>
      <c r="K4392">
        <v>11.5496669550308</v>
      </c>
      <c r="L4392">
        <v>9.1919431087823895</v>
      </c>
      <c r="M4392">
        <v>38.181380859966403</v>
      </c>
      <c r="N4392">
        <v>0</v>
      </c>
      <c r="O4392">
        <v>36.9166666666666</v>
      </c>
      <c r="P4392">
        <v>106.185567010309</v>
      </c>
    </row>
    <row r="4393" spans="1:17" hidden="1" x14ac:dyDescent="0.3">
      <c r="A4393" t="s">
        <v>9017</v>
      </c>
      <c r="B4393" t="s">
        <v>9018</v>
      </c>
      <c r="C4393" t="s">
        <v>10405</v>
      </c>
      <c r="D4393" t="s">
        <v>4223</v>
      </c>
      <c r="E4393">
        <v>12.230998703999999</v>
      </c>
      <c r="F4393">
        <v>7.29</v>
      </c>
      <c r="G4393">
        <v>-10.551661771807099</v>
      </c>
      <c r="H4393">
        <v>-3.37724342900554</v>
      </c>
      <c r="I4393">
        <v>-13.843503119545501</v>
      </c>
      <c r="J4393">
        <v>-11.940387400843401</v>
      </c>
      <c r="K4393">
        <v>7.2634143876634196</v>
      </c>
      <c r="L4393">
        <v>7.5403943468213299</v>
      </c>
      <c r="M4393">
        <v>45.306791040567397</v>
      </c>
      <c r="N4393">
        <v>1.3346153098490099</v>
      </c>
      <c r="O4393">
        <v>81.481481481481495</v>
      </c>
      <c r="P4393">
        <v>44.930417495029801</v>
      </c>
      <c r="Q4393">
        <v>2.9423860753745999E-2</v>
      </c>
    </row>
    <row r="4394" spans="1:17" hidden="1" x14ac:dyDescent="0.3">
      <c r="A4394" t="s">
        <v>9019</v>
      </c>
      <c r="B4394" t="s">
        <v>9020</v>
      </c>
      <c r="C4394" t="s">
        <v>10405</v>
      </c>
      <c r="D4394" t="s">
        <v>753</v>
      </c>
      <c r="E4394">
        <v>12.214835947999999</v>
      </c>
      <c r="F4394">
        <v>2800.15</v>
      </c>
      <c r="G4394">
        <v>1.43512487606359</v>
      </c>
      <c r="H4394">
        <v>-0.56363216347483902</v>
      </c>
      <c r="I4394">
        <v>1.40428289860886</v>
      </c>
      <c r="J4394">
        <v>6.3760119323158698E-2</v>
      </c>
      <c r="K4394">
        <v>2680.5349407377698</v>
      </c>
      <c r="L4394">
        <v>2478.1468606868698</v>
      </c>
      <c r="M4394">
        <v>57.569699091115801</v>
      </c>
      <c r="N4394">
        <v>2.0253134540711901</v>
      </c>
      <c r="O4394">
        <v>0.24927236040925799</v>
      </c>
      <c r="P4394">
        <v>38.896329365079303</v>
      </c>
      <c r="Q4394">
        <v>2.2268006150822001E-2</v>
      </c>
    </row>
    <row r="4395" spans="1:17" hidden="1" x14ac:dyDescent="0.3">
      <c r="A4395" t="s">
        <v>9021</v>
      </c>
      <c r="B4395" t="s">
        <v>9022</v>
      </c>
      <c r="C4395" t="s">
        <v>10405</v>
      </c>
      <c r="D4395" t="s">
        <v>1614</v>
      </c>
      <c r="E4395">
        <v>12.1662325</v>
      </c>
      <c r="F4395">
        <v>22.73</v>
      </c>
      <c r="G4395">
        <v>-38.998191520700601</v>
      </c>
      <c r="H4395">
        <v>53.254263106192802</v>
      </c>
      <c r="I4395">
        <v>52.740091055740201</v>
      </c>
      <c r="J4395">
        <v>-4.7795382689588104</v>
      </c>
      <c r="K4395">
        <v>18.176855756194701</v>
      </c>
      <c r="L4395">
        <v>16.8027996148505</v>
      </c>
      <c r="M4395">
        <v>56.260551767362898</v>
      </c>
      <c r="N4395">
        <v>1.1232411084407501</v>
      </c>
      <c r="O4395">
        <v>50.241970963484299</v>
      </c>
      <c r="P4395">
        <v>105.701357466063</v>
      </c>
      <c r="Q4395">
        <v>0.109556473567803</v>
      </c>
    </row>
    <row r="4396" spans="1:17" hidden="1" x14ac:dyDescent="0.3">
      <c r="A4396" t="s">
        <v>9023</v>
      </c>
      <c r="B4396" t="s">
        <v>9024</v>
      </c>
      <c r="C4396" t="s">
        <v>10405</v>
      </c>
      <c r="D4396" t="s">
        <v>1614</v>
      </c>
      <c r="E4396">
        <v>12.13766</v>
      </c>
      <c r="F4396">
        <v>39.44</v>
      </c>
      <c r="G4396">
        <v>-4.5826384327342096</v>
      </c>
      <c r="H4396">
        <v>4.40308528729798</v>
      </c>
      <c r="I4396">
        <v>-25.4170275428834</v>
      </c>
      <c r="J4396">
        <v>9.7247495759330604</v>
      </c>
      <c r="K4396">
        <v>35.873643974159002</v>
      </c>
      <c r="L4396">
        <v>34.885011290251001</v>
      </c>
      <c r="M4396">
        <v>64.027751149030706</v>
      </c>
      <c r="N4396">
        <v>0.86255680740371898</v>
      </c>
      <c r="O4396">
        <v>29.5385395537525</v>
      </c>
      <c r="P4396">
        <v>88.708133971291801</v>
      </c>
      <c r="Q4396">
        <v>7.2160997200713006E-2</v>
      </c>
    </row>
    <row r="4397" spans="1:17" hidden="1" x14ac:dyDescent="0.3">
      <c r="A4397" t="s">
        <v>9025</v>
      </c>
      <c r="B4397" t="s">
        <v>9026</v>
      </c>
      <c r="C4397" t="s">
        <v>10405</v>
      </c>
      <c r="D4397" t="s">
        <v>753</v>
      </c>
      <c r="E4397">
        <v>12.120252429999899</v>
      </c>
      <c r="F4397">
        <v>40.5</v>
      </c>
      <c r="G4397">
        <v>9.9572239788325501</v>
      </c>
      <c r="H4397">
        <v>-0.84541971171964203</v>
      </c>
      <c r="I4397">
        <v>1.02641314839701</v>
      </c>
      <c r="J4397">
        <v>-0.55115085516138396</v>
      </c>
      <c r="K4397">
        <v>39.065175262293202</v>
      </c>
      <c r="L4397">
        <v>35.839554158325498</v>
      </c>
      <c r="M4397">
        <v>57.562155009737999</v>
      </c>
      <c r="N4397">
        <v>0.64734792935083196</v>
      </c>
      <c r="O4397">
        <v>0.814814814814801</v>
      </c>
      <c r="P4397">
        <v>50</v>
      </c>
    </row>
    <row r="4398" spans="1:17" hidden="1" x14ac:dyDescent="0.3">
      <c r="A4398" t="s">
        <v>9027</v>
      </c>
      <c r="B4398" t="s">
        <v>9028</v>
      </c>
      <c r="C4398" t="s">
        <v>10405</v>
      </c>
      <c r="D4398" t="s">
        <v>261</v>
      </c>
      <c r="E4398">
        <v>12.082285000000001</v>
      </c>
      <c r="F4398">
        <v>7.96</v>
      </c>
      <c r="G4398">
        <v>153.45516078796399</v>
      </c>
      <c r="H4398">
        <v>16.655934276944201</v>
      </c>
      <c r="I4398">
        <v>97.740495651953196</v>
      </c>
      <c r="J4398">
        <v>-2.0530282018447199</v>
      </c>
      <c r="K4398">
        <v>6.6371398483730104</v>
      </c>
      <c r="L4398">
        <v>4.7563975599399502</v>
      </c>
      <c r="M4398">
        <v>100</v>
      </c>
      <c r="N4398">
        <v>0</v>
      </c>
      <c r="O4398">
        <v>0</v>
      </c>
      <c r="P4398">
        <v>185.304659498207</v>
      </c>
    </row>
    <row r="4399" spans="1:17" hidden="1" x14ac:dyDescent="0.3">
      <c r="A4399" t="s">
        <v>9029</v>
      </c>
      <c r="B4399" t="s">
        <v>9030</v>
      </c>
      <c r="C4399" t="s">
        <v>10405</v>
      </c>
      <c r="D4399" t="s">
        <v>465</v>
      </c>
      <c r="E4399">
        <v>12.033250000000001</v>
      </c>
      <c r="F4399">
        <v>25</v>
      </c>
      <c r="G4399">
        <v>-29.558173014662</v>
      </c>
      <c r="H4399">
        <v>-2.5769748331089999</v>
      </c>
      <c r="I4399">
        <v>18.696813973540898</v>
      </c>
      <c r="J4399">
        <v>-2.0128514240223101</v>
      </c>
      <c r="K4399">
        <v>23.150500184589902</v>
      </c>
      <c r="L4399">
        <v>22.1052180152675</v>
      </c>
      <c r="M4399">
        <v>57.970220759035598</v>
      </c>
      <c r="N4399">
        <v>1.1992670871847999</v>
      </c>
      <c r="O4399">
        <v>6.8799999999999901</v>
      </c>
      <c r="P4399">
        <v>51.9756838905775</v>
      </c>
      <c r="Q4399">
        <v>1.3981236060053999E-2</v>
      </c>
    </row>
    <row r="4400" spans="1:17" hidden="1" x14ac:dyDescent="0.3">
      <c r="A4400" t="s">
        <v>9031</v>
      </c>
      <c r="B4400" t="s">
        <v>9032</v>
      </c>
      <c r="C4400" t="s">
        <v>10405</v>
      </c>
      <c r="D4400" t="s">
        <v>592</v>
      </c>
      <c r="E4400">
        <v>11.996648483</v>
      </c>
      <c r="F4400">
        <v>12.01</v>
      </c>
      <c r="G4400">
        <v>64.392331355116397</v>
      </c>
      <c r="H4400">
        <v>9.8991610653764592</v>
      </c>
      <c r="I4400">
        <v>35.794136027022098</v>
      </c>
      <c r="J4400">
        <v>-7.2725808116210304</v>
      </c>
      <c r="K4400">
        <v>10.502376436183701</v>
      </c>
      <c r="L4400">
        <v>9.4874604414074408</v>
      </c>
      <c r="M4400">
        <v>63.297497612147502</v>
      </c>
      <c r="N4400">
        <v>0.41016867476458402</v>
      </c>
      <c r="O4400">
        <v>27.393838467943301</v>
      </c>
      <c r="P4400">
        <v>114.847942754919</v>
      </c>
      <c r="Q4400">
        <v>0.104421962997554</v>
      </c>
    </row>
    <row r="4401" spans="1:17" hidden="1" x14ac:dyDescent="0.3">
      <c r="A4401" t="s">
        <v>9033</v>
      </c>
      <c r="B4401" t="s">
        <v>9034</v>
      </c>
      <c r="C4401" t="s">
        <v>10405</v>
      </c>
      <c r="D4401" t="s">
        <v>279</v>
      </c>
      <c r="E4401">
        <v>11.995200000000001</v>
      </c>
      <c r="F4401">
        <v>25.5</v>
      </c>
      <c r="G4401">
        <v>-18.162472406186001</v>
      </c>
      <c r="H4401">
        <v>-6.4239158577004503</v>
      </c>
      <c r="I4401">
        <v>-22.422572444075701</v>
      </c>
      <c r="J4401">
        <v>-2.0530282018447199</v>
      </c>
      <c r="K4401">
        <v>26.1199469605918</v>
      </c>
      <c r="L4401">
        <v>26.971471808064798</v>
      </c>
      <c r="M4401">
        <v>24.900482873079198</v>
      </c>
      <c r="N4401">
        <v>6.9518716577540093E-2</v>
      </c>
      <c r="O4401">
        <v>110.705882352941</v>
      </c>
      <c r="P4401">
        <v>25</v>
      </c>
    </row>
    <row r="4402" spans="1:17" hidden="1" x14ac:dyDescent="0.3">
      <c r="A4402" t="s">
        <v>9035</v>
      </c>
      <c r="B4402" t="s">
        <v>9036</v>
      </c>
      <c r="C4402" t="s">
        <v>10405</v>
      </c>
      <c r="D4402" t="s">
        <v>1185</v>
      </c>
      <c r="E4402">
        <v>11.9911903</v>
      </c>
      <c r="F4402">
        <v>23</v>
      </c>
      <c r="G4402">
        <v>-25.219920592486901</v>
      </c>
      <c r="H4402">
        <v>5.0229705891859897</v>
      </c>
      <c r="I4402">
        <v>-20.755984020997001</v>
      </c>
      <c r="J4402">
        <v>-1.61634697913729</v>
      </c>
      <c r="K4402">
        <v>22.633625440710201</v>
      </c>
      <c r="L4402">
        <v>23.381293442433599</v>
      </c>
      <c r="M4402">
        <v>49.4701114801709</v>
      </c>
      <c r="N4402">
        <v>9.1897233201580997E-2</v>
      </c>
      <c r="O4402">
        <v>31.956521739130402</v>
      </c>
      <c r="P4402">
        <v>24.932102118413901</v>
      </c>
    </row>
    <row r="4403" spans="1:17" hidden="1" x14ac:dyDescent="0.3">
      <c r="A4403" t="s">
        <v>9037</v>
      </c>
      <c r="B4403" t="s">
        <v>9038</v>
      </c>
      <c r="C4403" t="s">
        <v>10405</v>
      </c>
      <c r="D4403" t="s">
        <v>1012</v>
      </c>
      <c r="E4403">
        <v>11.974905400000001</v>
      </c>
      <c r="F4403">
        <v>12.41</v>
      </c>
      <c r="G4403">
        <v>-50.9498898445325</v>
      </c>
      <c r="H4403">
        <v>18.045322387048</v>
      </c>
      <c r="I4403">
        <v>-16.005750594293001</v>
      </c>
      <c r="J4403">
        <v>-9.3324399665506093</v>
      </c>
      <c r="K4403">
        <v>11.832497404122099</v>
      </c>
      <c r="L4403">
        <v>11.330003632533501</v>
      </c>
      <c r="M4403">
        <v>50.445012974499697</v>
      </c>
      <c r="N4403">
        <v>1.62560732987384</v>
      </c>
      <c r="O4403">
        <v>25.7050765511684</v>
      </c>
      <c r="P4403">
        <v>44.302325581395301</v>
      </c>
    </row>
    <row r="4404" spans="1:17" hidden="1" x14ac:dyDescent="0.3">
      <c r="A4404" t="s">
        <v>9039</v>
      </c>
      <c r="B4404" t="s">
        <v>9040</v>
      </c>
      <c r="C4404" t="s">
        <v>10405</v>
      </c>
      <c r="D4404" t="s">
        <v>21</v>
      </c>
      <c r="E4404">
        <v>11.972631715</v>
      </c>
      <c r="F4404">
        <v>5.17</v>
      </c>
      <c r="G4404">
        <v>124.091095349162</v>
      </c>
      <c r="H4404">
        <v>89.593649254352798</v>
      </c>
      <c r="I4404">
        <v>151.876193850151</v>
      </c>
      <c r="J4404">
        <v>19.077192928376299</v>
      </c>
      <c r="K4404">
        <v>3.0636472664115999</v>
      </c>
      <c r="L4404">
        <v>2.2712168844635499</v>
      </c>
      <c r="M4404">
        <v>99.999999185009003</v>
      </c>
      <c r="N4404">
        <v>3.1004784688995199</v>
      </c>
      <c r="O4404">
        <v>0</v>
      </c>
      <c r="P4404">
        <v>170.680628272251</v>
      </c>
    </row>
    <row r="4405" spans="1:17" hidden="1" x14ac:dyDescent="0.3">
      <c r="A4405" t="s">
        <v>9041</v>
      </c>
      <c r="B4405" t="s">
        <v>9042</v>
      </c>
      <c r="C4405" t="s">
        <v>10405</v>
      </c>
      <c r="D4405" t="s">
        <v>400</v>
      </c>
      <c r="E4405">
        <v>11.938420000000001</v>
      </c>
      <c r="F4405">
        <v>5.84</v>
      </c>
      <c r="G4405">
        <v>-18.2308216674415</v>
      </c>
      <c r="H4405">
        <v>-16.8316660022927</v>
      </c>
      <c r="I4405">
        <v>-37.938857170256703</v>
      </c>
      <c r="J4405">
        <v>-6.9469923127745696</v>
      </c>
      <c r="K4405">
        <v>6.3660741449274596</v>
      </c>
      <c r="L4405">
        <v>6.9122598718648698</v>
      </c>
      <c r="M4405">
        <v>27.541065158139801</v>
      </c>
      <c r="N4405">
        <v>1.12669683641336</v>
      </c>
      <c r="O4405">
        <v>85.445205479452</v>
      </c>
      <c r="P4405">
        <v>13.618677042801499</v>
      </c>
      <c r="Q4405">
        <v>6.1708976524842002E-2</v>
      </c>
    </row>
    <row r="4406" spans="1:17" hidden="1" x14ac:dyDescent="0.3">
      <c r="A4406" t="s">
        <v>9043</v>
      </c>
      <c r="B4406" t="s">
        <v>4080</v>
      </c>
      <c r="C4406" t="s">
        <v>10405</v>
      </c>
      <c r="D4406" t="s">
        <v>51</v>
      </c>
      <c r="E4406">
        <v>11.93</v>
      </c>
      <c r="F4406">
        <v>119.3</v>
      </c>
      <c r="M4406">
        <v>100</v>
      </c>
      <c r="N4406">
        <v>1</v>
      </c>
      <c r="Q4406">
        <v>5.4726977498741003E-2</v>
      </c>
    </row>
    <row r="4407" spans="1:17" hidden="1" x14ac:dyDescent="0.3">
      <c r="A4407" t="s">
        <v>9044</v>
      </c>
      <c r="B4407" t="s">
        <v>9045</v>
      </c>
      <c r="C4407" t="s">
        <v>10405</v>
      </c>
      <c r="D4407" t="s">
        <v>592</v>
      </c>
      <c r="E4407">
        <v>11.8874336</v>
      </c>
      <c r="F4407">
        <v>25.84</v>
      </c>
      <c r="G4407">
        <v>21.777136248139701</v>
      </c>
      <c r="H4407">
        <v>0.49712937094331799</v>
      </c>
      <c r="I4407">
        <v>30.2625033739609</v>
      </c>
      <c r="J4407">
        <v>-2.0530282018447199</v>
      </c>
      <c r="K4407">
        <v>24.174676652776601</v>
      </c>
      <c r="L4407">
        <v>21.266101894491801</v>
      </c>
      <c r="M4407">
        <v>99.084775455687904</v>
      </c>
      <c r="N4407">
        <v>2.3766233766233702</v>
      </c>
      <c r="O4407">
        <v>0</v>
      </c>
      <c r="P4407">
        <v>60.496894409937802</v>
      </c>
    </row>
    <row r="4408" spans="1:17" hidden="1" x14ac:dyDescent="0.3">
      <c r="A4408" t="s">
        <v>9046</v>
      </c>
      <c r="B4408" t="s">
        <v>9047</v>
      </c>
      <c r="C4408" t="s">
        <v>10405</v>
      </c>
      <c r="D4408" t="s">
        <v>549</v>
      </c>
      <c r="E4408">
        <v>11.8535354</v>
      </c>
      <c r="F4408">
        <v>39.340000000000003</v>
      </c>
      <c r="G4408">
        <v>72.514137653393306</v>
      </c>
      <c r="H4408">
        <v>-6.8366053579811901</v>
      </c>
      <c r="I4408">
        <v>52.320632302840501</v>
      </c>
      <c r="J4408">
        <v>-9.6071507260271307</v>
      </c>
      <c r="K4408">
        <v>37.938816578791901</v>
      </c>
      <c r="L4408">
        <v>27.2534209528955</v>
      </c>
      <c r="M4408">
        <v>21.443090826776</v>
      </c>
      <c r="N4408">
        <v>0.66686206433208395</v>
      </c>
      <c r="O4408">
        <v>53.940010167768101</v>
      </c>
      <c r="P4408">
        <v>165.631330182309</v>
      </c>
      <c r="Q4408">
        <v>0.12070385526341799</v>
      </c>
    </row>
    <row r="4409" spans="1:17" hidden="1" x14ac:dyDescent="0.3">
      <c r="A4409" t="s">
        <v>9048</v>
      </c>
      <c r="B4409" t="s">
        <v>9049</v>
      </c>
      <c r="C4409" t="s">
        <v>10405</v>
      </c>
      <c r="D4409" t="s">
        <v>21</v>
      </c>
      <c r="E4409">
        <v>11.8048637</v>
      </c>
      <c r="F4409">
        <v>11.23</v>
      </c>
      <c r="G4409">
        <v>-61.530149931282502</v>
      </c>
      <c r="H4409">
        <v>-0.89398591388411797</v>
      </c>
      <c r="I4409">
        <v>-52.179773048803199</v>
      </c>
      <c r="J4409">
        <v>-5.4171997745949296</v>
      </c>
      <c r="K4409">
        <v>12.155967224954299</v>
      </c>
      <c r="L4409">
        <v>14.8771390526963</v>
      </c>
      <c r="M4409">
        <v>42.036486987096502</v>
      </c>
      <c r="N4409">
        <v>0.25112141371885499</v>
      </c>
      <c r="O4409">
        <v>142.65360641139799</v>
      </c>
      <c r="P4409">
        <v>29.080459770114899</v>
      </c>
      <c r="Q4409">
        <v>5.8998722289004997E-2</v>
      </c>
    </row>
    <row r="4410" spans="1:17" hidden="1" x14ac:dyDescent="0.3">
      <c r="A4410" t="s">
        <v>9050</v>
      </c>
      <c r="B4410" t="s">
        <v>9051</v>
      </c>
      <c r="C4410" t="s">
        <v>10405</v>
      </c>
      <c r="D4410" t="s">
        <v>3412</v>
      </c>
      <c r="E4410">
        <v>11.747450000000001</v>
      </c>
      <c r="F4410">
        <v>6.89</v>
      </c>
      <c r="G4410">
        <v>30.2681483485804</v>
      </c>
      <c r="H4410">
        <v>16.332494398709802</v>
      </c>
      <c r="I4410">
        <v>39.911296589877402</v>
      </c>
      <c r="J4410">
        <v>-7.2817863717793596</v>
      </c>
      <c r="K4410">
        <v>5.9844409811459496</v>
      </c>
      <c r="L4410">
        <v>5.2505287901183904</v>
      </c>
      <c r="M4410">
        <v>48.822566243354999</v>
      </c>
      <c r="N4410">
        <v>1.2322350138944</v>
      </c>
      <c r="O4410">
        <v>16.5457184325108</v>
      </c>
      <c r="P4410">
        <v>91.3888888888888</v>
      </c>
      <c r="Q4410">
        <v>2.025336593E-5</v>
      </c>
    </row>
    <row r="4411" spans="1:17" hidden="1" x14ac:dyDescent="0.3">
      <c r="A4411" t="s">
        <v>9052</v>
      </c>
      <c r="B4411" t="s">
        <v>9053</v>
      </c>
      <c r="C4411" t="s">
        <v>10405</v>
      </c>
      <c r="E4411">
        <v>11.7</v>
      </c>
      <c r="F4411">
        <v>20</v>
      </c>
      <c r="G4411">
        <v>2.6494925473224802</v>
      </c>
      <c r="H4411">
        <v>6.5485780559372602</v>
      </c>
      <c r="I4411">
        <v>-47.708228333356097</v>
      </c>
      <c r="J4411">
        <v>-3.14105985367459</v>
      </c>
      <c r="K4411">
        <v>18.385067967637202</v>
      </c>
      <c r="L4411">
        <v>17.941782154128099</v>
      </c>
      <c r="M4411">
        <v>60.111841282645599</v>
      </c>
      <c r="N4411">
        <v>0.86195286195286203</v>
      </c>
      <c r="O4411">
        <v>44.849999999999902</v>
      </c>
      <c r="P4411">
        <v>67.785234899328799</v>
      </c>
    </row>
    <row r="4412" spans="1:17" hidden="1" x14ac:dyDescent="0.3">
      <c r="A4412" t="s">
        <v>9054</v>
      </c>
      <c r="B4412" t="s">
        <v>9055</v>
      </c>
      <c r="C4412" t="s">
        <v>10405</v>
      </c>
      <c r="D4412" t="s">
        <v>144</v>
      </c>
      <c r="E4412">
        <v>11.664</v>
      </c>
      <c r="F4412">
        <v>3.24</v>
      </c>
      <c r="G4412">
        <v>468.15050128975599</v>
      </c>
      <c r="H4412">
        <v>15.4991610653764</v>
      </c>
      <c r="I4412">
        <v>21.661154508234301</v>
      </c>
      <c r="J4412">
        <v>-8.8326892187938792</v>
      </c>
      <c r="K4412">
        <v>3.05902758049083</v>
      </c>
      <c r="L4412">
        <v>2.3301378904908701</v>
      </c>
      <c r="M4412">
        <v>48.607715438650203</v>
      </c>
      <c r="N4412">
        <v>0.88200332078199395</v>
      </c>
      <c r="O4412">
        <v>11.1111111111111</v>
      </c>
      <c r="P4412">
        <v>500</v>
      </c>
      <c r="Q4412">
        <v>0.27337260686210901</v>
      </c>
    </row>
    <row r="4413" spans="1:17" hidden="1" x14ac:dyDescent="0.3">
      <c r="A4413" t="s">
        <v>9056</v>
      </c>
      <c r="B4413" t="s">
        <v>9057</v>
      </c>
      <c r="C4413" t="s">
        <v>10405</v>
      </c>
      <c r="D4413" t="s">
        <v>400</v>
      </c>
      <c r="E4413">
        <v>11.66175</v>
      </c>
      <c r="F4413">
        <v>1.42</v>
      </c>
      <c r="G4413">
        <v>2.11276544070029</v>
      </c>
      <c r="H4413">
        <v>-12.343976189525399</v>
      </c>
      <c r="I4413">
        <v>-25.186847275389699</v>
      </c>
      <c r="J4413">
        <v>-3.45162960044612</v>
      </c>
      <c r="K4413">
        <v>1.4552307418616699</v>
      </c>
      <c r="L4413">
        <v>1.3709772490537799</v>
      </c>
      <c r="M4413">
        <v>41.2004538285601</v>
      </c>
      <c r="N4413">
        <v>0.48995315714921001</v>
      </c>
      <c r="O4413">
        <v>42.253521126760504</v>
      </c>
      <c r="P4413">
        <v>52.688172043010702</v>
      </c>
      <c r="Q4413">
        <v>0.104356084143888</v>
      </c>
    </row>
    <row r="4414" spans="1:17" hidden="1" x14ac:dyDescent="0.3">
      <c r="A4414" t="s">
        <v>9058</v>
      </c>
      <c r="B4414" t="s">
        <v>9059</v>
      </c>
      <c r="C4414" t="s">
        <v>10405</v>
      </c>
      <c r="D4414" t="s">
        <v>182</v>
      </c>
      <c r="E4414">
        <v>11.586573</v>
      </c>
      <c r="F4414">
        <v>25.86</v>
      </c>
      <c r="G4414">
        <v>10.787015354842399</v>
      </c>
      <c r="H4414">
        <v>-6.4545292385308999</v>
      </c>
      <c r="I4414">
        <v>33.041660691338102</v>
      </c>
      <c r="J4414">
        <v>-14.6054644716091</v>
      </c>
      <c r="K4414">
        <v>26.902799731489502</v>
      </c>
      <c r="L4414">
        <v>22.953446272642999</v>
      </c>
      <c r="M4414">
        <v>29.650573302392701</v>
      </c>
      <c r="N4414">
        <v>1.0878289918797699</v>
      </c>
      <c r="O4414">
        <v>35.305491105955099</v>
      </c>
      <c r="P4414">
        <v>74.141414141414103</v>
      </c>
      <c r="Q4414">
        <v>7.8438954845756997E-2</v>
      </c>
    </row>
    <row r="4415" spans="1:17" hidden="1" x14ac:dyDescent="0.3">
      <c r="A4415" t="s">
        <v>9060</v>
      </c>
      <c r="B4415" t="s">
        <v>9061</v>
      </c>
      <c r="C4415" t="s">
        <v>10405</v>
      </c>
      <c r="D4415" t="s">
        <v>1806</v>
      </c>
      <c r="E4415">
        <v>11.586429600000001</v>
      </c>
      <c r="F4415">
        <v>23.11</v>
      </c>
      <c r="G4415">
        <v>-36.353630941647999</v>
      </c>
      <c r="H4415">
        <v>1.74643061539831</v>
      </c>
      <c r="I4415">
        <v>-41.374902641076602</v>
      </c>
      <c r="J4415">
        <v>-6.8671182214141897</v>
      </c>
      <c r="K4415">
        <v>23.372025182020501</v>
      </c>
      <c r="L4415">
        <v>23.429850732568099</v>
      </c>
      <c r="M4415">
        <v>42.061124021421499</v>
      </c>
      <c r="N4415">
        <v>1.08899005814067</v>
      </c>
      <c r="O4415">
        <v>44.050194720900002</v>
      </c>
      <c r="P4415">
        <v>28.6032276015581</v>
      </c>
      <c r="Q4415">
        <v>8.7868875077765002E-2</v>
      </c>
    </row>
    <row r="4416" spans="1:17" hidden="1" x14ac:dyDescent="0.3">
      <c r="A4416" t="s">
        <v>9062</v>
      </c>
      <c r="B4416" t="s">
        <v>9063</v>
      </c>
      <c r="C4416" t="s">
        <v>10405</v>
      </c>
      <c r="D4416" t="s">
        <v>592</v>
      </c>
      <c r="E4416">
        <v>11.563344000000001</v>
      </c>
      <c r="F4416">
        <v>2.34</v>
      </c>
      <c r="G4416">
        <v>16.2517671125417</v>
      </c>
      <c r="H4416">
        <v>0.80889557865081496</v>
      </c>
      <c r="I4416">
        <v>-26.696965064577199</v>
      </c>
      <c r="J4416">
        <v>0.97727482845829805</v>
      </c>
      <c r="K4416">
        <v>2.4179125267103099</v>
      </c>
      <c r="L4416">
        <v>2.4024658650282902</v>
      </c>
      <c r="M4416">
        <v>57.165677131192403</v>
      </c>
      <c r="N4416">
        <v>0.58638559566207904</v>
      </c>
      <c r="O4416">
        <v>85.897435897435898</v>
      </c>
      <c r="P4416">
        <v>63.636363636363598</v>
      </c>
      <c r="Q4416">
        <v>9.2788758129770998E-2</v>
      </c>
    </row>
    <row r="4417" spans="1:17" hidden="1" x14ac:dyDescent="0.3">
      <c r="A4417" t="s">
        <v>9064</v>
      </c>
      <c r="B4417" t="s">
        <v>9065</v>
      </c>
      <c r="C4417" t="s">
        <v>10405</v>
      </c>
      <c r="D4417" t="s">
        <v>4397</v>
      </c>
      <c r="E4417">
        <v>11.563255079999999</v>
      </c>
      <c r="F4417">
        <v>5.85</v>
      </c>
      <c r="G4417">
        <v>65.824919894408097</v>
      </c>
      <c r="H4417">
        <v>32.007097573312898</v>
      </c>
      <c r="I4417">
        <v>13.477843738294499</v>
      </c>
      <c r="J4417">
        <v>9.4284532796367397</v>
      </c>
      <c r="K4417">
        <v>5.22700694649836</v>
      </c>
      <c r="L4417">
        <v>4.7405270074943298</v>
      </c>
      <c r="M4417">
        <v>52.286013926000301</v>
      </c>
      <c r="N4417">
        <v>1.0280113309969301</v>
      </c>
      <c r="O4417">
        <v>69.230769230769198</v>
      </c>
      <c r="P4417">
        <v>103.125</v>
      </c>
      <c r="Q4417">
        <v>6.432143967673E-2</v>
      </c>
    </row>
    <row r="4418" spans="1:17" hidden="1" x14ac:dyDescent="0.3">
      <c r="A4418" t="s">
        <v>9066</v>
      </c>
      <c r="B4418" t="s">
        <v>9067</v>
      </c>
      <c r="C4418" t="s">
        <v>10405</v>
      </c>
      <c r="D4418" t="s">
        <v>374</v>
      </c>
      <c r="E4418">
        <v>11.562633999999999</v>
      </c>
      <c r="F4418">
        <v>2.14</v>
      </c>
      <c r="G4418">
        <v>-25.381837018700701</v>
      </c>
      <c r="H4418">
        <v>-22.545951716578401</v>
      </c>
      <c r="I4418">
        <v>-8.7651978588164301</v>
      </c>
      <c r="J4418">
        <v>-4.7315996304161496</v>
      </c>
      <c r="K4418">
        <v>2.3027250488290498</v>
      </c>
      <c r="L4418">
        <v>2.28293114466083</v>
      </c>
      <c r="M4418">
        <v>27.521877284466498</v>
      </c>
      <c r="N4418">
        <v>0.52115208396846002</v>
      </c>
      <c r="O4418">
        <v>69.626168224298993</v>
      </c>
      <c r="P4418">
        <v>17.582417582417499</v>
      </c>
    </row>
    <row r="4419" spans="1:17" hidden="1" x14ac:dyDescent="0.3">
      <c r="A4419" t="s">
        <v>9068</v>
      </c>
      <c r="B4419" t="s">
        <v>9069</v>
      </c>
      <c r="C4419" t="s">
        <v>10405</v>
      </c>
      <c r="D4419" t="s">
        <v>753</v>
      </c>
      <c r="E4419">
        <v>11.560360832000001</v>
      </c>
      <c r="F4419">
        <v>59.58</v>
      </c>
      <c r="G4419">
        <v>40.646158498789902</v>
      </c>
      <c r="H4419">
        <v>-1.5883868941631201</v>
      </c>
      <c r="I4419">
        <v>15.655829476174899</v>
      </c>
      <c r="J4419">
        <v>-0.71351248829500502</v>
      </c>
      <c r="K4419">
        <v>56.617497282649403</v>
      </c>
      <c r="L4419">
        <v>49.731209294496303</v>
      </c>
      <c r="M4419">
        <v>44.735305969102399</v>
      </c>
      <c r="N4419">
        <v>1.1666686272584601</v>
      </c>
      <c r="O4419">
        <v>0.53709298422288598</v>
      </c>
      <c r="P4419">
        <v>83.041474654377893</v>
      </c>
    </row>
    <row r="4420" spans="1:17" hidden="1" x14ac:dyDescent="0.3">
      <c r="A4420" t="s">
        <v>9070</v>
      </c>
      <c r="B4420" t="s">
        <v>9071</v>
      </c>
      <c r="C4420" t="s">
        <v>10405</v>
      </c>
      <c r="D4420" t="s">
        <v>400</v>
      </c>
      <c r="E4420">
        <v>11.544088800000001</v>
      </c>
      <c r="F4420">
        <v>8.8800000000000008</v>
      </c>
      <c r="G4420">
        <v>24.488529458771001</v>
      </c>
      <c r="H4420">
        <v>0.33187482002332003</v>
      </c>
      <c r="I4420">
        <v>26.995604419257099</v>
      </c>
      <c r="J4420">
        <v>-11.7648745198809</v>
      </c>
      <c r="K4420">
        <v>8.6209702591889403</v>
      </c>
      <c r="L4420">
        <v>7.6657675875255098</v>
      </c>
      <c r="M4420">
        <v>52.923348301590202</v>
      </c>
      <c r="N4420">
        <v>0.68365662770310098</v>
      </c>
      <c r="O4420">
        <v>30.630630630630598</v>
      </c>
      <c r="P4420">
        <v>74.117647058823493</v>
      </c>
      <c r="Q4420">
        <v>4.8129538510518002E-2</v>
      </c>
    </row>
    <row r="4421" spans="1:17" hidden="1" x14ac:dyDescent="0.3">
      <c r="A4421" t="s">
        <v>9072</v>
      </c>
      <c r="B4421" t="s">
        <v>9073</v>
      </c>
      <c r="C4421" t="s">
        <v>10405</v>
      </c>
      <c r="D4421" t="s">
        <v>549</v>
      </c>
      <c r="E4421">
        <v>11.39425</v>
      </c>
      <c r="F4421">
        <v>25</v>
      </c>
      <c r="G4421">
        <v>-3.5127430634258401</v>
      </c>
      <c r="H4421">
        <v>2.0635259417617999</v>
      </c>
      <c r="I4421">
        <v>-32.648876771317497</v>
      </c>
      <c r="J4421">
        <v>1.2954629101850299</v>
      </c>
      <c r="K4421">
        <v>25.343927891501501</v>
      </c>
      <c r="L4421">
        <v>28.629488218114801</v>
      </c>
      <c r="M4421">
        <v>65.006188006640301</v>
      </c>
      <c r="N4421">
        <v>0.68930126791462099</v>
      </c>
      <c r="O4421">
        <v>68</v>
      </c>
      <c r="P4421">
        <v>38.811771238200897</v>
      </c>
      <c r="Q4421">
        <v>2.1374322779215998E-2</v>
      </c>
    </row>
    <row r="4422" spans="1:17" hidden="1" x14ac:dyDescent="0.3">
      <c r="A4422" t="s">
        <v>9074</v>
      </c>
      <c r="B4422" t="s">
        <v>9075</v>
      </c>
      <c r="C4422" t="s">
        <v>10405</v>
      </c>
      <c r="E4422">
        <v>11.3568</v>
      </c>
      <c r="F4422">
        <v>8.32</v>
      </c>
      <c r="G4422">
        <v>-24.9086246742533</v>
      </c>
      <c r="H4422">
        <v>-0.684045041493758</v>
      </c>
      <c r="I4422">
        <v>-9.9010994315023293</v>
      </c>
      <c r="J4422">
        <v>7.6243911529939803</v>
      </c>
      <c r="K4422">
        <v>7.8120486508779203</v>
      </c>
      <c r="L4422">
        <v>7.7837480492934699</v>
      </c>
      <c r="M4422">
        <v>71.826378525744303</v>
      </c>
      <c r="N4422">
        <v>1.0361427963749801</v>
      </c>
      <c r="O4422">
        <v>52.884615384615302</v>
      </c>
      <c r="P4422">
        <v>67.068273092369395</v>
      </c>
      <c r="Q4422">
        <v>4.6813041520427E-2</v>
      </c>
    </row>
    <row r="4423" spans="1:17" hidden="1" x14ac:dyDescent="0.3">
      <c r="A4423" t="s">
        <v>9076</v>
      </c>
      <c r="B4423" t="s">
        <v>9077</v>
      </c>
      <c r="C4423" t="s">
        <v>10405</v>
      </c>
      <c r="D4423" t="s">
        <v>400</v>
      </c>
      <c r="E4423">
        <v>11.3102</v>
      </c>
      <c r="F4423">
        <v>0.97</v>
      </c>
      <c r="G4423">
        <v>-38.580267941012302</v>
      </c>
      <c r="H4423">
        <v>-9.3552078666623597</v>
      </c>
      <c r="I4423">
        <v>-28.403813795108501</v>
      </c>
      <c r="J4423">
        <v>-4.0530282018447199</v>
      </c>
      <c r="K4423">
        <v>1.02426867170054</v>
      </c>
      <c r="L4423">
        <v>1.0913477123848101</v>
      </c>
      <c r="M4423">
        <v>32.321824918415999</v>
      </c>
      <c r="N4423">
        <v>0.89263094598728099</v>
      </c>
      <c r="O4423">
        <v>65.979381443298905</v>
      </c>
      <c r="P4423">
        <v>14.117647058823501</v>
      </c>
      <c r="Q4423">
        <v>7.4278560776928002E-2</v>
      </c>
    </row>
    <row r="4424" spans="1:17" hidden="1" x14ac:dyDescent="0.3">
      <c r="A4424" t="s">
        <v>9078</v>
      </c>
      <c r="B4424" t="s">
        <v>9079</v>
      </c>
      <c r="C4424" t="s">
        <v>10405</v>
      </c>
      <c r="D4424" t="s">
        <v>753</v>
      </c>
      <c r="E4424">
        <v>11.309675944999899</v>
      </c>
      <c r="F4424">
        <v>22.29</v>
      </c>
      <c r="G4424">
        <v>12.609347692867701</v>
      </c>
      <c r="H4424">
        <v>1.28663734621139</v>
      </c>
      <c r="I4424">
        <v>3.02675435798499</v>
      </c>
      <c r="J4424">
        <v>-0.64329650561915597</v>
      </c>
      <c r="K4424">
        <v>21.1082311244229</v>
      </c>
      <c r="L4424">
        <v>19.116389692898601</v>
      </c>
      <c r="M4424">
        <v>51.507867780463002</v>
      </c>
      <c r="N4424">
        <v>1.16665553969608</v>
      </c>
      <c r="O4424">
        <v>5.0246747420367797</v>
      </c>
      <c r="P4424">
        <v>50</v>
      </c>
    </row>
    <row r="4425" spans="1:17" hidden="1" x14ac:dyDescent="0.3">
      <c r="A4425" t="s">
        <v>9080</v>
      </c>
      <c r="B4425" t="s">
        <v>9081</v>
      </c>
      <c r="C4425" t="s">
        <v>10405</v>
      </c>
      <c r="D4425" t="s">
        <v>753</v>
      </c>
      <c r="E4425">
        <v>11.262924035999999</v>
      </c>
      <c r="F4425">
        <v>284.01</v>
      </c>
      <c r="G4425">
        <v>6.9085626538374099</v>
      </c>
      <c r="H4425">
        <v>0.1571367501575</v>
      </c>
      <c r="I4425">
        <v>2.6992334078494</v>
      </c>
      <c r="J4425">
        <v>9.5011399284690601E-2</v>
      </c>
      <c r="K4425">
        <v>271.68699248908001</v>
      </c>
      <c r="L4425">
        <v>249.556324036121</v>
      </c>
      <c r="M4425">
        <v>55.874429077666797</v>
      </c>
      <c r="N4425">
        <v>0.93002189345862796</v>
      </c>
      <c r="O4425">
        <v>0.63025949790500502</v>
      </c>
      <c r="P4425">
        <v>44.903061224489697</v>
      </c>
      <c r="Q4425">
        <v>3.1845093282099998E-4</v>
      </c>
    </row>
    <row r="4426" spans="1:17" hidden="1" x14ac:dyDescent="0.3">
      <c r="A4426" t="s">
        <v>9082</v>
      </c>
      <c r="B4426" t="s">
        <v>9083</v>
      </c>
      <c r="C4426" t="s">
        <v>10405</v>
      </c>
      <c r="D4426" t="s">
        <v>400</v>
      </c>
      <c r="E4426">
        <v>11.25564</v>
      </c>
      <c r="F4426">
        <v>2.2000000000000002</v>
      </c>
      <c r="G4426">
        <v>109.908743047998</v>
      </c>
      <c r="H4426">
        <v>53.393897907481701</v>
      </c>
      <c r="I4426">
        <v>141.42888992858201</v>
      </c>
      <c r="J4426">
        <v>18.636626970569001</v>
      </c>
      <c r="K4426">
        <v>1.49987257152016</v>
      </c>
      <c r="L4426">
        <v>1.2083147745540099</v>
      </c>
      <c r="M4426">
        <v>94.860253734936904</v>
      </c>
      <c r="N4426">
        <v>0.82296546807725501</v>
      </c>
      <c r="O4426">
        <v>0</v>
      </c>
      <c r="P4426">
        <v>228.35820895522301</v>
      </c>
      <c r="Q4426">
        <v>0.13139967878557299</v>
      </c>
    </row>
    <row r="4427" spans="1:17" hidden="1" x14ac:dyDescent="0.3">
      <c r="A4427" t="s">
        <v>9084</v>
      </c>
      <c r="B4427" t="s">
        <v>9085</v>
      </c>
      <c r="C4427" t="s">
        <v>10405</v>
      </c>
      <c r="D4427" t="s">
        <v>86</v>
      </c>
      <c r="E4427">
        <v>11.251851200000001</v>
      </c>
      <c r="F4427">
        <v>8.2899999999999991</v>
      </c>
      <c r="G4427">
        <v>74.369406762393695</v>
      </c>
      <c r="H4427">
        <v>-10.003231279121101</v>
      </c>
      <c r="I4427">
        <v>0.86498961810195096</v>
      </c>
      <c r="J4427">
        <v>-2.5568065393762098</v>
      </c>
      <c r="K4427">
        <v>7.5652463144276902</v>
      </c>
      <c r="L4427">
        <v>6.7141693936190903</v>
      </c>
      <c r="M4427">
        <v>54.841019968640701</v>
      </c>
      <c r="N4427">
        <v>1.4441706652833599</v>
      </c>
      <c r="O4427">
        <v>40.168878166465603</v>
      </c>
      <c r="P4427">
        <v>159.06249999999901</v>
      </c>
      <c r="Q4427">
        <v>7.6035667568256998E-2</v>
      </c>
    </row>
    <row r="4428" spans="1:17" hidden="1" x14ac:dyDescent="0.3">
      <c r="A4428" t="s">
        <v>9086</v>
      </c>
      <c r="B4428" t="s">
        <v>9087</v>
      </c>
      <c r="C4428" t="s">
        <v>10405</v>
      </c>
      <c r="D4428" t="s">
        <v>393</v>
      </c>
      <c r="E4428">
        <v>11.245554</v>
      </c>
      <c r="F4428">
        <v>12.15</v>
      </c>
      <c r="G4428">
        <v>28.652482795701399</v>
      </c>
      <c r="H4428">
        <v>14.5240176619347</v>
      </c>
      <c r="I4428">
        <v>-15.8908800846856</v>
      </c>
      <c r="J4428">
        <v>-0.42037514062024001</v>
      </c>
      <c r="K4428">
        <v>11.156414492888301</v>
      </c>
      <c r="L4428">
        <v>10.7696026498805</v>
      </c>
      <c r="M4428">
        <v>51.613269500328798</v>
      </c>
      <c r="N4428">
        <v>2.30225020835262</v>
      </c>
      <c r="O4428">
        <v>33.086419753086403</v>
      </c>
      <c r="P4428">
        <v>77.631578947368396</v>
      </c>
      <c r="Q4428">
        <v>7.7258484399671007E-2</v>
      </c>
    </row>
    <row r="4429" spans="1:17" hidden="1" x14ac:dyDescent="0.3">
      <c r="A4429" t="s">
        <v>9088</v>
      </c>
      <c r="B4429" t="s">
        <v>9089</v>
      </c>
      <c r="C4429" t="s">
        <v>10405</v>
      </c>
      <c r="E4429">
        <v>11.240570200000001</v>
      </c>
      <c r="F4429">
        <v>22.43</v>
      </c>
      <c r="G4429">
        <v>-20.4237659730349</v>
      </c>
      <c r="H4429">
        <v>-2.50083893462353</v>
      </c>
      <c r="I4429">
        <v>-29.811664082947601</v>
      </c>
      <c r="J4429">
        <v>-0.32430479758940201</v>
      </c>
      <c r="K4429">
        <v>22.323642598928298</v>
      </c>
      <c r="L4429">
        <v>22.716172150967498</v>
      </c>
      <c r="M4429">
        <v>53.877492745535903</v>
      </c>
      <c r="N4429">
        <v>0.27590050034383801</v>
      </c>
      <c r="O4429">
        <v>33.303611234953102</v>
      </c>
      <c r="P4429">
        <v>33.511904761904702</v>
      </c>
      <c r="Q4429">
        <v>0.112121405944832</v>
      </c>
    </row>
    <row r="4430" spans="1:17" hidden="1" x14ac:dyDescent="0.3">
      <c r="A4430" t="s">
        <v>9090</v>
      </c>
      <c r="B4430" t="s">
        <v>9091</v>
      </c>
      <c r="C4430" t="s">
        <v>10405</v>
      </c>
      <c r="D4430" t="s">
        <v>400</v>
      </c>
      <c r="E4430">
        <v>11.226522959999899</v>
      </c>
      <c r="F4430">
        <v>9.76</v>
      </c>
      <c r="G4430">
        <v>-36.629986515121097</v>
      </c>
      <c r="H4430">
        <v>-4.5008389346235198</v>
      </c>
      <c r="I4430">
        <v>-17.394639483181901</v>
      </c>
      <c r="J4430">
        <v>-2.0530282018447199</v>
      </c>
      <c r="K4430">
        <v>9.7556753487498202</v>
      </c>
      <c r="L4430">
        <v>10.036194217716901</v>
      </c>
      <c r="M4430">
        <v>99.999990417572306</v>
      </c>
      <c r="O4430">
        <v>5.0204918032786798</v>
      </c>
      <c r="P4430">
        <v>6.0869565217391397</v>
      </c>
    </row>
    <row r="4431" spans="1:17" hidden="1" x14ac:dyDescent="0.3">
      <c r="A4431" t="s">
        <v>9092</v>
      </c>
      <c r="B4431" t="s">
        <v>9093</v>
      </c>
      <c r="C4431" t="s">
        <v>10405</v>
      </c>
      <c r="D4431" t="s">
        <v>592</v>
      </c>
      <c r="E4431">
        <v>11.222833</v>
      </c>
      <c r="F4431">
        <v>20.81</v>
      </c>
      <c r="G4431">
        <v>-9.3656847020029392</v>
      </c>
      <c r="H4431">
        <v>-21.193690466438099</v>
      </c>
      <c r="I4431">
        <v>-48.350180292737299</v>
      </c>
      <c r="J4431">
        <v>-18.450347870744999</v>
      </c>
      <c r="K4431">
        <v>25.9997223943347</v>
      </c>
      <c r="L4431">
        <v>29.132419069430998</v>
      </c>
      <c r="M4431">
        <v>36.070873207411601</v>
      </c>
      <c r="N4431">
        <v>1.37614198450196</v>
      </c>
      <c r="O4431">
        <v>219.798173954829</v>
      </c>
      <c r="P4431">
        <v>57.056603773584897</v>
      </c>
      <c r="Q4431">
        <v>0.11124974575656001</v>
      </c>
    </row>
    <row r="4432" spans="1:17" hidden="1" x14ac:dyDescent="0.3">
      <c r="A4432" t="s">
        <v>9094</v>
      </c>
      <c r="B4432" t="s">
        <v>9095</v>
      </c>
      <c r="C4432" t="s">
        <v>10405</v>
      </c>
      <c r="D4432" t="s">
        <v>2368</v>
      </c>
      <c r="E4432">
        <v>11.204336609999901</v>
      </c>
      <c r="F4432">
        <v>4.47</v>
      </c>
      <c r="G4432">
        <v>19.164014803270401</v>
      </c>
      <c r="H4432">
        <v>8.7521731135692402</v>
      </c>
      <c r="I4432">
        <v>13.6904045050878</v>
      </c>
      <c r="J4432">
        <v>-7.8646514483377103</v>
      </c>
      <c r="K4432">
        <v>4.2704716555277402</v>
      </c>
      <c r="L4432">
        <v>3.8168462292430498</v>
      </c>
      <c r="M4432">
        <v>42.684349660129797</v>
      </c>
      <c r="N4432">
        <v>1.5412552273198701</v>
      </c>
      <c r="O4432">
        <v>19.4630872483221</v>
      </c>
      <c r="P4432">
        <v>107.906976744186</v>
      </c>
      <c r="Q4432">
        <v>-1.9180288177276999E-2</v>
      </c>
    </row>
    <row r="4433" spans="1:17" hidden="1" x14ac:dyDescent="0.3">
      <c r="A4433" t="s">
        <v>9096</v>
      </c>
      <c r="B4433" t="s">
        <v>9097</v>
      </c>
      <c r="C4433" t="s">
        <v>10405</v>
      </c>
      <c r="D4433" t="s">
        <v>130</v>
      </c>
      <c r="E4433">
        <v>11.189659000000001</v>
      </c>
      <c r="F4433">
        <v>9.07</v>
      </c>
      <c r="G4433">
        <v>-28.192355853100199</v>
      </c>
      <c r="H4433">
        <v>-8.5464820881504995</v>
      </c>
      <c r="I4433">
        <v>-23.502299938668401</v>
      </c>
      <c r="J4433">
        <v>-9.5530282018447199</v>
      </c>
      <c r="K4433">
        <v>10.2516079842965</v>
      </c>
      <c r="L4433">
        <v>10.168844677863399</v>
      </c>
      <c r="M4433">
        <v>25.392339529073801</v>
      </c>
      <c r="N4433">
        <v>0.51160722435498296</v>
      </c>
      <c r="O4433">
        <v>48.952590959206098</v>
      </c>
      <c r="P4433">
        <v>21.2566844919786</v>
      </c>
      <c r="Q4433">
        <v>5.5972945899794999E-2</v>
      </c>
    </row>
    <row r="4434" spans="1:17" hidden="1" x14ac:dyDescent="0.3">
      <c r="A4434" t="s">
        <v>9098</v>
      </c>
      <c r="B4434" t="s">
        <v>9099</v>
      </c>
      <c r="C4434" t="s">
        <v>10405</v>
      </c>
      <c r="D4434" t="s">
        <v>46</v>
      </c>
      <c r="E4434">
        <v>11.18536514</v>
      </c>
      <c r="F4434">
        <v>0.89</v>
      </c>
      <c r="G4434">
        <v>5.07357821283383</v>
      </c>
      <c r="H4434">
        <v>-6.7996895093361696</v>
      </c>
      <c r="I4434">
        <v>30.938693850151399</v>
      </c>
      <c r="J4434">
        <v>-0.86255201136853199</v>
      </c>
      <c r="K4434">
        <v>0.87432627604659197</v>
      </c>
      <c r="L4434">
        <v>1.0357644914052899</v>
      </c>
      <c r="M4434">
        <v>46.359770667951999</v>
      </c>
      <c r="N4434">
        <v>0.53462937271626698</v>
      </c>
      <c r="O4434">
        <v>30.337078651685299</v>
      </c>
      <c r="P4434">
        <v>61.818181818181799</v>
      </c>
      <c r="Q4434">
        <v>2.8060361237901E-2</v>
      </c>
    </row>
    <row r="4435" spans="1:17" hidden="1" x14ac:dyDescent="0.3">
      <c r="A4435" t="s">
        <v>9100</v>
      </c>
      <c r="B4435" t="s">
        <v>9101</v>
      </c>
      <c r="C4435" t="s">
        <v>10405</v>
      </c>
      <c r="D4435" t="s">
        <v>1597</v>
      </c>
      <c r="E4435">
        <v>11.144184793000001</v>
      </c>
      <c r="F4435">
        <v>10.63</v>
      </c>
      <c r="G4435">
        <v>101.77687491613</v>
      </c>
      <c r="H4435">
        <v>-20.202662883870101</v>
      </c>
      <c r="I4435">
        <v>83.171398252667103</v>
      </c>
      <c r="J4435">
        <v>-2.6143004188699699</v>
      </c>
      <c r="K4435">
        <v>10.744652635146799</v>
      </c>
      <c r="L4435">
        <v>8.8439167961803395</v>
      </c>
      <c r="M4435">
        <v>33.6551748988878</v>
      </c>
      <c r="N4435">
        <v>0.30480114834993399</v>
      </c>
      <c r="O4435">
        <v>24.5531514581373</v>
      </c>
      <c r="Q4435">
        <v>0.10181726338576801</v>
      </c>
    </row>
    <row r="4436" spans="1:17" hidden="1" x14ac:dyDescent="0.3">
      <c r="A4436" t="s">
        <v>9102</v>
      </c>
      <c r="B4436" t="s">
        <v>9103</v>
      </c>
      <c r="C4436" t="s">
        <v>10405</v>
      </c>
      <c r="D4436" t="s">
        <v>592</v>
      </c>
      <c r="E4436">
        <v>11.138999999999999</v>
      </c>
      <c r="F4436">
        <v>185.65</v>
      </c>
      <c r="G4436">
        <v>-30.011868430484402</v>
      </c>
      <c r="H4436">
        <v>-4.5008389346235198</v>
      </c>
      <c r="I4436">
        <v>-17.480748949841399</v>
      </c>
      <c r="M4436">
        <v>5.6791305439999999E-5</v>
      </c>
      <c r="N4436">
        <v>1.4804983748645699</v>
      </c>
      <c r="O4436">
        <v>13.4069485591166</v>
      </c>
      <c r="P4436">
        <v>1.8376302797586199</v>
      </c>
      <c r="Q4436">
        <v>5.4753456651160999E-2</v>
      </c>
    </row>
    <row r="4437" spans="1:17" hidden="1" x14ac:dyDescent="0.3">
      <c r="A4437" t="s">
        <v>9104</v>
      </c>
      <c r="B4437" t="s">
        <v>9105</v>
      </c>
      <c r="C4437" t="s">
        <v>10405</v>
      </c>
      <c r="D4437" t="s">
        <v>5627</v>
      </c>
      <c r="E4437">
        <v>11.136502133</v>
      </c>
      <c r="F4437">
        <v>20.39</v>
      </c>
      <c r="G4437">
        <v>26.212516793632801</v>
      </c>
      <c r="H4437">
        <v>-7.4493646717549602</v>
      </c>
      <c r="I4437">
        <v>-1.5423667559092</v>
      </c>
      <c r="J4437">
        <v>-2.0530282018447199</v>
      </c>
      <c r="K4437">
        <v>22.1975136461567</v>
      </c>
      <c r="L4437">
        <v>20.8787134850317</v>
      </c>
      <c r="M4437">
        <v>81.753654276150996</v>
      </c>
      <c r="N4437">
        <v>0.28093934591557401</v>
      </c>
      <c r="O4437">
        <v>78.175576262873903</v>
      </c>
      <c r="P4437">
        <v>58.062015503875898</v>
      </c>
      <c r="Q4437">
        <v>4.1230599774279002E-2</v>
      </c>
    </row>
    <row r="4438" spans="1:17" hidden="1" x14ac:dyDescent="0.3">
      <c r="A4438" t="s">
        <v>9106</v>
      </c>
      <c r="B4438" t="s">
        <v>9107</v>
      </c>
      <c r="C4438" t="s">
        <v>10405</v>
      </c>
      <c r="D4438" t="s">
        <v>51</v>
      </c>
      <c r="E4438">
        <v>11.1216825</v>
      </c>
      <c r="F4438">
        <v>25.75</v>
      </c>
      <c r="G4438">
        <v>-3.4205710294450902</v>
      </c>
      <c r="H4438">
        <v>2.38141645509454</v>
      </c>
      <c r="I4438">
        <v>-10.5924827017634</v>
      </c>
      <c r="J4438">
        <v>-4.7332849024864601</v>
      </c>
      <c r="K4438">
        <v>24.879438489324901</v>
      </c>
      <c r="L4438">
        <v>24.041648238375402</v>
      </c>
      <c r="M4438">
        <v>48.737931462180001</v>
      </c>
      <c r="N4438">
        <v>1.3603499979460201</v>
      </c>
      <c r="O4438">
        <v>49.514563106796103</v>
      </c>
      <c r="P4438">
        <v>50.584795321637401</v>
      </c>
      <c r="Q4438">
        <v>-1.385719530507E-3</v>
      </c>
    </row>
    <row r="4439" spans="1:17" hidden="1" x14ac:dyDescent="0.3">
      <c r="A4439" t="s">
        <v>9108</v>
      </c>
      <c r="B4439" t="s">
        <v>9109</v>
      </c>
      <c r="C4439" t="s">
        <v>10405</v>
      </c>
      <c r="D4439" t="s">
        <v>125</v>
      </c>
      <c r="E4439">
        <v>11.024984123999999</v>
      </c>
      <c r="F4439">
        <v>20.43</v>
      </c>
      <c r="G4439">
        <v>-64.088304680392298</v>
      </c>
      <c r="H4439">
        <v>-9.0335492149973504</v>
      </c>
      <c r="I4439">
        <v>-42.339532943872499</v>
      </c>
      <c r="J4439">
        <v>-7.77522478698548</v>
      </c>
      <c r="K4439">
        <v>22.772566774737701</v>
      </c>
      <c r="L4439">
        <v>25.8310474329265</v>
      </c>
      <c r="M4439">
        <v>36.3311827478597</v>
      </c>
      <c r="N4439">
        <v>2.2248803827751198</v>
      </c>
      <c r="O4439">
        <v>72.001957905041607</v>
      </c>
      <c r="P4439">
        <v>15.163472378804901</v>
      </c>
    </row>
    <row r="4440" spans="1:17" hidden="1" x14ac:dyDescent="0.3">
      <c r="A4440" t="s">
        <v>9110</v>
      </c>
      <c r="B4440" t="s">
        <v>9111</v>
      </c>
      <c r="C4440" t="s">
        <v>10405</v>
      </c>
      <c r="E4440">
        <v>11.012407899999999</v>
      </c>
      <c r="F4440">
        <v>13.91</v>
      </c>
      <c r="G4440">
        <v>-48.8047225908401</v>
      </c>
      <c r="H4440">
        <v>-16.622051055835598</v>
      </c>
      <c r="I4440">
        <v>-47.740157760598002</v>
      </c>
      <c r="J4440">
        <v>0.34810174165809898</v>
      </c>
      <c r="K4440">
        <v>15.8722317395718</v>
      </c>
      <c r="L4440">
        <v>17.988189770834001</v>
      </c>
      <c r="M4440">
        <v>38.454870947578897</v>
      </c>
      <c r="N4440">
        <v>0.66693754806654404</v>
      </c>
      <c r="O4440">
        <v>84.687275341480898</v>
      </c>
      <c r="P4440">
        <v>15.3399668325041</v>
      </c>
      <c r="Q4440">
        <v>3.9367790492379998E-2</v>
      </c>
    </row>
    <row r="4441" spans="1:17" hidden="1" x14ac:dyDescent="0.3">
      <c r="A4441" t="s">
        <v>9112</v>
      </c>
      <c r="B4441" t="s">
        <v>9113</v>
      </c>
      <c r="C4441" t="s">
        <v>10405</v>
      </c>
      <c r="D4441" t="s">
        <v>753</v>
      </c>
      <c r="E4441">
        <v>10.982502</v>
      </c>
      <c r="F4441">
        <v>297.98</v>
      </c>
      <c r="G4441">
        <v>-19.734215393213901</v>
      </c>
      <c r="H4441">
        <v>-3.49782287233832</v>
      </c>
      <c r="I4441">
        <v>5.52933230016035</v>
      </c>
      <c r="J4441">
        <v>-0.644577497619372</v>
      </c>
      <c r="K4441">
        <v>286.35277294311601</v>
      </c>
      <c r="L4441">
        <v>279.70620849822399</v>
      </c>
      <c r="M4441">
        <v>56.692276819569898</v>
      </c>
      <c r="N4441">
        <v>1.0367641671258601</v>
      </c>
      <c r="O4441">
        <v>13.453923082086</v>
      </c>
      <c r="P4441">
        <v>45.356097560975599</v>
      </c>
      <c r="Q4441">
        <v>-0.11226619776288201</v>
      </c>
    </row>
    <row r="4442" spans="1:17" hidden="1" x14ac:dyDescent="0.3">
      <c r="A4442" t="s">
        <v>9114</v>
      </c>
      <c r="B4442" t="s">
        <v>9115</v>
      </c>
      <c r="C4442" t="s">
        <v>10405</v>
      </c>
      <c r="E4442">
        <v>10.9534152</v>
      </c>
      <c r="F4442">
        <v>21.84</v>
      </c>
      <c r="G4442">
        <v>180.15050128975599</v>
      </c>
      <c r="H4442">
        <v>-24.439253099365601</v>
      </c>
      <c r="I4442">
        <v>-49.420783274031599</v>
      </c>
      <c r="J4442">
        <v>-0.49052820184472301</v>
      </c>
      <c r="K4442">
        <v>23.93798317485</v>
      </c>
      <c r="L4442">
        <v>21.926311661140002</v>
      </c>
      <c r="M4442">
        <v>49.595243280386597</v>
      </c>
      <c r="N4442">
        <v>2.0339389610904899</v>
      </c>
      <c r="O4442">
        <v>72.619047619047606</v>
      </c>
      <c r="P4442">
        <v>282.486865148861</v>
      </c>
    </row>
    <row r="4443" spans="1:17" hidden="1" x14ac:dyDescent="0.3">
      <c r="A4443" t="s">
        <v>9116</v>
      </c>
      <c r="B4443" t="s">
        <v>9117</v>
      </c>
      <c r="C4443" t="s">
        <v>10405</v>
      </c>
      <c r="D4443" t="s">
        <v>400</v>
      </c>
      <c r="E4443">
        <v>10.951752000000001</v>
      </c>
      <c r="F4443">
        <v>0.73</v>
      </c>
      <c r="G4443">
        <v>-39.444435419103797</v>
      </c>
      <c r="H4443">
        <v>-3.09238823039817</v>
      </c>
      <c r="I4443">
        <v>-6.7885788771213198</v>
      </c>
      <c r="J4443">
        <v>-2.0530282018447199</v>
      </c>
      <c r="K4443">
        <v>0.72238632174025197</v>
      </c>
      <c r="L4443">
        <v>0.71729002262151198</v>
      </c>
      <c r="M4443">
        <v>57.058160557226401</v>
      </c>
      <c r="N4443">
        <v>0.57787303047148197</v>
      </c>
      <c r="O4443">
        <v>68.493150684931507</v>
      </c>
      <c r="P4443">
        <v>87.179487179487097</v>
      </c>
    </row>
    <row r="4444" spans="1:17" hidden="1" x14ac:dyDescent="0.3">
      <c r="A4444" t="s">
        <v>9118</v>
      </c>
      <c r="B4444" t="s">
        <v>9119</v>
      </c>
      <c r="C4444" t="s">
        <v>10405</v>
      </c>
      <c r="D4444" t="s">
        <v>465</v>
      </c>
      <c r="E4444">
        <v>10.937538</v>
      </c>
      <c r="F4444">
        <v>31.86</v>
      </c>
      <c r="G4444">
        <v>455.97337951853899</v>
      </c>
      <c r="H4444">
        <v>86.379664210030498</v>
      </c>
      <c r="I4444">
        <v>302.36820636661997</v>
      </c>
      <c r="J4444">
        <v>19.395551229928</v>
      </c>
      <c r="K4444">
        <v>20.067687315253199</v>
      </c>
      <c r="L4444">
        <v>13.1122806419715</v>
      </c>
      <c r="M4444">
        <v>93.117940305807096</v>
      </c>
      <c r="N4444">
        <v>1.69115649865708</v>
      </c>
      <c r="O4444">
        <v>0</v>
      </c>
      <c r="P4444">
        <v>487.82287822878197</v>
      </c>
    </row>
    <row r="4445" spans="1:17" hidden="1" x14ac:dyDescent="0.3">
      <c r="A4445" t="s">
        <v>9120</v>
      </c>
      <c r="B4445" t="s">
        <v>9121</v>
      </c>
      <c r="C4445" t="s">
        <v>10405</v>
      </c>
      <c r="D4445" t="s">
        <v>130</v>
      </c>
      <c r="E4445">
        <v>10.927254</v>
      </c>
      <c r="F4445">
        <v>8.9700000000000006</v>
      </c>
      <c r="G4445">
        <v>64.430588817109196</v>
      </c>
      <c r="H4445">
        <v>2.8675821180080501</v>
      </c>
      <c r="I4445">
        <v>2.5251466130747602</v>
      </c>
      <c r="J4445">
        <v>9.1186339234958709</v>
      </c>
      <c r="K4445">
        <v>7.8099368407063503</v>
      </c>
      <c r="L4445">
        <v>7.37577656829985</v>
      </c>
      <c r="M4445">
        <v>80.410665874755793</v>
      </c>
      <c r="N4445">
        <v>1.1675877277759199</v>
      </c>
      <c r="O4445">
        <v>5.9085841694537198</v>
      </c>
      <c r="P4445">
        <v>139.19999999999999</v>
      </c>
      <c r="Q4445">
        <v>9.0072068087929003E-2</v>
      </c>
    </row>
    <row r="4446" spans="1:17" hidden="1" x14ac:dyDescent="0.3">
      <c r="A4446" t="s">
        <v>9122</v>
      </c>
      <c r="B4446" t="s">
        <v>9123</v>
      </c>
      <c r="C4446" t="s">
        <v>10405</v>
      </c>
      <c r="D4446" t="s">
        <v>2703</v>
      </c>
      <c r="E4446">
        <v>10.90726703</v>
      </c>
      <c r="F4446">
        <v>10.9</v>
      </c>
      <c r="G4446">
        <v>42.829988469244</v>
      </c>
      <c r="H4446">
        <v>36.859705283063498</v>
      </c>
      <c r="I4446">
        <v>41.9620856630169</v>
      </c>
      <c r="J4446">
        <v>-2.0530282018447199</v>
      </c>
      <c r="K4446">
        <v>8.2165715349696402</v>
      </c>
      <c r="L4446">
        <v>7.2289055006422602</v>
      </c>
      <c r="M4446">
        <v>84.079897296325001</v>
      </c>
      <c r="N4446">
        <v>2.8661565013265502</v>
      </c>
      <c r="O4446">
        <v>0</v>
      </c>
      <c r="P4446">
        <v>99.268738574040199</v>
      </c>
      <c r="Q4446">
        <v>2.6794809394168999E-2</v>
      </c>
    </row>
    <row r="4447" spans="1:17" hidden="1" x14ac:dyDescent="0.3">
      <c r="A4447" t="s">
        <v>9124</v>
      </c>
      <c r="B4447" t="s">
        <v>9125</v>
      </c>
      <c r="C4447" t="s">
        <v>10405</v>
      </c>
      <c r="D4447" t="s">
        <v>753</v>
      </c>
      <c r="E4447">
        <v>10.8938445</v>
      </c>
      <c r="F4447">
        <v>61.73</v>
      </c>
      <c r="G4447">
        <v>-16.3799887962887</v>
      </c>
      <c r="H4447">
        <v>-5.5660217645122403</v>
      </c>
      <c r="I4447">
        <v>-17.1021943166506</v>
      </c>
      <c r="J4447">
        <v>-2.9291033850240802</v>
      </c>
      <c r="K4447">
        <v>63.308210907449201</v>
      </c>
      <c r="L4447">
        <v>61.680108601613597</v>
      </c>
      <c r="M4447">
        <v>65.817523880043396</v>
      </c>
      <c r="N4447">
        <v>0.56983878159632695</v>
      </c>
      <c r="O4447">
        <v>50.089097683460203</v>
      </c>
      <c r="P4447">
        <v>19.864077669902901</v>
      </c>
    </row>
    <row r="4448" spans="1:17" hidden="1" x14ac:dyDescent="0.3">
      <c r="A4448" t="s">
        <v>9126</v>
      </c>
      <c r="B4448" t="s">
        <v>9127</v>
      </c>
      <c r="C4448" t="s">
        <v>10405</v>
      </c>
      <c r="D4448" t="s">
        <v>2938</v>
      </c>
      <c r="E4448">
        <v>10.852953599999999</v>
      </c>
      <c r="F4448">
        <v>24.26</v>
      </c>
      <c r="G4448">
        <v>14.471369806041601</v>
      </c>
      <c r="H4448">
        <v>-6.6675056012901903</v>
      </c>
      <c r="I4448">
        <v>5.44080355479276</v>
      </c>
      <c r="J4448">
        <v>-0.67133562844230499</v>
      </c>
      <c r="K4448">
        <v>23.9161797044423</v>
      </c>
      <c r="L4448">
        <v>22.786342517651899</v>
      </c>
      <c r="M4448">
        <v>54.433797067563503</v>
      </c>
      <c r="N4448">
        <v>0.48165523829316798</v>
      </c>
      <c r="O4448">
        <v>39.076669414674299</v>
      </c>
      <c r="P4448">
        <v>52.674638137193199</v>
      </c>
      <c r="Q4448">
        <v>5.2317113047104999E-2</v>
      </c>
    </row>
    <row r="4449" spans="1:17" hidden="1" x14ac:dyDescent="0.3">
      <c r="A4449" t="s">
        <v>9128</v>
      </c>
      <c r="B4449" t="s">
        <v>9129</v>
      </c>
      <c r="C4449" t="s">
        <v>10405</v>
      </c>
      <c r="D4449" t="s">
        <v>1429</v>
      </c>
      <c r="E4449">
        <v>10.7475842</v>
      </c>
      <c r="F4449">
        <v>1.64</v>
      </c>
      <c r="G4449">
        <v>102.436215575471</v>
      </c>
      <c r="H4449">
        <v>18.807431742068101</v>
      </c>
      <c r="I4449">
        <v>-23.6803537688962</v>
      </c>
      <c r="J4449">
        <v>-2.0530282018447199</v>
      </c>
      <c r="K4449">
        <v>1.69491997528686</v>
      </c>
      <c r="L4449">
        <v>1.58236591292757</v>
      </c>
      <c r="M4449">
        <v>99.0534821659041</v>
      </c>
      <c r="N4449">
        <v>1.3485657112876199</v>
      </c>
      <c r="O4449">
        <v>52.439024390243901</v>
      </c>
      <c r="Q4449">
        <v>4.4972205198404003E-2</v>
      </c>
    </row>
    <row r="4450" spans="1:17" hidden="1" x14ac:dyDescent="0.3">
      <c r="A4450" t="s">
        <v>9130</v>
      </c>
      <c r="B4450" t="s">
        <v>9131</v>
      </c>
      <c r="C4450" t="s">
        <v>10405</v>
      </c>
      <c r="D4450" t="s">
        <v>592</v>
      </c>
      <c r="E4450">
        <v>10.7394075</v>
      </c>
      <c r="F4450">
        <v>27.9</v>
      </c>
      <c r="G4450">
        <v>28.957417716269799</v>
      </c>
      <c r="H4450">
        <v>-3.43741318452857</v>
      </c>
      <c r="I4450">
        <v>-3.05037718809995</v>
      </c>
      <c r="J4450">
        <v>3.29138985041179</v>
      </c>
      <c r="K4450">
        <v>26.507116075167801</v>
      </c>
      <c r="L4450">
        <v>24.588222550198999</v>
      </c>
      <c r="M4450">
        <v>61.714348538660303</v>
      </c>
      <c r="N4450">
        <v>0.58980200377440295</v>
      </c>
      <c r="O4450">
        <v>29.605734767025002</v>
      </c>
      <c r="P4450">
        <v>132.49999999999901</v>
      </c>
      <c r="Q4450">
        <v>9.5955418608769993E-2</v>
      </c>
    </row>
    <row r="4451" spans="1:17" hidden="1" x14ac:dyDescent="0.3">
      <c r="A4451" t="s">
        <v>9132</v>
      </c>
      <c r="B4451" t="s">
        <v>9133</v>
      </c>
      <c r="C4451" t="s">
        <v>10405</v>
      </c>
      <c r="D4451" t="s">
        <v>9134</v>
      </c>
      <c r="E4451">
        <v>10.737228200000001</v>
      </c>
      <c r="F4451">
        <v>18.22</v>
      </c>
      <c r="G4451">
        <v>-69.000240345289598</v>
      </c>
      <c r="H4451">
        <v>-1.7950892164724499</v>
      </c>
      <c r="I4451">
        <v>-28.080913992985799</v>
      </c>
      <c r="J4451">
        <v>-2.0530282018447199</v>
      </c>
      <c r="K4451">
        <v>18.154487335451201</v>
      </c>
      <c r="L4451">
        <v>20.318383577951401</v>
      </c>
      <c r="M4451">
        <v>71.913351200169899</v>
      </c>
      <c r="N4451">
        <v>0.443636363636363</v>
      </c>
      <c r="O4451">
        <v>82.656421514818803</v>
      </c>
      <c r="P4451">
        <v>7.0505287896592099</v>
      </c>
    </row>
    <row r="4452" spans="1:17" hidden="1" x14ac:dyDescent="0.3">
      <c r="A4452" t="s">
        <v>9135</v>
      </c>
      <c r="B4452" t="s">
        <v>9136</v>
      </c>
      <c r="C4452" t="s">
        <v>10405</v>
      </c>
      <c r="D4452" t="s">
        <v>2938</v>
      </c>
      <c r="E4452">
        <v>10.69295337</v>
      </c>
      <c r="F4452">
        <v>71.349999999999994</v>
      </c>
      <c r="G4452">
        <v>-6.7179659147327504</v>
      </c>
      <c r="H4452">
        <v>-10.122532056316601</v>
      </c>
      <c r="I4452">
        <v>57.9124858239433</v>
      </c>
      <c r="J4452">
        <v>-2.0530282018447199</v>
      </c>
      <c r="K4452">
        <v>66.960239169441707</v>
      </c>
      <c r="L4452">
        <v>57.411263362330203</v>
      </c>
      <c r="M4452">
        <v>41.2240000677767</v>
      </c>
      <c r="N4452">
        <v>0.34265734265734199</v>
      </c>
      <c r="O4452">
        <v>5.9565522074281603</v>
      </c>
      <c r="P4452">
        <v>84.509956038272506</v>
      </c>
    </row>
    <row r="4453" spans="1:17" hidden="1" x14ac:dyDescent="0.3">
      <c r="A4453" t="s">
        <v>9137</v>
      </c>
      <c r="B4453" t="s">
        <v>9138</v>
      </c>
      <c r="C4453" t="s">
        <v>10405</v>
      </c>
      <c r="D4453" t="s">
        <v>400</v>
      </c>
      <c r="E4453">
        <v>10.6174395</v>
      </c>
      <c r="F4453">
        <v>8.1</v>
      </c>
      <c r="G4453">
        <v>56.085536092541098</v>
      </c>
      <c r="H4453">
        <v>-16.372985053344902</v>
      </c>
      <c r="I4453">
        <v>33.1629813346619</v>
      </c>
      <c r="J4453">
        <v>7.4505178974460504</v>
      </c>
      <c r="K4453">
        <v>7.5418010382651604</v>
      </c>
      <c r="L4453">
        <v>7.0701114177198798</v>
      </c>
      <c r="M4453">
        <v>67.569491418684294</v>
      </c>
      <c r="N4453">
        <v>0.54095451347892198</v>
      </c>
      <c r="O4453">
        <v>34.4444444444444</v>
      </c>
      <c r="P4453">
        <v>97.560975609756099</v>
      </c>
      <c r="Q4453">
        <v>0.12729286619460101</v>
      </c>
    </row>
    <row r="4454" spans="1:17" hidden="1" x14ac:dyDescent="0.3">
      <c r="A4454" t="s">
        <v>9139</v>
      </c>
      <c r="B4454" t="s">
        <v>9140</v>
      </c>
      <c r="C4454" t="s">
        <v>10405</v>
      </c>
      <c r="D4454" t="s">
        <v>792</v>
      </c>
      <c r="E4454">
        <v>10.609617869999999</v>
      </c>
      <c r="F4454">
        <v>13.59</v>
      </c>
      <c r="G4454">
        <v>239.46197669959199</v>
      </c>
      <c r="H4454">
        <v>-39.7656646476158</v>
      </c>
      <c r="I4454">
        <v>109.105360516818</v>
      </c>
      <c r="J4454">
        <v>-12.789607477749801</v>
      </c>
      <c r="K4454">
        <v>17.0505773830625</v>
      </c>
      <c r="L4454">
        <v>11.615624585968201</v>
      </c>
      <c r="M4454">
        <v>12.4624389873065</v>
      </c>
      <c r="N4454">
        <v>0.37243927023010298</v>
      </c>
      <c r="O4454">
        <v>72.406181015452503</v>
      </c>
      <c r="P4454">
        <v>381.91489361702099</v>
      </c>
      <c r="Q4454">
        <v>8.3340594759817005E-2</v>
      </c>
    </row>
    <row r="4455" spans="1:17" hidden="1" x14ac:dyDescent="0.3">
      <c r="A4455" t="s">
        <v>9141</v>
      </c>
      <c r="B4455" t="s">
        <v>9142</v>
      </c>
      <c r="C4455" t="s">
        <v>10405</v>
      </c>
      <c r="D4455" t="s">
        <v>592</v>
      </c>
      <c r="E4455">
        <v>10.60125</v>
      </c>
      <c r="F4455">
        <v>25</v>
      </c>
      <c r="G4455">
        <v>7.81530575903066</v>
      </c>
      <c r="H4455">
        <v>-2.8748226744609302</v>
      </c>
      <c r="I4455">
        <v>-6.7751704566332496</v>
      </c>
      <c r="J4455">
        <v>-2.0530282018447199</v>
      </c>
      <c r="K4455">
        <v>24.5053774321742</v>
      </c>
      <c r="L4455">
        <v>24.054268393554999</v>
      </c>
      <c r="M4455">
        <v>74.516410999265702</v>
      </c>
      <c r="N4455">
        <v>5.2447552447552399E-2</v>
      </c>
      <c r="O4455">
        <v>33.159999999999897</v>
      </c>
      <c r="P4455">
        <v>39.664804469273697</v>
      </c>
      <c r="Q4455">
        <v>3.2492083860036998E-2</v>
      </c>
    </row>
    <row r="4456" spans="1:17" hidden="1" x14ac:dyDescent="0.3">
      <c r="A4456" t="s">
        <v>9143</v>
      </c>
      <c r="B4456" t="s">
        <v>9144</v>
      </c>
      <c r="C4456" t="s">
        <v>10405</v>
      </c>
      <c r="D4456" t="s">
        <v>753</v>
      </c>
      <c r="E4456">
        <v>10.576090199999999</v>
      </c>
      <c r="F4456">
        <v>63.73</v>
      </c>
      <c r="G4456">
        <v>9.7098082644348107</v>
      </c>
      <c r="H4456">
        <v>1.1809792471946401</v>
      </c>
      <c r="I4456">
        <v>6.4010093124668703</v>
      </c>
      <c r="J4456">
        <v>0.72562667658910995</v>
      </c>
      <c r="K4456">
        <v>61.208945878389102</v>
      </c>
      <c r="L4456">
        <v>55.2911208223003</v>
      </c>
      <c r="M4456">
        <v>51.449225640246297</v>
      </c>
      <c r="N4456">
        <v>1.1387471390856201</v>
      </c>
      <c r="O4456">
        <v>2.7302683194727799</v>
      </c>
      <c r="P4456">
        <v>47.694090382387003</v>
      </c>
    </row>
    <row r="4457" spans="1:17" hidden="1" x14ac:dyDescent="0.3">
      <c r="A4457" t="s">
        <v>9145</v>
      </c>
      <c r="B4457" t="s">
        <v>9146</v>
      </c>
      <c r="C4457" t="s">
        <v>10405</v>
      </c>
      <c r="D4457" t="s">
        <v>400</v>
      </c>
      <c r="E4457">
        <v>10.570105699999999</v>
      </c>
      <c r="F4457">
        <v>10.57</v>
      </c>
      <c r="G4457">
        <v>79.550501289756895</v>
      </c>
      <c r="H4457">
        <v>-0.66979767725613404</v>
      </c>
      <c r="I4457">
        <v>94.005360516818001</v>
      </c>
      <c r="J4457">
        <v>-8.0974726462891606</v>
      </c>
      <c r="K4457">
        <v>11.752010607053601</v>
      </c>
      <c r="M4457">
        <v>20.266665063374401</v>
      </c>
      <c r="N4457">
        <v>0.62106574343190801</v>
      </c>
      <c r="O4457">
        <v>84.9574266792809</v>
      </c>
      <c r="P4457">
        <v>111.399999999999</v>
      </c>
    </row>
    <row r="4458" spans="1:17" hidden="1" x14ac:dyDescent="0.3">
      <c r="A4458" t="s">
        <v>9147</v>
      </c>
      <c r="B4458" t="s">
        <v>9148</v>
      </c>
      <c r="C4458" t="s">
        <v>10405</v>
      </c>
      <c r="D4458" t="s">
        <v>9149</v>
      </c>
      <c r="E4458">
        <v>10.54070087</v>
      </c>
      <c r="F4458">
        <v>13.3</v>
      </c>
      <c r="G4458">
        <v>-9.6220843800250009</v>
      </c>
      <c r="H4458">
        <v>25.362974294948401</v>
      </c>
      <c r="I4458">
        <v>6.3262907493762199</v>
      </c>
      <c r="J4458">
        <v>9.8497379339473898</v>
      </c>
      <c r="K4458">
        <v>11.5322459145645</v>
      </c>
      <c r="L4458">
        <v>11.215084195411301</v>
      </c>
      <c r="M4458">
        <v>63.354141576835801</v>
      </c>
      <c r="N4458">
        <v>2.0156821129583702</v>
      </c>
      <c r="O4458">
        <v>61.278195488721799</v>
      </c>
      <c r="P4458">
        <v>41.489361702127603</v>
      </c>
      <c r="Q4458">
        <v>5.256851555079E-2</v>
      </c>
    </row>
    <row r="4459" spans="1:17" hidden="1" x14ac:dyDescent="0.3">
      <c r="A4459" t="s">
        <v>9150</v>
      </c>
      <c r="B4459" t="s">
        <v>9151</v>
      </c>
      <c r="C4459" t="s">
        <v>10405</v>
      </c>
      <c r="D4459" t="s">
        <v>549</v>
      </c>
      <c r="E4459">
        <v>10.53</v>
      </c>
      <c r="F4459">
        <v>35.1</v>
      </c>
      <c r="G4459">
        <v>18.0864261082105</v>
      </c>
      <c r="H4459">
        <v>-11.4141042407459</v>
      </c>
      <c r="I4459">
        <v>-50.448234753065499</v>
      </c>
      <c r="J4459">
        <v>-7.2984190094271604</v>
      </c>
      <c r="K4459">
        <v>39.873579411286002</v>
      </c>
      <c r="L4459">
        <v>40.980922703350899</v>
      </c>
      <c r="M4459">
        <v>38.509121531021002</v>
      </c>
      <c r="N4459">
        <v>1.6084281195027399</v>
      </c>
      <c r="O4459">
        <v>67.122507122507102</v>
      </c>
      <c r="P4459">
        <v>60.640732265446204</v>
      </c>
      <c r="Q4459">
        <v>2.2516533532504001E-2</v>
      </c>
    </row>
    <row r="4460" spans="1:17" hidden="1" x14ac:dyDescent="0.3">
      <c r="A4460" t="s">
        <v>9152</v>
      </c>
      <c r="B4460" t="s">
        <v>9153</v>
      </c>
      <c r="C4460" t="s">
        <v>10405</v>
      </c>
      <c r="E4460">
        <v>10.4841604</v>
      </c>
      <c r="F4460">
        <v>19.16</v>
      </c>
      <c r="G4460">
        <v>28.485229323229699</v>
      </c>
      <c r="H4460">
        <v>9.2175726177230199</v>
      </c>
      <c r="I4460">
        <v>24.6364946902799</v>
      </c>
      <c r="J4460">
        <v>-4.83080597962251</v>
      </c>
      <c r="K4460">
        <v>17.8071359193757</v>
      </c>
      <c r="L4460">
        <v>15.2430374292423</v>
      </c>
      <c r="M4460">
        <v>63.5183403143334</v>
      </c>
      <c r="N4460">
        <v>1.0412465963348501</v>
      </c>
      <c r="O4460">
        <v>13.152400835072999</v>
      </c>
      <c r="P4460">
        <v>136.54320987654299</v>
      </c>
      <c r="Q4460">
        <v>0.15788144321460901</v>
      </c>
    </row>
    <row r="4461" spans="1:17" hidden="1" x14ac:dyDescent="0.3">
      <c r="A4461" t="s">
        <v>9154</v>
      </c>
      <c r="B4461" t="s">
        <v>9155</v>
      </c>
      <c r="C4461" t="s">
        <v>10405</v>
      </c>
      <c r="D4461" t="s">
        <v>400</v>
      </c>
      <c r="E4461">
        <v>10.454750000000001</v>
      </c>
      <c r="F4461">
        <v>22.01</v>
      </c>
      <c r="G4461">
        <v>44.512680776936399</v>
      </c>
      <c r="H4461">
        <v>7.0677885163568703</v>
      </c>
      <c r="I4461">
        <v>18.302031293636801</v>
      </c>
      <c r="J4461">
        <v>-4.3706247683683204</v>
      </c>
      <c r="K4461">
        <v>21.046103322595499</v>
      </c>
      <c r="L4461">
        <v>17.5441034111128</v>
      </c>
      <c r="M4461">
        <v>38.978385729240998</v>
      </c>
      <c r="N4461">
        <v>0.44160280931353801</v>
      </c>
      <c r="O4461">
        <v>15.174920490686</v>
      </c>
      <c r="P4461">
        <v>92.900964066608196</v>
      </c>
      <c r="Q4461">
        <v>7.6456176403874004E-2</v>
      </c>
    </row>
    <row r="4462" spans="1:17" hidden="1" x14ac:dyDescent="0.3">
      <c r="A4462" t="s">
        <v>9156</v>
      </c>
      <c r="B4462" t="s">
        <v>9157</v>
      </c>
      <c r="C4462" t="s">
        <v>10405</v>
      </c>
      <c r="D4462" t="s">
        <v>1614</v>
      </c>
      <c r="E4462">
        <v>10.4512</v>
      </c>
      <c r="F4462">
        <v>0.46</v>
      </c>
      <c r="G4462">
        <v>-31.849498710243001</v>
      </c>
      <c r="H4462">
        <v>-25.553470513570801</v>
      </c>
      <c r="I4462">
        <v>-46.625408713951103</v>
      </c>
      <c r="J4462">
        <v>-6.3083473507808803</v>
      </c>
      <c r="K4462">
        <v>0.56694794258352299</v>
      </c>
      <c r="L4462">
        <v>0.60960636778381105</v>
      </c>
      <c r="M4462">
        <v>37.2140027852383</v>
      </c>
      <c r="N4462">
        <v>1.6730850590320201</v>
      </c>
      <c r="O4462">
        <v>106.521739130434</v>
      </c>
      <c r="P4462">
        <v>4.5454545454545396</v>
      </c>
      <c r="Q4462">
        <v>-1.8457075438079999E-2</v>
      </c>
    </row>
    <row r="4463" spans="1:17" hidden="1" x14ac:dyDescent="0.3">
      <c r="A4463" t="s">
        <v>9158</v>
      </c>
      <c r="B4463" t="s">
        <v>9159</v>
      </c>
      <c r="C4463" t="s">
        <v>10405</v>
      </c>
      <c r="D4463" t="s">
        <v>1614</v>
      </c>
      <c r="E4463">
        <v>10.429857</v>
      </c>
      <c r="F4463">
        <v>14.66</v>
      </c>
      <c r="G4463">
        <v>-87.957283141380799</v>
      </c>
      <c r="H4463">
        <v>6.8483674145828202</v>
      </c>
      <c r="I4463">
        <v>-44.094639483181901</v>
      </c>
      <c r="J4463">
        <v>19.2088559813877</v>
      </c>
      <c r="K4463">
        <v>12.9000912331341</v>
      </c>
      <c r="L4463">
        <v>15.854145862323399</v>
      </c>
      <c r="M4463">
        <v>85.617158723898598</v>
      </c>
      <c r="N4463">
        <v>4.0227272727272698</v>
      </c>
      <c r="O4463">
        <v>127.83083219645199</v>
      </c>
      <c r="P4463">
        <v>46.599999999999902</v>
      </c>
    </row>
    <row r="4464" spans="1:17" hidden="1" x14ac:dyDescent="0.3">
      <c r="A4464" t="s">
        <v>9160</v>
      </c>
      <c r="B4464" t="s">
        <v>9161</v>
      </c>
      <c r="C4464" t="s">
        <v>10405</v>
      </c>
      <c r="D4464" t="s">
        <v>8282</v>
      </c>
      <c r="E4464">
        <v>10.4152752</v>
      </c>
      <c r="F4464">
        <v>9.9</v>
      </c>
      <c r="G4464">
        <v>-77.957283141380799</v>
      </c>
      <c r="H4464">
        <v>4.3856707013507696</v>
      </c>
      <c r="I4464">
        <v>-28.922789617230102</v>
      </c>
      <c r="J4464">
        <v>-14.2291940049535</v>
      </c>
      <c r="K4464">
        <v>10.197268992215299</v>
      </c>
      <c r="L4464">
        <v>12.405791158997101</v>
      </c>
      <c r="M4464">
        <v>35.525116643471499</v>
      </c>
      <c r="N4464">
        <v>1.06289454279281</v>
      </c>
      <c r="O4464">
        <v>162.72727272727201</v>
      </c>
      <c r="P4464">
        <v>23.904881101376699</v>
      </c>
      <c r="Q4464">
        <v>-5.7419633414732003E-2</v>
      </c>
    </row>
    <row r="4465" spans="1:17" hidden="1" x14ac:dyDescent="0.3">
      <c r="A4465" t="s">
        <v>9162</v>
      </c>
      <c r="B4465" t="s">
        <v>9163</v>
      </c>
      <c r="C4465" t="s">
        <v>10405</v>
      </c>
      <c r="D4465" t="s">
        <v>438</v>
      </c>
      <c r="E4465">
        <v>10.382844800000001</v>
      </c>
      <c r="F4465">
        <v>20.260000000000002</v>
      </c>
      <c r="G4465">
        <v>-47.432832043576397</v>
      </c>
      <c r="H4465">
        <v>21.651091326895699</v>
      </c>
      <c r="I4465">
        <v>16.334733454111799</v>
      </c>
      <c r="J4465">
        <v>-4.0365792419995303</v>
      </c>
      <c r="K4465">
        <v>17.2335677583822</v>
      </c>
      <c r="L4465">
        <v>15.8379693460188</v>
      </c>
      <c r="M4465">
        <v>74.356072235012903</v>
      </c>
      <c r="N4465">
        <v>0.90584415584415501</v>
      </c>
      <c r="O4465">
        <v>25.4195459032576</v>
      </c>
      <c r="P4465">
        <v>79.292035398229999</v>
      </c>
      <c r="Q4465">
        <v>4.8948697133945999E-2</v>
      </c>
    </row>
    <row r="4466" spans="1:17" hidden="1" x14ac:dyDescent="0.3">
      <c r="A4466" t="s">
        <v>9164</v>
      </c>
      <c r="B4466" t="s">
        <v>9165</v>
      </c>
      <c r="C4466" t="s">
        <v>10405</v>
      </c>
      <c r="D4466" t="s">
        <v>51</v>
      </c>
      <c r="E4466">
        <v>10.346162400000001</v>
      </c>
      <c r="F4466">
        <v>34.020000000000003</v>
      </c>
      <c r="G4466">
        <v>-7.0970234627183197</v>
      </c>
      <c r="H4466">
        <v>-5.0381523674593396</v>
      </c>
      <c r="I4466">
        <v>-24.112489771089699</v>
      </c>
      <c r="J4466">
        <v>-14.1142580778014</v>
      </c>
      <c r="K4466">
        <v>33.900464493515301</v>
      </c>
      <c r="L4466">
        <v>31.646707614012399</v>
      </c>
      <c r="M4466">
        <v>45.623784482933303</v>
      </c>
      <c r="N4466">
        <v>2.0696173827087798</v>
      </c>
      <c r="O4466">
        <v>25.661375661375601</v>
      </c>
      <c r="P4466">
        <v>58.971962616822402</v>
      </c>
      <c r="Q4466">
        <v>6.0448358271735003E-2</v>
      </c>
    </row>
    <row r="4467" spans="1:17" hidden="1" x14ac:dyDescent="0.3">
      <c r="A4467" t="s">
        <v>9166</v>
      </c>
      <c r="B4467" t="s">
        <v>9167</v>
      </c>
      <c r="C4467" t="s">
        <v>10405</v>
      </c>
      <c r="D4467" t="s">
        <v>1462</v>
      </c>
      <c r="E4467">
        <v>10.3318412</v>
      </c>
      <c r="F4467">
        <v>3.98</v>
      </c>
      <c r="G4467">
        <v>-25.7161653769097</v>
      </c>
      <c r="H4467">
        <v>-19.8199878707937</v>
      </c>
      <c r="I4467">
        <v>8.5547276054256596</v>
      </c>
      <c r="J4467">
        <v>-11.598482747299199</v>
      </c>
      <c r="K4467">
        <v>4.4462922511882299</v>
      </c>
      <c r="L4467">
        <v>3.9334429095036398</v>
      </c>
      <c r="M4467">
        <v>14.559870023383899</v>
      </c>
      <c r="N4467">
        <v>0.15860605585538101</v>
      </c>
      <c r="O4467">
        <v>44.9748743718593</v>
      </c>
      <c r="P4467">
        <v>50.188679245282998</v>
      </c>
      <c r="Q4467">
        <v>5.5525074215433998E-2</v>
      </c>
    </row>
    <row r="4468" spans="1:17" hidden="1" x14ac:dyDescent="0.3">
      <c r="A4468" t="s">
        <v>9168</v>
      </c>
      <c r="B4468" t="s">
        <v>9169</v>
      </c>
      <c r="C4468" t="s">
        <v>10405</v>
      </c>
      <c r="D4468" t="s">
        <v>592</v>
      </c>
      <c r="E4468">
        <v>10.2229686</v>
      </c>
      <c r="F4468">
        <v>20.67</v>
      </c>
      <c r="G4468">
        <v>111.32697187799199</v>
      </c>
      <c r="H4468">
        <v>-57.6552645466762</v>
      </c>
      <c r="I4468">
        <v>138.10597856378899</v>
      </c>
      <c r="J4468">
        <v>-12.7352544136939</v>
      </c>
      <c r="K4468">
        <v>32.464028416071102</v>
      </c>
      <c r="L4468">
        <v>24.1976866685171</v>
      </c>
      <c r="M4468">
        <v>20.289225255408802</v>
      </c>
      <c r="N4468">
        <v>3.09343877520039</v>
      </c>
      <c r="O4468">
        <v>136.38122883405899</v>
      </c>
      <c r="P4468">
        <v>186.28808864265901</v>
      </c>
      <c r="Q4468">
        <v>0.113439787959852</v>
      </c>
    </row>
    <row r="4469" spans="1:17" hidden="1" x14ac:dyDescent="0.3">
      <c r="A4469" t="s">
        <v>9170</v>
      </c>
      <c r="B4469" t="s">
        <v>9171</v>
      </c>
      <c r="C4469" t="s">
        <v>10405</v>
      </c>
      <c r="D4469" t="s">
        <v>54</v>
      </c>
      <c r="E4469">
        <v>10.198499999999999</v>
      </c>
      <c r="F4469">
        <v>67.989999999999995</v>
      </c>
      <c r="G4469">
        <v>90.340043773416994</v>
      </c>
      <c r="H4469">
        <v>-6.0570925040124504</v>
      </c>
      <c r="I4469">
        <v>-9.7985008536519302</v>
      </c>
      <c r="J4469">
        <v>-2.1978507941691099</v>
      </c>
      <c r="K4469">
        <v>69.476815609715999</v>
      </c>
      <c r="L4469">
        <v>65.416144072673006</v>
      </c>
      <c r="M4469">
        <v>43.879614192314001</v>
      </c>
      <c r="N4469">
        <v>0.26638875277644902</v>
      </c>
      <c r="O4469">
        <v>27.9599941167818</v>
      </c>
      <c r="P4469">
        <v>142.82142857142799</v>
      </c>
      <c r="Q4469">
        <v>9.1409351135137998E-2</v>
      </c>
    </row>
    <row r="4470" spans="1:17" hidden="1" x14ac:dyDescent="0.3">
      <c r="A4470" t="s">
        <v>9172</v>
      </c>
      <c r="B4470" t="s">
        <v>9173</v>
      </c>
      <c r="C4470" t="s">
        <v>10405</v>
      </c>
      <c r="D4470" t="s">
        <v>74</v>
      </c>
      <c r="E4470">
        <v>10.1899218</v>
      </c>
      <c r="F4470">
        <v>10.69</v>
      </c>
      <c r="G4470">
        <v>38.102806536179699</v>
      </c>
      <c r="H4470">
        <v>-9.4786167124012994</v>
      </c>
      <c r="I4470">
        <v>32.115850027307502</v>
      </c>
      <c r="J4470">
        <v>-7.0308059796225004</v>
      </c>
      <c r="K4470">
        <v>10.1925639925471</v>
      </c>
      <c r="L4470">
        <v>8.4109140280963306</v>
      </c>
      <c r="M4470">
        <v>0.526823401978746</v>
      </c>
      <c r="N4470">
        <v>1.4222217406233199E-4</v>
      </c>
      <c r="O4470">
        <v>28.999064546304901</v>
      </c>
      <c r="P4470">
        <v>87.215411558668904</v>
      </c>
      <c r="Q4470">
        <v>9.7677381192683002E-2</v>
      </c>
    </row>
    <row r="4471" spans="1:17" hidden="1" x14ac:dyDescent="0.3">
      <c r="A4471" t="s">
        <v>9174</v>
      </c>
      <c r="B4471" t="s">
        <v>9175</v>
      </c>
      <c r="C4471" t="s">
        <v>10405</v>
      </c>
      <c r="D4471" t="s">
        <v>549</v>
      </c>
      <c r="E4471">
        <v>10.157999999999999</v>
      </c>
      <c r="F4471">
        <v>16.93</v>
      </c>
      <c r="G4471">
        <v>66.162197196189595</v>
      </c>
      <c r="H4471">
        <v>-6.7842112999630801</v>
      </c>
      <c r="I4471">
        <v>-6.7410447119401002</v>
      </c>
      <c r="J4471">
        <v>-11.049756664222</v>
      </c>
      <c r="K4471">
        <v>17.676570863771399</v>
      </c>
      <c r="L4471">
        <v>16.2004901932481</v>
      </c>
      <c r="M4471">
        <v>33.160950637724</v>
      </c>
      <c r="N4471">
        <v>0.57891472932243304</v>
      </c>
      <c r="O4471">
        <v>39.870053160070803</v>
      </c>
      <c r="P4471">
        <v>105.212121212121</v>
      </c>
      <c r="Q4471">
        <v>7.1262488677682007E-2</v>
      </c>
    </row>
    <row r="4472" spans="1:17" hidden="1" x14ac:dyDescent="0.3">
      <c r="A4472" t="s">
        <v>9176</v>
      </c>
      <c r="B4472" t="s">
        <v>9177</v>
      </c>
      <c r="C4472" t="s">
        <v>10405</v>
      </c>
      <c r="D4472" t="s">
        <v>393</v>
      </c>
      <c r="E4472">
        <v>10.095060999999999</v>
      </c>
      <c r="F4472">
        <v>15.58</v>
      </c>
      <c r="G4472">
        <v>3.62876215932212</v>
      </c>
      <c r="H4472">
        <v>-26.091176126369799</v>
      </c>
      <c r="I4472">
        <v>17.4971354085929</v>
      </c>
      <c r="J4472">
        <v>-4.0656068181969198</v>
      </c>
      <c r="K4472">
        <v>17.0986216870674</v>
      </c>
      <c r="L4472">
        <v>14.878195057336001</v>
      </c>
      <c r="M4472">
        <v>30.049651269286102</v>
      </c>
      <c r="N4472">
        <v>0.56393674927700399</v>
      </c>
      <c r="O4472">
        <v>56.546854942233601</v>
      </c>
      <c r="P4472">
        <v>63.655462184873898</v>
      </c>
      <c r="Q4472">
        <v>5.8429070375518997E-2</v>
      </c>
    </row>
    <row r="4473" spans="1:17" hidden="1" x14ac:dyDescent="0.3">
      <c r="A4473" t="s">
        <v>9178</v>
      </c>
      <c r="B4473" t="s">
        <v>9179</v>
      </c>
      <c r="C4473" t="s">
        <v>10405</v>
      </c>
      <c r="D4473" t="s">
        <v>21</v>
      </c>
      <c r="E4473">
        <v>10.094632300000001</v>
      </c>
      <c r="F4473">
        <v>9.61</v>
      </c>
      <c r="G4473">
        <v>-26.476691692699202</v>
      </c>
      <c r="H4473">
        <v>-16.713878420390198</v>
      </c>
      <c r="I4473">
        <v>0.37496835995532501</v>
      </c>
      <c r="J4473">
        <v>13.4059089962229</v>
      </c>
      <c r="K4473">
        <v>9.4526254776925498</v>
      </c>
      <c r="L4473">
        <v>9.0471835073464408</v>
      </c>
      <c r="M4473">
        <v>64.741487309189196</v>
      </c>
      <c r="N4473">
        <v>0.59426788474164605</v>
      </c>
      <c r="O4473">
        <v>37.877211238293398</v>
      </c>
      <c r="P4473">
        <v>93.360160965794705</v>
      </c>
      <c r="Q4473">
        <v>0.217057444541643</v>
      </c>
    </row>
    <row r="4474" spans="1:17" hidden="1" x14ac:dyDescent="0.3">
      <c r="A4474" t="s">
        <v>9180</v>
      </c>
      <c r="B4474" t="s">
        <v>9181</v>
      </c>
      <c r="C4474" t="s">
        <v>10405</v>
      </c>
      <c r="E4474">
        <v>10.080189000000001</v>
      </c>
      <c r="F4474">
        <v>33</v>
      </c>
      <c r="G4474">
        <v>-33.926650045554602</v>
      </c>
      <c r="H4474">
        <v>-4.5008389346235198</v>
      </c>
      <c r="I4474">
        <v>-12.6327347212771</v>
      </c>
      <c r="J4474">
        <v>-2.0530282018447199</v>
      </c>
      <c r="K4474">
        <v>32.911057658000303</v>
      </c>
      <c r="L4474">
        <v>32.4861247950113</v>
      </c>
      <c r="M4474">
        <v>84.7193819831745</v>
      </c>
      <c r="O4474">
        <v>2.1212121212121202</v>
      </c>
      <c r="P4474">
        <v>10</v>
      </c>
    </row>
    <row r="4475" spans="1:17" hidden="1" x14ac:dyDescent="0.3">
      <c r="A4475" t="s">
        <v>9182</v>
      </c>
      <c r="B4475" t="s">
        <v>8915</v>
      </c>
      <c r="C4475" t="s">
        <v>10405</v>
      </c>
      <c r="D4475" t="s">
        <v>130</v>
      </c>
      <c r="E4475">
        <v>10.062052</v>
      </c>
      <c r="F4475">
        <v>13</v>
      </c>
      <c r="G4475">
        <v>4.9926065529147996</v>
      </c>
      <c r="H4475">
        <v>-28.0302506993294</v>
      </c>
      <c r="I4475">
        <v>-68.614151678303799</v>
      </c>
      <c r="J4475">
        <v>-17.085707940406799</v>
      </c>
      <c r="K4475">
        <v>18.921333468871399</v>
      </c>
      <c r="L4475">
        <v>15.1001920649416</v>
      </c>
      <c r="M4475">
        <v>15.902839946840899</v>
      </c>
      <c r="N4475">
        <v>1.0879120879120801</v>
      </c>
      <c r="O4475">
        <v>122.692307692307</v>
      </c>
      <c r="P4475">
        <v>50.289017341040399</v>
      </c>
    </row>
    <row r="4476" spans="1:17" hidden="1" x14ac:dyDescent="0.3">
      <c r="A4476" t="s">
        <v>9183</v>
      </c>
      <c r="B4476" t="s">
        <v>9184</v>
      </c>
      <c r="C4476" t="s">
        <v>10405</v>
      </c>
      <c r="D4476" t="s">
        <v>433</v>
      </c>
      <c r="E4476">
        <v>10.049343942</v>
      </c>
      <c r="F4476">
        <v>2.29</v>
      </c>
      <c r="G4476">
        <v>-112.192846349728</v>
      </c>
      <c r="H4476">
        <v>-19.5358039695885</v>
      </c>
      <c r="I4476">
        <v>-84.444999195412095</v>
      </c>
      <c r="J4476">
        <v>-8.59148974030626</v>
      </c>
      <c r="K4476">
        <v>3.3916748193034798</v>
      </c>
      <c r="L4476">
        <v>7.54737714307816</v>
      </c>
      <c r="M4476">
        <v>20.193234982867601</v>
      </c>
      <c r="N4476">
        <v>1.2188112943603899</v>
      </c>
      <c r="O4476">
        <v>511.35371179039299</v>
      </c>
      <c r="P4476">
        <v>0.43859649122808197</v>
      </c>
      <c r="Q4476">
        <v>-0.225434848863131</v>
      </c>
    </row>
    <row r="4477" spans="1:17" hidden="1" x14ac:dyDescent="0.3">
      <c r="A4477" t="s">
        <v>9185</v>
      </c>
      <c r="B4477" t="s">
        <v>9186</v>
      </c>
      <c r="C4477" t="s">
        <v>10405</v>
      </c>
      <c r="E4477">
        <v>10.04598</v>
      </c>
      <c r="F4477">
        <v>2.0099999999999998</v>
      </c>
      <c r="G4477">
        <v>-31.3494987102431</v>
      </c>
      <c r="H4477">
        <v>-1.0182518699468901</v>
      </c>
      <c r="I4477">
        <v>-21.222390679354099</v>
      </c>
      <c r="J4477">
        <v>-6.6401841651474802</v>
      </c>
      <c r="K4477">
        <v>2.08959714624502</v>
      </c>
      <c r="L4477">
        <v>2.1668824206807602</v>
      </c>
      <c r="M4477">
        <v>36.413535890303699</v>
      </c>
      <c r="N4477">
        <v>0.42915743416462898</v>
      </c>
      <c r="O4477">
        <v>77.611940298507406</v>
      </c>
      <c r="P4477">
        <v>14.857142857142801</v>
      </c>
      <c r="Q4477">
        <v>5.4661026407055002E-2</v>
      </c>
    </row>
    <row r="4478" spans="1:17" hidden="1" x14ac:dyDescent="0.3">
      <c r="A4478" t="s">
        <v>9187</v>
      </c>
      <c r="B4478" t="s">
        <v>9188</v>
      </c>
      <c r="C4478" t="s">
        <v>10405</v>
      </c>
      <c r="D4478" t="s">
        <v>130</v>
      </c>
      <c r="E4478">
        <v>9.9760069999999992</v>
      </c>
      <c r="F4478">
        <v>8.0299999999999994</v>
      </c>
      <c r="G4478">
        <v>-33.442635965145001</v>
      </c>
      <c r="H4478">
        <v>-0.87389592944217598</v>
      </c>
      <c r="I4478">
        <v>2.81494135514142</v>
      </c>
      <c r="J4478">
        <v>-5.7834734485354602</v>
      </c>
      <c r="K4478">
        <v>7.9311505018993804</v>
      </c>
      <c r="L4478">
        <v>7.7562295302479898</v>
      </c>
      <c r="M4478">
        <v>58.6192805679053</v>
      </c>
      <c r="N4478">
        <v>0.68882635493431899</v>
      </c>
      <c r="O4478">
        <v>25.031133250311299</v>
      </c>
      <c r="P4478">
        <v>32.727272727272698</v>
      </c>
      <c r="Q4478">
        <v>5.7067371171887003E-2</v>
      </c>
    </row>
    <row r="4479" spans="1:17" hidden="1" x14ac:dyDescent="0.3">
      <c r="A4479" t="s">
        <v>9189</v>
      </c>
      <c r="B4479" t="s">
        <v>8875</v>
      </c>
      <c r="C4479" t="s">
        <v>10405</v>
      </c>
      <c r="D4479" t="s">
        <v>1012</v>
      </c>
      <c r="E4479">
        <v>9.9606735000000004</v>
      </c>
      <c r="F4479">
        <v>11.43</v>
      </c>
      <c r="G4479">
        <v>100.940725322343</v>
      </c>
      <c r="H4479">
        <v>0.90704374182010095</v>
      </c>
      <c r="I4479">
        <v>75.679684841142404</v>
      </c>
      <c r="J4479">
        <v>10.8027127206282</v>
      </c>
      <c r="K4479">
        <v>10.5609703578638</v>
      </c>
      <c r="L4479">
        <v>8.8656780553835599</v>
      </c>
      <c r="M4479">
        <v>65.956516369978203</v>
      </c>
      <c r="N4479">
        <v>0.90253206606943503</v>
      </c>
      <c r="O4479">
        <v>37.445319335083099</v>
      </c>
      <c r="P4479">
        <v>132.790224032586</v>
      </c>
    </row>
    <row r="4480" spans="1:17" hidden="1" x14ac:dyDescent="0.3">
      <c r="A4480" t="s">
        <v>9190</v>
      </c>
      <c r="B4480" t="s">
        <v>9191</v>
      </c>
      <c r="C4480" t="s">
        <v>10405</v>
      </c>
      <c r="D4480" t="s">
        <v>1012</v>
      </c>
      <c r="E4480">
        <v>9.9536256000000005</v>
      </c>
      <c r="F4480">
        <v>7.47</v>
      </c>
      <c r="G4480">
        <v>-7.3494987102430898</v>
      </c>
      <c r="H4480">
        <v>38.408251974467298</v>
      </c>
      <c r="I4480">
        <v>51.609885403695898</v>
      </c>
      <c r="J4480">
        <v>18.314506254510501</v>
      </c>
      <c r="K4480">
        <v>5.9997985598375401</v>
      </c>
      <c r="L4480">
        <v>5.7996715549233002</v>
      </c>
      <c r="M4480">
        <v>71.428066387515699</v>
      </c>
      <c r="N4480">
        <v>2.0071550666019702</v>
      </c>
      <c r="O4480">
        <v>21.820615796519402</v>
      </c>
      <c r="P4480">
        <v>88.161209068009995</v>
      </c>
      <c r="Q4480">
        <v>3.4647235109547002E-2</v>
      </c>
    </row>
    <row r="4481" spans="1:17" hidden="1" x14ac:dyDescent="0.3">
      <c r="A4481" t="s">
        <v>9192</v>
      </c>
      <c r="B4481" t="s">
        <v>9193</v>
      </c>
      <c r="C4481" t="s">
        <v>10405</v>
      </c>
      <c r="D4481" t="s">
        <v>74</v>
      </c>
      <c r="E4481">
        <v>9.9185999999999996</v>
      </c>
      <c r="F4481">
        <v>5.42</v>
      </c>
      <c r="G4481">
        <v>162.71571868106099</v>
      </c>
      <c r="H4481">
        <v>43.6885761071592</v>
      </c>
      <c r="I4481">
        <v>127.85422929509799</v>
      </c>
      <c r="J4481">
        <v>5.8577223052546703</v>
      </c>
      <c r="K4481">
        <v>3.7981240899995399</v>
      </c>
      <c r="L4481">
        <v>2.5314215475216</v>
      </c>
      <c r="M4481">
        <v>99.992896461209796</v>
      </c>
      <c r="N4481">
        <v>0.900373590863632</v>
      </c>
      <c r="O4481">
        <v>0</v>
      </c>
      <c r="P4481">
        <v>202.793296089385</v>
      </c>
      <c r="Q4481">
        <v>0.18268633171961701</v>
      </c>
    </row>
    <row r="4482" spans="1:17" hidden="1" x14ac:dyDescent="0.3">
      <c r="A4482" t="s">
        <v>9194</v>
      </c>
      <c r="B4482" t="s">
        <v>9195</v>
      </c>
      <c r="C4482" t="s">
        <v>10405</v>
      </c>
      <c r="D4482" t="s">
        <v>592</v>
      </c>
      <c r="E4482">
        <v>9.8555089500000008</v>
      </c>
      <c r="F4482">
        <v>3.15</v>
      </c>
      <c r="G4482">
        <v>-17.719063927634298</v>
      </c>
      <c r="H4482">
        <v>-3.8638962594642901</v>
      </c>
      <c r="I4482">
        <v>-2.8491849377273701</v>
      </c>
      <c r="J4482">
        <v>8.4364822876657701</v>
      </c>
      <c r="K4482">
        <v>2.9772161469370002</v>
      </c>
      <c r="L4482">
        <v>3.0076145300436199</v>
      </c>
      <c r="M4482">
        <v>61.524632760701699</v>
      </c>
      <c r="N4482">
        <v>0.92449285479878196</v>
      </c>
      <c r="O4482">
        <v>21.904761904761799</v>
      </c>
      <c r="P4482">
        <v>34.042553191489297</v>
      </c>
      <c r="Q4482">
        <v>7.6941435428063004E-2</v>
      </c>
    </row>
    <row r="4483" spans="1:17" hidden="1" x14ac:dyDescent="0.3">
      <c r="A4483" t="s">
        <v>9196</v>
      </c>
      <c r="B4483" t="s">
        <v>9197</v>
      </c>
      <c r="C4483" t="s">
        <v>10405</v>
      </c>
      <c r="D4483" t="s">
        <v>1211</v>
      </c>
      <c r="E4483">
        <v>9.8438520179999998</v>
      </c>
      <c r="F4483">
        <v>3.22</v>
      </c>
      <c r="G4483">
        <v>121.693808376371</v>
      </c>
      <c r="H4483">
        <v>-14.206721287564701</v>
      </c>
      <c r="I4483">
        <v>136.14866760343199</v>
      </c>
      <c r="J4483">
        <v>8.3786264744142702</v>
      </c>
      <c r="M4483">
        <v>78.596150447327801</v>
      </c>
      <c r="O4483">
        <v>13.975155279503101</v>
      </c>
      <c r="P4483">
        <v>166.11570247933801</v>
      </c>
    </row>
    <row r="4484" spans="1:17" hidden="1" x14ac:dyDescent="0.3">
      <c r="A4484" t="s">
        <v>9198</v>
      </c>
      <c r="B4484" t="s">
        <v>9199</v>
      </c>
      <c r="C4484" t="s">
        <v>10405</v>
      </c>
      <c r="D4484" t="s">
        <v>549</v>
      </c>
      <c r="E4484">
        <v>9.8346555999999996</v>
      </c>
      <c r="F4484">
        <v>32.78</v>
      </c>
      <c r="G4484">
        <v>-48.269692488927397</v>
      </c>
      <c r="H4484">
        <v>-31.656394490179</v>
      </c>
      <c r="I4484">
        <v>-55.870615459157897</v>
      </c>
      <c r="J4484">
        <v>-2.8999731504230701</v>
      </c>
      <c r="K4484">
        <v>42.622503505279802</v>
      </c>
      <c r="L4484">
        <v>48.471434080818703</v>
      </c>
      <c r="M4484">
        <v>29.339493909424601</v>
      </c>
      <c r="N4484">
        <v>3.7209952346041</v>
      </c>
      <c r="O4484">
        <v>92.190359975594802</v>
      </c>
      <c r="P4484">
        <v>9.4125500667556707</v>
      </c>
    </row>
    <row r="4485" spans="1:17" hidden="1" x14ac:dyDescent="0.3">
      <c r="A4485" t="s">
        <v>9200</v>
      </c>
      <c r="B4485" t="s">
        <v>9201</v>
      </c>
      <c r="C4485" t="s">
        <v>10405</v>
      </c>
      <c r="D4485" t="s">
        <v>549</v>
      </c>
      <c r="E4485">
        <v>9.7780439999999995</v>
      </c>
      <c r="F4485">
        <v>9.7799999999999994</v>
      </c>
      <c r="G4485">
        <v>-3.8390275060546002</v>
      </c>
      <c r="H4485">
        <v>-3.48250899572332</v>
      </c>
      <c r="I4485">
        <v>-9.8038804072743293</v>
      </c>
      <c r="J4485">
        <v>-1.24002007176342</v>
      </c>
      <c r="K4485">
        <v>9.6084868626787205</v>
      </c>
      <c r="L4485">
        <v>9.5727856536793592</v>
      </c>
      <c r="M4485">
        <v>55.544645240743201</v>
      </c>
      <c r="N4485">
        <v>1.0078032330164799</v>
      </c>
      <c r="O4485">
        <v>61.656441717791402</v>
      </c>
      <c r="P4485">
        <v>37.746478873239397</v>
      </c>
      <c r="Q4485">
        <v>0.10988037442278401</v>
      </c>
    </row>
    <row r="4486" spans="1:17" hidden="1" x14ac:dyDescent="0.3">
      <c r="A4486" t="s">
        <v>9202</v>
      </c>
      <c r="B4486" t="s">
        <v>9203</v>
      </c>
      <c r="C4486" t="s">
        <v>10405</v>
      </c>
      <c r="D4486" t="s">
        <v>2703</v>
      </c>
      <c r="E4486">
        <v>9.7553443000000009</v>
      </c>
      <c r="F4486">
        <v>26.5</v>
      </c>
      <c r="G4486">
        <v>-16.632107405895201</v>
      </c>
      <c r="H4486">
        <v>0.48941447668252103</v>
      </c>
      <c r="I4486">
        <v>-17.770579332805902</v>
      </c>
      <c r="J4486">
        <v>-2.0530282018447199</v>
      </c>
      <c r="K4486">
        <v>25.118728221882002</v>
      </c>
      <c r="L4486">
        <v>22.4213679743517</v>
      </c>
      <c r="M4486">
        <v>55.664043312811202</v>
      </c>
      <c r="N4486">
        <v>0.20195757951492599</v>
      </c>
      <c r="O4486">
        <v>6.60377358490567</v>
      </c>
      <c r="P4486">
        <v>82.130584192439798</v>
      </c>
    </row>
    <row r="4487" spans="1:17" hidden="1" x14ac:dyDescent="0.3">
      <c r="A4487" t="s">
        <v>9204</v>
      </c>
      <c r="B4487" t="s">
        <v>9205</v>
      </c>
      <c r="C4487" t="s">
        <v>10405</v>
      </c>
      <c r="D4487" t="s">
        <v>452</v>
      </c>
      <c r="E4487">
        <v>9.7373674999999995</v>
      </c>
      <c r="F4487">
        <v>21.55</v>
      </c>
      <c r="G4487">
        <v>-2.9619389016306301</v>
      </c>
      <c r="H4487">
        <v>-5.4467848805694699</v>
      </c>
      <c r="I4487">
        <v>-17.394639483181901</v>
      </c>
      <c r="J4487">
        <v>-8.3988544369384197</v>
      </c>
      <c r="K4487">
        <v>22.547487509601599</v>
      </c>
      <c r="L4487">
        <v>21.293670506041799</v>
      </c>
      <c r="M4487">
        <v>34.943482273355897</v>
      </c>
      <c r="N4487">
        <v>0.19002487990714501</v>
      </c>
      <c r="O4487">
        <v>48.491879350348</v>
      </c>
      <c r="P4487">
        <v>37.611749680715199</v>
      </c>
      <c r="Q4487">
        <v>6.5948535687059995E-2</v>
      </c>
    </row>
    <row r="4488" spans="1:17" hidden="1" x14ac:dyDescent="0.3">
      <c r="A4488" t="s">
        <v>9206</v>
      </c>
      <c r="B4488" t="s">
        <v>9207</v>
      </c>
      <c r="C4488" t="s">
        <v>10405</v>
      </c>
      <c r="D4488" t="s">
        <v>284</v>
      </c>
      <c r="E4488">
        <v>9.7048257000000007</v>
      </c>
      <c r="F4488">
        <v>9.69</v>
      </c>
      <c r="G4488">
        <v>-7.4592548078040704</v>
      </c>
      <c r="H4488">
        <v>-14.193290006384901</v>
      </c>
      <c r="I4488">
        <v>-38.805831697293797</v>
      </c>
      <c r="J4488">
        <v>-2.0530282018447199</v>
      </c>
      <c r="K4488">
        <v>10.739599543069501</v>
      </c>
      <c r="L4488">
        <v>11.3097678951584</v>
      </c>
      <c r="M4488">
        <v>0.29611945915432603</v>
      </c>
      <c r="N4488">
        <v>0</v>
      </c>
      <c r="O4488">
        <v>51.805985552115501</v>
      </c>
      <c r="P4488">
        <v>25.518134715025901</v>
      </c>
    </row>
    <row r="4489" spans="1:17" hidden="1" x14ac:dyDescent="0.3">
      <c r="A4489" t="s">
        <v>9208</v>
      </c>
      <c r="B4489" t="s">
        <v>9209</v>
      </c>
      <c r="C4489" t="s">
        <v>10405</v>
      </c>
      <c r="D4489" t="s">
        <v>138</v>
      </c>
      <c r="E4489">
        <v>9.6564999999999994</v>
      </c>
      <c r="F4489">
        <v>6.23</v>
      </c>
      <c r="G4489">
        <v>-26.434947102797999</v>
      </c>
      <c r="H4489">
        <v>-9.0121171301122498</v>
      </c>
      <c r="I4489">
        <v>-27.2354499028635</v>
      </c>
      <c r="J4489">
        <v>1.87495870486557</v>
      </c>
      <c r="K4489">
        <v>6.5390335430983999</v>
      </c>
      <c r="L4489">
        <v>6.9821424798567397</v>
      </c>
      <c r="M4489">
        <v>42.207052595273097</v>
      </c>
      <c r="N4489">
        <v>0.91005259009462103</v>
      </c>
      <c r="O4489">
        <v>108.34670947030401</v>
      </c>
      <c r="P4489">
        <v>20.736434108527099</v>
      </c>
      <c r="Q4489">
        <v>1.9736887881098002E-2</v>
      </c>
    </row>
    <row r="4490" spans="1:17" hidden="1" x14ac:dyDescent="0.3">
      <c r="A4490" t="s">
        <v>9210</v>
      </c>
      <c r="B4490" t="s">
        <v>9211</v>
      </c>
      <c r="C4490" t="s">
        <v>10405</v>
      </c>
      <c r="D4490" t="s">
        <v>592</v>
      </c>
      <c r="E4490">
        <v>9.5969280599999998</v>
      </c>
      <c r="F4490">
        <v>45.9</v>
      </c>
      <c r="G4490">
        <v>71.247846422500203</v>
      </c>
      <c r="H4490">
        <v>31.588049954265301</v>
      </c>
      <c r="I4490">
        <v>-13.8763715535472</v>
      </c>
      <c r="J4490">
        <v>15.8068640229435</v>
      </c>
      <c r="K4490">
        <v>37.0743919112901</v>
      </c>
      <c r="L4490">
        <v>32.906990032329702</v>
      </c>
      <c r="M4490">
        <v>87.347369642259693</v>
      </c>
      <c r="N4490">
        <v>1.1607101756637299</v>
      </c>
      <c r="O4490">
        <v>0.21786492374729</v>
      </c>
      <c r="P4490">
        <v>105.829596412556</v>
      </c>
    </row>
    <row r="4491" spans="1:17" hidden="1" x14ac:dyDescent="0.3">
      <c r="A4491" t="s">
        <v>9212</v>
      </c>
      <c r="B4491" t="s">
        <v>9213</v>
      </c>
      <c r="C4491" t="s">
        <v>10405</v>
      </c>
      <c r="E4491">
        <v>9.5313189000000005</v>
      </c>
      <c r="F4491">
        <v>31.47</v>
      </c>
      <c r="G4491">
        <v>-21.660423079990899</v>
      </c>
      <c r="H4491">
        <v>0.469141052034239</v>
      </c>
      <c r="I4491">
        <v>-7.2055638529298198</v>
      </c>
      <c r="J4491">
        <v>2.91695178481304</v>
      </c>
      <c r="K4491">
        <v>30.0526384507945</v>
      </c>
      <c r="L4491">
        <v>29.769604334488999</v>
      </c>
      <c r="M4491">
        <v>100</v>
      </c>
      <c r="N4491">
        <v>5.1717171717171704</v>
      </c>
      <c r="O4491">
        <v>0</v>
      </c>
      <c r="P4491">
        <v>10.1890756302521</v>
      </c>
    </row>
    <row r="4492" spans="1:17" hidden="1" x14ac:dyDescent="0.3">
      <c r="A4492" t="s">
        <v>9214</v>
      </c>
      <c r="B4492" t="s">
        <v>9215</v>
      </c>
      <c r="C4492" t="s">
        <v>10405</v>
      </c>
      <c r="D4492" t="s">
        <v>261</v>
      </c>
      <c r="E4492">
        <v>9.5242459000000004</v>
      </c>
      <c r="F4492">
        <v>6.5</v>
      </c>
      <c r="G4492">
        <v>5.2813029775206104</v>
      </c>
      <c r="H4492">
        <v>19.1881303239659</v>
      </c>
      <c r="I4492">
        <v>6.4148843263418804</v>
      </c>
      <c r="J4492">
        <v>-21.582439966550599</v>
      </c>
      <c r="K4492">
        <v>7.1570110876978097</v>
      </c>
      <c r="L4492">
        <v>6.0924230422152403</v>
      </c>
      <c r="M4492">
        <v>23.412082025375501</v>
      </c>
      <c r="N4492">
        <v>0.83967735900047802</v>
      </c>
      <c r="O4492">
        <v>56.307692307692299</v>
      </c>
      <c r="P4492">
        <v>67.525773195876297</v>
      </c>
      <c r="Q4492">
        <v>3.8080435981789E-2</v>
      </c>
    </row>
    <row r="4493" spans="1:17" hidden="1" x14ac:dyDescent="0.3">
      <c r="A4493" t="s">
        <v>9216</v>
      </c>
      <c r="B4493" t="s">
        <v>9217</v>
      </c>
      <c r="C4493" t="s">
        <v>10405</v>
      </c>
      <c r="D4493" t="s">
        <v>465</v>
      </c>
      <c r="E4493">
        <v>9.5108599999999992</v>
      </c>
      <c r="F4493">
        <v>34.14</v>
      </c>
      <c r="G4493">
        <v>30.721929861185401</v>
      </c>
      <c r="H4493">
        <v>-4.5008389346235198</v>
      </c>
      <c r="I4493">
        <v>16.4352311557831</v>
      </c>
      <c r="J4493">
        <v>-2.0530282018447199</v>
      </c>
      <c r="K4493">
        <v>33.434094794922302</v>
      </c>
      <c r="L4493">
        <v>27.6719933755634</v>
      </c>
      <c r="M4493">
        <v>100</v>
      </c>
      <c r="O4493">
        <v>0</v>
      </c>
      <c r="P4493">
        <v>62.571428571428498</v>
      </c>
    </row>
    <row r="4494" spans="1:17" hidden="1" x14ac:dyDescent="0.3">
      <c r="A4494" t="s">
        <v>9218</v>
      </c>
      <c r="B4494" t="s">
        <v>9219</v>
      </c>
      <c r="C4494" t="s">
        <v>10405</v>
      </c>
      <c r="D4494" t="s">
        <v>753</v>
      </c>
      <c r="E4494">
        <v>9.5089231049999992</v>
      </c>
      <c r="F4494">
        <v>132.6</v>
      </c>
      <c r="G4494">
        <v>1.3231436519141799</v>
      </c>
      <c r="H4494">
        <v>-1.5111967500660799</v>
      </c>
      <c r="I4494">
        <v>2.54023750668782</v>
      </c>
      <c r="J4494">
        <v>-3.3613972521492599</v>
      </c>
      <c r="K4494">
        <v>126.751715093697</v>
      </c>
      <c r="L4494">
        <v>115.72259823337301</v>
      </c>
      <c r="M4494">
        <v>45.884931757483201</v>
      </c>
      <c r="N4494">
        <v>0.87657504233421601</v>
      </c>
      <c r="O4494">
        <v>10.859728506787301</v>
      </c>
      <c r="P4494">
        <v>37.352392790553097</v>
      </c>
    </row>
    <row r="4495" spans="1:17" hidden="1" x14ac:dyDescent="0.3">
      <c r="A4495" t="s">
        <v>9220</v>
      </c>
      <c r="B4495" t="s">
        <v>9221</v>
      </c>
      <c r="C4495" t="s">
        <v>10405</v>
      </c>
      <c r="D4495" t="s">
        <v>5627</v>
      </c>
      <c r="E4495">
        <v>9.5024560000000005</v>
      </c>
      <c r="F4495">
        <v>10.88</v>
      </c>
      <c r="G4495">
        <v>-28.721536624934998</v>
      </c>
      <c r="H4495">
        <v>-4.6843251731556297</v>
      </c>
      <c r="I4495">
        <v>14.3244888461159</v>
      </c>
      <c r="J4495">
        <v>-9.0615752103917195</v>
      </c>
      <c r="K4495">
        <v>11.133637903925999</v>
      </c>
      <c r="L4495">
        <v>10.7157117242563</v>
      </c>
      <c r="M4495">
        <v>42.044232299078701</v>
      </c>
      <c r="N4495">
        <v>0.26236985698739601</v>
      </c>
      <c r="O4495">
        <v>47.886029411764603</v>
      </c>
      <c r="P4495">
        <v>58.369723435225602</v>
      </c>
    </row>
    <row r="4496" spans="1:17" hidden="1" x14ac:dyDescent="0.3">
      <c r="A4496" t="s">
        <v>9222</v>
      </c>
      <c r="B4496" t="s">
        <v>9223</v>
      </c>
      <c r="C4496" t="s">
        <v>10405</v>
      </c>
      <c r="D4496" t="s">
        <v>54</v>
      </c>
      <c r="E4496">
        <v>9.4650304999999992</v>
      </c>
      <c r="F4496">
        <v>19.57</v>
      </c>
      <c r="G4496">
        <v>-1.2957962419308799</v>
      </c>
      <c r="H4496">
        <v>-14.233311259346699</v>
      </c>
      <c r="I4496">
        <v>-37.222578852292898</v>
      </c>
      <c r="J4496">
        <v>-2.0530282018447199</v>
      </c>
      <c r="K4496">
        <v>21.529061417736902</v>
      </c>
      <c r="L4496">
        <v>21.6262576654462</v>
      </c>
      <c r="M4496">
        <v>15.9816049020853</v>
      </c>
      <c r="N4496">
        <v>0.277272727272727</v>
      </c>
      <c r="O4496">
        <v>45.579969340827702</v>
      </c>
      <c r="P4496">
        <v>95.7</v>
      </c>
    </row>
    <row r="4497" spans="1:17" hidden="1" x14ac:dyDescent="0.3">
      <c r="A4497" t="s">
        <v>9224</v>
      </c>
      <c r="B4497" t="s">
        <v>9225</v>
      </c>
      <c r="C4497" t="s">
        <v>10405</v>
      </c>
      <c r="D4497" t="s">
        <v>1232</v>
      </c>
      <c r="E4497">
        <v>9.4128676000000002</v>
      </c>
      <c r="F4497">
        <v>7.69</v>
      </c>
      <c r="G4497">
        <v>10.8221153899424</v>
      </c>
      <c r="H4497">
        <v>-23.592686199845399</v>
      </c>
      <c r="I4497">
        <v>69.709983387864298</v>
      </c>
      <c r="J4497">
        <v>-7.93538114302119</v>
      </c>
      <c r="K4497">
        <v>8.1425798681584691</v>
      </c>
      <c r="L4497">
        <v>6.6419725548344797</v>
      </c>
      <c r="M4497">
        <v>25.344639378801698</v>
      </c>
      <c r="N4497">
        <v>0.179265501902024</v>
      </c>
      <c r="O4497">
        <v>31.209362808842599</v>
      </c>
      <c r="P4497">
        <v>107.837837837837</v>
      </c>
      <c r="Q4497">
        <v>1.9285845331966998E-2</v>
      </c>
    </row>
    <row r="4498" spans="1:17" hidden="1" x14ac:dyDescent="0.3">
      <c r="A4498" t="s">
        <v>9226</v>
      </c>
      <c r="B4498" t="s">
        <v>9227</v>
      </c>
      <c r="C4498" t="s">
        <v>10405</v>
      </c>
      <c r="D4498" t="s">
        <v>1429</v>
      </c>
      <c r="E4498">
        <v>9.3878400000000006</v>
      </c>
      <c r="F4498">
        <v>15.4</v>
      </c>
      <c r="G4498">
        <v>58.508968533267399</v>
      </c>
      <c r="H4498">
        <v>14.864498738281201</v>
      </c>
      <c r="I4498">
        <v>28.7154174428142</v>
      </c>
      <c r="J4498">
        <v>3.4865401434790102</v>
      </c>
      <c r="K4498">
        <v>12.813820405920501</v>
      </c>
      <c r="L4498">
        <v>11.653397291616299</v>
      </c>
      <c r="M4498">
        <v>75.953348309279406</v>
      </c>
      <c r="N4498">
        <v>1.60780486179037</v>
      </c>
      <c r="O4498">
        <v>0</v>
      </c>
      <c r="P4498">
        <v>102.365308804205</v>
      </c>
      <c r="Q4498">
        <v>0.11205775177662899</v>
      </c>
    </row>
    <row r="4499" spans="1:17" hidden="1" x14ac:dyDescent="0.3">
      <c r="A4499" t="s">
        <v>9228</v>
      </c>
      <c r="B4499" t="s">
        <v>9229</v>
      </c>
      <c r="C4499" t="s">
        <v>10405</v>
      </c>
      <c r="D4499" t="s">
        <v>592</v>
      </c>
      <c r="E4499">
        <v>9.3759999999999994</v>
      </c>
      <c r="F4499">
        <v>25</v>
      </c>
      <c r="G4499">
        <v>-27.682832043576401</v>
      </c>
      <c r="H4499">
        <v>-2.4641790568231099</v>
      </c>
      <c r="I4499">
        <v>-5.6877583393034499</v>
      </c>
      <c r="J4499">
        <v>7.7191015089352897</v>
      </c>
      <c r="K4499">
        <v>24.190442569346999</v>
      </c>
      <c r="L4499">
        <v>23.944256960610101</v>
      </c>
      <c r="M4499">
        <v>62.522355723374098</v>
      </c>
      <c r="N4499">
        <v>0.83877772867589395</v>
      </c>
      <c r="O4499">
        <v>16.999999999999901</v>
      </c>
      <c r="P4499">
        <v>32.275132275132201</v>
      </c>
      <c r="Q4499">
        <v>4.4652434608689E-2</v>
      </c>
    </row>
    <row r="4500" spans="1:17" hidden="1" x14ac:dyDescent="0.3">
      <c r="A4500" t="s">
        <v>9230</v>
      </c>
      <c r="B4500" t="s">
        <v>9231</v>
      </c>
      <c r="C4500" t="s">
        <v>10405</v>
      </c>
      <c r="D4500" t="s">
        <v>130</v>
      </c>
      <c r="E4500">
        <v>9.2526809700000001</v>
      </c>
      <c r="F4500">
        <v>22.35</v>
      </c>
      <c r="G4500">
        <v>27.225234385842299</v>
      </c>
      <c r="H4500">
        <v>7.9122693076803401</v>
      </c>
      <c r="I4500">
        <v>126.600993704591</v>
      </c>
      <c r="J4500">
        <v>5.0425252513246202</v>
      </c>
      <c r="K4500">
        <v>19.735811530349899</v>
      </c>
      <c r="L4500">
        <v>17.1078457787414</v>
      </c>
      <c r="M4500">
        <v>54.985518210196503</v>
      </c>
      <c r="N4500">
        <v>1.0943155805640401</v>
      </c>
      <c r="O4500">
        <v>8.7248322147650992</v>
      </c>
      <c r="P4500">
        <v>169.92753623188401</v>
      </c>
      <c r="Q4500">
        <v>-4.4713404150961998E-2</v>
      </c>
    </row>
    <row r="4501" spans="1:17" hidden="1" x14ac:dyDescent="0.3">
      <c r="A4501" t="s">
        <v>9232</v>
      </c>
      <c r="B4501" t="s">
        <v>9233</v>
      </c>
      <c r="C4501" t="s">
        <v>10405</v>
      </c>
      <c r="E4501">
        <v>9.2137499999999992</v>
      </c>
      <c r="F4501">
        <v>29.25</v>
      </c>
      <c r="G4501">
        <v>20.335725015043</v>
      </c>
      <c r="H4501">
        <v>-8.0298626813253708</v>
      </c>
      <c r="I4501">
        <v>-28.461833159071201</v>
      </c>
      <c r="J4501">
        <v>-4.5530282018447199</v>
      </c>
      <c r="K4501">
        <v>31.2642420551994</v>
      </c>
      <c r="L4501">
        <v>32.394004507893698</v>
      </c>
      <c r="M4501">
        <v>20.088140668141602</v>
      </c>
      <c r="N4501">
        <v>0.246085376559214</v>
      </c>
      <c r="O4501">
        <v>141.94871794871699</v>
      </c>
      <c r="P4501">
        <v>52.1852237252861</v>
      </c>
    </row>
    <row r="4502" spans="1:17" hidden="1" x14ac:dyDescent="0.3">
      <c r="A4502" t="s">
        <v>9234</v>
      </c>
      <c r="B4502" t="s">
        <v>9235</v>
      </c>
      <c r="C4502" t="s">
        <v>10405</v>
      </c>
      <c r="D4502" t="s">
        <v>261</v>
      </c>
      <c r="E4502">
        <v>9.1702860000000008</v>
      </c>
      <c r="F4502">
        <v>23.34</v>
      </c>
      <c r="G4502">
        <v>-23.1396710437316</v>
      </c>
      <c r="H4502">
        <v>1.54406607401204</v>
      </c>
      <c r="I4502">
        <v>-36.352972816515198</v>
      </c>
      <c r="J4502">
        <v>-26.945994562700999</v>
      </c>
      <c r="K4502">
        <v>24.9586594409434</v>
      </c>
      <c r="L4502">
        <v>22.2586842223592</v>
      </c>
      <c r="M4502">
        <v>29.528782609920999</v>
      </c>
      <c r="N4502">
        <v>0.97641560421823503</v>
      </c>
      <c r="O4502">
        <v>43.916023993144798</v>
      </c>
      <c r="P4502">
        <v>50.2897617514488</v>
      </c>
    </row>
    <row r="4503" spans="1:17" hidden="1" x14ac:dyDescent="0.3">
      <c r="A4503" t="s">
        <v>9236</v>
      </c>
      <c r="B4503" t="s">
        <v>9237</v>
      </c>
      <c r="C4503" t="s">
        <v>10405</v>
      </c>
      <c r="D4503" t="s">
        <v>5019</v>
      </c>
      <c r="E4503">
        <v>9.1663200000000007</v>
      </c>
      <c r="F4503">
        <v>43.9</v>
      </c>
      <c r="G4503">
        <v>-22.970530456274801</v>
      </c>
      <c r="H4503">
        <v>-1.5768623264363899</v>
      </c>
      <c r="I4503">
        <v>-7.9183302562492601</v>
      </c>
      <c r="J4503">
        <v>-2.0530282018447199</v>
      </c>
      <c r="K4503">
        <v>43.199885489678898</v>
      </c>
      <c r="L4503">
        <v>40.481634210582001</v>
      </c>
      <c r="M4503">
        <v>55.805903487024899</v>
      </c>
      <c r="N4503">
        <v>0.71146245059288504</v>
      </c>
      <c r="O4503">
        <v>2.36902050113894</v>
      </c>
      <c r="P4503">
        <v>46.3333333333333</v>
      </c>
    </row>
    <row r="4504" spans="1:17" hidden="1" x14ac:dyDescent="0.3">
      <c r="A4504" t="s">
        <v>9238</v>
      </c>
      <c r="B4504" t="s">
        <v>9239</v>
      </c>
      <c r="C4504" t="s">
        <v>10405</v>
      </c>
      <c r="D4504" t="s">
        <v>549</v>
      </c>
      <c r="E4504">
        <v>9.1593599999999995</v>
      </c>
      <c r="F4504">
        <v>29</v>
      </c>
      <c r="G4504">
        <v>20.7820802371253</v>
      </c>
      <c r="H4504">
        <v>6.99991521318944</v>
      </c>
      <c r="I4504">
        <v>43.359240782893401</v>
      </c>
      <c r="J4504">
        <v>-11.1243689152518</v>
      </c>
      <c r="K4504">
        <v>28.2736915081523</v>
      </c>
      <c r="L4504">
        <v>23.5557015999327</v>
      </c>
      <c r="M4504">
        <v>24.769628137438701</v>
      </c>
      <c r="N4504">
        <v>0.44108143041792303</v>
      </c>
      <c r="O4504">
        <v>17.931034482758601</v>
      </c>
      <c r="P4504">
        <v>100.83102493074701</v>
      </c>
      <c r="Q4504">
        <v>0.11148901006326301</v>
      </c>
    </row>
    <row r="4505" spans="1:17" hidden="1" x14ac:dyDescent="0.3">
      <c r="A4505" t="s">
        <v>9240</v>
      </c>
      <c r="B4505" t="s">
        <v>9241</v>
      </c>
      <c r="C4505" t="s">
        <v>10405</v>
      </c>
      <c r="D4505" t="s">
        <v>74</v>
      </c>
      <c r="E4505">
        <v>9.1270232789343204</v>
      </c>
      <c r="F4505">
        <v>45.01</v>
      </c>
      <c r="G4505">
        <v>-4.2701336308780196</v>
      </c>
      <c r="H4505">
        <v>-4.5008389346235198</v>
      </c>
      <c r="I4505">
        <v>-7.1570690692705803</v>
      </c>
      <c r="J4505">
        <v>-2.0530282018447199</v>
      </c>
      <c r="K4505">
        <v>38.7471809271143</v>
      </c>
      <c r="M4505">
        <v>99.999999999997797</v>
      </c>
      <c r="N4505">
        <v>0</v>
      </c>
      <c r="O4505">
        <v>0</v>
      </c>
      <c r="P4505">
        <v>27.579365079365001</v>
      </c>
    </row>
    <row r="4506" spans="1:17" hidden="1" x14ac:dyDescent="0.3">
      <c r="A4506" t="s">
        <v>9242</v>
      </c>
      <c r="B4506" t="s">
        <v>9243</v>
      </c>
      <c r="C4506" t="s">
        <v>10405</v>
      </c>
      <c r="D4506" t="s">
        <v>642</v>
      </c>
      <c r="E4506">
        <v>9.1201235</v>
      </c>
      <c r="F4506">
        <v>18.05</v>
      </c>
      <c r="G4506">
        <v>43.563523641554703</v>
      </c>
      <c r="H4506">
        <v>58.0312397651198</v>
      </c>
      <c r="I4506">
        <v>81.175217502516603</v>
      </c>
      <c r="J4506">
        <v>3.2101296928921101</v>
      </c>
      <c r="K4506">
        <v>14.3638673159971</v>
      </c>
      <c r="L4506">
        <v>12.050009434901</v>
      </c>
      <c r="M4506">
        <v>57.302476309382101</v>
      </c>
      <c r="N4506">
        <v>1.5289863912650501</v>
      </c>
      <c r="O4506">
        <v>23.601108033240902</v>
      </c>
      <c r="P4506">
        <v>123.114956736712</v>
      </c>
      <c r="Q4506">
        <v>0.115549777089353</v>
      </c>
    </row>
    <row r="4507" spans="1:17" hidden="1" x14ac:dyDescent="0.3">
      <c r="A4507" t="s">
        <v>9244</v>
      </c>
      <c r="B4507" t="s">
        <v>9245</v>
      </c>
      <c r="C4507" t="s">
        <v>10405</v>
      </c>
      <c r="D4507" t="s">
        <v>21</v>
      </c>
      <c r="E4507">
        <v>9.1036202399999997</v>
      </c>
      <c r="F4507">
        <v>7.02</v>
      </c>
      <c r="G4507">
        <v>-7.3814136038601097</v>
      </c>
      <c r="H4507">
        <v>-9.8341722679568608</v>
      </c>
      <c r="I4507">
        <v>5.5475671718093098</v>
      </c>
      <c r="J4507">
        <v>-4.2568849511560201</v>
      </c>
      <c r="K4507">
        <v>7.3627695557281196</v>
      </c>
      <c r="L4507">
        <v>7.0539530132766597</v>
      </c>
      <c r="M4507">
        <v>39.340329633211901</v>
      </c>
      <c r="N4507">
        <v>1.17191952592655</v>
      </c>
      <c r="O4507">
        <v>33.760683760683698</v>
      </c>
      <c r="P4507">
        <v>40.119760479041901</v>
      </c>
      <c r="Q4507">
        <v>3.0217834270569999E-2</v>
      </c>
    </row>
    <row r="4508" spans="1:17" hidden="1" x14ac:dyDescent="0.3">
      <c r="A4508" t="s">
        <v>9246</v>
      </c>
      <c r="B4508" t="s">
        <v>9247</v>
      </c>
      <c r="C4508" t="s">
        <v>10405</v>
      </c>
      <c r="D4508" t="s">
        <v>122</v>
      </c>
      <c r="E4508">
        <v>9.0909700000000004</v>
      </c>
      <c r="F4508">
        <v>0.49</v>
      </c>
      <c r="G4508">
        <v>-31.849498710243001</v>
      </c>
      <c r="H4508">
        <v>-4.5008389346235198</v>
      </c>
      <c r="I4508">
        <v>-17.394639483181901</v>
      </c>
      <c r="J4508">
        <v>-2.0530282018447199</v>
      </c>
      <c r="K4508">
        <v>0.49014056441707399</v>
      </c>
      <c r="L4508">
        <v>0.50889144740727699</v>
      </c>
      <c r="M4508">
        <v>42.892589935559599</v>
      </c>
      <c r="N4508">
        <v>1.1260902436793601</v>
      </c>
      <c r="O4508">
        <v>24.4897959183673</v>
      </c>
      <c r="P4508">
        <v>0</v>
      </c>
      <c r="Q4508">
        <v>-0.16959311310411199</v>
      </c>
    </row>
    <row r="4509" spans="1:17" hidden="1" x14ac:dyDescent="0.3">
      <c r="A4509" t="s">
        <v>9248</v>
      </c>
      <c r="B4509" t="s">
        <v>9249</v>
      </c>
      <c r="C4509" t="s">
        <v>10405</v>
      </c>
      <c r="D4509" t="s">
        <v>374</v>
      </c>
      <c r="E4509">
        <v>9.0904728000000006</v>
      </c>
      <c r="F4509">
        <v>13.96</v>
      </c>
      <c r="G4509">
        <v>46.2117257795528</v>
      </c>
      <c r="H4509">
        <v>5.3525812608162102</v>
      </c>
      <c r="I4509">
        <v>-25.0054932224274</v>
      </c>
      <c r="J4509">
        <v>-12.179610480325699</v>
      </c>
      <c r="K4509">
        <v>13.240645817505399</v>
      </c>
      <c r="L4509">
        <v>11.773694567835999</v>
      </c>
      <c r="M4509">
        <v>50.241527829183703</v>
      </c>
      <c r="N4509">
        <v>2.0917871932323999</v>
      </c>
      <c r="O4509">
        <v>34.383954154727697</v>
      </c>
      <c r="P4509">
        <v>131.12582781456899</v>
      </c>
      <c r="Q4509">
        <v>0.13178870160331799</v>
      </c>
    </row>
    <row r="4510" spans="1:17" hidden="1" x14ac:dyDescent="0.3">
      <c r="A4510" t="s">
        <v>9250</v>
      </c>
      <c r="B4510" t="s">
        <v>9251</v>
      </c>
      <c r="C4510" t="s">
        <v>10405</v>
      </c>
      <c r="D4510" t="s">
        <v>393</v>
      </c>
      <c r="E4510">
        <v>9.0648</v>
      </c>
      <c r="F4510">
        <v>30</v>
      </c>
      <c r="G4510">
        <v>-14.524508487325599</v>
      </c>
      <c r="H4510">
        <v>-2.0768034276245402</v>
      </c>
      <c r="I4510">
        <v>-13.046813396225399</v>
      </c>
      <c r="J4510">
        <v>1.3952476602242401</v>
      </c>
      <c r="K4510">
        <v>29.440916977346301</v>
      </c>
      <c r="L4510">
        <v>28.774790191936301</v>
      </c>
      <c r="M4510">
        <v>51.335390379005197</v>
      </c>
      <c r="N4510">
        <v>0.421346613693517</v>
      </c>
      <c r="O4510">
        <v>31.6666666666666</v>
      </c>
      <c r="P4510">
        <v>29.0322580645161</v>
      </c>
      <c r="Q4510">
        <v>9.2910544004157006E-2</v>
      </c>
    </row>
    <row r="4511" spans="1:17" hidden="1" x14ac:dyDescent="0.3">
      <c r="A4511" t="s">
        <v>9252</v>
      </c>
      <c r="B4511" t="s">
        <v>9253</v>
      </c>
      <c r="C4511" t="s">
        <v>10405</v>
      </c>
      <c r="D4511" t="s">
        <v>400</v>
      </c>
      <c r="E4511">
        <v>9.06</v>
      </c>
      <c r="F4511">
        <v>9.06</v>
      </c>
      <c r="G4511">
        <v>-60.510916033077699</v>
      </c>
      <c r="H4511">
        <v>1.4143396368050301</v>
      </c>
      <c r="I4511">
        <v>-6.2289953114027803</v>
      </c>
      <c r="J4511">
        <v>8.2958090074576099</v>
      </c>
      <c r="K4511">
        <v>8.6961164560973092</v>
      </c>
      <c r="L4511">
        <v>8.2346536209488193</v>
      </c>
      <c r="M4511">
        <v>52.269669070285403</v>
      </c>
      <c r="N4511">
        <v>0.48283878675464798</v>
      </c>
      <c r="O4511">
        <v>40.176600441501002</v>
      </c>
      <c r="P4511">
        <v>45.192307692307601</v>
      </c>
      <c r="Q4511">
        <v>0.147898888922773</v>
      </c>
    </row>
    <row r="4512" spans="1:17" hidden="1" x14ac:dyDescent="0.3">
      <c r="A4512" t="s">
        <v>9254</v>
      </c>
      <c r="B4512" t="s">
        <v>9255</v>
      </c>
      <c r="C4512" t="s">
        <v>10405</v>
      </c>
      <c r="D4512" t="s">
        <v>592</v>
      </c>
      <c r="E4512">
        <v>9.0313996000000003</v>
      </c>
      <c r="F4512">
        <v>30.26</v>
      </c>
      <c r="G4512">
        <v>11.1561723672616</v>
      </c>
      <c r="H4512">
        <v>-4.4678900054637296</v>
      </c>
      <c r="I4512">
        <v>-14.679092979448001</v>
      </c>
      <c r="J4512">
        <v>-10.744757525152901</v>
      </c>
      <c r="K4512">
        <v>29.9537399092515</v>
      </c>
      <c r="L4512">
        <v>26.735899003898599</v>
      </c>
      <c r="M4512">
        <v>37.935654646837001</v>
      </c>
      <c r="N4512">
        <v>0.51482018040119704</v>
      </c>
      <c r="O4512">
        <v>36.4838070059484</v>
      </c>
      <c r="P4512">
        <v>63.038793103448199</v>
      </c>
      <c r="Q4512">
        <v>7.9780637550415007E-2</v>
      </c>
    </row>
    <row r="4513" spans="1:17" hidden="1" x14ac:dyDescent="0.3">
      <c r="A4513" t="s">
        <v>9256</v>
      </c>
      <c r="B4513" t="s">
        <v>9257</v>
      </c>
      <c r="C4513" t="s">
        <v>10405</v>
      </c>
      <c r="D4513" t="s">
        <v>554</v>
      </c>
      <c r="E4513">
        <v>9.0074308340000009</v>
      </c>
      <c r="F4513">
        <v>5.62</v>
      </c>
      <c r="G4513">
        <v>-36.595261422107498</v>
      </c>
      <c r="H4513">
        <v>21.059699181968298</v>
      </c>
      <c r="I4513">
        <v>-23.727972816515202</v>
      </c>
      <c r="J4513">
        <v>2.4245837384537698</v>
      </c>
      <c r="K4513">
        <v>6.0263643662325599</v>
      </c>
      <c r="L4513">
        <v>12.673791064615999</v>
      </c>
      <c r="M4513">
        <v>99.318109466169503</v>
      </c>
      <c r="N4513">
        <v>0.41828711787851203</v>
      </c>
      <c r="O4513">
        <v>45.907473309608498</v>
      </c>
      <c r="P4513">
        <v>33.1753554502369</v>
      </c>
      <c r="Q4513">
        <v>-0.189409760431684</v>
      </c>
    </row>
    <row r="4514" spans="1:17" hidden="1" x14ac:dyDescent="0.3">
      <c r="A4514" t="s">
        <v>9258</v>
      </c>
      <c r="B4514" t="s">
        <v>9259</v>
      </c>
      <c r="C4514" t="s">
        <v>10405</v>
      </c>
      <c r="D4514" t="s">
        <v>642</v>
      </c>
      <c r="E4514">
        <v>8.9890429300000001</v>
      </c>
      <c r="F4514">
        <v>2994.95</v>
      </c>
      <c r="G4514">
        <v>150.001621184355</v>
      </c>
      <c r="H4514">
        <v>25.263197959797498</v>
      </c>
      <c r="I4514">
        <v>36.302886946049298</v>
      </c>
      <c r="J4514">
        <v>10.586160278304501</v>
      </c>
      <c r="K4514">
        <v>2480.7482026922598</v>
      </c>
      <c r="L4514">
        <v>1957.41984346652</v>
      </c>
      <c r="M4514">
        <v>58.965565637092602</v>
      </c>
      <c r="N4514">
        <v>1.2798799662919</v>
      </c>
      <c r="O4514">
        <v>22.300873136446299</v>
      </c>
      <c r="P4514">
        <v>245.837182448036</v>
      </c>
      <c r="Q4514">
        <v>0.113820462799976</v>
      </c>
    </row>
    <row r="4515" spans="1:17" hidden="1" x14ac:dyDescent="0.3">
      <c r="A4515" t="s">
        <v>9260</v>
      </c>
      <c r="B4515" t="s">
        <v>9261</v>
      </c>
      <c r="C4515" t="s">
        <v>10405</v>
      </c>
      <c r="D4515" t="s">
        <v>279</v>
      </c>
      <c r="E4515">
        <v>8.9838319999999996</v>
      </c>
      <c r="F4515">
        <v>11.44</v>
      </c>
      <c r="G4515">
        <v>20.683834623090199</v>
      </c>
      <c r="H4515">
        <v>28.7524623859046</v>
      </c>
      <c r="I4515">
        <v>9.7164716279291792</v>
      </c>
      <c r="J4515">
        <v>30.8811035346822</v>
      </c>
      <c r="K4515">
        <v>9.0809604527000793</v>
      </c>
      <c r="L4515">
        <v>9.0368527171409507</v>
      </c>
      <c r="M4515">
        <v>97.182357224567198</v>
      </c>
      <c r="N4515">
        <v>2.3213530655391099</v>
      </c>
      <c r="O4515">
        <v>7.9545454545454497</v>
      </c>
      <c r="P4515">
        <v>55.646258503401299</v>
      </c>
    </row>
    <row r="4516" spans="1:17" hidden="1" x14ac:dyDescent="0.3">
      <c r="A4516" t="s">
        <v>9262</v>
      </c>
      <c r="B4516" t="s">
        <v>9263</v>
      </c>
      <c r="C4516" t="s">
        <v>10405</v>
      </c>
      <c r="D4516" t="s">
        <v>3327</v>
      </c>
      <c r="E4516">
        <v>8.9336032500000009</v>
      </c>
      <c r="F4516">
        <v>20.149999999999999</v>
      </c>
      <c r="G4516">
        <v>0.281648830740508</v>
      </c>
      <c r="H4516">
        <v>33.855325448938103</v>
      </c>
      <c r="I4516">
        <v>34.6808322149312</v>
      </c>
      <c r="J4516">
        <v>7.3332533866029301</v>
      </c>
      <c r="K4516">
        <v>17.771895207559901</v>
      </c>
      <c r="L4516">
        <v>16.222635883537301</v>
      </c>
      <c r="M4516">
        <v>54.881337904716197</v>
      </c>
      <c r="N4516">
        <v>1.90571198712791</v>
      </c>
      <c r="O4516">
        <v>14.0942928039702</v>
      </c>
      <c r="P4516">
        <v>68.619246861924694</v>
      </c>
    </row>
    <row r="4517" spans="1:17" hidden="1" x14ac:dyDescent="0.3">
      <c r="A4517" t="s">
        <v>9264</v>
      </c>
      <c r="B4517" t="s">
        <v>9265</v>
      </c>
      <c r="C4517" t="s">
        <v>10405</v>
      </c>
      <c r="D4517" t="s">
        <v>642</v>
      </c>
      <c r="E4517">
        <v>8.9285349999999397</v>
      </c>
      <c r="F4517">
        <v>8.75</v>
      </c>
      <c r="G4517">
        <v>-31.849498710243001</v>
      </c>
      <c r="H4517">
        <v>-4.5008389346235198</v>
      </c>
      <c r="I4517">
        <v>-17.394639483181901</v>
      </c>
      <c r="J4517">
        <v>-2.0530282018447199</v>
      </c>
      <c r="K4517">
        <v>8.75</v>
      </c>
      <c r="L4517">
        <v>8.75</v>
      </c>
      <c r="M4517">
        <v>50</v>
      </c>
      <c r="O4517">
        <v>0</v>
      </c>
      <c r="P4517">
        <v>0</v>
      </c>
    </row>
    <row r="4518" spans="1:17" hidden="1" x14ac:dyDescent="0.3">
      <c r="A4518" t="s">
        <v>9266</v>
      </c>
      <c r="B4518" t="s">
        <v>9267</v>
      </c>
      <c r="C4518" t="s">
        <v>10405</v>
      </c>
      <c r="D4518" t="s">
        <v>4392</v>
      </c>
      <c r="E4518">
        <v>8.9098380000000006</v>
      </c>
      <c r="F4518">
        <v>17.46</v>
      </c>
      <c r="G4518">
        <v>85.044911227645002</v>
      </c>
      <c r="H4518">
        <v>25.986965943425201</v>
      </c>
      <c r="I4518">
        <v>151.22074513220201</v>
      </c>
      <c r="J4518">
        <v>6.0277798789633596</v>
      </c>
      <c r="K4518">
        <v>12.429388621575599</v>
      </c>
      <c r="L4518">
        <v>9.4088734201621307</v>
      </c>
      <c r="M4518">
        <v>91.560498880722804</v>
      </c>
      <c r="N4518">
        <v>0.71099720162983804</v>
      </c>
      <c r="O4518">
        <v>0</v>
      </c>
      <c r="P4518">
        <v>206.31578947368399</v>
      </c>
      <c r="Q4518">
        <v>7.7081530533818998E-2</v>
      </c>
    </row>
    <row r="4519" spans="1:17" hidden="1" x14ac:dyDescent="0.3">
      <c r="A4519" t="s">
        <v>9268</v>
      </c>
      <c r="B4519" t="s">
        <v>9269</v>
      </c>
      <c r="C4519" t="s">
        <v>10405</v>
      </c>
      <c r="D4519" t="s">
        <v>1806</v>
      </c>
      <c r="E4519">
        <v>8.9024300000000007</v>
      </c>
      <c r="F4519">
        <v>9.85</v>
      </c>
      <c r="G4519">
        <v>-12.310663758786699</v>
      </c>
      <c r="H4519">
        <v>2.0795278399180099</v>
      </c>
      <c r="I4519">
        <v>-25.766732506437702</v>
      </c>
      <c r="J4519">
        <v>-2.1541404364251</v>
      </c>
      <c r="K4519">
        <v>9.6457503282825297</v>
      </c>
      <c r="L4519">
        <v>9.8678418625877207</v>
      </c>
      <c r="M4519">
        <v>46.808784191752501</v>
      </c>
      <c r="N4519">
        <v>1.2249188562642499</v>
      </c>
      <c r="O4519">
        <v>63.451776649746201</v>
      </c>
      <c r="P4519">
        <v>25.3180661577608</v>
      </c>
      <c r="Q4519">
        <v>-4.5926690567151998E-2</v>
      </c>
    </row>
    <row r="4520" spans="1:17" hidden="1" x14ac:dyDescent="0.3">
      <c r="A4520" t="s">
        <v>9270</v>
      </c>
      <c r="B4520" t="s">
        <v>9271</v>
      </c>
      <c r="C4520" t="s">
        <v>10405</v>
      </c>
      <c r="D4520" t="s">
        <v>592</v>
      </c>
      <c r="E4520">
        <v>8.7916349999999994</v>
      </c>
      <c r="F4520">
        <v>5.75</v>
      </c>
      <c r="G4520">
        <v>-23.358932672507201</v>
      </c>
      <c r="H4520">
        <v>-5.5609096060016201</v>
      </c>
      <c r="I4520">
        <v>-9.9180039691632196</v>
      </c>
      <c r="J4520">
        <v>-3.8074141667570101</v>
      </c>
      <c r="K4520">
        <v>5.6773934376732802</v>
      </c>
      <c r="L4520">
        <v>5.3772332822496196</v>
      </c>
      <c r="M4520">
        <v>51.111603080769598</v>
      </c>
      <c r="N4520">
        <v>1.22646395218754</v>
      </c>
      <c r="O4520">
        <v>18.260869565217298</v>
      </c>
      <c r="P4520">
        <v>50.918635170603601</v>
      </c>
      <c r="Q4520">
        <v>0.118637944363815</v>
      </c>
    </row>
    <row r="4521" spans="1:17" hidden="1" x14ac:dyDescent="0.3">
      <c r="A4521" t="s">
        <v>9272</v>
      </c>
      <c r="B4521" t="s">
        <v>9273</v>
      </c>
      <c r="C4521" t="s">
        <v>10405</v>
      </c>
      <c r="D4521" t="s">
        <v>51</v>
      </c>
      <c r="E4521">
        <v>8.7476621100000003</v>
      </c>
      <c r="F4521">
        <v>8.07</v>
      </c>
      <c r="G4521">
        <v>51.559592198847803</v>
      </c>
      <c r="H4521">
        <v>10.615440135143899</v>
      </c>
      <c r="I4521">
        <v>-37.096132020495297</v>
      </c>
      <c r="J4521">
        <v>1.88397967217102</v>
      </c>
      <c r="K4521">
        <v>7.6620263708859699</v>
      </c>
      <c r="L4521">
        <v>8.1151422564843507</v>
      </c>
      <c r="M4521">
        <v>91.800081289196498</v>
      </c>
      <c r="N4521">
        <v>1.66669047158162</v>
      </c>
      <c r="O4521">
        <v>30.731102850061902</v>
      </c>
      <c r="P4521">
        <v>83.409090909090907</v>
      </c>
      <c r="Q4521">
        <v>3.8460346362534002E-2</v>
      </c>
    </row>
    <row r="4522" spans="1:17" hidden="1" x14ac:dyDescent="0.3">
      <c r="A4522" t="s">
        <v>9274</v>
      </c>
      <c r="B4522" t="s">
        <v>9275</v>
      </c>
      <c r="C4522" t="s">
        <v>10405</v>
      </c>
      <c r="D4522" t="s">
        <v>1614</v>
      </c>
      <c r="E4522">
        <v>8.7152676000000007</v>
      </c>
      <c r="F4522">
        <v>26.52</v>
      </c>
      <c r="G4522">
        <v>44.9505012897569</v>
      </c>
      <c r="H4522">
        <v>13.093010002508899</v>
      </c>
      <c r="I4522">
        <v>56.964334875792403</v>
      </c>
      <c r="J4522">
        <v>-7.4387632819029497</v>
      </c>
      <c r="K4522">
        <v>23.982483533641702</v>
      </c>
      <c r="L4522">
        <v>19.9707364019335</v>
      </c>
      <c r="M4522">
        <v>58.320584283132597</v>
      </c>
      <c r="N4522">
        <v>0.67597908214654301</v>
      </c>
      <c r="O4522">
        <v>28.167420814479598</v>
      </c>
      <c r="P4522">
        <v>109.64426877470299</v>
      </c>
      <c r="Q4522">
        <v>0.100590936958713</v>
      </c>
    </row>
    <row r="4523" spans="1:17" hidden="1" x14ac:dyDescent="0.3">
      <c r="A4523" t="s">
        <v>9276</v>
      </c>
      <c r="B4523" t="s">
        <v>9277</v>
      </c>
      <c r="C4523" t="s">
        <v>10405</v>
      </c>
      <c r="D4523" t="s">
        <v>501</v>
      </c>
      <c r="E4523">
        <v>8.6721768000000008</v>
      </c>
      <c r="F4523">
        <v>8.4600000000000009</v>
      </c>
      <c r="G4523">
        <v>19.221929861185501</v>
      </c>
      <c r="H4523">
        <v>8.2264337926491908</v>
      </c>
      <c r="I4523">
        <v>-5.1930479712455702</v>
      </c>
      <c r="J4523">
        <v>-6.0353290868004699</v>
      </c>
      <c r="K4523">
        <v>8.6030522168006005</v>
      </c>
      <c r="L4523">
        <v>8.3068660482932106</v>
      </c>
      <c r="M4523">
        <v>36.3760408895456</v>
      </c>
      <c r="N4523">
        <v>0.66888273380817798</v>
      </c>
      <c r="O4523">
        <v>79.4326241134751</v>
      </c>
      <c r="P4523">
        <v>64.271844660194105</v>
      </c>
      <c r="Q4523">
        <v>4.6667865225542997E-2</v>
      </c>
    </row>
    <row r="4524" spans="1:17" hidden="1" x14ac:dyDescent="0.3">
      <c r="A4524" t="s">
        <v>9278</v>
      </c>
      <c r="B4524" t="s">
        <v>9279</v>
      </c>
      <c r="C4524" t="s">
        <v>10405</v>
      </c>
      <c r="D4524" t="s">
        <v>400</v>
      </c>
      <c r="E4524">
        <v>8.6501249999999992</v>
      </c>
      <c r="F4524">
        <v>116.5</v>
      </c>
      <c r="G4524">
        <v>-31.849498710243001</v>
      </c>
      <c r="H4524">
        <v>-4.5008389346235198</v>
      </c>
      <c r="I4524">
        <v>-17.394639483181901</v>
      </c>
      <c r="J4524">
        <v>-2.0530282018447199</v>
      </c>
      <c r="K4524">
        <v>116.49999985284499</v>
      </c>
      <c r="L4524">
        <v>116.490009639184</v>
      </c>
      <c r="M4524">
        <v>100</v>
      </c>
      <c r="O4524">
        <v>0</v>
      </c>
      <c r="P4524">
        <v>0.43103448275862899</v>
      </c>
    </row>
    <row r="4525" spans="1:17" hidden="1" x14ac:dyDescent="0.3">
      <c r="A4525" t="s">
        <v>9280</v>
      </c>
      <c r="B4525" t="s">
        <v>9281</v>
      </c>
      <c r="C4525" t="s">
        <v>10405</v>
      </c>
      <c r="E4525">
        <v>8.607463868</v>
      </c>
      <c r="F4525">
        <v>5.78</v>
      </c>
      <c r="G4525">
        <v>-59.599498710242997</v>
      </c>
      <c r="H4525">
        <v>-9.7467405739677808</v>
      </c>
      <c r="I4525">
        <v>-43.292075380617803</v>
      </c>
      <c r="J4525">
        <v>-2.0530282018447199</v>
      </c>
      <c r="K4525">
        <v>6.1355397370091902</v>
      </c>
      <c r="L4525">
        <v>7.2154412105658601</v>
      </c>
      <c r="M4525">
        <v>38.553196479131202</v>
      </c>
      <c r="N4525">
        <v>0</v>
      </c>
      <c r="O4525">
        <v>90.657439446366695</v>
      </c>
      <c r="P4525">
        <v>4.9001814882032804</v>
      </c>
    </row>
    <row r="4526" spans="1:17" hidden="1" x14ac:dyDescent="0.3">
      <c r="A4526" t="s">
        <v>9282</v>
      </c>
      <c r="B4526" t="s">
        <v>9283</v>
      </c>
      <c r="C4526" t="s">
        <v>10405</v>
      </c>
      <c r="D4526" t="s">
        <v>753</v>
      </c>
      <c r="E4526">
        <v>8.5756189999999997</v>
      </c>
      <c r="F4526">
        <v>77.680000000000007</v>
      </c>
      <c r="G4526">
        <v>39.115103401763697</v>
      </c>
      <c r="H4526">
        <v>-1.90618709453881</v>
      </c>
      <c r="I4526">
        <v>11.2998601854728</v>
      </c>
      <c r="J4526">
        <v>-0.15978602461622299</v>
      </c>
      <c r="K4526">
        <v>74.593262817930096</v>
      </c>
      <c r="L4526">
        <v>65.923178747212006</v>
      </c>
      <c r="M4526">
        <v>52.364653728359698</v>
      </c>
      <c r="N4526">
        <v>0.84211366493117601</v>
      </c>
      <c r="O4526">
        <v>1.6864057672502299</v>
      </c>
      <c r="P4526">
        <v>81.072261072261</v>
      </c>
    </row>
    <row r="4527" spans="1:17" hidden="1" x14ac:dyDescent="0.3">
      <c r="A4527" t="s">
        <v>9284</v>
      </c>
      <c r="B4527" t="s">
        <v>9285</v>
      </c>
      <c r="C4527" t="s">
        <v>10405</v>
      </c>
      <c r="D4527" t="s">
        <v>2368</v>
      </c>
      <c r="E4527">
        <v>8.574192</v>
      </c>
      <c r="F4527">
        <v>3.52</v>
      </c>
      <c r="G4527">
        <v>77.674310813566393</v>
      </c>
      <c r="H4527">
        <v>19.3425774354832</v>
      </c>
      <c r="I4527">
        <v>51.8361297475873</v>
      </c>
      <c r="J4527">
        <v>18.36219671165</v>
      </c>
      <c r="K4527">
        <v>2.8359102766589701</v>
      </c>
      <c r="L4527">
        <v>2.7325497898550601</v>
      </c>
      <c r="M4527">
        <v>85.080994811177007</v>
      </c>
      <c r="N4527">
        <v>1.6275038520801199</v>
      </c>
      <c r="O4527">
        <v>84.375</v>
      </c>
      <c r="P4527">
        <v>127.096774193548</v>
      </c>
      <c r="Q4527">
        <v>0.105221580444331</v>
      </c>
    </row>
    <row r="4528" spans="1:17" hidden="1" x14ac:dyDescent="0.3">
      <c r="A4528" t="s">
        <v>9286</v>
      </c>
      <c r="B4528" t="s">
        <v>9287</v>
      </c>
      <c r="C4528" t="s">
        <v>10405</v>
      </c>
      <c r="D4528" t="s">
        <v>1614</v>
      </c>
      <c r="E4528">
        <v>8.5496309999999998</v>
      </c>
      <c r="F4528">
        <v>17.89</v>
      </c>
      <c r="G4528">
        <v>28.0253895828757</v>
      </c>
      <c r="H4528">
        <v>7.6806402449911397</v>
      </c>
      <c r="I4528">
        <v>-30.2962947899005</v>
      </c>
      <c r="J4528">
        <v>-3.9018590881959998</v>
      </c>
      <c r="K4528">
        <v>17.553495952431799</v>
      </c>
      <c r="L4528">
        <v>18.716835425100498</v>
      </c>
      <c r="M4528">
        <v>54.738706674967503</v>
      </c>
      <c r="N4528">
        <v>0.25458568281000599</v>
      </c>
      <c r="O4528">
        <v>62.828395751816601</v>
      </c>
      <c r="P4528">
        <v>96.593406593406598</v>
      </c>
      <c r="Q4528">
        <v>0.117516431783905</v>
      </c>
    </row>
    <row r="4529" spans="1:17" hidden="1" x14ac:dyDescent="0.3">
      <c r="A4529" t="s">
        <v>9288</v>
      </c>
      <c r="B4529" t="s">
        <v>9289</v>
      </c>
      <c r="C4529" t="s">
        <v>10405</v>
      </c>
      <c r="E4529">
        <v>8.5105424999999997</v>
      </c>
      <c r="F4529">
        <v>25.77</v>
      </c>
      <c r="G4529">
        <v>-26.8800486084101</v>
      </c>
      <c r="H4529">
        <v>-4.5008389346235198</v>
      </c>
      <c r="I4529">
        <v>-17.394639483181901</v>
      </c>
      <c r="J4529">
        <v>-2.0530282018447199</v>
      </c>
      <c r="K4529">
        <v>25.767526062198002</v>
      </c>
      <c r="L4529">
        <v>25.505027392084301</v>
      </c>
      <c r="M4529">
        <v>100</v>
      </c>
      <c r="O4529">
        <v>0</v>
      </c>
      <c r="P4529">
        <v>4.9694501018329804</v>
      </c>
    </row>
    <row r="4530" spans="1:17" hidden="1" x14ac:dyDescent="0.3">
      <c r="A4530" t="s">
        <v>9290</v>
      </c>
      <c r="B4530" t="s">
        <v>9291</v>
      </c>
      <c r="C4530" t="s">
        <v>10405</v>
      </c>
      <c r="D4530" t="s">
        <v>46</v>
      </c>
      <c r="E4530">
        <v>8.5052500000000002</v>
      </c>
      <c r="F4530">
        <v>26.17</v>
      </c>
      <c r="G4530">
        <v>51.799624096774401</v>
      </c>
      <c r="H4530">
        <v>-39.247658590397997</v>
      </c>
      <c r="I4530">
        <v>-12.7146394831819</v>
      </c>
      <c r="J4530">
        <v>-13.972220121036599</v>
      </c>
      <c r="K4530">
        <v>40.863991680661599</v>
      </c>
      <c r="L4530">
        <v>36.634912015113002</v>
      </c>
      <c r="M4530">
        <v>9.9507247605635296</v>
      </c>
      <c r="N4530">
        <v>2.2233940266500198</v>
      </c>
      <c r="O4530">
        <v>165.57126480702999</v>
      </c>
      <c r="P4530">
        <v>83.649122807017505</v>
      </c>
    </row>
    <row r="4531" spans="1:17" hidden="1" x14ac:dyDescent="0.3">
      <c r="A4531" t="s">
        <v>9292</v>
      </c>
      <c r="B4531" t="s">
        <v>9293</v>
      </c>
      <c r="C4531" t="s">
        <v>10405</v>
      </c>
      <c r="D4531" t="s">
        <v>276</v>
      </c>
      <c r="E4531">
        <v>8.4711479399999998</v>
      </c>
      <c r="F4531">
        <v>19.55</v>
      </c>
      <c r="G4531">
        <v>-63.011470541229002</v>
      </c>
      <c r="H4531">
        <v>-15.6372025709871</v>
      </c>
      <c r="I4531">
        <v>7.2864829657976697</v>
      </c>
      <c r="J4531">
        <v>-11.1227956437051</v>
      </c>
      <c r="K4531">
        <v>21.837012492129698</v>
      </c>
      <c r="L4531">
        <v>22.943294013111601</v>
      </c>
      <c r="M4531">
        <v>35.368306196968298</v>
      </c>
      <c r="N4531">
        <v>2.0247131509267402</v>
      </c>
      <c r="O4531">
        <v>79.028132992327301</v>
      </c>
      <c r="P4531">
        <v>24.681122448979501</v>
      </c>
      <c r="Q4531">
        <v>4.3781014840809998E-3</v>
      </c>
    </row>
    <row r="4532" spans="1:17" hidden="1" x14ac:dyDescent="0.3">
      <c r="A4532" t="s">
        <v>9294</v>
      </c>
      <c r="B4532" t="s">
        <v>9295</v>
      </c>
      <c r="C4532" t="s">
        <v>10405</v>
      </c>
      <c r="D4532" t="s">
        <v>400</v>
      </c>
      <c r="E4532">
        <v>8.4650400000000001</v>
      </c>
      <c r="F4532">
        <v>18</v>
      </c>
      <c r="G4532">
        <v>-16.093871700596701</v>
      </c>
      <c r="H4532">
        <v>-10.6016346905917</v>
      </c>
      <c r="I4532">
        <v>-22.657797377918701</v>
      </c>
      <c r="J4532">
        <v>-4.2629729532259502</v>
      </c>
      <c r="K4532">
        <v>18.741220151169301</v>
      </c>
      <c r="L4532">
        <v>18.581306908361601</v>
      </c>
      <c r="M4532">
        <v>47.649286980652001</v>
      </c>
      <c r="N4532">
        <v>1.6405997309970499</v>
      </c>
      <c r="O4532">
        <v>23.2777777777777</v>
      </c>
      <c r="P4532">
        <v>28.663330950679001</v>
      </c>
      <c r="Q4532">
        <v>3.3764058422890001E-3</v>
      </c>
    </row>
    <row r="4533" spans="1:17" hidden="1" x14ac:dyDescent="0.3">
      <c r="A4533" t="s">
        <v>9296</v>
      </c>
      <c r="B4533" t="s">
        <v>9297</v>
      </c>
      <c r="C4533" t="s">
        <v>10405</v>
      </c>
      <c r="D4533" t="s">
        <v>2307</v>
      </c>
      <c r="E4533">
        <v>8.4538860000000007</v>
      </c>
      <c r="F4533">
        <v>9.06</v>
      </c>
      <c r="G4533">
        <v>-68.757576704672005</v>
      </c>
      <c r="H4533">
        <v>7.4432525520346697</v>
      </c>
      <c r="I4533">
        <v>-20.806153342456899</v>
      </c>
      <c r="J4533">
        <v>-10.9465132070153</v>
      </c>
      <c r="K4533">
        <v>8.2675108405414299</v>
      </c>
      <c r="L4533">
        <v>9.3305233724132499</v>
      </c>
      <c r="M4533">
        <v>47.718123194425601</v>
      </c>
      <c r="N4533">
        <v>3.53295107426572</v>
      </c>
      <c r="O4533">
        <v>98.675496688741703</v>
      </c>
      <c r="P4533">
        <v>75.241779497098605</v>
      </c>
    </row>
    <row r="4534" spans="1:17" hidden="1" x14ac:dyDescent="0.3">
      <c r="A4534" t="s">
        <v>9298</v>
      </c>
      <c r="B4534" t="s">
        <v>9299</v>
      </c>
      <c r="C4534" t="s">
        <v>10405</v>
      </c>
      <c r="D4534" t="s">
        <v>1462</v>
      </c>
      <c r="E4534">
        <v>8.4150527999999998</v>
      </c>
      <c r="F4534">
        <v>26.88</v>
      </c>
      <c r="G4534">
        <v>-13.954761868137799</v>
      </c>
      <c r="H4534">
        <v>12.3687262827677</v>
      </c>
      <c r="I4534">
        <v>-1.3324633173788101</v>
      </c>
      <c r="J4534">
        <v>2.9469717981552601</v>
      </c>
      <c r="K4534">
        <v>24.052753369587801</v>
      </c>
      <c r="L4534">
        <v>22.9584583628064</v>
      </c>
      <c r="M4534">
        <v>99.999963616621599</v>
      </c>
      <c r="N4534">
        <v>4.5983086680761003E-2</v>
      </c>
      <c r="O4534">
        <v>0</v>
      </c>
      <c r="P4534">
        <v>24.271844660194098</v>
      </c>
    </row>
    <row r="4535" spans="1:17" hidden="1" x14ac:dyDescent="0.3">
      <c r="A4535" t="s">
        <v>9300</v>
      </c>
      <c r="B4535" t="s">
        <v>9301</v>
      </c>
      <c r="C4535" t="s">
        <v>10405</v>
      </c>
      <c r="D4535" t="s">
        <v>549</v>
      </c>
      <c r="E4535">
        <v>8.3765964999999998</v>
      </c>
      <c r="F4535">
        <v>18.5</v>
      </c>
      <c r="G4535">
        <v>45.183994112723397</v>
      </c>
      <c r="H4535">
        <v>-9.7508389346235305</v>
      </c>
      <c r="I4535">
        <v>-5.94885635065181</v>
      </c>
      <c r="J4535">
        <v>-2.26366537930654</v>
      </c>
      <c r="K4535">
        <v>18.820187148206202</v>
      </c>
      <c r="L4535">
        <v>16.772577884662599</v>
      </c>
      <c r="M4535">
        <v>47.430288587109402</v>
      </c>
      <c r="N4535">
        <v>0.50430159765290405</v>
      </c>
      <c r="O4535">
        <v>13.5135135135135</v>
      </c>
      <c r="P4535">
        <v>108.09898762654601</v>
      </c>
      <c r="Q4535">
        <v>8.7980138461191001E-2</v>
      </c>
    </row>
    <row r="4536" spans="1:17" hidden="1" x14ac:dyDescent="0.3">
      <c r="A4536" t="s">
        <v>9302</v>
      </c>
      <c r="B4536" t="s">
        <v>9303</v>
      </c>
      <c r="C4536" t="s">
        <v>10405</v>
      </c>
      <c r="D4536" t="s">
        <v>835</v>
      </c>
      <c r="E4536">
        <v>8.3569999999999993</v>
      </c>
      <c r="F4536">
        <v>12.2</v>
      </c>
      <c r="G4536">
        <v>-45.812827342118901</v>
      </c>
      <c r="H4536">
        <v>-4.9886438126723096</v>
      </c>
      <c r="I4536">
        <v>1.05196245856563</v>
      </c>
      <c r="J4536">
        <v>1.0640737358132399</v>
      </c>
      <c r="K4536">
        <v>11.8862916088431</v>
      </c>
      <c r="L4536">
        <v>11.615869681357401</v>
      </c>
      <c r="M4536">
        <v>58.025448513353503</v>
      </c>
      <c r="N4536">
        <v>2.0031773039794398</v>
      </c>
      <c r="O4536">
        <v>21.721311475409799</v>
      </c>
      <c r="P4536">
        <v>37.078651685393197</v>
      </c>
      <c r="Q4536">
        <v>4.5213716266869999E-2</v>
      </c>
    </row>
    <row r="4537" spans="1:17" hidden="1" x14ac:dyDescent="0.3">
      <c r="A4537" t="s">
        <v>9304</v>
      </c>
      <c r="B4537" t="s">
        <v>9305</v>
      </c>
      <c r="C4537" t="s">
        <v>10405</v>
      </c>
      <c r="D4537" t="s">
        <v>592</v>
      </c>
      <c r="E4537">
        <v>8.3539632000000008</v>
      </c>
      <c r="F4537">
        <v>13.53</v>
      </c>
      <c r="G4537">
        <v>3.4505012897568998</v>
      </c>
      <c r="H4537">
        <v>5.1765804202151697</v>
      </c>
      <c r="I4537">
        <v>-13.3177164062588</v>
      </c>
      <c r="J4537">
        <v>3.0751769263603999</v>
      </c>
      <c r="K4537">
        <v>12.972330252523101</v>
      </c>
      <c r="L4537">
        <v>12.820663210991601</v>
      </c>
      <c r="M4537">
        <v>52.105856182626603</v>
      </c>
      <c r="N4537">
        <v>4.0045242471369997</v>
      </c>
      <c r="O4537">
        <v>40.7982261640798</v>
      </c>
      <c r="P4537">
        <v>39.197530864197503</v>
      </c>
      <c r="Q4537">
        <v>6.8098581207618997E-2</v>
      </c>
    </row>
    <row r="4538" spans="1:17" hidden="1" x14ac:dyDescent="0.3">
      <c r="A4538" t="s">
        <v>9306</v>
      </c>
      <c r="B4538" t="s">
        <v>9307</v>
      </c>
      <c r="C4538" t="s">
        <v>10405</v>
      </c>
      <c r="D4538" t="s">
        <v>753</v>
      </c>
      <c r="E4538">
        <v>8.3382966300000003</v>
      </c>
      <c r="F4538">
        <v>95.09</v>
      </c>
      <c r="G4538">
        <v>27.137292796193901</v>
      </c>
      <c r="H4538">
        <v>-0.14587668492443001</v>
      </c>
      <c r="I4538">
        <v>10.7589993308342</v>
      </c>
      <c r="J4538">
        <v>0.70529525467935905</v>
      </c>
      <c r="K4538">
        <v>90.5139601721406</v>
      </c>
      <c r="L4538">
        <v>80.364954010786704</v>
      </c>
      <c r="M4538">
        <v>46.9368374749682</v>
      </c>
      <c r="N4538">
        <v>2.0946052451926702</v>
      </c>
      <c r="O4538">
        <v>0.59943211694184395</v>
      </c>
      <c r="P4538">
        <v>102.83703071672301</v>
      </c>
      <c r="Q4538">
        <v>2.6148773974396002E-2</v>
      </c>
    </row>
    <row r="4539" spans="1:17" hidden="1" x14ac:dyDescent="0.3">
      <c r="A4539" t="s">
        <v>9308</v>
      </c>
      <c r="B4539" t="s">
        <v>9309</v>
      </c>
      <c r="C4539" t="s">
        <v>10405</v>
      </c>
      <c r="D4539" t="s">
        <v>83</v>
      </c>
      <c r="E4539">
        <v>8.3319275000000008</v>
      </c>
      <c r="F4539">
        <v>24.89</v>
      </c>
      <c r="G4539">
        <v>53.896769946473299</v>
      </c>
      <c r="H4539">
        <v>23.255258626351999</v>
      </c>
      <c r="I4539">
        <v>25.241463668680499</v>
      </c>
      <c r="J4539">
        <v>39.514539365722797</v>
      </c>
      <c r="K4539">
        <v>19.739698089992402</v>
      </c>
      <c r="L4539">
        <v>17.3074476059105</v>
      </c>
      <c r="M4539">
        <v>69.989110076335294</v>
      </c>
      <c r="N4539">
        <v>0.76002233370042305</v>
      </c>
      <c r="O4539">
        <v>5.8658095620731201</v>
      </c>
      <c r="P4539">
        <v>129.824561403508</v>
      </c>
      <c r="Q4539">
        <v>5.5319351639604997E-2</v>
      </c>
    </row>
    <row r="4540" spans="1:17" hidden="1" x14ac:dyDescent="0.3">
      <c r="A4540" t="s">
        <v>9310</v>
      </c>
      <c r="B4540" t="s">
        <v>9311</v>
      </c>
      <c r="C4540" t="s">
        <v>10405</v>
      </c>
      <c r="D4540" t="s">
        <v>284</v>
      </c>
      <c r="E4540">
        <v>8.2938133999999994</v>
      </c>
      <c r="F4540">
        <v>8.2899999999999991</v>
      </c>
      <c r="G4540">
        <v>-16.550472284651999</v>
      </c>
      <c r="H4540">
        <v>16.729029293780499</v>
      </c>
      <c r="I4540">
        <v>-10.426897547697999</v>
      </c>
      <c r="J4540">
        <v>16.232686083869499</v>
      </c>
      <c r="K4540">
        <v>7.3181555840341801</v>
      </c>
      <c r="M4540">
        <v>54.879279255545399</v>
      </c>
      <c r="N4540">
        <v>1.7646928168075799</v>
      </c>
      <c r="O4540">
        <v>78.769601930036202</v>
      </c>
      <c r="P4540">
        <v>46.985815602836801</v>
      </c>
    </row>
    <row r="4541" spans="1:17" hidden="1" x14ac:dyDescent="0.3">
      <c r="A4541" t="s">
        <v>9312</v>
      </c>
      <c r="B4541" t="s">
        <v>9313</v>
      </c>
      <c r="C4541" t="s">
        <v>10405</v>
      </c>
      <c r="D4541" t="s">
        <v>74</v>
      </c>
      <c r="E4541">
        <v>8.2650000000000006</v>
      </c>
      <c r="F4541">
        <v>5.7</v>
      </c>
      <c r="G4541">
        <v>-21.3843824311733</v>
      </c>
      <c r="H4541">
        <v>-18.1372025709871</v>
      </c>
      <c r="I4541">
        <v>-20.947938975567698</v>
      </c>
      <c r="J4541">
        <v>-7.8381521687868601</v>
      </c>
      <c r="K4541">
        <v>5.7335750189280104</v>
      </c>
      <c r="L4541">
        <v>5.6245250272032603</v>
      </c>
      <c r="M4541">
        <v>42.981663269973197</v>
      </c>
      <c r="N4541">
        <v>0.88531517096896095</v>
      </c>
      <c r="O4541">
        <v>40.175438596491198</v>
      </c>
      <c r="P4541">
        <v>26.6666666666666</v>
      </c>
      <c r="Q4541">
        <v>-5.1560403570501998E-2</v>
      </c>
    </row>
    <row r="4542" spans="1:17" hidden="1" x14ac:dyDescent="0.3">
      <c r="A4542" t="s">
        <v>9314</v>
      </c>
      <c r="B4542" t="s">
        <v>9315</v>
      </c>
      <c r="C4542" t="s">
        <v>10405</v>
      </c>
      <c r="D4542" t="s">
        <v>549</v>
      </c>
      <c r="E4542">
        <v>8.2609999999999992</v>
      </c>
      <c r="F4542">
        <v>1.76</v>
      </c>
      <c r="G4542">
        <v>-22.532728523907601</v>
      </c>
      <c r="H4542">
        <v>-5.6307824374483797</v>
      </c>
      <c r="I4542">
        <v>-22.259504348046701</v>
      </c>
      <c r="J4542">
        <v>-9.4604356092521193</v>
      </c>
      <c r="K4542">
        <v>1.8367031292467</v>
      </c>
      <c r="L4542">
        <v>1.90345742883456</v>
      </c>
      <c r="M4542">
        <v>42.555668783737602</v>
      </c>
      <c r="N4542">
        <v>0.80579024258143905</v>
      </c>
      <c r="O4542">
        <v>50.568181818181799</v>
      </c>
      <c r="P4542">
        <v>27.536231884057901</v>
      </c>
      <c r="Q4542">
        <v>-4.5510501888400001E-2</v>
      </c>
    </row>
    <row r="4543" spans="1:17" hidden="1" x14ac:dyDescent="0.3">
      <c r="A4543" t="s">
        <v>9316</v>
      </c>
      <c r="B4543" t="s">
        <v>9317</v>
      </c>
      <c r="C4543" t="s">
        <v>10405</v>
      </c>
      <c r="D4543" t="s">
        <v>592</v>
      </c>
      <c r="E4543">
        <v>8.2409876999999998</v>
      </c>
      <c r="F4543">
        <v>9</v>
      </c>
      <c r="G4543">
        <v>6.6120397512953701</v>
      </c>
      <c r="H4543">
        <v>-7.7230611568457297</v>
      </c>
      <c r="I4543">
        <v>10.4462696077271</v>
      </c>
      <c r="J4543">
        <v>-2.7371787149575901</v>
      </c>
      <c r="K4543">
        <v>8.59879562209459</v>
      </c>
      <c r="L4543">
        <v>7.4625833314656003</v>
      </c>
      <c r="M4543">
        <v>57.334226138663198</v>
      </c>
      <c r="N4543">
        <v>0.24319927670217001</v>
      </c>
      <c r="O4543">
        <v>13.3333333333333</v>
      </c>
      <c r="P4543">
        <v>78.926441351888599</v>
      </c>
      <c r="Q4543">
        <v>6.8324999093919994E-2</v>
      </c>
    </row>
    <row r="4544" spans="1:17" hidden="1" x14ac:dyDescent="0.3">
      <c r="A4544" t="s">
        <v>9318</v>
      </c>
      <c r="B4544" t="s">
        <v>9319</v>
      </c>
      <c r="C4544" t="s">
        <v>10405</v>
      </c>
      <c r="D4544" t="s">
        <v>549</v>
      </c>
      <c r="E4544">
        <v>8.1978779999999993</v>
      </c>
      <c r="F4544">
        <v>13.89</v>
      </c>
      <c r="G4544">
        <v>-26.860836578723799</v>
      </c>
      <c r="H4544">
        <v>-4.5008389346235198</v>
      </c>
      <c r="I4544">
        <v>-17.394639483181901</v>
      </c>
      <c r="J4544">
        <v>-2.0530282018447199</v>
      </c>
      <c r="K4544">
        <v>13.888904247449</v>
      </c>
      <c r="L4544">
        <v>13.7513813435007</v>
      </c>
      <c r="M4544">
        <v>100</v>
      </c>
      <c r="O4544">
        <v>0</v>
      </c>
      <c r="P4544">
        <v>4.9886621315192698</v>
      </c>
    </row>
    <row r="4545" spans="1:17" hidden="1" x14ac:dyDescent="0.3">
      <c r="A4545" t="s">
        <v>9320</v>
      </c>
      <c r="B4545" t="s">
        <v>9321</v>
      </c>
      <c r="C4545" t="s">
        <v>10405</v>
      </c>
      <c r="D4545" t="s">
        <v>74</v>
      </c>
      <c r="E4545">
        <v>8.1523458959999999</v>
      </c>
      <c r="F4545">
        <v>3.76</v>
      </c>
      <c r="G4545">
        <v>-17.910104770849099</v>
      </c>
      <c r="H4545">
        <v>-7.0324845042437802</v>
      </c>
      <c r="I4545">
        <v>-14.380940853044899</v>
      </c>
      <c r="J4545">
        <v>-6.9912998067829797</v>
      </c>
      <c r="K4545">
        <v>3.9625127053836899</v>
      </c>
      <c r="L4545">
        <v>3.9382150048882898</v>
      </c>
      <c r="M4545">
        <v>38.913426721310302</v>
      </c>
      <c r="N4545">
        <v>0.77382060346870696</v>
      </c>
      <c r="O4545">
        <v>34.308510638297797</v>
      </c>
      <c r="P4545">
        <v>21.2903225806451</v>
      </c>
      <c r="Q4545">
        <v>-5.4490885838281003E-2</v>
      </c>
    </row>
    <row r="4546" spans="1:17" hidden="1" x14ac:dyDescent="0.3">
      <c r="A4546" t="s">
        <v>9322</v>
      </c>
      <c r="B4546" t="s">
        <v>9323</v>
      </c>
      <c r="C4546" t="s">
        <v>10405</v>
      </c>
      <c r="D4546" t="s">
        <v>261</v>
      </c>
      <c r="E4546">
        <v>8.1494775809999993</v>
      </c>
      <c r="F4546">
        <v>13.23</v>
      </c>
      <c r="G4546">
        <v>-5.7293843155815001</v>
      </c>
      <c r="H4546">
        <v>-5.2307659419227903</v>
      </c>
      <c r="I4546">
        <v>2.3338673041483902</v>
      </c>
      <c r="J4546">
        <v>-3.50230356416357</v>
      </c>
      <c r="K4546">
        <v>13.212081328418799</v>
      </c>
      <c r="L4546">
        <v>12.3391689327824</v>
      </c>
      <c r="M4546">
        <v>44.465274200452299</v>
      </c>
      <c r="N4546">
        <v>0.74791994382724103</v>
      </c>
      <c r="O4546">
        <v>14.663643235071801</v>
      </c>
      <c r="P4546">
        <v>38.824763903462703</v>
      </c>
      <c r="Q4546">
        <v>0.101916596223488</v>
      </c>
    </row>
    <row r="4547" spans="1:17" hidden="1" x14ac:dyDescent="0.3">
      <c r="A4547" t="s">
        <v>9324</v>
      </c>
      <c r="B4547" t="s">
        <v>9325</v>
      </c>
      <c r="C4547" t="s">
        <v>10405</v>
      </c>
      <c r="D4547" t="s">
        <v>998</v>
      </c>
      <c r="E4547">
        <v>8.1412099999999992</v>
      </c>
      <c r="F4547">
        <v>13.58</v>
      </c>
      <c r="G4547">
        <v>-45.297554796922498</v>
      </c>
      <c r="H4547">
        <v>-30.237681039886599</v>
      </c>
      <c r="I4547">
        <v>-21.2190020894142</v>
      </c>
      <c r="J4547">
        <v>-13.8655282018447</v>
      </c>
      <c r="K4547">
        <v>17.3737931467215</v>
      </c>
      <c r="L4547">
        <v>16.310326704518801</v>
      </c>
      <c r="M4547">
        <v>15.4687340561997</v>
      </c>
      <c r="N4547">
        <v>0.26875371588206698</v>
      </c>
      <c r="O4547">
        <v>68.998527245949901</v>
      </c>
      <c r="P4547">
        <v>15.4761904761904</v>
      </c>
      <c r="Q4547">
        <v>4.1326451477407003E-2</v>
      </c>
    </row>
    <row r="4548" spans="1:17" hidden="1" x14ac:dyDescent="0.3">
      <c r="A4548" t="s">
        <v>9326</v>
      </c>
      <c r="B4548" t="s">
        <v>9327</v>
      </c>
      <c r="C4548" t="s">
        <v>10405</v>
      </c>
      <c r="D4548" t="s">
        <v>400</v>
      </c>
      <c r="E4548">
        <v>8.0915999999999997</v>
      </c>
      <c r="F4548">
        <v>24.52</v>
      </c>
      <c r="G4548">
        <v>47.915897184184999</v>
      </c>
      <c r="H4548">
        <v>75.746074645623295</v>
      </c>
      <c r="I4548">
        <v>-7.3901531664479503</v>
      </c>
      <c r="J4548">
        <v>19.360693211876601</v>
      </c>
      <c r="K4548">
        <v>16.643483631489499</v>
      </c>
      <c r="L4548">
        <v>17.007367825203598</v>
      </c>
      <c r="M4548">
        <v>96.142790955590598</v>
      </c>
      <c r="N4548">
        <v>4.1568439284711101</v>
      </c>
      <c r="O4548">
        <v>2.7732463295269101</v>
      </c>
      <c r="P4548">
        <v>137.59689922480601</v>
      </c>
      <c r="Q4548">
        <v>0.12257554520331</v>
      </c>
    </row>
    <row r="4549" spans="1:17" hidden="1" x14ac:dyDescent="0.3">
      <c r="A4549" t="s">
        <v>9328</v>
      </c>
      <c r="B4549" t="s">
        <v>9329</v>
      </c>
      <c r="C4549" t="s">
        <v>10405</v>
      </c>
      <c r="D4549" t="s">
        <v>276</v>
      </c>
      <c r="E4549">
        <v>7.9918800000000001</v>
      </c>
      <c r="F4549">
        <v>19.5</v>
      </c>
      <c r="G4549">
        <v>33.685306043576901</v>
      </c>
      <c r="H4549">
        <v>-11.361356881011501</v>
      </c>
      <c r="I4549">
        <v>-38.029560118102502</v>
      </c>
      <c r="J4549">
        <v>-8.44572226577165</v>
      </c>
      <c r="K4549">
        <v>21.917311830329002</v>
      </c>
      <c r="L4549">
        <v>20.166506497830699</v>
      </c>
      <c r="M4549">
        <v>30.769347637853201</v>
      </c>
      <c r="N4549">
        <v>0.56726189179487196</v>
      </c>
      <c r="O4549">
        <v>42.205128205128197</v>
      </c>
      <c r="P4549">
        <v>84.659090909090807</v>
      </c>
      <c r="Q4549">
        <v>7.7826376172899003E-2</v>
      </c>
    </row>
    <row r="4550" spans="1:17" hidden="1" x14ac:dyDescent="0.3">
      <c r="A4550" t="s">
        <v>9330</v>
      </c>
      <c r="B4550" t="s">
        <v>9331</v>
      </c>
      <c r="C4550" t="s">
        <v>10405</v>
      </c>
      <c r="D4550" t="s">
        <v>549</v>
      </c>
      <c r="E4550">
        <v>7.9050000000000002</v>
      </c>
      <c r="F4550">
        <v>26.35</v>
      </c>
      <c r="G4550">
        <v>-13.1023152942899</v>
      </c>
      <c r="H4550">
        <v>22.3308942639616</v>
      </c>
      <c r="I4550">
        <v>17.3879692124702</v>
      </c>
      <c r="J4550">
        <v>-19.0778215902744</v>
      </c>
      <c r="K4550">
        <v>24.0316602056302</v>
      </c>
      <c r="L4550">
        <v>21.195892581547501</v>
      </c>
      <c r="M4550">
        <v>47.651268189492903</v>
      </c>
      <c r="N4550">
        <v>0.65236777026189596</v>
      </c>
      <c r="O4550">
        <v>17.647058823529399</v>
      </c>
      <c r="P4550">
        <v>73.469387755102005</v>
      </c>
    </row>
    <row r="4551" spans="1:17" hidden="1" x14ac:dyDescent="0.3">
      <c r="A4551" t="s">
        <v>9332</v>
      </c>
      <c r="B4551" t="s">
        <v>9333</v>
      </c>
      <c r="C4551" t="s">
        <v>10405</v>
      </c>
      <c r="D4551" t="s">
        <v>753</v>
      </c>
      <c r="E4551">
        <v>7.8703070319999897</v>
      </c>
      <c r="F4551">
        <v>89.29</v>
      </c>
      <c r="G4551">
        <v>-11.544998575508499</v>
      </c>
      <c r="H4551">
        <v>-1.40359723289375</v>
      </c>
      <c r="I4551">
        <v>1.3262752887899001</v>
      </c>
      <c r="J4551">
        <v>-1.9736090958769501</v>
      </c>
      <c r="K4551">
        <v>86.282002526703806</v>
      </c>
      <c r="L4551">
        <v>82.563769518327604</v>
      </c>
      <c r="M4551">
        <v>56.3654480897074</v>
      </c>
      <c r="N4551">
        <v>0.73077341421160202</v>
      </c>
      <c r="O4551">
        <v>9.0603651024750693</v>
      </c>
      <c r="P4551">
        <v>29.405797101449199</v>
      </c>
    </row>
    <row r="4552" spans="1:17" hidden="1" x14ac:dyDescent="0.3">
      <c r="A4552" t="s">
        <v>9334</v>
      </c>
      <c r="B4552" t="s">
        <v>9335</v>
      </c>
      <c r="C4552" t="s">
        <v>10405</v>
      </c>
      <c r="D4552" t="s">
        <v>1185</v>
      </c>
      <c r="E4552">
        <v>7.8614867549999996</v>
      </c>
      <c r="F4552">
        <v>1.1100000000000001</v>
      </c>
      <c r="G4552">
        <v>-20.849498710243001</v>
      </c>
      <c r="H4552">
        <v>-13.0945889346235</v>
      </c>
      <c r="I4552">
        <v>-58.973586851602903</v>
      </c>
      <c r="J4552">
        <v>-4.5530282018447199</v>
      </c>
      <c r="K4552">
        <v>1.2582404101175</v>
      </c>
      <c r="L4552">
        <v>1.32286291473165</v>
      </c>
      <c r="M4552">
        <v>26.403448762544599</v>
      </c>
      <c r="N4552">
        <v>1.4106098666429501</v>
      </c>
      <c r="O4552">
        <v>129.729729729729</v>
      </c>
      <c r="P4552">
        <v>35.365853658536501</v>
      </c>
      <c r="Q4552">
        <v>1.0924680373724001E-2</v>
      </c>
    </row>
    <row r="4553" spans="1:17" hidden="1" x14ac:dyDescent="0.3">
      <c r="A4553" t="s">
        <v>9336</v>
      </c>
      <c r="B4553" t="s">
        <v>9337</v>
      </c>
      <c r="C4553" t="s">
        <v>10405</v>
      </c>
      <c r="D4553" t="s">
        <v>400</v>
      </c>
      <c r="E4553">
        <v>7.8548714999999998</v>
      </c>
      <c r="F4553">
        <v>30.87</v>
      </c>
      <c r="G4553">
        <v>22.500501289756901</v>
      </c>
      <c r="H4553">
        <v>-1.32363618323145</v>
      </c>
      <c r="I4553">
        <v>11.2839766068556</v>
      </c>
      <c r="J4553">
        <v>-8.0512376915492805</v>
      </c>
      <c r="K4553">
        <v>33.0316488139295</v>
      </c>
      <c r="L4553">
        <v>29.667322559589401</v>
      </c>
      <c r="M4553">
        <v>33.255061543560103</v>
      </c>
      <c r="N4553">
        <v>0.51602745269071304</v>
      </c>
      <c r="O4553">
        <v>43.9585357952704</v>
      </c>
      <c r="P4553">
        <v>62.473684210526301</v>
      </c>
      <c r="Q4553">
        <v>0.102578399428863</v>
      </c>
    </row>
    <row r="4554" spans="1:17" hidden="1" x14ac:dyDescent="0.3">
      <c r="A4554" t="s">
        <v>9338</v>
      </c>
      <c r="B4554" t="s">
        <v>9339</v>
      </c>
      <c r="C4554" t="s">
        <v>10405</v>
      </c>
      <c r="D4554" t="s">
        <v>215</v>
      </c>
      <c r="E4554">
        <v>7.8385603000000001</v>
      </c>
      <c r="F4554">
        <v>0.97</v>
      </c>
      <c r="G4554">
        <v>1.0272136185240299</v>
      </c>
      <c r="H4554">
        <v>16.4868153863641</v>
      </c>
      <c r="I4554">
        <v>55.819646231103697</v>
      </c>
      <c r="J4554">
        <v>-8.7196948685113895</v>
      </c>
      <c r="K4554">
        <v>0.92705991719600001</v>
      </c>
      <c r="L4554">
        <v>0.78265889063207394</v>
      </c>
      <c r="M4554">
        <v>36.034611637897299</v>
      </c>
      <c r="N4554">
        <v>0.99113881611711896</v>
      </c>
      <c r="O4554">
        <v>18.556701030927801</v>
      </c>
      <c r="P4554">
        <v>90.196078431372499</v>
      </c>
      <c r="Q4554">
        <v>5.2404638038064999E-2</v>
      </c>
    </row>
    <row r="4555" spans="1:17" hidden="1" x14ac:dyDescent="0.3">
      <c r="A4555" t="s">
        <v>9340</v>
      </c>
      <c r="B4555" t="s">
        <v>9341</v>
      </c>
      <c r="C4555" t="s">
        <v>10405</v>
      </c>
      <c r="D4555" t="s">
        <v>1614</v>
      </c>
      <c r="E4555">
        <v>7.8371986079999996</v>
      </c>
      <c r="F4555">
        <v>3.17</v>
      </c>
      <c r="G4555">
        <v>-92.224498710243097</v>
      </c>
      <c r="H4555">
        <v>-21.688338934623498</v>
      </c>
      <c r="I4555">
        <v>-73.427926584430196</v>
      </c>
      <c r="J4555">
        <v>-10.935549691816</v>
      </c>
      <c r="K4555">
        <v>3.90910377425653</v>
      </c>
      <c r="L4555">
        <v>5.9344038250018203</v>
      </c>
      <c r="M4555">
        <v>34.857615334128397</v>
      </c>
      <c r="N4555">
        <v>0.82556578861943697</v>
      </c>
      <c r="O4555">
        <v>262.46056782334301</v>
      </c>
      <c r="P4555">
        <v>3.93442622950819</v>
      </c>
      <c r="Q4555">
        <v>-0.26071326745400503</v>
      </c>
    </row>
    <row r="4556" spans="1:17" hidden="1" x14ac:dyDescent="0.3">
      <c r="A4556" t="s">
        <v>9342</v>
      </c>
      <c r="B4556" t="s">
        <v>9343</v>
      </c>
      <c r="C4556" t="s">
        <v>10405</v>
      </c>
      <c r="D4556" t="s">
        <v>1403</v>
      </c>
      <c r="E4556">
        <v>7.7958959999999999</v>
      </c>
      <c r="F4556">
        <v>200.1</v>
      </c>
      <c r="G4556">
        <v>-0.29131330590383703</v>
      </c>
      <c r="H4556">
        <v>0.48342129622642099</v>
      </c>
      <c r="I4556">
        <v>44.826681959866299</v>
      </c>
      <c r="J4556">
        <v>-2.0530282018447199</v>
      </c>
      <c r="K4556">
        <v>189.213658706215</v>
      </c>
      <c r="L4556">
        <v>160.13733223342999</v>
      </c>
      <c r="M4556">
        <v>96.690075346908301</v>
      </c>
      <c r="N4556">
        <v>1.2620320855614899</v>
      </c>
      <c r="O4556">
        <v>0.49975012493752502</v>
      </c>
      <c r="P4556">
        <v>78.342245989304701</v>
      </c>
    </row>
    <row r="4557" spans="1:17" hidden="1" x14ac:dyDescent="0.3">
      <c r="A4557" t="s">
        <v>9344</v>
      </c>
      <c r="B4557" t="s">
        <v>9345</v>
      </c>
      <c r="C4557" t="s">
        <v>10405</v>
      </c>
      <c r="D4557" t="s">
        <v>1211</v>
      </c>
      <c r="E4557">
        <v>7.7883389999999997</v>
      </c>
      <c r="F4557">
        <v>3.9</v>
      </c>
      <c r="G4557">
        <v>-30.021822470034198</v>
      </c>
      <c r="H4557">
        <v>-9.1162235500081295</v>
      </c>
      <c r="I4557">
        <v>-11.127609510429799</v>
      </c>
      <c r="J4557">
        <v>-7.3965396522263998</v>
      </c>
      <c r="K4557">
        <v>3.8565911209413</v>
      </c>
      <c r="L4557">
        <v>3.6600842810175198</v>
      </c>
      <c r="M4557">
        <v>52.617681017822598</v>
      </c>
      <c r="N4557">
        <v>0.54981094576343104</v>
      </c>
      <c r="O4557">
        <v>26.6666666666666</v>
      </c>
      <c r="P4557">
        <v>51.162790697674403</v>
      </c>
      <c r="Q4557">
        <v>6.8912408699839001E-2</v>
      </c>
    </row>
    <row r="4558" spans="1:17" hidden="1" x14ac:dyDescent="0.3">
      <c r="A4558" t="s">
        <v>9346</v>
      </c>
      <c r="B4558" t="s">
        <v>9347</v>
      </c>
      <c r="C4558" t="s">
        <v>10405</v>
      </c>
      <c r="D4558" t="s">
        <v>549</v>
      </c>
      <c r="E4558">
        <v>7.7819568749999997</v>
      </c>
      <c r="F4558">
        <v>3.85</v>
      </c>
      <c r="G4558">
        <v>2.7658859051415301</v>
      </c>
      <c r="H4558">
        <v>-3.4591722679568502</v>
      </c>
      <c r="I4558">
        <v>-13.0585961227483</v>
      </c>
      <c r="J4558">
        <v>3.9579007599038998</v>
      </c>
      <c r="K4558">
        <v>3.7501985334268002</v>
      </c>
      <c r="L4558">
        <v>3.54790379699813</v>
      </c>
      <c r="M4558">
        <v>48.334921010734902</v>
      </c>
      <c r="N4558">
        <v>1.3631182353323199</v>
      </c>
      <c r="O4558">
        <v>21.038961038960998</v>
      </c>
      <c r="P4558">
        <v>34.615384615384599</v>
      </c>
      <c r="Q4558">
        <v>9.1647645517582005E-2</v>
      </c>
    </row>
    <row r="4559" spans="1:17" hidden="1" x14ac:dyDescent="0.3">
      <c r="A4559" t="s">
        <v>9348</v>
      </c>
      <c r="B4559" t="s">
        <v>9349</v>
      </c>
      <c r="C4559" t="s">
        <v>10405</v>
      </c>
      <c r="D4559" t="s">
        <v>74</v>
      </c>
      <c r="E4559">
        <v>7.7709846999999996</v>
      </c>
      <c r="F4559">
        <v>23.5</v>
      </c>
      <c r="G4559">
        <v>-60.049926452375601</v>
      </c>
      <c r="H4559">
        <v>8.6213330110778195</v>
      </c>
      <c r="I4559">
        <v>-27.734204534688899</v>
      </c>
      <c r="J4559">
        <v>-2.0130121954421498</v>
      </c>
      <c r="K4559">
        <v>22.942459580087998</v>
      </c>
      <c r="L4559">
        <v>25.372165866098701</v>
      </c>
      <c r="M4559">
        <v>49.277752711371797</v>
      </c>
      <c r="N4559">
        <v>1.29413376860313</v>
      </c>
      <c r="O4559">
        <v>48.893617021276597</v>
      </c>
      <c r="P4559">
        <v>28.7671232876712</v>
      </c>
      <c r="Q4559">
        <v>-1.2842520117824999E-2</v>
      </c>
    </row>
    <row r="4560" spans="1:17" hidden="1" x14ac:dyDescent="0.3">
      <c r="A4560" t="s">
        <v>9350</v>
      </c>
      <c r="B4560" t="s">
        <v>9351</v>
      </c>
      <c r="C4560" t="s">
        <v>10405</v>
      </c>
      <c r="D4560" t="s">
        <v>215</v>
      </c>
      <c r="E4560">
        <v>7.7688675839999997</v>
      </c>
      <c r="F4560">
        <v>12.64</v>
      </c>
      <c r="G4560">
        <v>107.544440683696</v>
      </c>
      <c r="H4560">
        <v>3.4787875509452402</v>
      </c>
      <c r="I4560">
        <v>7.38324797979931</v>
      </c>
      <c r="J4560">
        <v>-6.1254263918899596</v>
      </c>
      <c r="K4560">
        <v>12.571894576160201</v>
      </c>
      <c r="L4560">
        <v>10.9658151277388</v>
      </c>
      <c r="M4560">
        <v>47.685887601602701</v>
      </c>
      <c r="N4560">
        <v>0.86412023063980004</v>
      </c>
      <c r="O4560">
        <v>46.044303797468302</v>
      </c>
      <c r="P4560">
        <v>163.333333333333</v>
      </c>
      <c r="Q4560">
        <v>7.3228764998561E-2</v>
      </c>
    </row>
    <row r="4561" spans="1:17" hidden="1" x14ac:dyDescent="0.3">
      <c r="A4561" t="s">
        <v>9352</v>
      </c>
      <c r="B4561" t="s">
        <v>9353</v>
      </c>
      <c r="C4561" t="s">
        <v>10405</v>
      </c>
      <c r="D4561" t="s">
        <v>169</v>
      </c>
      <c r="E4561">
        <v>7.7567172480000002</v>
      </c>
      <c r="F4561">
        <v>14.72</v>
      </c>
      <c r="G4561">
        <v>-29.980986599516399</v>
      </c>
      <c r="H4561">
        <v>10.6824071386749</v>
      </c>
      <c r="I4561">
        <v>-18.735122056908398</v>
      </c>
      <c r="J4561">
        <v>6.7808940596393699</v>
      </c>
      <c r="K4561">
        <v>14.094537561846501</v>
      </c>
      <c r="L4561">
        <v>15.286868904643899</v>
      </c>
      <c r="M4561">
        <v>62.881980467587098</v>
      </c>
      <c r="N4561">
        <v>2.96411283634697</v>
      </c>
      <c r="O4561">
        <v>48.777173913043399</v>
      </c>
      <c r="P4561">
        <v>17.2908366533864</v>
      </c>
      <c r="Q4561">
        <v>-2.7356140576971999E-2</v>
      </c>
    </row>
    <row r="4562" spans="1:17" hidden="1" x14ac:dyDescent="0.3">
      <c r="A4562" t="s">
        <v>9354</v>
      </c>
      <c r="B4562" t="s">
        <v>9355</v>
      </c>
      <c r="C4562" t="s">
        <v>10405</v>
      </c>
      <c r="D4562" t="s">
        <v>549</v>
      </c>
      <c r="E4562">
        <v>7.7544599999999999</v>
      </c>
      <c r="F4562">
        <v>7.77</v>
      </c>
      <c r="G4562">
        <v>-31.849498710243001</v>
      </c>
      <c r="H4562">
        <v>-4.5008389346235198</v>
      </c>
      <c r="I4562">
        <v>-17.394639483181901</v>
      </c>
      <c r="J4562">
        <v>-2.0530282018447199</v>
      </c>
      <c r="K4562">
        <v>7.7699997913335697</v>
      </c>
      <c r="L4562">
        <v>7.7576730450287403</v>
      </c>
      <c r="M4562">
        <v>100</v>
      </c>
      <c r="O4562">
        <v>0</v>
      </c>
      <c r="P4562">
        <v>0</v>
      </c>
    </row>
    <row r="4563" spans="1:17" hidden="1" x14ac:dyDescent="0.3">
      <c r="A4563" t="s">
        <v>9356</v>
      </c>
      <c r="B4563" t="s">
        <v>9357</v>
      </c>
      <c r="C4563" t="s">
        <v>10405</v>
      </c>
      <c r="D4563" t="s">
        <v>1462</v>
      </c>
      <c r="E4563">
        <v>7.7168609999999997</v>
      </c>
      <c r="F4563">
        <v>15.3</v>
      </c>
      <c r="G4563">
        <v>7.2414103806660002</v>
      </c>
      <c r="H4563">
        <v>-7.2786167124013001</v>
      </c>
      <c r="I4563">
        <v>-9.7239850144978899</v>
      </c>
      <c r="J4563">
        <v>-3.1049677153227</v>
      </c>
      <c r="K4563">
        <v>15.118305634624001</v>
      </c>
      <c r="L4563">
        <v>13.6068131145711</v>
      </c>
      <c r="M4563">
        <v>47.952394398978697</v>
      </c>
      <c r="N4563">
        <v>0.58493555645091899</v>
      </c>
      <c r="O4563">
        <v>16.6666666666666</v>
      </c>
      <c r="P4563">
        <v>74.857142857142804</v>
      </c>
      <c r="Q4563">
        <v>5.7975984180767999E-2</v>
      </c>
    </row>
    <row r="4564" spans="1:17" hidden="1" x14ac:dyDescent="0.3">
      <c r="A4564" t="s">
        <v>9358</v>
      </c>
      <c r="B4564" t="s">
        <v>9359</v>
      </c>
      <c r="C4564" t="s">
        <v>10405</v>
      </c>
      <c r="D4564" t="s">
        <v>261</v>
      </c>
      <c r="E4564">
        <v>7.7029335679999997</v>
      </c>
      <c r="F4564">
        <v>7.04</v>
      </c>
      <c r="G4564">
        <v>-20.1034669642113</v>
      </c>
      <c r="H4564">
        <v>32.464141610123498</v>
      </c>
      <c r="I4564">
        <v>39.049804961262502</v>
      </c>
      <c r="J4564">
        <v>-2.0530282018447199</v>
      </c>
      <c r="K4564">
        <v>5.4303952720316797</v>
      </c>
      <c r="L4564">
        <v>5.1064682834476498</v>
      </c>
      <c r="M4564">
        <v>62.188724520488002</v>
      </c>
      <c r="N4564">
        <v>1.6268169431436299</v>
      </c>
      <c r="O4564">
        <v>5.3977272727272698</v>
      </c>
      <c r="P4564">
        <v>90.270270270270203</v>
      </c>
      <c r="Q4564">
        <v>6.1085291740633998E-2</v>
      </c>
    </row>
    <row r="4565" spans="1:17" hidden="1" x14ac:dyDescent="0.3">
      <c r="A4565" t="s">
        <v>9360</v>
      </c>
      <c r="B4565" t="s">
        <v>9361</v>
      </c>
      <c r="C4565" t="s">
        <v>10405</v>
      </c>
      <c r="D4565" t="s">
        <v>74</v>
      </c>
      <c r="E4565">
        <v>7.6768362519999904</v>
      </c>
      <c r="F4565">
        <v>1.1299999999999999</v>
      </c>
      <c r="G4565">
        <v>29.579072718328302</v>
      </c>
      <c r="H4565">
        <v>7.1496465022696603</v>
      </c>
      <c r="I4565">
        <v>4.1107368609040797</v>
      </c>
      <c r="J4565">
        <v>5.4236073121739503</v>
      </c>
      <c r="K4565">
        <v>1.0790251411185501</v>
      </c>
      <c r="L4565">
        <v>1.0161058205826099</v>
      </c>
      <c r="M4565">
        <v>51.852583916194597</v>
      </c>
      <c r="N4565">
        <v>0.96077991927819495</v>
      </c>
      <c r="O4565">
        <v>10.6194690265486</v>
      </c>
      <c r="P4565">
        <v>79.365079365079296</v>
      </c>
      <c r="Q4565">
        <v>-4.6857080714637997E-2</v>
      </c>
    </row>
    <row r="4566" spans="1:17" hidden="1" x14ac:dyDescent="0.3">
      <c r="A4566" t="s">
        <v>9362</v>
      </c>
      <c r="B4566" t="s">
        <v>3567</v>
      </c>
      <c r="C4566" t="s">
        <v>10405</v>
      </c>
      <c r="D4566" t="s">
        <v>116</v>
      </c>
      <c r="E4566">
        <v>7.6307499999999999</v>
      </c>
      <c r="F4566">
        <v>6.55</v>
      </c>
      <c r="G4566">
        <v>-37.604894393696298</v>
      </c>
      <c r="H4566">
        <v>5.5651676660365403</v>
      </c>
      <c r="I4566">
        <v>-20.786969866662702</v>
      </c>
      <c r="J4566">
        <v>-0.22096713314243199</v>
      </c>
      <c r="K4566">
        <v>6.7539159760954304</v>
      </c>
      <c r="L4566">
        <v>7.1089391677396003</v>
      </c>
      <c r="M4566">
        <v>46.061080432869502</v>
      </c>
      <c r="N4566">
        <v>0.39629913444336101</v>
      </c>
      <c r="O4566">
        <v>41.526717557251899</v>
      </c>
      <c r="P4566">
        <v>10.641891891891801</v>
      </c>
      <c r="Q4566">
        <v>9.0289380672104999E-2</v>
      </c>
    </row>
    <row r="4567" spans="1:17" hidden="1" x14ac:dyDescent="0.3">
      <c r="A4567" t="s">
        <v>9363</v>
      </c>
      <c r="B4567" t="s">
        <v>9364</v>
      </c>
      <c r="C4567" t="s">
        <v>10405</v>
      </c>
      <c r="E4567">
        <v>7.6191599639999996</v>
      </c>
      <c r="F4567">
        <v>88.71</v>
      </c>
      <c r="G4567">
        <v>429.606197492288</v>
      </c>
      <c r="H4567">
        <v>298.93144306908698</v>
      </c>
      <c r="I4567">
        <v>298.10887339738002</v>
      </c>
      <c r="J4567">
        <v>15.998003285668799</v>
      </c>
      <c r="K4567">
        <v>44.1202422140951</v>
      </c>
      <c r="L4567">
        <v>26.4784424602991</v>
      </c>
      <c r="M4567">
        <v>86.8008681249608</v>
      </c>
      <c r="N4567">
        <v>1.3810525180631901</v>
      </c>
      <c r="O4567">
        <v>0</v>
      </c>
      <c r="P4567">
        <v>646.08915054667705</v>
      </c>
      <c r="Q4567">
        <v>0.15716761239722901</v>
      </c>
    </row>
    <row r="4568" spans="1:17" hidden="1" x14ac:dyDescent="0.3">
      <c r="A4568" t="s">
        <v>9365</v>
      </c>
      <c r="B4568" t="s">
        <v>9366</v>
      </c>
      <c r="C4568" t="s">
        <v>10405</v>
      </c>
      <c r="D4568" t="s">
        <v>74</v>
      </c>
      <c r="E4568">
        <v>7.5763800000000003</v>
      </c>
      <c r="F4568">
        <v>25.77</v>
      </c>
      <c r="G4568">
        <v>-26.8800486084101</v>
      </c>
      <c r="H4568">
        <v>-4.5008389346235198</v>
      </c>
      <c r="I4568">
        <v>-17.394639483181901</v>
      </c>
      <c r="J4568">
        <v>-2.0530282018447199</v>
      </c>
      <c r="K4568">
        <v>25.769860757368399</v>
      </c>
      <c r="L4568">
        <v>25.5985501786515</v>
      </c>
      <c r="M4568">
        <v>100</v>
      </c>
      <c r="O4568">
        <v>0</v>
      </c>
      <c r="P4568">
        <v>4.9694501018329804</v>
      </c>
    </row>
    <row r="4569" spans="1:17" hidden="1" x14ac:dyDescent="0.3">
      <c r="A4569" t="s">
        <v>9367</v>
      </c>
      <c r="B4569" t="s">
        <v>9368</v>
      </c>
      <c r="C4569" t="s">
        <v>10405</v>
      </c>
      <c r="D4569" t="s">
        <v>433</v>
      </c>
      <c r="E4569">
        <v>7.5593544000000001</v>
      </c>
      <c r="F4569">
        <v>5.2</v>
      </c>
      <c r="G4569">
        <v>-37.3040441647885</v>
      </c>
      <c r="H4569">
        <v>45.499161065376398</v>
      </c>
      <c r="I4569">
        <v>-6.7563416108414902</v>
      </c>
      <c r="J4569">
        <v>10.0348838860673</v>
      </c>
      <c r="K4569">
        <v>4.1191030128126096</v>
      </c>
      <c r="L4569">
        <v>4.6734761037855996</v>
      </c>
      <c r="M4569">
        <v>83.435621069064993</v>
      </c>
      <c r="N4569">
        <v>0.84028585673923795</v>
      </c>
      <c r="O4569">
        <v>38.461538461538403</v>
      </c>
      <c r="P4569">
        <v>79.310344827586206</v>
      </c>
      <c r="Q4569">
        <v>-2.6303141217647999E-2</v>
      </c>
    </row>
    <row r="4570" spans="1:17" hidden="1" x14ac:dyDescent="0.3">
      <c r="A4570" t="s">
        <v>9369</v>
      </c>
      <c r="B4570" t="s">
        <v>9370</v>
      </c>
      <c r="C4570" t="s">
        <v>10405</v>
      </c>
      <c r="D4570" t="s">
        <v>21</v>
      </c>
      <c r="E4570">
        <v>7.5448003679999998</v>
      </c>
      <c r="F4570">
        <v>2.1800000000000002</v>
      </c>
      <c r="G4570">
        <v>-12.7238156501337</v>
      </c>
      <c r="H4570">
        <v>57.542956685814403</v>
      </c>
      <c r="I4570">
        <v>-3.25851382873164</v>
      </c>
      <c r="J4570">
        <v>14.789077061313099</v>
      </c>
      <c r="K4570">
        <v>1.7169873512999601</v>
      </c>
      <c r="L4570">
        <v>1.7252659407684099</v>
      </c>
      <c r="M4570">
        <v>84.663918269360295</v>
      </c>
      <c r="N4570">
        <v>2.1963795595855098</v>
      </c>
      <c r="O4570">
        <v>17.431192660550401</v>
      </c>
      <c r="P4570">
        <v>156.470588235294</v>
      </c>
      <c r="Q4570">
        <v>5.4228817690487999E-2</v>
      </c>
    </row>
    <row r="4571" spans="1:17" hidden="1" x14ac:dyDescent="0.3">
      <c r="A4571" t="s">
        <v>9371</v>
      </c>
      <c r="B4571" t="s">
        <v>9372</v>
      </c>
      <c r="C4571" t="s">
        <v>10405</v>
      </c>
      <c r="D4571" t="s">
        <v>130</v>
      </c>
      <c r="E4571">
        <v>7.5409823999999999</v>
      </c>
      <c r="F4571">
        <v>40.18</v>
      </c>
      <c r="G4571">
        <v>18.919732058987599</v>
      </c>
      <c r="H4571">
        <v>5.7238154432566697</v>
      </c>
      <c r="I4571">
        <v>41.734073388105202</v>
      </c>
      <c r="J4571">
        <v>2.9401130875928598</v>
      </c>
      <c r="K4571">
        <v>31.780736047459602</v>
      </c>
      <c r="L4571">
        <v>26.1799075329501</v>
      </c>
      <c r="M4571">
        <v>99.999992675935403</v>
      </c>
      <c r="N4571">
        <v>0.85977535977535902</v>
      </c>
      <c r="O4571">
        <v>0</v>
      </c>
      <c r="P4571">
        <v>74.695652173913004</v>
      </c>
    </row>
    <row r="4572" spans="1:17" hidden="1" x14ac:dyDescent="0.3">
      <c r="A4572" t="s">
        <v>9373</v>
      </c>
      <c r="B4572" t="s">
        <v>9374</v>
      </c>
      <c r="C4572" t="s">
        <v>10405</v>
      </c>
      <c r="D4572" t="s">
        <v>400</v>
      </c>
      <c r="E4572">
        <v>7.5392000000000001</v>
      </c>
      <c r="F4572">
        <v>24.32</v>
      </c>
      <c r="G4572">
        <v>3.11165556278688</v>
      </c>
      <c r="H4572">
        <v>26.729930296145699</v>
      </c>
      <c r="I4572">
        <v>35.081849545031197</v>
      </c>
      <c r="J4572">
        <v>-7.2049926199321899</v>
      </c>
      <c r="K4572">
        <v>22.050437241823399</v>
      </c>
      <c r="L4572">
        <v>19.2111408821238</v>
      </c>
      <c r="M4572">
        <v>42.635680388747801</v>
      </c>
      <c r="N4572">
        <v>1.5452066437652701</v>
      </c>
      <c r="O4572">
        <v>17.722039473684202</v>
      </c>
      <c r="P4572">
        <v>96.129032258064498</v>
      </c>
      <c r="Q4572">
        <v>5.3435523208742002E-2</v>
      </c>
    </row>
    <row r="4573" spans="1:17" hidden="1" x14ac:dyDescent="0.3">
      <c r="A4573" t="s">
        <v>9375</v>
      </c>
      <c r="B4573" t="s">
        <v>9376</v>
      </c>
      <c r="C4573" t="s">
        <v>10405</v>
      </c>
      <c r="D4573" t="s">
        <v>549</v>
      </c>
      <c r="E4573">
        <v>7.5145</v>
      </c>
      <c r="F4573">
        <v>11.3</v>
      </c>
      <c r="G4573">
        <v>22.101454968231</v>
      </c>
      <c r="H4573">
        <v>3.3069688731842701</v>
      </c>
      <c r="I4573">
        <v>29.358607270064802</v>
      </c>
      <c r="J4573">
        <v>-2.33080597962251</v>
      </c>
      <c r="K4573">
        <v>10.112921303521199</v>
      </c>
      <c r="L4573">
        <v>8.7909273044836205</v>
      </c>
      <c r="M4573">
        <v>65.739146117627698</v>
      </c>
      <c r="N4573">
        <v>1.9970907171947501</v>
      </c>
      <c r="O4573">
        <v>0.35398230088494698</v>
      </c>
      <c r="P4573">
        <v>82.258064516128997</v>
      </c>
      <c r="Q4573">
        <v>2.2589704273078999E-2</v>
      </c>
    </row>
    <row r="4574" spans="1:17" hidden="1" x14ac:dyDescent="0.3">
      <c r="A4574" t="s">
        <v>9377</v>
      </c>
      <c r="B4574" t="s">
        <v>9378</v>
      </c>
      <c r="C4574" t="s">
        <v>10405</v>
      </c>
      <c r="D4574" t="s">
        <v>400</v>
      </c>
      <c r="E4574">
        <v>7.4993952000000004</v>
      </c>
      <c r="F4574">
        <v>10.34</v>
      </c>
      <c r="G4574">
        <v>-43.3978306178564</v>
      </c>
      <c r="H4574">
        <v>-10.8894813481106</v>
      </c>
      <c r="I4574">
        <v>-60.984383072925503</v>
      </c>
      <c r="J4574">
        <v>-6.4914339989461602</v>
      </c>
      <c r="K4574">
        <v>13.013084004253599</v>
      </c>
      <c r="L4574">
        <v>14.294504077968099</v>
      </c>
      <c r="M4574">
        <v>39.529220895638602</v>
      </c>
      <c r="N4574">
        <v>2.84438578010178</v>
      </c>
      <c r="O4574">
        <v>107.156673114119</v>
      </c>
      <c r="P4574">
        <v>20.232558139534799</v>
      </c>
      <c r="Q4574">
        <v>7.4652472690567004E-2</v>
      </c>
    </row>
    <row r="4575" spans="1:17" hidden="1" x14ac:dyDescent="0.3">
      <c r="A4575" t="s">
        <v>9379</v>
      </c>
      <c r="B4575" t="s">
        <v>9380</v>
      </c>
      <c r="C4575" t="s">
        <v>10405</v>
      </c>
      <c r="D4575" t="s">
        <v>21</v>
      </c>
      <c r="E4575">
        <v>7.4979779999999998</v>
      </c>
      <c r="F4575">
        <v>7.45</v>
      </c>
      <c r="G4575">
        <v>54.8672932697067</v>
      </c>
      <c r="H4575">
        <v>60.322169914934001</v>
      </c>
      <c r="I4575">
        <v>26.427754339211901</v>
      </c>
      <c r="J4575">
        <v>-2.4540977205612999</v>
      </c>
      <c r="K4575">
        <v>6.2884961349540598</v>
      </c>
      <c r="L4575">
        <v>5.4904819185777001</v>
      </c>
      <c r="M4575">
        <v>87.364086456981397</v>
      </c>
      <c r="N4575">
        <v>0.29718295325559702</v>
      </c>
      <c r="O4575">
        <v>7.3825503355704702</v>
      </c>
      <c r="P4575">
        <v>274.371859296482</v>
      </c>
    </row>
    <row r="4576" spans="1:17" hidden="1" x14ac:dyDescent="0.3">
      <c r="A4576" t="s">
        <v>9381</v>
      </c>
      <c r="B4576" t="s">
        <v>9382</v>
      </c>
      <c r="C4576" t="s">
        <v>10405</v>
      </c>
      <c r="D4576" t="s">
        <v>549</v>
      </c>
      <c r="E4576">
        <v>7.4911965</v>
      </c>
      <c r="F4576">
        <v>11.59</v>
      </c>
      <c r="G4576">
        <v>153.618481585323</v>
      </c>
      <c r="H4576">
        <v>-19.6061403144347</v>
      </c>
      <c r="I4576">
        <v>27.8434557549133</v>
      </c>
      <c r="J4576">
        <v>-3.8177340841976699</v>
      </c>
      <c r="K4576">
        <v>11.605095358725</v>
      </c>
      <c r="L4576">
        <v>9.1381810555706995</v>
      </c>
      <c r="M4576">
        <v>45.0057819112264</v>
      </c>
      <c r="N4576">
        <v>0.30602701832008899</v>
      </c>
      <c r="O4576">
        <v>66.781708369283805</v>
      </c>
      <c r="P4576">
        <v>212.39892183288401</v>
      </c>
      <c r="Q4576">
        <v>0.118764897467733</v>
      </c>
    </row>
    <row r="4577" spans="1:17" hidden="1" x14ac:dyDescent="0.3">
      <c r="A4577" t="s">
        <v>9383</v>
      </c>
      <c r="B4577" t="s">
        <v>9384</v>
      </c>
      <c r="C4577" t="s">
        <v>10405</v>
      </c>
      <c r="D4577" t="s">
        <v>592</v>
      </c>
      <c r="E4577">
        <v>7.4900897999999998</v>
      </c>
      <c r="F4577">
        <v>24.21</v>
      </c>
      <c r="G4577">
        <v>60.293358432613999</v>
      </c>
      <c r="H4577">
        <v>-4.5008389346235198</v>
      </c>
      <c r="I4577">
        <v>-1.7233542466792799</v>
      </c>
      <c r="J4577">
        <v>-2.0530282018447199</v>
      </c>
      <c r="K4577">
        <v>23.484498249178099</v>
      </c>
      <c r="M4577">
        <v>99.997122905156402</v>
      </c>
      <c r="N4577">
        <v>0</v>
      </c>
      <c r="O4577">
        <v>0</v>
      </c>
      <c r="P4577">
        <v>101.75</v>
      </c>
    </row>
    <row r="4578" spans="1:17" hidden="1" x14ac:dyDescent="0.3">
      <c r="A4578" t="s">
        <v>9385</v>
      </c>
      <c r="B4578" t="s">
        <v>9386</v>
      </c>
      <c r="C4578" t="s">
        <v>10405</v>
      </c>
      <c r="D4578" t="s">
        <v>2777</v>
      </c>
      <c r="E4578">
        <v>7.2901849599999897</v>
      </c>
      <c r="F4578">
        <v>6.4</v>
      </c>
      <c r="G4578">
        <v>-23.005961295277</v>
      </c>
      <c r="H4578">
        <v>-6.2468706806552596</v>
      </c>
      <c r="I4578">
        <v>17.626457563231501</v>
      </c>
      <c r="J4578">
        <v>-4.2647185651938502</v>
      </c>
      <c r="K4578">
        <v>6.2199562578710097</v>
      </c>
      <c r="L4578">
        <v>6.0779265861994398</v>
      </c>
      <c r="M4578">
        <v>48.1608763771019</v>
      </c>
      <c r="N4578">
        <v>0.34057834487597599</v>
      </c>
      <c r="O4578">
        <v>33.59375</v>
      </c>
      <c r="P4578">
        <v>49.184149184149099</v>
      </c>
      <c r="Q4578">
        <v>2.7529866363141E-2</v>
      </c>
    </row>
    <row r="4579" spans="1:17" hidden="1" x14ac:dyDescent="0.3">
      <c r="A4579" t="s">
        <v>9387</v>
      </c>
      <c r="B4579" t="s">
        <v>9388</v>
      </c>
      <c r="C4579" t="s">
        <v>10405</v>
      </c>
      <c r="D4579" t="s">
        <v>4771</v>
      </c>
      <c r="E4579">
        <v>7.2633000000000001</v>
      </c>
      <c r="F4579">
        <v>3.41</v>
      </c>
      <c r="G4579">
        <v>55.513138652394197</v>
      </c>
      <c r="H4579">
        <v>0.660451387957108</v>
      </c>
      <c r="I4579">
        <v>33.490316269030401</v>
      </c>
      <c r="J4579">
        <v>-0.81079217700001605</v>
      </c>
      <c r="K4579">
        <v>3.4659014045669401</v>
      </c>
      <c r="L4579">
        <v>3.1961221247473999</v>
      </c>
      <c r="M4579">
        <v>57.007807173047603</v>
      </c>
      <c r="N4579">
        <v>0.63734930148818303</v>
      </c>
      <c r="O4579">
        <v>59.530791788856298</v>
      </c>
      <c r="P4579">
        <v>104.19161676646701</v>
      </c>
      <c r="Q4579">
        <v>7.3554615642068E-2</v>
      </c>
    </row>
    <row r="4580" spans="1:17" hidden="1" x14ac:dyDescent="0.3">
      <c r="A4580" t="s">
        <v>9389</v>
      </c>
      <c r="B4580" t="s">
        <v>9390</v>
      </c>
      <c r="C4580" t="s">
        <v>10405</v>
      </c>
      <c r="D4580" t="s">
        <v>51</v>
      </c>
      <c r="E4580">
        <v>7.2450000000000001</v>
      </c>
      <c r="F4580">
        <v>80.5</v>
      </c>
      <c r="G4580">
        <v>35.858834623090203</v>
      </c>
      <c r="H4580">
        <v>27.142660656545701</v>
      </c>
      <c r="I4580">
        <v>11.6531322385237</v>
      </c>
      <c r="J4580">
        <v>19.474749575933</v>
      </c>
      <c r="K4580">
        <v>63.173169438034002</v>
      </c>
      <c r="L4580">
        <v>60.094114795569403</v>
      </c>
      <c r="M4580">
        <v>89.318189930742093</v>
      </c>
      <c r="N4580">
        <v>0.64869204121097002</v>
      </c>
      <c r="O4580">
        <v>8.0745341614906803</v>
      </c>
      <c r="P4580">
        <v>80.291153415453493</v>
      </c>
      <c r="Q4580">
        <v>0.104073799231982</v>
      </c>
    </row>
    <row r="4581" spans="1:17" hidden="1" x14ac:dyDescent="0.3">
      <c r="A4581" t="s">
        <v>9391</v>
      </c>
      <c r="B4581" t="s">
        <v>9392</v>
      </c>
      <c r="C4581" t="s">
        <v>10405</v>
      </c>
      <c r="D4581" t="s">
        <v>74</v>
      </c>
      <c r="E4581">
        <v>7.232996</v>
      </c>
      <c r="F4581">
        <v>7.22</v>
      </c>
      <c r="G4581">
        <v>134.57116549639801</v>
      </c>
      <c r="H4581">
        <v>0.44102153049275</v>
      </c>
      <c r="I4581">
        <v>149.02602472346001</v>
      </c>
      <c r="J4581">
        <v>-2.0530282018447199</v>
      </c>
      <c r="K4581">
        <v>5.5674111243459699</v>
      </c>
      <c r="M4581">
        <v>100</v>
      </c>
      <c r="N4581">
        <v>0.83916083916083895</v>
      </c>
      <c r="O4581">
        <v>0</v>
      </c>
      <c r="P4581">
        <v>166.42066420664199</v>
      </c>
    </row>
    <row r="4582" spans="1:17" hidden="1" x14ac:dyDescent="0.3">
      <c r="A4582" t="s">
        <v>9393</v>
      </c>
      <c r="B4582" t="s">
        <v>9394</v>
      </c>
      <c r="C4582" t="s">
        <v>10405</v>
      </c>
      <c r="D4582" t="s">
        <v>734</v>
      </c>
      <c r="E4582">
        <v>7.1545050000000003</v>
      </c>
      <c r="F4582">
        <v>185</v>
      </c>
      <c r="G4582">
        <v>-40.219979146102403</v>
      </c>
      <c r="H4582">
        <v>16.020333703812899</v>
      </c>
      <c r="I4582">
        <v>-72.805581878939904</v>
      </c>
      <c r="J4582">
        <v>-2.0530282018447199</v>
      </c>
      <c r="K4582">
        <v>216.977235817121</v>
      </c>
      <c r="L4582">
        <v>263.48688039695702</v>
      </c>
      <c r="M4582">
        <v>51.822465135663499</v>
      </c>
      <c r="N4582">
        <v>7.8919411139778406E-2</v>
      </c>
      <c r="O4582">
        <v>161.513513513513</v>
      </c>
      <c r="P4582">
        <v>27.586206896551701</v>
      </c>
    </row>
    <row r="4583" spans="1:17" hidden="1" x14ac:dyDescent="0.3">
      <c r="A4583" t="s">
        <v>9395</v>
      </c>
      <c r="B4583" t="s">
        <v>9396</v>
      </c>
      <c r="C4583" t="s">
        <v>10405</v>
      </c>
      <c r="D4583" t="s">
        <v>74</v>
      </c>
      <c r="E4583">
        <v>7.1053875</v>
      </c>
      <c r="F4583">
        <v>3.75</v>
      </c>
      <c r="G4583">
        <v>-10.490275409272201</v>
      </c>
      <c r="H4583">
        <v>-26.813212159775599</v>
      </c>
      <c r="I4583">
        <v>-20.993611205546902</v>
      </c>
      <c r="J4583">
        <v>-7.9498340986506202</v>
      </c>
      <c r="K4583">
        <v>3.9986742453904398</v>
      </c>
      <c r="L4583">
        <v>3.91326807926926</v>
      </c>
      <c r="M4583">
        <v>46.2971049997671</v>
      </c>
      <c r="N4583">
        <v>0.498569133323089</v>
      </c>
      <c r="O4583">
        <v>62.399999999999899</v>
      </c>
      <c r="P4583">
        <v>37.867647058823501</v>
      </c>
      <c r="Q4583">
        <v>5.2545240232869002E-2</v>
      </c>
    </row>
    <row r="4584" spans="1:17" hidden="1" x14ac:dyDescent="0.3">
      <c r="A4584" t="s">
        <v>9397</v>
      </c>
      <c r="B4584" t="s">
        <v>9398</v>
      </c>
      <c r="C4584" t="s">
        <v>10405</v>
      </c>
      <c r="D4584" t="s">
        <v>21</v>
      </c>
      <c r="E4584">
        <v>7.0994999999999999</v>
      </c>
      <c r="F4584">
        <v>60.37</v>
      </c>
      <c r="G4584">
        <v>15.754413270197</v>
      </c>
      <c r="H4584">
        <v>-4.5008389346235198</v>
      </c>
      <c r="I4584">
        <v>-7.17006398564678</v>
      </c>
      <c r="J4584">
        <v>-2.0530282018447199</v>
      </c>
      <c r="K4584">
        <v>56.351760167700803</v>
      </c>
      <c r="L4584">
        <v>45.6209804958769</v>
      </c>
      <c r="M4584">
        <v>100</v>
      </c>
      <c r="O4584">
        <v>0</v>
      </c>
      <c r="P4584">
        <v>47.603911980440003</v>
      </c>
    </row>
    <row r="4585" spans="1:17" hidden="1" x14ac:dyDescent="0.3">
      <c r="A4585" t="s">
        <v>9399</v>
      </c>
      <c r="B4585" t="s">
        <v>9400</v>
      </c>
      <c r="C4585" t="s">
        <v>10405</v>
      </c>
      <c r="D4585" t="s">
        <v>549</v>
      </c>
      <c r="E4585">
        <v>7.0920018000000002</v>
      </c>
      <c r="F4585">
        <v>4.68</v>
      </c>
      <c r="G4585">
        <v>-13.3684860520152</v>
      </c>
      <c r="H4585">
        <v>-8.4070889346235305</v>
      </c>
      <c r="I4585">
        <v>-23.7946394831819</v>
      </c>
      <c r="J4585">
        <v>-2.6590888079053299</v>
      </c>
      <c r="K4585">
        <v>5.2072166419943002</v>
      </c>
      <c r="L4585">
        <v>5.0856155417872104</v>
      </c>
      <c r="M4585">
        <v>38.359630192975402</v>
      </c>
      <c r="N4585">
        <v>1.4598132634825201</v>
      </c>
      <c r="O4585">
        <v>68.589743589743506</v>
      </c>
      <c r="P4585">
        <v>46.249999999999901</v>
      </c>
      <c r="Q4585">
        <v>5.3387390812648997E-2</v>
      </c>
    </row>
    <row r="4586" spans="1:17" hidden="1" x14ac:dyDescent="0.3">
      <c r="A4586" t="s">
        <v>9401</v>
      </c>
      <c r="B4586" t="s">
        <v>9402</v>
      </c>
      <c r="C4586" t="s">
        <v>10405</v>
      </c>
      <c r="D4586" t="s">
        <v>1462</v>
      </c>
      <c r="E4586">
        <v>7.0793952000000004</v>
      </c>
      <c r="F4586">
        <v>13.96</v>
      </c>
      <c r="G4586">
        <v>-8.8539039965866895</v>
      </c>
      <c r="H4586">
        <v>14.279648870254499</v>
      </c>
      <c r="I4586">
        <v>3.0540231570251599</v>
      </c>
      <c r="J4586">
        <v>-8.33910902288385</v>
      </c>
      <c r="K4586">
        <v>13.225184506483499</v>
      </c>
      <c r="L4586">
        <v>11.491542698672401</v>
      </c>
      <c r="M4586">
        <v>41.332324255009098</v>
      </c>
      <c r="N4586">
        <v>0.834872224443302</v>
      </c>
      <c r="O4586">
        <v>18.123209169054402</v>
      </c>
      <c r="P4586">
        <v>64.235294117647001</v>
      </c>
      <c r="Q4586">
        <v>7.7183457705538E-2</v>
      </c>
    </row>
    <row r="4587" spans="1:17" hidden="1" x14ac:dyDescent="0.3">
      <c r="A4587" t="s">
        <v>9403</v>
      </c>
      <c r="B4587" t="s">
        <v>9404</v>
      </c>
      <c r="C4587" t="s">
        <v>10405</v>
      </c>
      <c r="D4587" t="s">
        <v>74</v>
      </c>
      <c r="E4587">
        <v>7.0763559999999996</v>
      </c>
      <c r="F4587">
        <v>7</v>
      </c>
      <c r="G4587">
        <v>13.3787170573917</v>
      </c>
      <c r="H4587">
        <v>-1.37583893462353</v>
      </c>
      <c r="I4587">
        <v>-9.5363960317181302</v>
      </c>
      <c r="J4587">
        <v>1.88397967217102</v>
      </c>
      <c r="K4587">
        <v>6.4857119911090297</v>
      </c>
      <c r="L4587">
        <v>6.5745758652236503</v>
      </c>
      <c r="M4587">
        <v>74.550497726575003</v>
      </c>
      <c r="N4587">
        <v>0.84350936654193198</v>
      </c>
      <c r="O4587">
        <v>55.714285714285701</v>
      </c>
      <c r="P4587">
        <v>57.303370786516801</v>
      </c>
      <c r="Q4587">
        <v>-2.1016381597159998E-3</v>
      </c>
    </row>
    <row r="4588" spans="1:17" hidden="1" x14ac:dyDescent="0.3">
      <c r="A4588" t="s">
        <v>9405</v>
      </c>
      <c r="B4588" t="s">
        <v>9406</v>
      </c>
      <c r="C4588" t="s">
        <v>10405</v>
      </c>
      <c r="D4588" t="s">
        <v>546</v>
      </c>
      <c r="E4588">
        <v>7.0590919000000003</v>
      </c>
      <c r="F4588">
        <v>14.11</v>
      </c>
      <c r="G4588">
        <v>23.376023842012099</v>
      </c>
      <c r="H4588">
        <v>-26.050732777511001</v>
      </c>
      <c r="I4588">
        <v>37.320272797519799</v>
      </c>
      <c r="J4588">
        <v>-15.111851731256399</v>
      </c>
      <c r="K4588">
        <v>16.9547679168952</v>
      </c>
      <c r="L4588">
        <v>14.0881442766939</v>
      </c>
      <c r="M4588">
        <v>22.850232450791001</v>
      </c>
      <c r="N4588">
        <v>1.0696005986015</v>
      </c>
      <c r="O4588">
        <v>41.318214032600999</v>
      </c>
      <c r="P4588">
        <v>65.029239766081801</v>
      </c>
      <c r="Q4588">
        <v>0.13222544632392999</v>
      </c>
    </row>
    <row r="4589" spans="1:17" hidden="1" x14ac:dyDescent="0.3">
      <c r="A4589" t="s">
        <v>9407</v>
      </c>
      <c r="B4589" t="s">
        <v>9408</v>
      </c>
      <c r="C4589" t="s">
        <v>10405</v>
      </c>
      <c r="D4589" t="s">
        <v>46</v>
      </c>
      <c r="E4589">
        <v>7.0564076</v>
      </c>
      <c r="F4589">
        <v>9.86</v>
      </c>
      <c r="G4589">
        <v>14.658673652312601</v>
      </c>
      <c r="H4589">
        <v>-3.1323149854544199</v>
      </c>
      <c r="I4589">
        <v>-2.4762245647670098</v>
      </c>
      <c r="J4589">
        <v>7.2198906601152197</v>
      </c>
      <c r="K4589">
        <v>9.7726714253638391</v>
      </c>
      <c r="L4589">
        <v>9.4010485763287406</v>
      </c>
      <c r="M4589">
        <v>48.830425026558999</v>
      </c>
      <c r="N4589">
        <v>1.5944395349479401</v>
      </c>
      <c r="O4589">
        <v>49.087221095334598</v>
      </c>
      <c r="P4589">
        <v>59.546925566342999</v>
      </c>
      <c r="Q4589">
        <v>3.1757441158462997E-2</v>
      </c>
    </row>
    <row r="4590" spans="1:17" hidden="1" x14ac:dyDescent="0.3">
      <c r="A4590" t="s">
        <v>9409</v>
      </c>
      <c r="B4590" t="s">
        <v>9410</v>
      </c>
      <c r="C4590" t="s">
        <v>10405</v>
      </c>
      <c r="D4590" t="s">
        <v>549</v>
      </c>
      <c r="E4590">
        <v>7.0349999999999904</v>
      </c>
      <c r="F4590">
        <v>29.2</v>
      </c>
      <c r="G4590">
        <v>76.721929861185401</v>
      </c>
      <c r="H4590">
        <v>-9.5744886891243404</v>
      </c>
      <c r="I4590">
        <v>5.65635082444554</v>
      </c>
      <c r="J4590">
        <v>-2.7039360469971698</v>
      </c>
      <c r="K4590">
        <v>30.001347827587299</v>
      </c>
      <c r="L4590">
        <v>27.136268194136001</v>
      </c>
      <c r="M4590">
        <v>59.069059695734197</v>
      </c>
      <c r="N4590">
        <v>0.38573601727246198</v>
      </c>
      <c r="O4590">
        <v>38.047945205479401</v>
      </c>
      <c r="P4590">
        <v>118.726591760299</v>
      </c>
    </row>
    <row r="4591" spans="1:17" hidden="1" x14ac:dyDescent="0.3">
      <c r="A4591" t="s">
        <v>9411</v>
      </c>
      <c r="B4591" t="s">
        <v>9412</v>
      </c>
      <c r="C4591" t="s">
        <v>10405</v>
      </c>
      <c r="D4591" t="s">
        <v>860</v>
      </c>
      <c r="E4591">
        <v>6.9991991999999996</v>
      </c>
      <c r="F4591">
        <v>142.80000000000001</v>
      </c>
      <c r="G4591">
        <v>-31.849498710243001</v>
      </c>
      <c r="H4591">
        <v>23.101698818928401</v>
      </c>
      <c r="I4591">
        <v>189.174703582511</v>
      </c>
      <c r="J4591">
        <v>-2.0530282018447199</v>
      </c>
      <c r="K4591">
        <v>116.67100556664199</v>
      </c>
      <c r="M4591">
        <v>100</v>
      </c>
      <c r="N4591">
        <v>0</v>
      </c>
      <c r="O4591">
        <v>0</v>
      </c>
    </row>
    <row r="4592" spans="1:17" hidden="1" x14ac:dyDescent="0.3">
      <c r="A4592" t="s">
        <v>9413</v>
      </c>
      <c r="B4592" t="s">
        <v>9414</v>
      </c>
      <c r="C4592" t="s">
        <v>10405</v>
      </c>
      <c r="D4592" t="s">
        <v>4771</v>
      </c>
      <c r="E4592">
        <v>6.9480000000000004</v>
      </c>
      <c r="F4592">
        <v>5.79</v>
      </c>
      <c r="G4592">
        <v>-24.627276488020801</v>
      </c>
      <c r="H4592">
        <v>-3.6446745510618799</v>
      </c>
      <c r="I4592">
        <v>-20.894639483181901</v>
      </c>
      <c r="J4592">
        <v>-9.00405505808485</v>
      </c>
      <c r="K4592">
        <v>6.0643355577160802</v>
      </c>
      <c r="L4592">
        <v>6.0573202923546603</v>
      </c>
      <c r="M4592">
        <v>44.320235359054401</v>
      </c>
      <c r="N4592">
        <v>0.20667845343498401</v>
      </c>
      <c r="O4592">
        <v>38.514680483592301</v>
      </c>
      <c r="P4592">
        <v>28.3813747228381</v>
      </c>
      <c r="Q4592">
        <v>3.4323829976629999E-2</v>
      </c>
    </row>
    <row r="4593" spans="1:17" hidden="1" x14ac:dyDescent="0.3">
      <c r="A4593" t="s">
        <v>9415</v>
      </c>
      <c r="B4593" t="s">
        <v>9416</v>
      </c>
      <c r="C4593" t="s">
        <v>10405</v>
      </c>
      <c r="D4593" t="s">
        <v>592</v>
      </c>
      <c r="E4593">
        <v>6.938448223</v>
      </c>
      <c r="F4593">
        <v>13.99</v>
      </c>
      <c r="G4593">
        <v>-28.2198690806134</v>
      </c>
      <c r="H4593">
        <v>-9.1454554019000902</v>
      </c>
      <c r="I4593">
        <v>-17.394639483181901</v>
      </c>
      <c r="J4593">
        <v>-12.317928864096301</v>
      </c>
      <c r="K4593">
        <v>14.476153414601001</v>
      </c>
      <c r="L4593">
        <v>14.655899992833501</v>
      </c>
      <c r="M4593">
        <v>44.398648816510999</v>
      </c>
      <c r="N4593">
        <v>0.30539826297795097</v>
      </c>
      <c r="O4593">
        <v>34.381701215153598</v>
      </c>
      <c r="P4593">
        <v>19.5726495726495</v>
      </c>
      <c r="Q4593">
        <v>8.6640720738604002E-2</v>
      </c>
    </row>
    <row r="4594" spans="1:17" hidden="1" x14ac:dyDescent="0.3">
      <c r="A4594" t="s">
        <v>9417</v>
      </c>
      <c r="B4594" t="s">
        <v>9418</v>
      </c>
      <c r="C4594" t="s">
        <v>10405</v>
      </c>
      <c r="D4594" t="s">
        <v>51</v>
      </c>
      <c r="E4594">
        <v>6.9148766000000004</v>
      </c>
      <c r="F4594">
        <v>6.28</v>
      </c>
      <c r="G4594">
        <v>8.0168710002246097</v>
      </c>
      <c r="H4594">
        <v>-6.5749130086975898</v>
      </c>
      <c r="I4594">
        <v>0.208356771499733</v>
      </c>
      <c r="J4594">
        <v>-4.9898857642529304</v>
      </c>
      <c r="K4594">
        <v>6.5253105516675998</v>
      </c>
      <c r="L4594">
        <v>5.9195409642780499</v>
      </c>
      <c r="M4594">
        <v>36.785996266109699</v>
      </c>
      <c r="N4594">
        <v>0.92726477395895002</v>
      </c>
      <c r="O4594">
        <v>27.388535031847098</v>
      </c>
      <c r="P4594">
        <v>57</v>
      </c>
      <c r="Q4594">
        <v>8.3412709940945004E-2</v>
      </c>
    </row>
    <row r="4595" spans="1:17" hidden="1" x14ac:dyDescent="0.3">
      <c r="A4595" t="s">
        <v>9419</v>
      </c>
      <c r="B4595" t="s">
        <v>9420</v>
      </c>
      <c r="C4595" t="s">
        <v>10405</v>
      </c>
      <c r="D4595" t="s">
        <v>54</v>
      </c>
      <c r="E4595">
        <v>6.9000482999999999</v>
      </c>
      <c r="F4595">
        <v>23</v>
      </c>
      <c r="G4595">
        <v>-21.537748110722699</v>
      </c>
      <c r="H4595">
        <v>-4.5008389346235198</v>
      </c>
      <c r="I4595">
        <v>-22.314027660114501</v>
      </c>
      <c r="J4595">
        <v>-2.0530282018447199</v>
      </c>
      <c r="K4595">
        <v>22.999129702797099</v>
      </c>
      <c r="L4595">
        <v>22.630589719177301</v>
      </c>
      <c r="M4595">
        <v>10.6643431554632</v>
      </c>
      <c r="N4595">
        <v>0</v>
      </c>
      <c r="O4595">
        <v>5.1739130434782696</v>
      </c>
      <c r="P4595">
        <v>12.1951219512195</v>
      </c>
    </row>
    <row r="4596" spans="1:17" hidden="1" x14ac:dyDescent="0.3">
      <c r="A4596" t="s">
        <v>9421</v>
      </c>
      <c r="B4596" t="s">
        <v>9422</v>
      </c>
      <c r="C4596" t="s">
        <v>10405</v>
      </c>
      <c r="D4596" t="s">
        <v>3477</v>
      </c>
      <c r="E4596">
        <v>6.8800875000000001</v>
      </c>
      <c r="F4596">
        <v>8.58</v>
      </c>
      <c r="G4596">
        <v>113.99577349606</v>
      </c>
      <c r="H4596">
        <v>-21.428161841707201</v>
      </c>
      <c r="I4596">
        <v>-32.779254867797299</v>
      </c>
      <c r="J4596">
        <v>-10.8409069897235</v>
      </c>
      <c r="K4596">
        <v>10.344450586955499</v>
      </c>
      <c r="L4596">
        <v>9.3825368501730892</v>
      </c>
      <c r="M4596">
        <v>16.9138966989909</v>
      </c>
      <c r="N4596">
        <v>1.7208182318824301</v>
      </c>
      <c r="O4596">
        <v>69.930069930069905</v>
      </c>
      <c r="P4596">
        <v>149.41860465116201</v>
      </c>
    </row>
    <row r="4597" spans="1:17" hidden="1" x14ac:dyDescent="0.3">
      <c r="A4597" t="s">
        <v>9423</v>
      </c>
      <c r="B4597" t="s">
        <v>9424</v>
      </c>
      <c r="C4597" t="s">
        <v>10405</v>
      </c>
      <c r="D4597" t="s">
        <v>1185</v>
      </c>
      <c r="E4597">
        <v>6.8755575000000002</v>
      </c>
      <c r="F4597">
        <v>10.59</v>
      </c>
      <c r="G4597">
        <v>-25.417337906222901</v>
      </c>
      <c r="H4597">
        <v>-9.4380023098479402</v>
      </c>
      <c r="I4597">
        <v>-4.7350650150968203</v>
      </c>
      <c r="J4597">
        <v>-6.9901915770691403</v>
      </c>
      <c r="K4597">
        <v>10.8088935807067</v>
      </c>
      <c r="L4597">
        <v>10.0266593110731</v>
      </c>
      <c r="M4597">
        <v>0.214214371415409</v>
      </c>
      <c r="N4597">
        <v>0.30303030303030298</v>
      </c>
      <c r="O4597">
        <v>28.989612842303998</v>
      </c>
      <c r="P4597">
        <v>51.069900142653303</v>
      </c>
    </row>
    <row r="4598" spans="1:17" hidden="1" x14ac:dyDescent="0.3">
      <c r="A4598" t="s">
        <v>9425</v>
      </c>
      <c r="B4598" t="s">
        <v>9426</v>
      </c>
      <c r="C4598" t="s">
        <v>10405</v>
      </c>
      <c r="D4598" t="s">
        <v>54</v>
      </c>
      <c r="E4598">
        <v>6.8616000000000001</v>
      </c>
      <c r="F4598">
        <v>2.88</v>
      </c>
      <c r="G4598">
        <v>-38.343005203749499</v>
      </c>
      <c r="H4598">
        <v>-15.363458742930201</v>
      </c>
      <c r="I4598">
        <v>-45.394639483181898</v>
      </c>
      <c r="J4598">
        <v>-8.4288671280192098</v>
      </c>
      <c r="K4598">
        <v>3.3161613151193001</v>
      </c>
      <c r="L4598">
        <v>3.7348205386433899</v>
      </c>
      <c r="M4598">
        <v>46.257215056234102</v>
      </c>
      <c r="N4598">
        <v>0.87009555300532204</v>
      </c>
      <c r="O4598">
        <v>108.680555555555</v>
      </c>
      <c r="P4598">
        <v>22.553191489361701</v>
      </c>
      <c r="Q4598">
        <v>-6.8476492844300003E-3</v>
      </c>
    </row>
    <row r="4599" spans="1:17" hidden="1" x14ac:dyDescent="0.3">
      <c r="A4599" t="s">
        <v>9427</v>
      </c>
      <c r="B4599" t="s">
        <v>9428</v>
      </c>
      <c r="C4599" t="s">
        <v>10405</v>
      </c>
      <c r="D4599" t="s">
        <v>546</v>
      </c>
      <c r="E4599">
        <v>6.8520000000000003</v>
      </c>
      <c r="F4599">
        <v>2.4</v>
      </c>
      <c r="G4599">
        <v>-49.657717888325202</v>
      </c>
      <c r="H4599">
        <v>2.6420182082335999</v>
      </c>
      <c r="I4599">
        <v>-8.7973544153086198</v>
      </c>
      <c r="J4599">
        <v>-11.4869904659956</v>
      </c>
      <c r="K4599">
        <v>2.3464027453518601</v>
      </c>
      <c r="L4599">
        <v>2.4607036144554999</v>
      </c>
      <c r="M4599">
        <v>40.612975775554098</v>
      </c>
      <c r="N4599">
        <v>1.3004378254984099</v>
      </c>
      <c r="O4599">
        <v>40.8333333333333</v>
      </c>
      <c r="P4599">
        <v>26.315789473684202</v>
      </c>
      <c r="Q4599">
        <v>-4.7607278377760999E-2</v>
      </c>
    </row>
    <row r="4600" spans="1:17" hidden="1" x14ac:dyDescent="0.3">
      <c r="A4600" t="s">
        <v>9429</v>
      </c>
      <c r="B4600" t="s">
        <v>9430</v>
      </c>
      <c r="C4600" t="s">
        <v>10405</v>
      </c>
      <c r="D4600">
        <v>0</v>
      </c>
      <c r="E4600">
        <v>6.8351499999999996</v>
      </c>
      <c r="F4600">
        <v>8.6</v>
      </c>
      <c r="G4600">
        <v>45.470088918622899</v>
      </c>
      <c r="H4600">
        <v>10.330291755537999</v>
      </c>
      <c r="I4600">
        <v>45.793216304294297</v>
      </c>
      <c r="J4600">
        <v>5.2172049943144003</v>
      </c>
      <c r="K4600">
        <v>6.98887372820879</v>
      </c>
      <c r="L4600">
        <v>6.4229632650737498</v>
      </c>
      <c r="M4600">
        <v>33.054303584157999</v>
      </c>
      <c r="N4600">
        <v>1.5506046340675701</v>
      </c>
      <c r="O4600">
        <v>0</v>
      </c>
      <c r="P4600">
        <v>102.830188679245</v>
      </c>
    </row>
    <row r="4601" spans="1:17" hidden="1" x14ac:dyDescent="0.3">
      <c r="A4601" t="s">
        <v>9431</v>
      </c>
      <c r="B4601" t="s">
        <v>9432</v>
      </c>
      <c r="C4601" t="s">
        <v>10405</v>
      </c>
      <c r="D4601" t="s">
        <v>1614</v>
      </c>
      <c r="E4601">
        <v>6.7956000000000003</v>
      </c>
      <c r="F4601">
        <v>8.09</v>
      </c>
      <c r="G4601">
        <v>-86.653967983986107</v>
      </c>
      <c r="H4601">
        <v>-15.6119500457346</v>
      </c>
      <c r="I4601">
        <v>-40.347020435562797</v>
      </c>
      <c r="J4601">
        <v>-5.4676623481861801</v>
      </c>
      <c r="K4601">
        <v>8.8827470766568997</v>
      </c>
      <c r="L4601">
        <v>11.3658972472466</v>
      </c>
      <c r="M4601">
        <v>47.5808104271823</v>
      </c>
      <c r="N4601">
        <v>0.122022434571739</v>
      </c>
      <c r="O4601">
        <v>168.726823238566</v>
      </c>
      <c r="P4601">
        <v>12.3611111111111</v>
      </c>
      <c r="Q4601">
        <v>5.6163531883810002E-3</v>
      </c>
    </row>
    <row r="4602" spans="1:17" hidden="1" x14ac:dyDescent="0.3">
      <c r="A4602" t="s">
        <v>9433</v>
      </c>
      <c r="B4602" t="s">
        <v>9434</v>
      </c>
      <c r="C4602" t="s">
        <v>10405</v>
      </c>
      <c r="D4602" t="s">
        <v>4397</v>
      </c>
      <c r="E4602">
        <v>6.7650361999999999</v>
      </c>
      <c r="F4602">
        <v>6.5</v>
      </c>
      <c r="G4602">
        <v>-23.516165376909701</v>
      </c>
      <c r="H4602">
        <v>-10.132497990940101</v>
      </c>
      <c r="I4602">
        <v>-21.0983431868856</v>
      </c>
      <c r="J4602">
        <v>-8.8199454950777998</v>
      </c>
      <c r="K4602">
        <v>6.34645192256274</v>
      </c>
      <c r="L4602">
        <v>6.4027771980911101</v>
      </c>
      <c r="M4602">
        <v>45.362912233533798</v>
      </c>
      <c r="N4602">
        <v>0.29753710910811598</v>
      </c>
      <c r="O4602">
        <v>65.846153846153797</v>
      </c>
      <c r="P4602">
        <v>34.020618556701002</v>
      </c>
      <c r="Q4602">
        <v>1.7897561973762001E-2</v>
      </c>
    </row>
    <row r="4603" spans="1:17" hidden="1" x14ac:dyDescent="0.3">
      <c r="A4603" t="s">
        <v>9435</v>
      </c>
      <c r="B4603" t="s">
        <v>9436</v>
      </c>
      <c r="C4603" t="s">
        <v>10405</v>
      </c>
      <c r="D4603" t="s">
        <v>753</v>
      </c>
      <c r="E4603">
        <v>6.7584707650000002</v>
      </c>
      <c r="F4603">
        <v>37.71</v>
      </c>
      <c r="G4603">
        <v>32.101368557743001</v>
      </c>
      <c r="H4603">
        <v>-2.7359733359268099</v>
      </c>
      <c r="I4603">
        <v>5.84065463446513</v>
      </c>
      <c r="J4603">
        <v>-0.149819936483126</v>
      </c>
      <c r="K4603">
        <v>36.315585178352798</v>
      </c>
      <c r="L4603">
        <v>32.587137936112903</v>
      </c>
      <c r="M4603">
        <v>51.4778037811056</v>
      </c>
      <c r="N4603">
        <v>0.90994391499213001</v>
      </c>
      <c r="O4603">
        <v>0.159108989657918</v>
      </c>
      <c r="P4603">
        <v>73.379310344827502</v>
      </c>
    </row>
    <row r="4604" spans="1:17" hidden="1" x14ac:dyDescent="0.3">
      <c r="A4604" t="s">
        <v>9437</v>
      </c>
      <c r="B4604" t="s">
        <v>9438</v>
      </c>
      <c r="C4604" t="s">
        <v>10405</v>
      </c>
      <c r="D4604" t="s">
        <v>3193</v>
      </c>
      <c r="E4604">
        <v>6.7407382</v>
      </c>
      <c r="F4604">
        <v>10.33</v>
      </c>
      <c r="G4604">
        <v>367.18431771487701</v>
      </c>
      <c r="H4604">
        <v>9.5684251346405294</v>
      </c>
      <c r="I4604">
        <v>278.39080112984402</v>
      </c>
      <c r="J4604">
        <v>-9.5968878509675406</v>
      </c>
      <c r="K4604">
        <v>8.8780752392221896</v>
      </c>
      <c r="L4604">
        <v>4.5599933612772299</v>
      </c>
      <c r="M4604">
        <v>30.586802481714599</v>
      </c>
      <c r="N4604">
        <v>1.6303837205524601</v>
      </c>
      <c r="O4604">
        <v>19.4578896418199</v>
      </c>
      <c r="P4604">
        <v>399.03381642511999</v>
      </c>
    </row>
    <row r="4605" spans="1:17" hidden="1" x14ac:dyDescent="0.3">
      <c r="A4605" t="s">
        <v>9439</v>
      </c>
      <c r="B4605" t="s">
        <v>9440</v>
      </c>
      <c r="C4605" t="s">
        <v>10405</v>
      </c>
      <c r="D4605" t="s">
        <v>512</v>
      </c>
      <c r="E4605">
        <v>6.7310280000000002</v>
      </c>
      <c r="F4605">
        <v>7.24</v>
      </c>
      <c r="G4605">
        <v>7.6495378986200997</v>
      </c>
      <c r="H4605">
        <v>-8.4248895675349207</v>
      </c>
      <c r="I4605">
        <v>78.811322576438599</v>
      </c>
      <c r="J4605">
        <v>-7.2964738947286101</v>
      </c>
      <c r="K4605">
        <v>8.0022239293429802</v>
      </c>
      <c r="L4605">
        <v>6.9026463066415999</v>
      </c>
      <c r="M4605">
        <v>29.1579066390936</v>
      </c>
      <c r="N4605">
        <v>0.391241178912411</v>
      </c>
      <c r="O4605">
        <v>55.248618784530301</v>
      </c>
      <c r="P4605">
        <v>106.26780626780599</v>
      </c>
      <c r="Q4605">
        <v>1.144962679797E-2</v>
      </c>
    </row>
    <row r="4606" spans="1:17" hidden="1" x14ac:dyDescent="0.3">
      <c r="A4606" t="s">
        <v>9441</v>
      </c>
      <c r="B4606" t="s">
        <v>9442</v>
      </c>
      <c r="C4606" t="s">
        <v>10405</v>
      </c>
      <c r="D4606" t="s">
        <v>2307</v>
      </c>
      <c r="E4606">
        <v>6.7302</v>
      </c>
      <c r="F4606">
        <v>18</v>
      </c>
      <c r="G4606">
        <v>13.078037521640899</v>
      </c>
      <c r="H4606">
        <v>-4.5008389346235198</v>
      </c>
      <c r="I4606">
        <v>-38.620022415348203</v>
      </c>
      <c r="J4606">
        <v>0.80411465529813198</v>
      </c>
      <c r="K4606">
        <v>18.9513675412704</v>
      </c>
      <c r="L4606">
        <v>18.645230995873298</v>
      </c>
      <c r="M4606">
        <v>65.851398029719107</v>
      </c>
      <c r="N4606">
        <v>0.36969696969696902</v>
      </c>
      <c r="O4606">
        <v>57.6666666666666</v>
      </c>
      <c r="P4606">
        <v>60</v>
      </c>
    </row>
    <row r="4607" spans="1:17" hidden="1" x14ac:dyDescent="0.3">
      <c r="A4607" t="s">
        <v>9443</v>
      </c>
      <c r="B4607" t="s">
        <v>9444</v>
      </c>
      <c r="C4607" t="s">
        <v>10405</v>
      </c>
      <c r="D4607" t="s">
        <v>261</v>
      </c>
      <c r="E4607">
        <v>6.7286405</v>
      </c>
      <c r="F4607">
        <v>15.55</v>
      </c>
      <c r="G4607">
        <v>-29.2092346838404</v>
      </c>
      <c r="H4607">
        <v>-4.6253719358688503</v>
      </c>
      <c r="I4607">
        <v>-5.6045604033832097</v>
      </c>
      <c r="J4607">
        <v>4.8803051314886003</v>
      </c>
      <c r="K4607">
        <v>15.383256773698999</v>
      </c>
      <c r="L4607">
        <v>15.4578296949829</v>
      </c>
      <c r="M4607">
        <v>55.299805589389699</v>
      </c>
      <c r="N4607">
        <v>1.55084622472237</v>
      </c>
      <c r="O4607">
        <v>59.228295819935603</v>
      </c>
      <c r="P4607">
        <v>28.5123966942148</v>
      </c>
      <c r="Q4607">
        <v>4.0738470788434997E-2</v>
      </c>
    </row>
    <row r="4608" spans="1:17" hidden="1" x14ac:dyDescent="0.3">
      <c r="A4608" t="s">
        <v>9445</v>
      </c>
      <c r="B4608" t="s">
        <v>9446</v>
      </c>
      <c r="C4608" t="s">
        <v>10405</v>
      </c>
      <c r="D4608" t="s">
        <v>393</v>
      </c>
      <c r="E4608">
        <v>6.72804</v>
      </c>
      <c r="F4608">
        <v>16.989999999999998</v>
      </c>
      <c r="G4608">
        <v>52.024960164215699</v>
      </c>
      <c r="H4608">
        <v>-7.2245743431838303</v>
      </c>
      <c r="I4608">
        <v>-11.2071394831819</v>
      </c>
      <c r="J4608">
        <v>-4.5599919901455497</v>
      </c>
      <c r="K4608">
        <v>16.555555616324199</v>
      </c>
      <c r="L4608">
        <v>15.564412421784899</v>
      </c>
      <c r="M4608">
        <v>52.145802703507201</v>
      </c>
      <c r="N4608">
        <v>1.2353471089694501</v>
      </c>
      <c r="O4608">
        <v>31.0771041789287</v>
      </c>
      <c r="P4608">
        <v>88.7777777777777</v>
      </c>
      <c r="Q4608">
        <v>9.3771132851809005E-2</v>
      </c>
    </row>
    <row r="4609" spans="1:17" hidden="1" x14ac:dyDescent="0.3">
      <c r="A4609" t="s">
        <v>9447</v>
      </c>
      <c r="B4609" t="s">
        <v>9448</v>
      </c>
      <c r="C4609" t="s">
        <v>10405</v>
      </c>
      <c r="D4609" t="s">
        <v>592</v>
      </c>
      <c r="E4609">
        <v>6.7277699999999996</v>
      </c>
      <c r="F4609">
        <v>21</v>
      </c>
      <c r="G4609">
        <v>-72.020438881183196</v>
      </c>
      <c r="H4609">
        <v>-3.6206433356015202</v>
      </c>
      <c r="I4609">
        <v>-27.072058838020599</v>
      </c>
      <c r="J4609">
        <v>-9.0413059295273204</v>
      </c>
      <c r="K4609">
        <v>20.359083282543999</v>
      </c>
      <c r="L4609">
        <v>23.2748720061631</v>
      </c>
      <c r="M4609">
        <v>46.241511348538701</v>
      </c>
      <c r="N4609">
        <v>2.1117597215077999</v>
      </c>
      <c r="O4609">
        <v>108.99999999999901</v>
      </c>
      <c r="P4609">
        <v>32.2418136020151</v>
      </c>
      <c r="Q4609">
        <v>5.2987681596244E-2</v>
      </c>
    </row>
    <row r="4610" spans="1:17" hidden="1" x14ac:dyDescent="0.3">
      <c r="A4610" t="s">
        <v>9449</v>
      </c>
      <c r="B4610" t="s">
        <v>9450</v>
      </c>
      <c r="C4610" t="s">
        <v>10405</v>
      </c>
      <c r="D4610" t="s">
        <v>164</v>
      </c>
      <c r="E4610">
        <v>6.7003608000000003</v>
      </c>
      <c r="F4610">
        <v>22.89</v>
      </c>
      <c r="G4610">
        <v>-31.849498710243001</v>
      </c>
      <c r="H4610">
        <v>-4.5008389346235198</v>
      </c>
      <c r="I4610">
        <v>-17.394639483181901</v>
      </c>
      <c r="J4610">
        <v>-2.0530282018447199</v>
      </c>
      <c r="K4610">
        <v>22.89</v>
      </c>
      <c r="M4610">
        <v>50</v>
      </c>
      <c r="O4610">
        <v>0</v>
      </c>
      <c r="P4610">
        <v>0</v>
      </c>
    </row>
    <row r="4611" spans="1:17" hidden="1" x14ac:dyDescent="0.3">
      <c r="A4611" t="s">
        <v>9451</v>
      </c>
      <c r="B4611" t="s">
        <v>9452</v>
      </c>
      <c r="C4611" t="s">
        <v>10405</v>
      </c>
      <c r="D4611" t="s">
        <v>130</v>
      </c>
      <c r="E4611">
        <v>6.7001340000000003</v>
      </c>
      <c r="F4611">
        <v>0.77</v>
      </c>
      <c r="G4611">
        <v>-27.381662452933099</v>
      </c>
      <c r="H4611">
        <v>-1.83417226795685</v>
      </c>
      <c r="I4611">
        <v>-21.144639483181901</v>
      </c>
      <c r="J4611">
        <v>-5.8030282018447199</v>
      </c>
      <c r="K4611">
        <v>0.74360766311819104</v>
      </c>
      <c r="L4611">
        <v>0.75712916258491703</v>
      </c>
      <c r="M4611">
        <v>55.5895390345283</v>
      </c>
      <c r="N4611">
        <v>1.53429115109461</v>
      </c>
      <c r="O4611">
        <v>76.6233766233766</v>
      </c>
      <c r="P4611">
        <v>63.829787234042499</v>
      </c>
    </row>
    <row r="4612" spans="1:17" hidden="1" x14ac:dyDescent="0.3">
      <c r="A4612" t="s">
        <v>9453</v>
      </c>
      <c r="B4612" t="s">
        <v>9454</v>
      </c>
      <c r="C4612" t="s">
        <v>10405</v>
      </c>
      <c r="D4612" t="s">
        <v>1403</v>
      </c>
      <c r="E4612">
        <v>6.6984415999999998</v>
      </c>
      <c r="F4612">
        <v>6.32</v>
      </c>
      <c r="G4612">
        <v>-51.849498710242997</v>
      </c>
      <c r="H4612">
        <v>-21.994311519479901</v>
      </c>
      <c r="I4612">
        <v>-22.499744588287001</v>
      </c>
      <c r="J4612">
        <v>-7.0154342168823103</v>
      </c>
      <c r="K4612">
        <v>7.0032889441934003</v>
      </c>
      <c r="L4612">
        <v>7.5308316878741897</v>
      </c>
      <c r="M4612">
        <v>9.7162894944732692</v>
      </c>
      <c r="N4612">
        <v>0.22634508348794</v>
      </c>
      <c r="O4612">
        <v>64.398734177215204</v>
      </c>
      <c r="P4612">
        <v>1.93548387096773</v>
      </c>
    </row>
    <row r="4613" spans="1:17" hidden="1" x14ac:dyDescent="0.3">
      <c r="A4613" t="s">
        <v>9455</v>
      </c>
      <c r="B4613" t="s">
        <v>9456</v>
      </c>
      <c r="C4613" t="s">
        <v>10405</v>
      </c>
      <c r="D4613" t="s">
        <v>130</v>
      </c>
      <c r="E4613">
        <v>6.6802672000000003</v>
      </c>
      <c r="F4613">
        <v>13.36</v>
      </c>
      <c r="G4613">
        <v>-4.1248333182736898</v>
      </c>
      <c r="H4613">
        <v>-0.52530376642781096</v>
      </c>
      <c r="I4613">
        <v>-25.573333641257499</v>
      </c>
      <c r="J4613">
        <v>-2.9276637703578499</v>
      </c>
      <c r="K4613">
        <v>12.64913272255</v>
      </c>
      <c r="L4613">
        <v>12.541980701741499</v>
      </c>
      <c r="M4613">
        <v>58.3087535834024</v>
      </c>
      <c r="N4613">
        <v>1.77226465487209</v>
      </c>
      <c r="O4613">
        <v>41.167664670658603</v>
      </c>
      <c r="P4613">
        <v>44.276457883369297</v>
      </c>
      <c r="Q4613">
        <v>9.6829392805560001E-3</v>
      </c>
    </row>
    <row r="4614" spans="1:17" hidden="1" x14ac:dyDescent="0.3">
      <c r="A4614" t="s">
        <v>9457</v>
      </c>
      <c r="B4614" t="s">
        <v>9458</v>
      </c>
      <c r="C4614" t="s">
        <v>10405</v>
      </c>
      <c r="D4614" t="s">
        <v>1015</v>
      </c>
      <c r="E4614">
        <v>6.6419594000000002</v>
      </c>
      <c r="F4614">
        <v>5.14</v>
      </c>
      <c r="G4614">
        <v>-16.343880732715</v>
      </c>
      <c r="H4614">
        <v>-4.5008389346235198</v>
      </c>
      <c r="I4614">
        <v>-12.4966802995084</v>
      </c>
      <c r="J4614">
        <v>-2.0530282018447199</v>
      </c>
      <c r="K4614">
        <v>5.1297695973440298</v>
      </c>
      <c r="L4614">
        <v>4.9130723544847097</v>
      </c>
      <c r="M4614">
        <v>100</v>
      </c>
      <c r="O4614">
        <v>0</v>
      </c>
      <c r="P4614">
        <v>15.505617977528001</v>
      </c>
    </row>
    <row r="4615" spans="1:17" hidden="1" x14ac:dyDescent="0.3">
      <c r="A4615" t="s">
        <v>9459</v>
      </c>
      <c r="B4615" t="s">
        <v>9460</v>
      </c>
      <c r="C4615" t="s">
        <v>10405</v>
      </c>
      <c r="D4615" t="s">
        <v>549</v>
      </c>
      <c r="E4615">
        <v>6.6338999999999997</v>
      </c>
      <c r="F4615">
        <v>163.80000000000001</v>
      </c>
      <c r="G4615">
        <v>98.595070788912807</v>
      </c>
      <c r="H4615">
        <v>24.729930296145699</v>
      </c>
      <c r="I4615">
        <v>98.131676306291794</v>
      </c>
      <c r="J4615">
        <v>4.5182144787018101</v>
      </c>
      <c r="K4615">
        <v>146.66256850757699</v>
      </c>
      <c r="L4615">
        <v>119.813222178663</v>
      </c>
      <c r="M4615">
        <v>79.540167054947204</v>
      </c>
      <c r="N4615">
        <v>0.47012987012987001</v>
      </c>
      <c r="O4615">
        <v>21.825396825396801</v>
      </c>
      <c r="P4615">
        <v>246.666666666666</v>
      </c>
      <c r="Q4615">
        <v>0.16382519057467401</v>
      </c>
    </row>
    <row r="4616" spans="1:17" hidden="1" x14ac:dyDescent="0.3">
      <c r="A4616" t="s">
        <v>9461</v>
      </c>
      <c r="B4616" t="s">
        <v>9462</v>
      </c>
      <c r="C4616" t="s">
        <v>10405</v>
      </c>
      <c r="D4616" t="s">
        <v>130</v>
      </c>
      <c r="E4616">
        <v>6.6001320000000003</v>
      </c>
      <c r="F4616">
        <v>55.44</v>
      </c>
      <c r="G4616">
        <v>-13.3373140159292</v>
      </c>
      <c r="H4616">
        <v>-43.3111644116156</v>
      </c>
      <c r="I4616">
        <v>-8.4751895814137495</v>
      </c>
      <c r="J4616">
        <v>-2.7994327166817801</v>
      </c>
      <c r="K4616">
        <v>75.254604007207206</v>
      </c>
      <c r="L4616">
        <v>72.419213790052595</v>
      </c>
      <c r="M4616">
        <v>37.451735820230702</v>
      </c>
      <c r="N4616">
        <v>1.7832670811321301</v>
      </c>
      <c r="O4616">
        <v>91.197691197691199</v>
      </c>
      <c r="P4616">
        <v>26.719999999999899</v>
      </c>
      <c r="Q4616">
        <v>6.3912012262329995E-2</v>
      </c>
    </row>
    <row r="4617" spans="1:17" hidden="1" x14ac:dyDescent="0.3">
      <c r="A4617" t="s">
        <v>9463</v>
      </c>
      <c r="B4617" t="s">
        <v>9464</v>
      </c>
      <c r="C4617" t="s">
        <v>10405</v>
      </c>
      <c r="D4617" t="s">
        <v>792</v>
      </c>
      <c r="E4617">
        <v>6.5903400000000003</v>
      </c>
      <c r="F4617">
        <v>8.5500000000000007</v>
      </c>
      <c r="G4617">
        <v>-39.417066277810598</v>
      </c>
      <c r="H4617">
        <v>2.3741610653764802</v>
      </c>
      <c r="I4617">
        <v>3.02789572808569</v>
      </c>
      <c r="J4617">
        <v>-17.9822317416677</v>
      </c>
      <c r="K4617">
        <v>8.5330824745064398</v>
      </c>
      <c r="L4617">
        <v>8.1852949687441008</v>
      </c>
      <c r="M4617">
        <v>32.348658220850702</v>
      </c>
      <c r="N4617">
        <v>0.68887634105025397</v>
      </c>
      <c r="O4617">
        <v>65.146198830409304</v>
      </c>
      <c r="P4617">
        <v>31.538461538461501</v>
      </c>
      <c r="Q4617">
        <v>4.5720956225810003E-2</v>
      </c>
    </row>
    <row r="4618" spans="1:17" hidden="1" x14ac:dyDescent="0.3">
      <c r="A4618" t="s">
        <v>9465</v>
      </c>
      <c r="B4618" t="s">
        <v>9466</v>
      </c>
      <c r="C4618" t="s">
        <v>10405</v>
      </c>
      <c r="D4618" t="s">
        <v>6683</v>
      </c>
      <c r="E4618">
        <v>6.5272600000000001</v>
      </c>
      <c r="F4618">
        <v>19</v>
      </c>
      <c r="G4618">
        <v>-42.057438218749702</v>
      </c>
      <c r="H4618">
        <v>-22.234172267956801</v>
      </c>
      <c r="I4618">
        <v>-39.843619075018601</v>
      </c>
      <c r="J4618">
        <v>-5.5462503082054999</v>
      </c>
      <c r="K4618">
        <v>20.522847737407499</v>
      </c>
      <c r="L4618">
        <v>22.209598002407201</v>
      </c>
      <c r="M4618">
        <v>49.374814847974903</v>
      </c>
      <c r="N4618">
        <v>0.343282942821384</v>
      </c>
      <c r="O4618">
        <v>135</v>
      </c>
      <c r="P4618">
        <v>11.764705882352899</v>
      </c>
    </row>
    <row r="4619" spans="1:17" hidden="1" x14ac:dyDescent="0.3">
      <c r="A4619" t="s">
        <v>9467</v>
      </c>
      <c r="B4619" t="s">
        <v>9468</v>
      </c>
      <c r="C4619" t="s">
        <v>10405</v>
      </c>
      <c r="D4619" t="s">
        <v>549</v>
      </c>
      <c r="E4619">
        <v>6.4965875999999998</v>
      </c>
      <c r="F4619">
        <v>7.01</v>
      </c>
      <c r="G4619">
        <v>61.263448948159102</v>
      </c>
      <c r="H4619">
        <v>-1.88947180712736</v>
      </c>
      <c r="I4619">
        <v>-17.820775846818201</v>
      </c>
      <c r="J4619">
        <v>-6.3510224711856997</v>
      </c>
      <c r="K4619">
        <v>6.4120203931114501</v>
      </c>
      <c r="L4619">
        <v>6.1947205113923696</v>
      </c>
      <c r="M4619">
        <v>64.205341782408397</v>
      </c>
      <c r="N4619">
        <v>0.72133238371014996</v>
      </c>
      <c r="O4619">
        <v>25.677603423680399</v>
      </c>
      <c r="P4619">
        <v>93.112947658402206</v>
      </c>
      <c r="Q4619">
        <v>7.0748240283411007E-2</v>
      </c>
    </row>
    <row r="4620" spans="1:17" hidden="1" x14ac:dyDescent="0.3">
      <c r="A4620" t="s">
        <v>9469</v>
      </c>
      <c r="B4620" t="s">
        <v>9470</v>
      </c>
      <c r="C4620" t="s">
        <v>10405</v>
      </c>
      <c r="E4620">
        <v>6.4652599999999998</v>
      </c>
      <c r="F4620">
        <v>15.7</v>
      </c>
      <c r="G4620">
        <v>11.2680947264022</v>
      </c>
      <c r="H4620">
        <v>-2.4626223741139701</v>
      </c>
      <c r="I4620">
        <v>-3.62652354115294</v>
      </c>
      <c r="J4620">
        <v>-8.3139995301068605</v>
      </c>
      <c r="K4620">
        <v>15.751774392529899</v>
      </c>
      <c r="L4620">
        <v>14.418892342906499</v>
      </c>
      <c r="M4620">
        <v>23.677251082013001</v>
      </c>
      <c r="N4620">
        <v>0.53897652255408102</v>
      </c>
      <c r="O4620">
        <v>15.6050955414012</v>
      </c>
      <c r="P4620">
        <v>53.7708129285014</v>
      </c>
      <c r="Q4620">
        <v>-0.11514770313155399</v>
      </c>
    </row>
    <row r="4621" spans="1:17" hidden="1" x14ac:dyDescent="0.3">
      <c r="A4621" t="s">
        <v>9471</v>
      </c>
      <c r="B4621" t="s">
        <v>9472</v>
      </c>
      <c r="C4621" t="s">
        <v>10405</v>
      </c>
      <c r="D4621" t="s">
        <v>592</v>
      </c>
      <c r="E4621">
        <v>6.4574999999999996</v>
      </c>
      <c r="F4621">
        <v>7.38</v>
      </c>
      <c r="G4621">
        <v>59.3422111343164</v>
      </c>
      <c r="H4621">
        <v>91.083576649791993</v>
      </c>
      <c r="I4621">
        <v>80.460588398855606</v>
      </c>
      <c r="J4621">
        <v>-9.5468856957022208</v>
      </c>
      <c r="K4621">
        <v>5.4763112756854104</v>
      </c>
      <c r="L4621">
        <v>4.6024700641051197</v>
      </c>
      <c r="M4621">
        <v>57.757921697014901</v>
      </c>
      <c r="N4621">
        <v>1.26804763575849</v>
      </c>
      <c r="O4621">
        <v>12.466124661246599</v>
      </c>
      <c r="P4621">
        <v>172.32472324723199</v>
      </c>
      <c r="Q4621">
        <v>0.10810720884522</v>
      </c>
    </row>
    <row r="4622" spans="1:17" hidden="1" x14ac:dyDescent="0.3">
      <c r="A4622" t="s">
        <v>9473</v>
      </c>
      <c r="B4622" t="s">
        <v>9474</v>
      </c>
      <c r="C4622" t="s">
        <v>10405</v>
      </c>
      <c r="D4622" t="s">
        <v>1614</v>
      </c>
      <c r="E4622">
        <v>6.4157999999999999</v>
      </c>
      <c r="F4622">
        <v>12.58</v>
      </c>
      <c r="G4622">
        <v>-31.849498710243001</v>
      </c>
      <c r="H4622">
        <v>-4.5008389346235198</v>
      </c>
      <c r="I4622">
        <v>-17.394639483181901</v>
      </c>
      <c r="K4622">
        <v>12.58</v>
      </c>
      <c r="L4622">
        <v>12.579999999999901</v>
      </c>
      <c r="M4622">
        <v>50</v>
      </c>
      <c r="O4622">
        <v>0</v>
      </c>
      <c r="P4622">
        <v>0</v>
      </c>
    </row>
    <row r="4623" spans="1:17" hidden="1" x14ac:dyDescent="0.3">
      <c r="A4623" t="s">
        <v>9475</v>
      </c>
      <c r="B4623" t="s">
        <v>9476</v>
      </c>
      <c r="C4623" t="s">
        <v>10405</v>
      </c>
      <c r="D4623" t="s">
        <v>144</v>
      </c>
      <c r="E4623">
        <v>6.4089999999999998</v>
      </c>
      <c r="F4623">
        <v>1.36</v>
      </c>
      <c r="G4623">
        <v>55.821734166469199</v>
      </c>
      <c r="H4623">
        <v>-3.0193574531420402</v>
      </c>
      <c r="I4623">
        <v>42.605360516818003</v>
      </c>
      <c r="J4623">
        <v>-3.4918771227080101</v>
      </c>
      <c r="K4623">
        <v>1.4287331141720301</v>
      </c>
      <c r="L4623">
        <v>1.3242297600913699</v>
      </c>
      <c r="M4623">
        <v>46.141289065384498</v>
      </c>
      <c r="N4623">
        <v>1.23015369503473</v>
      </c>
      <c r="O4623">
        <v>86.764705882352899</v>
      </c>
      <c r="P4623">
        <v>109.230769230769</v>
      </c>
      <c r="Q4623">
        <v>4.2278066169630001E-2</v>
      </c>
    </row>
    <row r="4624" spans="1:17" hidden="1" x14ac:dyDescent="0.3">
      <c r="A4624" t="s">
        <v>9477</v>
      </c>
      <c r="B4624" t="s">
        <v>9478</v>
      </c>
      <c r="C4624" t="s">
        <v>10405</v>
      </c>
      <c r="D4624" t="s">
        <v>592</v>
      </c>
      <c r="E4624">
        <v>6.3862399999999999</v>
      </c>
      <c r="F4624">
        <v>28.51</v>
      </c>
      <c r="G4624">
        <v>-40.617498710242998</v>
      </c>
      <c r="H4624">
        <v>-8.6013680351526194</v>
      </c>
      <c r="I4624">
        <v>-37.868837530601702</v>
      </c>
      <c r="J4624">
        <v>-3.9142803169039402</v>
      </c>
      <c r="K4624">
        <v>33.332516515512999</v>
      </c>
      <c r="L4624">
        <v>36.195412645773096</v>
      </c>
      <c r="M4624">
        <v>27.346926449862</v>
      </c>
      <c r="N4624">
        <v>0.12923369679804</v>
      </c>
      <c r="O4624">
        <v>107.71659066994</v>
      </c>
      <c r="P4624">
        <v>13.812375249501001</v>
      </c>
    </row>
    <row r="4625" spans="1:17" hidden="1" x14ac:dyDescent="0.3">
      <c r="A4625" t="s">
        <v>9479</v>
      </c>
      <c r="B4625" t="s">
        <v>9480</v>
      </c>
      <c r="C4625" t="s">
        <v>10405</v>
      </c>
      <c r="D4625" t="s">
        <v>1211</v>
      </c>
      <c r="E4625">
        <v>6.375</v>
      </c>
      <c r="F4625">
        <v>3.75</v>
      </c>
      <c r="G4625">
        <v>10.7360526205553</v>
      </c>
      <c r="H4625">
        <v>24.276139482642598</v>
      </c>
      <c r="I4625">
        <v>20.473007575641599</v>
      </c>
      <c r="J4625">
        <v>8.4407989586490899</v>
      </c>
      <c r="K4625">
        <v>2.9827980684611601</v>
      </c>
      <c r="L4625">
        <v>2.97132321375036</v>
      </c>
      <c r="M4625">
        <v>79.309445228988693</v>
      </c>
      <c r="N4625">
        <v>1.87000253746112</v>
      </c>
      <c r="O4625">
        <v>18.6666666666666</v>
      </c>
      <c r="P4625">
        <v>52.439024390243901</v>
      </c>
      <c r="Q4625">
        <v>4.5664708072958998E-2</v>
      </c>
    </row>
    <row r="4626" spans="1:17" hidden="1" x14ac:dyDescent="0.3">
      <c r="A4626" t="s">
        <v>9481</v>
      </c>
      <c r="B4626" t="s">
        <v>9482</v>
      </c>
      <c r="C4626" t="s">
        <v>10405</v>
      </c>
      <c r="D4626" t="s">
        <v>51</v>
      </c>
      <c r="E4626">
        <v>6.3435639999999998</v>
      </c>
      <c r="F4626">
        <v>17.3</v>
      </c>
      <c r="G4626">
        <v>22.614787004042601</v>
      </c>
      <c r="H4626">
        <v>-9.1618558837760595</v>
      </c>
      <c r="I4626">
        <v>-26.723779944397801</v>
      </c>
      <c r="J4626">
        <v>-6.0530282018447199</v>
      </c>
      <c r="K4626">
        <v>17.772569708204099</v>
      </c>
      <c r="L4626">
        <v>16.468639556098001</v>
      </c>
      <c r="M4626">
        <v>43.786456885732299</v>
      </c>
      <c r="N4626">
        <v>1.8899583300904099</v>
      </c>
      <c r="O4626">
        <v>64.393063583815007</v>
      </c>
      <c r="P4626">
        <v>82.105263157894697</v>
      </c>
    </row>
    <row r="4627" spans="1:17" hidden="1" x14ac:dyDescent="0.3">
      <c r="A4627" t="s">
        <v>9483</v>
      </c>
      <c r="B4627" t="s">
        <v>9484</v>
      </c>
      <c r="C4627" t="s">
        <v>10405</v>
      </c>
      <c r="D4627" t="s">
        <v>753</v>
      </c>
      <c r="E4627">
        <v>6.3247861439999999</v>
      </c>
      <c r="F4627">
        <v>97.79</v>
      </c>
      <c r="G4627">
        <v>23.3727235119791</v>
      </c>
      <c r="H4627">
        <v>-1.61248687076468</v>
      </c>
      <c r="I4627">
        <v>-0.23877510076907099</v>
      </c>
      <c r="J4627">
        <v>-7.3108756198747495E-4</v>
      </c>
      <c r="K4627">
        <v>94.686730551005795</v>
      </c>
      <c r="L4627">
        <v>86.177800353439494</v>
      </c>
      <c r="M4627">
        <v>63.753004305415402</v>
      </c>
      <c r="N4627">
        <v>1.08664749347536</v>
      </c>
      <c r="O4627">
        <v>2.3622047244094402</v>
      </c>
      <c r="P4627">
        <v>60.997695093842601</v>
      </c>
    </row>
    <row r="4628" spans="1:17" hidden="1" x14ac:dyDescent="0.3">
      <c r="A4628" t="s">
        <v>9485</v>
      </c>
      <c r="B4628" t="s">
        <v>9486</v>
      </c>
      <c r="C4628" t="s">
        <v>10405</v>
      </c>
      <c r="D4628" t="s">
        <v>2368</v>
      </c>
      <c r="E4628">
        <v>6.3240892000000004</v>
      </c>
      <c r="F4628">
        <v>4.18</v>
      </c>
      <c r="G4628">
        <v>-14.762663976349501</v>
      </c>
      <c r="H4628">
        <v>-3.3380482369491098</v>
      </c>
      <c r="I4628">
        <v>13.6398432754387</v>
      </c>
      <c r="J4628">
        <v>-12.9136839395496</v>
      </c>
      <c r="K4628">
        <v>4.3043680515329603</v>
      </c>
      <c r="L4628">
        <v>4.0496966046623104</v>
      </c>
      <c r="M4628">
        <v>30.3831883093284</v>
      </c>
      <c r="N4628">
        <v>0.29612902588225898</v>
      </c>
      <c r="O4628">
        <v>31.578947368421002</v>
      </c>
      <c r="P4628">
        <v>46.6666666666666</v>
      </c>
      <c r="Q4628">
        <v>8.1961394769870001E-3</v>
      </c>
    </row>
    <row r="4629" spans="1:17" hidden="1" x14ac:dyDescent="0.3">
      <c r="A4629" t="s">
        <v>9487</v>
      </c>
      <c r="B4629" t="s">
        <v>9488</v>
      </c>
      <c r="C4629" t="s">
        <v>10405</v>
      </c>
      <c r="D4629" t="s">
        <v>215</v>
      </c>
      <c r="E4629">
        <v>6.3066559499999997</v>
      </c>
      <c r="F4629">
        <v>6.6</v>
      </c>
      <c r="G4629">
        <v>-55.987429744725802</v>
      </c>
      <c r="K4629">
        <v>7.8976443621726604</v>
      </c>
      <c r="M4629">
        <v>24.8553728216223</v>
      </c>
      <c r="N4629">
        <v>1</v>
      </c>
      <c r="O4629">
        <v>31.818181818181799</v>
      </c>
      <c r="P4629">
        <v>4.7619047619047601</v>
      </c>
    </row>
    <row r="4630" spans="1:17" hidden="1" x14ac:dyDescent="0.3">
      <c r="A4630" t="s">
        <v>9489</v>
      </c>
      <c r="B4630" t="s">
        <v>9490</v>
      </c>
      <c r="C4630" t="s">
        <v>10405</v>
      </c>
      <c r="E4630">
        <v>6.2892349699999999</v>
      </c>
      <c r="F4630">
        <v>9.7100000000000009</v>
      </c>
      <c r="G4630">
        <v>7.0632337647211498</v>
      </c>
      <c r="H4630">
        <v>10.8931004593158</v>
      </c>
      <c r="I4630">
        <v>-36.139409357658899</v>
      </c>
      <c r="J4630">
        <v>5.8834797346632</v>
      </c>
      <c r="K4630">
        <v>10.092442069426401</v>
      </c>
      <c r="L4630">
        <v>10.5704691495222</v>
      </c>
      <c r="M4630">
        <v>83.148020733483193</v>
      </c>
      <c r="N4630">
        <v>0.72969929381806198</v>
      </c>
      <c r="O4630">
        <v>107.415036045314</v>
      </c>
      <c r="P4630">
        <v>82.518796992481199</v>
      </c>
      <c r="Q4630">
        <v>5.4594644178612997E-2</v>
      </c>
    </row>
    <row r="4631" spans="1:17" hidden="1" x14ac:dyDescent="0.3">
      <c r="A4631" t="s">
        <v>9491</v>
      </c>
      <c r="B4631" t="s">
        <v>9492</v>
      </c>
      <c r="C4631" t="s">
        <v>10405</v>
      </c>
      <c r="D4631" t="s">
        <v>642</v>
      </c>
      <c r="E4631">
        <v>6.2838374999999997</v>
      </c>
      <c r="F4631">
        <v>12.75</v>
      </c>
      <c r="G4631">
        <v>30.364241747772098</v>
      </c>
      <c r="H4631">
        <v>35.7993920122586</v>
      </c>
      <c r="I4631">
        <v>44.819100974833297</v>
      </c>
      <c r="J4631">
        <v>8.1010969114825695</v>
      </c>
      <c r="M4631">
        <v>100</v>
      </c>
      <c r="O4631">
        <v>0</v>
      </c>
      <c r="P4631">
        <v>62.213740458015202</v>
      </c>
    </row>
    <row r="4632" spans="1:17" hidden="1" x14ac:dyDescent="0.3">
      <c r="A4632" t="s">
        <v>9493</v>
      </c>
      <c r="B4632" t="s">
        <v>9494</v>
      </c>
      <c r="C4632" t="s">
        <v>10405</v>
      </c>
      <c r="D4632" t="s">
        <v>46</v>
      </c>
      <c r="E4632">
        <v>6.2559519999999997</v>
      </c>
      <c r="F4632">
        <v>14.2</v>
      </c>
      <c r="G4632">
        <v>106.80596347463</v>
      </c>
      <c r="H4632">
        <v>-5.0155448169764698</v>
      </c>
      <c r="I4632">
        <v>-8.1638702524126892</v>
      </c>
      <c r="J4632">
        <v>13.587997439180899</v>
      </c>
      <c r="K4632">
        <v>12.8694946495027</v>
      </c>
      <c r="L4632">
        <v>10.893265600287799</v>
      </c>
      <c r="M4632">
        <v>72.931079134630707</v>
      </c>
      <c r="N4632">
        <v>2.98964803312629</v>
      </c>
      <c r="O4632">
        <v>1.2676056338028301</v>
      </c>
      <c r="P4632">
        <v>150.883392226148</v>
      </c>
    </row>
    <row r="4633" spans="1:17" hidden="1" x14ac:dyDescent="0.3">
      <c r="A4633" t="s">
        <v>9495</v>
      </c>
      <c r="B4633" t="s">
        <v>9496</v>
      </c>
      <c r="C4633" t="s">
        <v>10405</v>
      </c>
      <c r="D4633" t="s">
        <v>592</v>
      </c>
      <c r="E4633">
        <v>6.1920066419999999</v>
      </c>
      <c r="F4633">
        <v>7.46</v>
      </c>
      <c r="G4633">
        <v>-67.760151631205204</v>
      </c>
      <c r="H4633">
        <v>-51.433988486656602</v>
      </c>
      <c r="I4633">
        <v>-58.094162535646099</v>
      </c>
      <c r="J4633">
        <v>-12.9326578314743</v>
      </c>
      <c r="K4633">
        <v>11.8449984700793</v>
      </c>
      <c r="L4633">
        <v>12.010774342856401</v>
      </c>
      <c r="M4633">
        <v>0.62475900538405005</v>
      </c>
      <c r="N4633">
        <v>3.46001367053998</v>
      </c>
      <c r="O4633">
        <v>123.726541554959</v>
      </c>
      <c r="P4633">
        <v>3.18118948824341</v>
      </c>
    </row>
    <row r="4634" spans="1:17" hidden="1" x14ac:dyDescent="0.3">
      <c r="A4634" t="s">
        <v>9497</v>
      </c>
      <c r="B4634" t="s">
        <v>9498</v>
      </c>
      <c r="C4634" t="s">
        <v>10405</v>
      </c>
      <c r="D4634" t="s">
        <v>400</v>
      </c>
      <c r="E4634">
        <v>6.1915319999999996</v>
      </c>
      <c r="F4634">
        <v>40</v>
      </c>
      <c r="G4634">
        <v>324.77150585596598</v>
      </c>
      <c r="H4634">
        <v>7.2839603821996999</v>
      </c>
      <c r="I4634">
        <v>339.22636508302799</v>
      </c>
      <c r="J4634">
        <v>5.4182361659713703</v>
      </c>
      <c r="K4634">
        <v>33.1783193502229</v>
      </c>
      <c r="M4634">
        <v>100</v>
      </c>
      <c r="N4634">
        <v>2.4653822998193801E-2</v>
      </c>
      <c r="O4634">
        <v>0</v>
      </c>
      <c r="P4634">
        <v>356.62100456620999</v>
      </c>
    </row>
    <row r="4635" spans="1:17" hidden="1" x14ac:dyDescent="0.3">
      <c r="A4635" t="s">
        <v>9499</v>
      </c>
      <c r="B4635" t="s">
        <v>9500</v>
      </c>
      <c r="C4635" t="s">
        <v>10405</v>
      </c>
      <c r="D4635" t="s">
        <v>753</v>
      </c>
      <c r="E4635">
        <v>6.1746908559999998</v>
      </c>
      <c r="F4635">
        <v>108.21</v>
      </c>
      <c r="G4635">
        <v>37.732071576545799</v>
      </c>
      <c r="H4635">
        <v>-6.5062835807215302</v>
      </c>
      <c r="I4635">
        <v>2.2405180624233698</v>
      </c>
      <c r="J4635">
        <v>-1.8302903828192001</v>
      </c>
      <c r="K4635">
        <v>107.35883739928801</v>
      </c>
      <c r="L4635">
        <v>95.972215787557602</v>
      </c>
      <c r="M4635">
        <v>67.7882302660921</v>
      </c>
      <c r="N4635">
        <v>0.87103247775464898</v>
      </c>
      <c r="O4635">
        <v>4.9902966454116999</v>
      </c>
      <c r="P4635">
        <v>80.229846768820707</v>
      </c>
    </row>
    <row r="4636" spans="1:17" hidden="1" x14ac:dyDescent="0.3">
      <c r="A4636" t="s">
        <v>9501</v>
      </c>
      <c r="B4636" t="s">
        <v>9502</v>
      </c>
      <c r="C4636" t="s">
        <v>10405</v>
      </c>
      <c r="D4636" t="s">
        <v>422</v>
      </c>
      <c r="E4636">
        <v>6.1740000000000004</v>
      </c>
      <c r="F4636">
        <v>5.88</v>
      </c>
      <c r="G4636">
        <v>139.11824322524001</v>
      </c>
      <c r="H4636">
        <v>-9.3552078666623508</v>
      </c>
      <c r="I4636">
        <v>21.612452715399598</v>
      </c>
      <c r="J4636">
        <v>-2.0530282018447199</v>
      </c>
      <c r="K4636">
        <v>5.5647156292831799</v>
      </c>
      <c r="L4636">
        <v>4.1115422983765004</v>
      </c>
      <c r="M4636">
        <v>30.664597844284401</v>
      </c>
      <c r="N4636">
        <v>0</v>
      </c>
      <c r="O4636">
        <v>10.5442176870748</v>
      </c>
      <c r="P4636">
        <v>198.47715736040601</v>
      </c>
    </row>
    <row r="4637" spans="1:17" hidden="1" x14ac:dyDescent="0.3">
      <c r="A4637" t="s">
        <v>9503</v>
      </c>
      <c r="B4637" t="s">
        <v>9504</v>
      </c>
      <c r="C4637" t="s">
        <v>10405</v>
      </c>
      <c r="D4637" t="s">
        <v>753</v>
      </c>
      <c r="E4637">
        <v>6.1661835759999999</v>
      </c>
      <c r="F4637">
        <v>37.869999999999997</v>
      </c>
      <c r="G4637">
        <v>32.659623791928901</v>
      </c>
      <c r="H4637">
        <v>-3.2070383955399699</v>
      </c>
      <c r="I4637">
        <v>6.08106967886566</v>
      </c>
      <c r="J4637">
        <v>-1.1671221615762699</v>
      </c>
      <c r="K4637">
        <v>36.522874659513597</v>
      </c>
      <c r="L4637">
        <v>32.790966986496201</v>
      </c>
      <c r="M4637">
        <v>46.0553371054271</v>
      </c>
      <c r="N4637">
        <v>0.620735933568067</v>
      </c>
      <c r="O4637">
        <v>0.71296540797465202</v>
      </c>
      <c r="P4637">
        <v>72.607110300820295</v>
      </c>
    </row>
    <row r="4638" spans="1:17" hidden="1" x14ac:dyDescent="0.3">
      <c r="A4638" t="s">
        <v>9505</v>
      </c>
      <c r="B4638" t="s">
        <v>9506</v>
      </c>
      <c r="C4638" t="s">
        <v>10405</v>
      </c>
      <c r="D4638" t="s">
        <v>74</v>
      </c>
      <c r="E4638">
        <v>6.1454700000000004</v>
      </c>
      <c r="F4638">
        <v>20.25</v>
      </c>
      <c r="G4638">
        <v>-18.085453766422798</v>
      </c>
      <c r="H4638">
        <v>8.6498459968833092</v>
      </c>
      <c r="I4638">
        <v>-8.6406115562216694</v>
      </c>
      <c r="J4638">
        <v>4.6101949386511301</v>
      </c>
      <c r="K4638">
        <v>19.748342686377001</v>
      </c>
      <c r="L4638">
        <v>19.275469602899499</v>
      </c>
      <c r="M4638">
        <v>52.462389780141997</v>
      </c>
      <c r="N4638">
        <v>0.67591167700038901</v>
      </c>
      <c r="O4638">
        <v>28.345679012345599</v>
      </c>
      <c r="P4638">
        <v>55.769230769230703</v>
      </c>
      <c r="Q4638">
        <v>8.0757316300053006E-2</v>
      </c>
    </row>
    <row r="4639" spans="1:17" hidden="1" x14ac:dyDescent="0.3">
      <c r="A4639" t="s">
        <v>9507</v>
      </c>
      <c r="B4639" t="s">
        <v>9508</v>
      </c>
      <c r="C4639" t="s">
        <v>10405</v>
      </c>
      <c r="D4639" t="s">
        <v>433</v>
      </c>
      <c r="E4639">
        <v>6.1414720000000003</v>
      </c>
      <c r="F4639">
        <v>12.08</v>
      </c>
      <c r="G4639">
        <v>-4.69160397340098</v>
      </c>
      <c r="H4639">
        <v>16.784724816693601</v>
      </c>
      <c r="I4639">
        <v>-46.751364629380703</v>
      </c>
      <c r="J4639">
        <v>30.856902514090599</v>
      </c>
      <c r="K4639">
        <v>11.4290590310891</v>
      </c>
      <c r="L4639">
        <v>12.9979051939071</v>
      </c>
      <c r="M4639">
        <v>86.068119391232599</v>
      </c>
      <c r="N4639">
        <v>1.82231404958677</v>
      </c>
      <c r="O4639">
        <v>66.556291390728404</v>
      </c>
      <c r="P4639">
        <v>46.070133010882699</v>
      </c>
    </row>
    <row r="4640" spans="1:17" hidden="1" x14ac:dyDescent="0.3">
      <c r="A4640" t="s">
        <v>9509</v>
      </c>
      <c r="B4640" t="s">
        <v>9510</v>
      </c>
      <c r="C4640" t="s">
        <v>10405</v>
      </c>
      <c r="D4640" t="s">
        <v>393</v>
      </c>
      <c r="E4640">
        <v>6.1300711000000003</v>
      </c>
      <c r="F4640">
        <v>72.11</v>
      </c>
      <c r="G4640">
        <v>-17.8415935719031</v>
      </c>
      <c r="H4640">
        <v>-33.652891750798403</v>
      </c>
      <c r="I4640">
        <v>-13.309766503967101</v>
      </c>
      <c r="J4640">
        <v>-5.7816516949762002</v>
      </c>
      <c r="K4640">
        <v>85.672007455451705</v>
      </c>
      <c r="L4640">
        <v>76.067432087950294</v>
      </c>
      <c r="M4640">
        <v>34.969585663834998</v>
      </c>
      <c r="N4640">
        <v>3.2404512685725599</v>
      </c>
      <c r="O4640">
        <v>45.610872278463397</v>
      </c>
      <c r="P4640">
        <v>48.680412371133997</v>
      </c>
      <c r="Q4640">
        <v>0.14734301016179999</v>
      </c>
    </row>
    <row r="4641" spans="1:17" hidden="1" x14ac:dyDescent="0.3">
      <c r="A4641" t="s">
        <v>9511</v>
      </c>
      <c r="B4641" t="s">
        <v>9512</v>
      </c>
      <c r="C4641" t="s">
        <v>10405</v>
      </c>
      <c r="D4641" t="s">
        <v>284</v>
      </c>
      <c r="E4641">
        <v>6.1298782039999997</v>
      </c>
      <c r="F4641">
        <v>3.56</v>
      </c>
      <c r="G4641">
        <v>-35.892625394879197</v>
      </c>
      <c r="H4641">
        <v>-7.5311419649265403</v>
      </c>
      <c r="I4641">
        <v>-10.487732576275</v>
      </c>
      <c r="J4641">
        <v>-10.6244567732732</v>
      </c>
      <c r="K4641">
        <v>3.4932083476454299</v>
      </c>
      <c r="L4641">
        <v>3.6811843087548799</v>
      </c>
      <c r="M4641">
        <v>59.368157918925</v>
      </c>
      <c r="N4641">
        <v>0.40317502821789197</v>
      </c>
      <c r="O4641">
        <v>90.730337078651601</v>
      </c>
      <c r="P4641">
        <v>34.848484848484802</v>
      </c>
      <c r="Q4641">
        <v>6.8597245217094996E-2</v>
      </c>
    </row>
    <row r="4642" spans="1:17" hidden="1" x14ac:dyDescent="0.3">
      <c r="A4642" t="s">
        <v>9513</v>
      </c>
      <c r="B4642" t="s">
        <v>9514</v>
      </c>
      <c r="C4642" t="s">
        <v>10405</v>
      </c>
      <c r="D4642" t="s">
        <v>46</v>
      </c>
      <c r="E4642">
        <v>6.1215950000000001</v>
      </c>
      <c r="F4642">
        <v>20.170000000000002</v>
      </c>
      <c r="G4642">
        <v>9.7937597167231996</v>
      </c>
      <c r="H4642">
        <v>-33.633070339582197</v>
      </c>
      <c r="I4642">
        <v>-22.788635730836699</v>
      </c>
      <c r="J4642">
        <v>-4.8399908848867801</v>
      </c>
      <c r="K4642">
        <v>20.919836962293498</v>
      </c>
      <c r="L4642">
        <v>19.779218220759098</v>
      </c>
      <c r="M4642">
        <v>40.452555320344104</v>
      </c>
      <c r="N4642">
        <v>0.70355995375608504</v>
      </c>
      <c r="O4642">
        <v>58.948934060485797</v>
      </c>
      <c r="P4642">
        <v>55.153846153846096</v>
      </c>
      <c r="Q4642">
        <v>0.14723010787444901</v>
      </c>
    </row>
    <row r="4643" spans="1:17" hidden="1" x14ac:dyDescent="0.3">
      <c r="A4643" t="s">
        <v>9515</v>
      </c>
      <c r="B4643" t="s">
        <v>9516</v>
      </c>
      <c r="C4643" t="s">
        <v>10405</v>
      </c>
      <c r="D4643" t="s">
        <v>51</v>
      </c>
      <c r="E4643">
        <v>6.10216928</v>
      </c>
      <c r="F4643">
        <v>7.3</v>
      </c>
      <c r="G4643">
        <v>6.6704253884286402</v>
      </c>
      <c r="H4643">
        <v>-12.9073634013738</v>
      </c>
      <c r="I4643">
        <v>-26.485548574090998</v>
      </c>
      <c r="J4643">
        <v>-6.6281916005375399</v>
      </c>
      <c r="K4643">
        <v>7.5272499143761697</v>
      </c>
      <c r="L4643">
        <v>6.6783289666272196</v>
      </c>
      <c r="M4643">
        <v>9.6002082413549594</v>
      </c>
      <c r="N4643">
        <v>5.13340894168208E-2</v>
      </c>
      <c r="O4643">
        <v>26.849315068493102</v>
      </c>
      <c r="P4643">
        <v>55.650319829424298</v>
      </c>
    </row>
    <row r="4644" spans="1:17" hidden="1" x14ac:dyDescent="0.3">
      <c r="A4644" t="s">
        <v>9517</v>
      </c>
      <c r="B4644" t="s">
        <v>9518</v>
      </c>
      <c r="C4644" t="s">
        <v>10405</v>
      </c>
      <c r="D4644" t="s">
        <v>5627</v>
      </c>
      <c r="E4644">
        <v>6.052829</v>
      </c>
      <c r="F4644">
        <v>10.1</v>
      </c>
      <c r="G4644">
        <v>-90.625008914324695</v>
      </c>
      <c r="H4644">
        <v>-8.0113705294078894</v>
      </c>
      <c r="I4644">
        <v>-60.493231032477603</v>
      </c>
      <c r="J4644">
        <v>-0.78987030710788997</v>
      </c>
      <c r="K4644">
        <v>10.391684459641199</v>
      </c>
      <c r="L4644">
        <v>14.4061735804287</v>
      </c>
      <c r="M4644">
        <v>61.427497861150997</v>
      </c>
      <c r="N4644">
        <v>0.31929046563192898</v>
      </c>
      <c r="O4644">
        <v>147.524752475247</v>
      </c>
      <c r="P4644">
        <v>32.026143790849602</v>
      </c>
      <c r="Q4644">
        <v>-3.3803375629113001E-2</v>
      </c>
    </row>
    <row r="4645" spans="1:17" hidden="1" x14ac:dyDescent="0.3">
      <c r="A4645" t="s">
        <v>9519</v>
      </c>
      <c r="B4645" t="s">
        <v>9520</v>
      </c>
      <c r="C4645" t="s">
        <v>10405</v>
      </c>
      <c r="D4645" t="s">
        <v>400</v>
      </c>
      <c r="E4645">
        <v>6.0179395949999996</v>
      </c>
      <c r="F4645">
        <v>3.27</v>
      </c>
      <c r="G4645">
        <v>-22.849498710243001</v>
      </c>
      <c r="H4645">
        <v>-23.157555352533901</v>
      </c>
      <c r="I4645">
        <v>-18.0025422187442</v>
      </c>
      <c r="J4645">
        <v>6.5848455523081002</v>
      </c>
      <c r="K4645">
        <v>3.17968459927698</v>
      </c>
      <c r="L4645">
        <v>2.9777838859474399</v>
      </c>
      <c r="M4645">
        <v>59.160833576760297</v>
      </c>
      <c r="N4645">
        <v>0.38913772549735398</v>
      </c>
      <c r="O4645">
        <v>29.051987767583999</v>
      </c>
      <c r="P4645">
        <v>65.151515151515099</v>
      </c>
      <c r="Q4645">
        <v>8.5860921351821995E-2</v>
      </c>
    </row>
    <row r="4646" spans="1:17" hidden="1" x14ac:dyDescent="0.3">
      <c r="A4646" t="s">
        <v>9521</v>
      </c>
      <c r="B4646" t="s">
        <v>9522</v>
      </c>
      <c r="C4646" t="s">
        <v>10405</v>
      </c>
      <c r="D4646" t="s">
        <v>546</v>
      </c>
      <c r="E4646">
        <v>6</v>
      </c>
      <c r="F4646">
        <v>6</v>
      </c>
      <c r="G4646">
        <v>59.2333038375276</v>
      </c>
      <c r="H4646">
        <v>-4.9831540471637004</v>
      </c>
      <c r="I4646">
        <v>-24.226937619827801</v>
      </c>
      <c r="J4646">
        <v>-2.6950827764835599</v>
      </c>
      <c r="K4646">
        <v>6.0566627600910197</v>
      </c>
      <c r="L4646">
        <v>5.8662125990996996</v>
      </c>
      <c r="M4646">
        <v>44.291493287891903</v>
      </c>
      <c r="N4646">
        <v>0.98953819383224695</v>
      </c>
      <c r="O4646">
        <v>48.3333333333333</v>
      </c>
      <c r="P4646">
        <v>98.675496688741703</v>
      </c>
      <c r="Q4646">
        <v>7.3433774006305005E-2</v>
      </c>
    </row>
    <row r="4647" spans="1:17" hidden="1" x14ac:dyDescent="0.3">
      <c r="A4647" t="s">
        <v>9523</v>
      </c>
      <c r="B4647" t="s">
        <v>9524</v>
      </c>
      <c r="C4647" t="s">
        <v>10405</v>
      </c>
      <c r="D4647" t="s">
        <v>642</v>
      </c>
      <c r="E4647">
        <v>5.924804</v>
      </c>
      <c r="F4647">
        <v>218</v>
      </c>
      <c r="G4647">
        <v>-19.622986483730799</v>
      </c>
      <c r="H4647">
        <v>-24.588654521890199</v>
      </c>
      <c r="I4647">
        <v>-25.643797732340101</v>
      </c>
      <c r="J4647">
        <v>7.4206560086815898</v>
      </c>
      <c r="K4647">
        <v>215.49496708560099</v>
      </c>
      <c r="L4647">
        <v>140.28635986629601</v>
      </c>
      <c r="M4647">
        <v>42.022010769790903</v>
      </c>
      <c r="N4647">
        <v>1.4104319983906899</v>
      </c>
      <c r="O4647">
        <v>26.123853211009099</v>
      </c>
      <c r="P4647">
        <v>12.226512226512201</v>
      </c>
    </row>
    <row r="4648" spans="1:17" hidden="1" x14ac:dyDescent="0.3">
      <c r="A4648" t="s">
        <v>9525</v>
      </c>
      <c r="B4648" t="s">
        <v>9526</v>
      </c>
      <c r="C4648" t="s">
        <v>10405</v>
      </c>
      <c r="D4648" t="s">
        <v>388</v>
      </c>
      <c r="E4648">
        <v>5.9141883659999896</v>
      </c>
      <c r="F4648">
        <v>10.19</v>
      </c>
      <c r="G4648">
        <v>3.6558204386930799</v>
      </c>
      <c r="H4648">
        <v>-13.9167064150071</v>
      </c>
      <c r="I4648">
        <v>-2.1231462705122399</v>
      </c>
      <c r="J4648">
        <v>0.210751325714334</v>
      </c>
      <c r="K4648">
        <v>12.8574683353797</v>
      </c>
      <c r="L4648">
        <v>12.151596001025201</v>
      </c>
      <c r="M4648">
        <v>27.8140411247979</v>
      </c>
      <c r="N4648">
        <v>0.321160617304731</v>
      </c>
      <c r="O4648">
        <v>135.426889106967</v>
      </c>
      <c r="P4648">
        <v>65.153970826580206</v>
      </c>
      <c r="Q4648">
        <v>9.0238076845165993E-2</v>
      </c>
    </row>
    <row r="4649" spans="1:17" hidden="1" x14ac:dyDescent="0.3">
      <c r="A4649" t="s">
        <v>9527</v>
      </c>
      <c r="B4649" t="s">
        <v>9528</v>
      </c>
      <c r="C4649" t="s">
        <v>10405</v>
      </c>
      <c r="D4649" t="s">
        <v>5543</v>
      </c>
      <c r="E4649">
        <v>5.9045904</v>
      </c>
      <c r="F4649">
        <v>19.68</v>
      </c>
      <c r="G4649">
        <v>-46.284281318938703</v>
      </c>
      <c r="H4649">
        <v>8.0677669929286306</v>
      </c>
      <c r="I4649">
        <v>-8.9648874170662101</v>
      </c>
      <c r="J4649">
        <v>-9.5823338826382205</v>
      </c>
      <c r="K4649">
        <v>20.7965526120676</v>
      </c>
      <c r="L4649">
        <v>20.726828418094101</v>
      </c>
      <c r="M4649">
        <v>39.0990029201864</v>
      </c>
      <c r="N4649">
        <v>1.38274293534227</v>
      </c>
      <c r="O4649">
        <v>41.361788617886099</v>
      </c>
      <c r="P4649">
        <v>34.518113465481797</v>
      </c>
      <c r="Q4649">
        <v>2.7158813837848E-2</v>
      </c>
    </row>
    <row r="4650" spans="1:17" hidden="1" x14ac:dyDescent="0.3">
      <c r="A4650" t="s">
        <v>9529</v>
      </c>
      <c r="B4650" t="s">
        <v>9530</v>
      </c>
      <c r="C4650" t="s">
        <v>10405</v>
      </c>
      <c r="D4650" t="s">
        <v>4397</v>
      </c>
      <c r="E4650">
        <v>5.8995195000000002</v>
      </c>
      <c r="F4650">
        <v>19.649999999999999</v>
      </c>
      <c r="G4650">
        <v>38.280371419627002</v>
      </c>
      <c r="H4650">
        <v>9.0749186411340297</v>
      </c>
      <c r="I4650">
        <v>17.102280434682498</v>
      </c>
      <c r="J4650">
        <v>-0.91973084620523504</v>
      </c>
      <c r="K4650">
        <v>16.8701823796352</v>
      </c>
      <c r="L4650">
        <v>15.4213591305791</v>
      </c>
      <c r="M4650">
        <v>63.932744440027001</v>
      </c>
      <c r="N4650">
        <v>0.47399010479694997</v>
      </c>
      <c r="O4650">
        <v>6.1068702290076402</v>
      </c>
      <c r="P4650">
        <v>72.368421052631504</v>
      </c>
      <c r="Q4650">
        <v>0.100881855041414</v>
      </c>
    </row>
    <row r="4651" spans="1:17" hidden="1" x14ac:dyDescent="0.3">
      <c r="A4651" t="s">
        <v>9531</v>
      </c>
      <c r="B4651" t="s">
        <v>9532</v>
      </c>
      <c r="C4651" t="s">
        <v>10405</v>
      </c>
      <c r="D4651" t="s">
        <v>228</v>
      </c>
      <c r="E4651">
        <v>5.8969859009999999</v>
      </c>
      <c r="F4651">
        <v>4.17</v>
      </c>
      <c r="G4651">
        <v>-13.719187095512201</v>
      </c>
      <c r="H4651">
        <v>-16.1098002380858</v>
      </c>
      <c r="I4651">
        <v>12.108466106880099</v>
      </c>
      <c r="J4651">
        <v>-4.5249383142042801</v>
      </c>
      <c r="K4651">
        <v>4.6898318700514201</v>
      </c>
      <c r="L4651">
        <v>4.1620472784136897</v>
      </c>
      <c r="M4651">
        <v>22.116676315575599</v>
      </c>
      <c r="N4651">
        <v>0.68644922993891799</v>
      </c>
      <c r="O4651">
        <v>70.023980815347699</v>
      </c>
      <c r="P4651">
        <v>78.969957081545004</v>
      </c>
      <c r="Q4651">
        <v>0.12741924499131799</v>
      </c>
    </row>
    <row r="4652" spans="1:17" hidden="1" x14ac:dyDescent="0.3">
      <c r="A4652" t="s">
        <v>9533</v>
      </c>
      <c r="B4652" t="s">
        <v>9534</v>
      </c>
      <c r="C4652" t="s">
        <v>10405</v>
      </c>
      <c r="D4652" t="s">
        <v>592</v>
      </c>
      <c r="E4652">
        <v>5.8822400000000004</v>
      </c>
      <c r="F4652">
        <v>64.64</v>
      </c>
      <c r="G4652">
        <v>-41.1648746922857</v>
      </c>
      <c r="H4652">
        <v>-3.5008389346235198</v>
      </c>
      <c r="I4652">
        <v>-40.442258530800899</v>
      </c>
      <c r="J4652">
        <v>-6.9942046724329501</v>
      </c>
      <c r="K4652">
        <v>68.512406240194593</v>
      </c>
      <c r="L4652">
        <v>71.164244761877896</v>
      </c>
      <c r="M4652">
        <v>24.810897839899301</v>
      </c>
      <c r="N4652">
        <v>0.52423908322474999</v>
      </c>
      <c r="O4652">
        <v>49.133663366336599</v>
      </c>
      <c r="P4652">
        <v>16.889692585895101</v>
      </c>
      <c r="Q4652">
        <v>0.122614853645091</v>
      </c>
    </row>
    <row r="4653" spans="1:17" hidden="1" x14ac:dyDescent="0.3">
      <c r="A4653" t="s">
        <v>9535</v>
      </c>
      <c r="B4653" t="s">
        <v>9536</v>
      </c>
      <c r="C4653" t="s">
        <v>10405</v>
      </c>
      <c r="D4653" t="s">
        <v>400</v>
      </c>
      <c r="E4653">
        <v>5.87392</v>
      </c>
      <c r="F4653">
        <v>14.12</v>
      </c>
      <c r="G4653">
        <v>12.2321339428181</v>
      </c>
      <c r="H4653">
        <v>5.0340447863067004</v>
      </c>
      <c r="I4653">
        <v>-29.692776129144601</v>
      </c>
      <c r="J4653">
        <v>-1.12445677327329</v>
      </c>
      <c r="K4653">
        <v>13.126651288038</v>
      </c>
      <c r="L4653">
        <v>13.559057822600201</v>
      </c>
      <c r="M4653">
        <v>64.402027007898994</v>
      </c>
      <c r="N4653">
        <v>0.84820169962543801</v>
      </c>
      <c r="O4653">
        <v>65.509915014164307</v>
      </c>
      <c r="P4653">
        <v>54.994511525795801</v>
      </c>
      <c r="Q4653">
        <v>7.3451859333041006E-2</v>
      </c>
    </row>
    <row r="4654" spans="1:17" hidden="1" x14ac:dyDescent="0.3">
      <c r="A4654" t="s">
        <v>9537</v>
      </c>
      <c r="B4654" t="s">
        <v>9538</v>
      </c>
      <c r="C4654" t="s">
        <v>10405</v>
      </c>
      <c r="D4654" t="s">
        <v>2777</v>
      </c>
      <c r="E4654">
        <v>5.8567510650000001</v>
      </c>
      <c r="F4654">
        <v>5.63</v>
      </c>
      <c r="G4654">
        <v>-28.3568516514195</v>
      </c>
      <c r="H4654">
        <v>-44.1637602829381</v>
      </c>
      <c r="I4654">
        <v>-23.717434824280001</v>
      </c>
      <c r="J4654">
        <v>-13.585153407775501</v>
      </c>
      <c r="K4654">
        <v>7.7092973635121602</v>
      </c>
      <c r="L4654">
        <v>7.5997699878184397</v>
      </c>
      <c r="M4654">
        <v>30.384973919383501</v>
      </c>
      <c r="N4654">
        <v>1.3818288181976801</v>
      </c>
      <c r="O4654">
        <v>93.428063943161604</v>
      </c>
      <c r="P4654">
        <v>24.833702882483301</v>
      </c>
      <c r="Q4654">
        <v>3.9641098332369E-2</v>
      </c>
    </row>
    <row r="4655" spans="1:17" hidden="1" x14ac:dyDescent="0.3">
      <c r="A4655" t="s">
        <v>9539</v>
      </c>
      <c r="B4655" t="s">
        <v>9540</v>
      </c>
      <c r="C4655" t="s">
        <v>10405</v>
      </c>
      <c r="D4655" t="s">
        <v>438</v>
      </c>
      <c r="E4655">
        <v>5.8345719999999996</v>
      </c>
      <c r="F4655">
        <v>4.46</v>
      </c>
      <c r="G4655">
        <v>-73.548845115471806</v>
      </c>
      <c r="H4655">
        <v>-31.514261753415401</v>
      </c>
      <c r="I4655">
        <v>-14.865903850998</v>
      </c>
      <c r="J4655">
        <v>-2.0530282018447199</v>
      </c>
      <c r="K4655">
        <v>5.6419548708859804</v>
      </c>
      <c r="L4655">
        <v>6.5963342710619397</v>
      </c>
      <c r="M4655">
        <v>33.198009332035298</v>
      </c>
      <c r="N4655">
        <v>1.1413417010044999</v>
      </c>
      <c r="O4655">
        <v>120.852017937219</v>
      </c>
      <c r="P4655">
        <v>12.9113924050632</v>
      </c>
      <c r="Q4655">
        <v>-1.7792869079327998E-2</v>
      </c>
    </row>
    <row r="4656" spans="1:17" hidden="1" x14ac:dyDescent="0.3">
      <c r="A4656" t="s">
        <v>9541</v>
      </c>
      <c r="B4656" t="s">
        <v>9542</v>
      </c>
      <c r="C4656" t="s">
        <v>10405</v>
      </c>
      <c r="D4656" t="s">
        <v>592</v>
      </c>
      <c r="E4656">
        <v>5.8262845499999996</v>
      </c>
      <c r="F4656">
        <v>16.649999999999999</v>
      </c>
      <c r="G4656">
        <v>15.4956340331197</v>
      </c>
      <c r="H4656">
        <v>6.9164839000221399</v>
      </c>
      <c r="I4656">
        <v>-52.151692774717901</v>
      </c>
      <c r="J4656">
        <v>-6.3910563708588004</v>
      </c>
      <c r="K4656">
        <v>16.551295938112499</v>
      </c>
      <c r="L4656">
        <v>16.140207508787299</v>
      </c>
      <c r="M4656">
        <v>40.990165369641304</v>
      </c>
      <c r="N4656">
        <v>1.8359102555270099</v>
      </c>
      <c r="O4656">
        <v>94.9549549549549</v>
      </c>
      <c r="P4656">
        <v>79.418103448275801</v>
      </c>
      <c r="Q4656">
        <v>0.116103855636788</v>
      </c>
    </row>
    <row r="4657" spans="1:17" hidden="1" x14ac:dyDescent="0.3">
      <c r="A4657" t="s">
        <v>9543</v>
      </c>
      <c r="B4657" t="s">
        <v>9544</v>
      </c>
      <c r="C4657" t="s">
        <v>10405</v>
      </c>
      <c r="E4657">
        <v>5.8161106599999997</v>
      </c>
      <c r="F4657">
        <v>5.8</v>
      </c>
      <c r="G4657">
        <v>-4.9348378787332496</v>
      </c>
      <c r="H4657">
        <v>0.21614219745194499</v>
      </c>
      <c r="I4657">
        <v>14.4235423349998</v>
      </c>
      <c r="J4657">
        <v>-12.681047525516201</v>
      </c>
      <c r="K4657">
        <v>5.39240440784602</v>
      </c>
      <c r="L4657">
        <v>5.0819961586195097</v>
      </c>
      <c r="M4657">
        <v>62.756964595881897</v>
      </c>
      <c r="N4657">
        <v>0.68587959343236904</v>
      </c>
      <c r="O4657">
        <v>8.7931034482758594</v>
      </c>
      <c r="P4657">
        <v>61.111111111111001</v>
      </c>
      <c r="Q4657">
        <v>-3.5379940061621998E-2</v>
      </c>
    </row>
    <row r="4658" spans="1:17" hidden="1" x14ac:dyDescent="0.3">
      <c r="A4658" t="s">
        <v>9545</v>
      </c>
      <c r="B4658" t="s">
        <v>9546</v>
      </c>
      <c r="C4658" t="s">
        <v>10405</v>
      </c>
      <c r="D4658" t="s">
        <v>1614</v>
      </c>
      <c r="E4658">
        <v>5.7885917999999998</v>
      </c>
      <c r="F4658">
        <v>10.49</v>
      </c>
      <c r="G4658">
        <v>-1.8618902839729501</v>
      </c>
      <c r="H4658">
        <v>-12.347728886776601</v>
      </c>
      <c r="I4658">
        <v>-5.7988948023308602</v>
      </c>
      <c r="J4658">
        <v>-17.9482247083949</v>
      </c>
      <c r="K4658">
        <v>10.420796641522101</v>
      </c>
      <c r="L4658">
        <v>9.7556341420208899</v>
      </c>
      <c r="M4658">
        <v>51.070672664864603</v>
      </c>
      <c r="N4658">
        <v>1.1330103900587001</v>
      </c>
      <c r="O4658">
        <v>23.450905624404101</v>
      </c>
      <c r="P4658">
        <v>43.698630136986303</v>
      </c>
      <c r="Q4658">
        <v>3.3836861075443002E-2</v>
      </c>
    </row>
    <row r="4659" spans="1:17" hidden="1" x14ac:dyDescent="0.3">
      <c r="A4659" t="s">
        <v>9547</v>
      </c>
      <c r="B4659" t="s">
        <v>9548</v>
      </c>
      <c r="C4659" t="s">
        <v>10405</v>
      </c>
      <c r="D4659" t="s">
        <v>1951</v>
      </c>
      <c r="E4659">
        <v>5.7597125250000003</v>
      </c>
      <c r="F4659">
        <v>1.75</v>
      </c>
      <c r="G4659">
        <v>52.361027605546298</v>
      </c>
      <c r="H4659">
        <v>-19.549382623943899</v>
      </c>
      <c r="I4659">
        <v>57.605360516818003</v>
      </c>
      <c r="J4659">
        <v>-2.0530282018447199</v>
      </c>
      <c r="K4659">
        <v>1.58809122458621</v>
      </c>
      <c r="L4659">
        <v>1.2429170848876601</v>
      </c>
      <c r="M4659">
        <v>10.752993624256799</v>
      </c>
      <c r="N4659">
        <v>0.14915075371619599</v>
      </c>
      <c r="O4659">
        <v>24</v>
      </c>
      <c r="P4659">
        <v>118.75</v>
      </c>
      <c r="Q4659">
        <v>5.7831211022805001E-2</v>
      </c>
    </row>
    <row r="4660" spans="1:17" hidden="1" x14ac:dyDescent="0.3">
      <c r="A4660" t="s">
        <v>9549</v>
      </c>
      <c r="B4660" t="s">
        <v>9550</v>
      </c>
      <c r="C4660" t="s">
        <v>10405</v>
      </c>
      <c r="D4660" t="s">
        <v>400</v>
      </c>
      <c r="E4660">
        <v>5.7543835999999997</v>
      </c>
      <c r="F4660">
        <v>19.18</v>
      </c>
      <c r="G4660">
        <v>13.1240462633018</v>
      </c>
      <c r="H4660">
        <v>38.815068458953697</v>
      </c>
      <c r="I4660">
        <v>27.033071360191499</v>
      </c>
      <c r="J4660">
        <v>-3.2882314957201602</v>
      </c>
      <c r="K4660">
        <v>17.3596869973385</v>
      </c>
      <c r="L4660">
        <v>16.734564627940301</v>
      </c>
      <c r="M4660">
        <v>79.5544082278888</v>
      </c>
      <c r="N4660">
        <v>0.23998494149970701</v>
      </c>
      <c r="O4660">
        <v>39.728884254431698</v>
      </c>
      <c r="P4660">
        <v>74.205267938237895</v>
      </c>
      <c r="Q4660">
        <v>0.111779173430649</v>
      </c>
    </row>
    <row r="4661" spans="1:17" hidden="1" x14ac:dyDescent="0.3">
      <c r="A4661" t="s">
        <v>9551</v>
      </c>
      <c r="B4661" t="s">
        <v>9552</v>
      </c>
      <c r="C4661" t="s">
        <v>10405</v>
      </c>
      <c r="D4661" t="s">
        <v>125</v>
      </c>
      <c r="E4661">
        <v>5.7244999999999999</v>
      </c>
      <c r="F4661">
        <v>10.7</v>
      </c>
      <c r="G4661">
        <v>-12.9606098213542</v>
      </c>
      <c r="H4661">
        <v>-2.1752575392746798</v>
      </c>
      <c r="I4661">
        <v>-9.9649206076799306</v>
      </c>
      <c r="J4661">
        <v>-1.5964071972784999</v>
      </c>
      <c r="K4661">
        <v>10.7281970199915</v>
      </c>
      <c r="L4661">
        <v>10.381371232164399</v>
      </c>
      <c r="M4661">
        <v>40.991476613753697</v>
      </c>
      <c r="N4661">
        <v>0.81106497498081498</v>
      </c>
      <c r="O4661">
        <v>21.495327102803699</v>
      </c>
      <c r="P4661">
        <v>31.773399014778299</v>
      </c>
      <c r="Q4661">
        <v>-1.3294846937359999E-2</v>
      </c>
    </row>
    <row r="4662" spans="1:17" hidden="1" x14ac:dyDescent="0.3">
      <c r="A4662" t="s">
        <v>9553</v>
      </c>
      <c r="B4662" t="s">
        <v>9554</v>
      </c>
      <c r="C4662" t="s">
        <v>10405</v>
      </c>
      <c r="D4662" t="s">
        <v>753</v>
      </c>
      <c r="E4662">
        <v>5.722810688</v>
      </c>
      <c r="F4662">
        <v>215.63</v>
      </c>
      <c r="G4662">
        <v>24.426773213223999</v>
      </c>
      <c r="H4662">
        <v>-4.1029486783081603</v>
      </c>
      <c r="I4662">
        <v>7.1965663872751104</v>
      </c>
      <c r="J4662">
        <v>-3.2729845019175601</v>
      </c>
      <c r="K4662">
        <v>211.985429411349</v>
      </c>
      <c r="L4662">
        <v>188.62972331241201</v>
      </c>
      <c r="M4662">
        <v>41.480968958534298</v>
      </c>
      <c r="N4662">
        <v>0.75681881118933403</v>
      </c>
      <c r="O4662">
        <v>3.27876455038722</v>
      </c>
      <c r="P4662">
        <v>65.869230769230697</v>
      </c>
    </row>
    <row r="4663" spans="1:17" hidden="1" x14ac:dyDescent="0.3">
      <c r="A4663" t="s">
        <v>9555</v>
      </c>
      <c r="B4663" t="s">
        <v>9556</v>
      </c>
      <c r="C4663" t="s">
        <v>10405</v>
      </c>
      <c r="D4663" t="s">
        <v>753</v>
      </c>
      <c r="E4663">
        <v>5.7107817000000001</v>
      </c>
      <c r="F4663">
        <v>44.7</v>
      </c>
      <c r="G4663">
        <v>27.850394108620801</v>
      </c>
      <c r="H4663">
        <v>-2.0857102037053101</v>
      </c>
      <c r="I4663">
        <v>10.9798579320966</v>
      </c>
      <c r="J4663">
        <v>-2.2528505819512801</v>
      </c>
      <c r="K4663">
        <v>42.300187513013498</v>
      </c>
      <c r="L4663">
        <v>37.071747508699197</v>
      </c>
      <c r="M4663">
        <v>46.348393818943599</v>
      </c>
      <c r="N4663">
        <v>1.4872894951254001</v>
      </c>
      <c r="O4663">
        <v>3.8031319910514401</v>
      </c>
      <c r="P4663">
        <v>65.862708719851497</v>
      </c>
    </row>
    <row r="4664" spans="1:17" hidden="1" x14ac:dyDescent="0.3">
      <c r="A4664" t="s">
        <v>9557</v>
      </c>
      <c r="B4664" t="s">
        <v>9558</v>
      </c>
      <c r="C4664" t="s">
        <v>10405</v>
      </c>
      <c r="D4664" t="s">
        <v>51</v>
      </c>
      <c r="E4664">
        <v>5.71</v>
      </c>
      <c r="F4664">
        <v>5.71</v>
      </c>
      <c r="G4664">
        <v>12.101118573707501</v>
      </c>
      <c r="H4664">
        <v>-6.0825612544829397</v>
      </c>
      <c r="I4664">
        <v>12.970657320471</v>
      </c>
      <c r="J4664">
        <v>-0.96999571087000203</v>
      </c>
      <c r="K4664">
        <v>5.7531528269753203</v>
      </c>
      <c r="L4664">
        <v>5.4596720874118398</v>
      </c>
      <c r="M4664">
        <v>55.529430753900002</v>
      </c>
      <c r="N4664">
        <v>0.71562302153310997</v>
      </c>
      <c r="O4664">
        <v>37.828371278458803</v>
      </c>
      <c r="P4664">
        <v>55.163043478260803</v>
      </c>
      <c r="Q4664">
        <v>4.4522017338923997E-2</v>
      </c>
    </row>
    <row r="4665" spans="1:17" hidden="1" x14ac:dyDescent="0.3">
      <c r="A4665" t="s">
        <v>9559</v>
      </c>
      <c r="B4665" t="s">
        <v>9560</v>
      </c>
      <c r="C4665" t="s">
        <v>10405</v>
      </c>
      <c r="D4665" t="s">
        <v>512</v>
      </c>
      <c r="E4665">
        <v>5.7</v>
      </c>
      <c r="F4665">
        <v>19</v>
      </c>
      <c r="G4665">
        <v>-33.911354380346097</v>
      </c>
      <c r="H4665">
        <v>-4.5008389346235198</v>
      </c>
      <c r="I4665">
        <v>-16.330809695947799</v>
      </c>
      <c r="J4665">
        <v>-2.0530282018447199</v>
      </c>
      <c r="K4665">
        <v>18.305271135731299</v>
      </c>
      <c r="L4665">
        <v>18.9068315221419</v>
      </c>
      <c r="M4665">
        <v>99.966183638035901</v>
      </c>
      <c r="N4665">
        <v>0</v>
      </c>
      <c r="O4665">
        <v>21.421052631578899</v>
      </c>
      <c r="P4665">
        <v>18.306351183063502</v>
      </c>
    </row>
    <row r="4666" spans="1:17" hidden="1" x14ac:dyDescent="0.3">
      <c r="A4666" t="s">
        <v>9561</v>
      </c>
      <c r="B4666" t="s">
        <v>9562</v>
      </c>
      <c r="C4666" t="s">
        <v>10405</v>
      </c>
      <c r="D4666" t="s">
        <v>233</v>
      </c>
      <c r="E4666">
        <v>5.6989448380000001</v>
      </c>
      <c r="F4666">
        <v>7.61</v>
      </c>
      <c r="G4666">
        <v>109.737802877058</v>
      </c>
      <c r="H4666">
        <v>-15.324947175705899</v>
      </c>
      <c r="I4666">
        <v>-20.821035422268199</v>
      </c>
      <c r="J4666">
        <v>24.0339283198944</v>
      </c>
      <c r="K4666">
        <v>7.6734091383072096</v>
      </c>
      <c r="L4666">
        <v>7.9647547688180502</v>
      </c>
      <c r="M4666">
        <v>74.585394757495493</v>
      </c>
      <c r="N4666">
        <v>0.34758926394232098</v>
      </c>
      <c r="O4666">
        <v>94.612352168199706</v>
      </c>
      <c r="P4666">
        <v>153.666666666666</v>
      </c>
      <c r="Q4666">
        <v>7.5446837171626993E-2</v>
      </c>
    </row>
    <row r="4667" spans="1:17" hidden="1" x14ac:dyDescent="0.3">
      <c r="A4667" t="s">
        <v>9563</v>
      </c>
      <c r="B4667" t="s">
        <v>9564</v>
      </c>
      <c r="C4667" t="s">
        <v>10405</v>
      </c>
      <c r="D4667" t="s">
        <v>130</v>
      </c>
      <c r="E4667">
        <v>5.6924999999999999</v>
      </c>
      <c r="F4667">
        <v>16.5</v>
      </c>
      <c r="G4667">
        <v>-12.7159247030228</v>
      </c>
      <c r="H4667">
        <v>54.758420324635701</v>
      </c>
      <c r="I4667">
        <v>33.428029621022802</v>
      </c>
      <c r="J4667">
        <v>16.3576720341898</v>
      </c>
      <c r="K4667">
        <v>10.696348987013</v>
      </c>
      <c r="L4667">
        <v>11.041435590412901</v>
      </c>
      <c r="M4667">
        <v>83.524586838401703</v>
      </c>
      <c r="N4667">
        <v>4.0885811275872896</v>
      </c>
      <c r="O4667">
        <v>1.8181818181818299</v>
      </c>
      <c r="P4667">
        <v>108.86075949367</v>
      </c>
      <c r="Q4667">
        <v>-1.3569797482090001E-3</v>
      </c>
    </row>
    <row r="4668" spans="1:17" hidden="1" x14ac:dyDescent="0.3">
      <c r="A4668" t="s">
        <v>9565</v>
      </c>
      <c r="B4668" t="s">
        <v>9566</v>
      </c>
      <c r="C4668" t="s">
        <v>10405</v>
      </c>
      <c r="D4668" t="s">
        <v>400</v>
      </c>
      <c r="E4668">
        <v>5.6861370000000004</v>
      </c>
      <c r="F4668">
        <v>18.95</v>
      </c>
      <c r="G4668">
        <v>-31.849498710243001</v>
      </c>
      <c r="H4668">
        <v>-4.5008389346235198</v>
      </c>
      <c r="I4668">
        <v>-17.394639483181901</v>
      </c>
      <c r="J4668">
        <v>-2.0530282018447199</v>
      </c>
      <c r="K4668">
        <v>18.9499999931327</v>
      </c>
      <c r="L4668">
        <v>18.949519582222599</v>
      </c>
      <c r="M4668">
        <v>100</v>
      </c>
      <c r="O4668">
        <v>0</v>
      </c>
      <c r="P4668">
        <v>0</v>
      </c>
    </row>
    <row r="4669" spans="1:17" hidden="1" x14ac:dyDescent="0.3">
      <c r="A4669" t="s">
        <v>9567</v>
      </c>
      <c r="B4669" t="s">
        <v>9568</v>
      </c>
      <c r="C4669" t="s">
        <v>10405</v>
      </c>
      <c r="D4669" t="s">
        <v>592</v>
      </c>
      <c r="E4669">
        <v>5.67</v>
      </c>
      <c r="F4669">
        <v>18.899999999999999</v>
      </c>
      <c r="G4669">
        <v>-75.515668605921107</v>
      </c>
      <c r="H4669">
        <v>-12.305716983404</v>
      </c>
      <c r="I4669">
        <v>-47.755730124301998</v>
      </c>
      <c r="J4669">
        <v>-2.0530282018447199</v>
      </c>
      <c r="K4669">
        <v>20.545530052131198</v>
      </c>
      <c r="L4669">
        <v>24.473748030334399</v>
      </c>
      <c r="M4669">
        <v>3.4996251312922899</v>
      </c>
      <c r="N4669">
        <v>0.65454545454545399</v>
      </c>
      <c r="O4669">
        <v>77.513227513227505</v>
      </c>
      <c r="P4669">
        <v>41.679160419790001</v>
      </c>
    </row>
    <row r="4670" spans="1:17" hidden="1" x14ac:dyDescent="0.3">
      <c r="A4670" t="s">
        <v>9569</v>
      </c>
      <c r="B4670" t="s">
        <v>9570</v>
      </c>
      <c r="C4670" t="s">
        <v>10405</v>
      </c>
      <c r="D4670" t="s">
        <v>54</v>
      </c>
      <c r="E4670">
        <v>5.67</v>
      </c>
      <c r="F4670">
        <v>27</v>
      </c>
      <c r="G4670">
        <v>-40.633282494026801</v>
      </c>
      <c r="H4670">
        <v>-0.97323157266033</v>
      </c>
      <c r="I4670">
        <v>-45.586128844884001</v>
      </c>
      <c r="J4670">
        <v>-2.4220318918816299</v>
      </c>
      <c r="K4670">
        <v>27.324609449982098</v>
      </c>
      <c r="L4670">
        <v>28.542676362534799</v>
      </c>
      <c r="M4670">
        <v>46.9454694340277</v>
      </c>
      <c r="N4670">
        <v>0.95454545454545403</v>
      </c>
      <c r="O4670">
        <v>62.370370370370303</v>
      </c>
      <c r="P4670">
        <v>14.6496815286624</v>
      </c>
    </row>
    <row r="4671" spans="1:17" hidden="1" x14ac:dyDescent="0.3">
      <c r="A4671" t="s">
        <v>9571</v>
      </c>
      <c r="B4671" t="s">
        <v>9572</v>
      </c>
      <c r="C4671" t="s">
        <v>10405</v>
      </c>
      <c r="D4671" t="s">
        <v>753</v>
      </c>
      <c r="E4671">
        <v>5.6472677519999896</v>
      </c>
      <c r="F4671">
        <v>21.82</v>
      </c>
      <c r="G4671">
        <v>12.841309651324201</v>
      </c>
      <c r="H4671">
        <v>0.116010184843387</v>
      </c>
      <c r="I4671">
        <v>2.8257461917492099</v>
      </c>
      <c r="J4671">
        <v>-0.24663635376690701</v>
      </c>
      <c r="K4671">
        <v>20.661452992930901</v>
      </c>
      <c r="L4671">
        <v>18.728344268276601</v>
      </c>
      <c r="M4671">
        <v>60.5497023931554</v>
      </c>
      <c r="N4671">
        <v>1.9500952388935799</v>
      </c>
      <c r="O4671">
        <v>0.82493125572868897</v>
      </c>
      <c r="P4671">
        <v>67.846153846153797</v>
      </c>
    </row>
    <row r="4672" spans="1:17" hidden="1" x14ac:dyDescent="0.3">
      <c r="A4672" t="s">
        <v>9573</v>
      </c>
      <c r="B4672" t="s">
        <v>9574</v>
      </c>
      <c r="C4672" t="s">
        <v>10405</v>
      </c>
      <c r="D4672" t="s">
        <v>5543</v>
      </c>
      <c r="E4672">
        <v>5.6323489999999996</v>
      </c>
      <c r="F4672">
        <v>10.3</v>
      </c>
      <c r="G4672">
        <v>66.227424366679998</v>
      </c>
      <c r="H4672">
        <v>38.9202136969554</v>
      </c>
      <c r="I4672">
        <v>-7.9366161037982801</v>
      </c>
      <c r="J4672">
        <v>3.4308427658972001</v>
      </c>
      <c r="K4672">
        <v>8.5593138460752591</v>
      </c>
      <c r="L4672">
        <v>8.0091963790390892</v>
      </c>
      <c r="M4672">
        <v>83.532096510178604</v>
      </c>
      <c r="N4672">
        <v>3.45117247032668</v>
      </c>
      <c r="O4672">
        <v>20.291262135922299</v>
      </c>
      <c r="P4672">
        <v>151.83374083129499</v>
      </c>
    </row>
    <row r="4673" spans="1:17" hidden="1" x14ac:dyDescent="0.3">
      <c r="A4673" t="s">
        <v>9575</v>
      </c>
      <c r="B4673" t="s">
        <v>9576</v>
      </c>
      <c r="C4673" t="s">
        <v>10405</v>
      </c>
      <c r="D4673" t="s">
        <v>284</v>
      </c>
      <c r="E4673">
        <v>5.6285625399999999</v>
      </c>
      <c r="F4673">
        <v>183.8</v>
      </c>
      <c r="G4673">
        <v>23.0598986770304</v>
      </c>
      <c r="H4673">
        <v>0.49773290199458198</v>
      </c>
      <c r="I4673">
        <v>4.0858628301029398</v>
      </c>
      <c r="J4673">
        <v>2.9455436347733799</v>
      </c>
      <c r="K4673">
        <v>173.81706841971399</v>
      </c>
      <c r="L4673">
        <v>151.631448220143</v>
      </c>
      <c r="M4673">
        <v>100</v>
      </c>
      <c r="N4673">
        <v>4.7272727272727204</v>
      </c>
      <c r="O4673">
        <v>0</v>
      </c>
      <c r="P4673">
        <v>54.909397387273401</v>
      </c>
    </row>
    <row r="4674" spans="1:17" hidden="1" x14ac:dyDescent="0.3">
      <c r="A4674" t="s">
        <v>9577</v>
      </c>
      <c r="B4674" t="s">
        <v>9578</v>
      </c>
      <c r="C4674" t="s">
        <v>10405</v>
      </c>
      <c r="D4674" t="s">
        <v>1429</v>
      </c>
      <c r="E4674">
        <v>5.6270585000000004</v>
      </c>
      <c r="F4674">
        <v>10.15</v>
      </c>
      <c r="G4674">
        <v>18.743973099845899</v>
      </c>
      <c r="H4674">
        <v>-19.521935981037</v>
      </c>
      <c r="I4674">
        <v>17.0424466095333</v>
      </c>
      <c r="J4674">
        <v>-10.4242747896518</v>
      </c>
      <c r="K4674">
        <v>10.829756010368</v>
      </c>
      <c r="L4674">
        <v>9.1812654131623397</v>
      </c>
      <c r="M4674">
        <v>28.872642078378401</v>
      </c>
      <c r="N4674">
        <v>0.39753604585105701</v>
      </c>
      <c r="O4674">
        <v>25.418719211822602</v>
      </c>
      <c r="P4674">
        <v>102.594810379241</v>
      </c>
      <c r="Q4674">
        <v>7.3868715747415006E-2</v>
      </c>
    </row>
    <row r="4675" spans="1:17" hidden="1" x14ac:dyDescent="0.3">
      <c r="A4675" t="s">
        <v>9579</v>
      </c>
      <c r="B4675" t="s">
        <v>9580</v>
      </c>
      <c r="C4675" t="s">
        <v>10405</v>
      </c>
      <c r="D4675" t="s">
        <v>284</v>
      </c>
      <c r="E4675">
        <v>5.6240370000000004</v>
      </c>
      <c r="F4675">
        <v>3.33</v>
      </c>
      <c r="G4675">
        <v>16.1505012897569</v>
      </c>
      <c r="H4675">
        <v>-2.4175056012901801</v>
      </c>
      <c r="I4675">
        <v>-16.485548574090998</v>
      </c>
      <c r="J4675">
        <v>5.1344717981552703</v>
      </c>
      <c r="K4675">
        <v>3.3728526518444499</v>
      </c>
      <c r="L4675">
        <v>3.4146356389944699</v>
      </c>
      <c r="M4675">
        <v>42.095458942281901</v>
      </c>
      <c r="N4675">
        <v>1.6619896974780499</v>
      </c>
      <c r="O4675">
        <v>61.261261261261197</v>
      </c>
      <c r="P4675">
        <v>75.263157894736807</v>
      </c>
      <c r="Q4675">
        <v>6.2835419360950003E-3</v>
      </c>
    </row>
    <row r="4676" spans="1:17" hidden="1" x14ac:dyDescent="0.3">
      <c r="A4676" t="s">
        <v>9581</v>
      </c>
      <c r="B4676" t="s">
        <v>9582</v>
      </c>
      <c r="C4676" t="s">
        <v>10405</v>
      </c>
      <c r="D4676" t="s">
        <v>86</v>
      </c>
      <c r="E4676">
        <v>5.6129112000000001</v>
      </c>
      <c r="F4676">
        <v>10.53</v>
      </c>
      <c r="G4676">
        <v>6.7031328687042802</v>
      </c>
      <c r="H4676">
        <v>-6.0393004730850599</v>
      </c>
      <c r="I4676">
        <v>-7.1328593784698899</v>
      </c>
      <c r="J4676">
        <v>-5.0833312321477502</v>
      </c>
      <c r="K4676">
        <v>10.577348649851899</v>
      </c>
      <c r="L4676">
        <v>9.3859432242778595</v>
      </c>
      <c r="M4676">
        <v>43.057339728631703</v>
      </c>
      <c r="N4676">
        <v>1.67800988086934</v>
      </c>
      <c r="O4676">
        <v>18.7084520417853</v>
      </c>
      <c r="P4676">
        <v>63.2558139534883</v>
      </c>
      <c r="Q4676">
        <v>6.7967379422757004E-2</v>
      </c>
    </row>
    <row r="4677" spans="1:17" hidden="1" x14ac:dyDescent="0.3">
      <c r="A4677" t="s">
        <v>9583</v>
      </c>
      <c r="B4677" t="s">
        <v>9584</v>
      </c>
      <c r="C4677" t="s">
        <v>10405</v>
      </c>
      <c r="D4677" t="s">
        <v>130</v>
      </c>
      <c r="E4677">
        <v>5.6025</v>
      </c>
      <c r="F4677">
        <v>7.47</v>
      </c>
      <c r="G4677">
        <v>-97.105312663731397</v>
      </c>
      <c r="H4677">
        <v>-12.6189201154353</v>
      </c>
      <c r="I4677">
        <v>-56.908809523667699</v>
      </c>
      <c r="J4677">
        <v>2.42249627367974</v>
      </c>
      <c r="K4677">
        <v>7.8753378654072703</v>
      </c>
      <c r="L4677">
        <v>10.3348739411362</v>
      </c>
      <c r="M4677">
        <v>34.293337492286298</v>
      </c>
      <c r="N4677">
        <v>0.46212121212121199</v>
      </c>
      <c r="O4677">
        <v>200.66934404283799</v>
      </c>
      <c r="P4677">
        <v>18.1962025316455</v>
      </c>
    </row>
    <row r="4678" spans="1:17" hidden="1" x14ac:dyDescent="0.3">
      <c r="A4678" t="s">
        <v>9585</v>
      </c>
      <c r="B4678" t="s">
        <v>9586</v>
      </c>
      <c r="C4678" t="s">
        <v>10405</v>
      </c>
      <c r="D4678" t="s">
        <v>592</v>
      </c>
      <c r="E4678">
        <v>5.5924500000000004</v>
      </c>
      <c r="F4678">
        <v>23</v>
      </c>
      <c r="G4678">
        <v>-12.5548929011144</v>
      </c>
      <c r="H4678">
        <v>-13.906407030936499</v>
      </c>
      <c r="I4678">
        <v>-25.0251615715353</v>
      </c>
      <c r="J4678">
        <v>-2.30157832611979</v>
      </c>
      <c r="K4678">
        <v>24.222461727481399</v>
      </c>
      <c r="L4678">
        <v>25.310134876400699</v>
      </c>
      <c r="M4678">
        <v>38.832093921253403</v>
      </c>
      <c r="N4678">
        <v>9.1748064006020202E-2</v>
      </c>
      <c r="O4678">
        <v>90.304347826086897</v>
      </c>
      <c r="P4678">
        <v>53.027278775781703</v>
      </c>
      <c r="Q4678">
        <v>-5.3880915949869997E-2</v>
      </c>
    </row>
    <row r="4679" spans="1:17" hidden="1" x14ac:dyDescent="0.3">
      <c r="A4679" t="s">
        <v>9587</v>
      </c>
      <c r="B4679" t="s">
        <v>9588</v>
      </c>
      <c r="C4679" t="s">
        <v>10405</v>
      </c>
      <c r="D4679" t="s">
        <v>592</v>
      </c>
      <c r="E4679">
        <v>5.5706210450000002</v>
      </c>
      <c r="F4679">
        <v>1.05</v>
      </c>
      <c r="G4679">
        <v>-5.5931859894901201</v>
      </c>
      <c r="H4679">
        <v>-1.87035303188851</v>
      </c>
      <c r="I4679">
        <v>-12.2495918825592</v>
      </c>
      <c r="J4679">
        <v>1.0670674632677399</v>
      </c>
      <c r="K4679">
        <v>0.87095729667658806</v>
      </c>
      <c r="L4679">
        <v>0.71054764949087601</v>
      </c>
      <c r="M4679">
        <v>93.6507375906683</v>
      </c>
      <c r="N4679">
        <v>1</v>
      </c>
      <c r="Q4679">
        <v>2.6574399778243E-2</v>
      </c>
    </row>
    <row r="4680" spans="1:17" hidden="1" x14ac:dyDescent="0.3">
      <c r="A4680" t="s">
        <v>9589</v>
      </c>
      <c r="B4680" t="s">
        <v>9590</v>
      </c>
      <c r="C4680" t="s">
        <v>10405</v>
      </c>
      <c r="D4680" t="s">
        <v>9591</v>
      </c>
      <c r="E4680">
        <v>5.5449580000000003</v>
      </c>
      <c r="F4680">
        <v>3.4</v>
      </c>
      <c r="G4680">
        <v>-18.516165376909701</v>
      </c>
      <c r="H4680">
        <v>-11.5089251879927</v>
      </c>
      <c r="I4680">
        <v>-3.3006797516383002</v>
      </c>
      <c r="J4680">
        <v>0.32085903851136</v>
      </c>
      <c r="K4680">
        <v>3.6193837986953201</v>
      </c>
      <c r="L4680">
        <v>3.62471299658996</v>
      </c>
      <c r="M4680">
        <v>36.896829879853399</v>
      </c>
      <c r="N4680">
        <v>0.84973710958197202</v>
      </c>
      <c r="O4680">
        <v>49.411764705882298</v>
      </c>
      <c r="P4680">
        <v>34.387351778656097</v>
      </c>
      <c r="Q4680">
        <v>3.7665782278644998E-2</v>
      </c>
    </row>
    <row r="4681" spans="1:17" hidden="1" x14ac:dyDescent="0.3">
      <c r="A4681" t="s">
        <v>9592</v>
      </c>
      <c r="B4681" t="s">
        <v>9593</v>
      </c>
      <c r="C4681" t="s">
        <v>10405</v>
      </c>
      <c r="D4681" t="s">
        <v>86</v>
      </c>
      <c r="E4681">
        <v>5.5353750000000002</v>
      </c>
      <c r="F4681">
        <v>4.3499999999999996</v>
      </c>
      <c r="G4681">
        <v>-82.417680528424896</v>
      </c>
      <c r="I4681">
        <v>-20.727972816515202</v>
      </c>
      <c r="K4681">
        <v>17.265326357059401</v>
      </c>
      <c r="L4681">
        <v>64.568764294626902</v>
      </c>
      <c r="M4681">
        <v>49.458628392849597</v>
      </c>
      <c r="N4681">
        <v>1</v>
      </c>
      <c r="O4681">
        <v>121.83908045977</v>
      </c>
      <c r="P4681">
        <v>10.126582278480999</v>
      </c>
    </row>
    <row r="4682" spans="1:17" hidden="1" x14ac:dyDescent="0.3">
      <c r="A4682" t="s">
        <v>9594</v>
      </c>
      <c r="B4682" t="s">
        <v>9595</v>
      </c>
      <c r="C4682" t="s">
        <v>10405</v>
      </c>
      <c r="D4682" t="s">
        <v>228</v>
      </c>
      <c r="E4682">
        <v>5.5260899999999999</v>
      </c>
      <c r="F4682">
        <v>8.73</v>
      </c>
      <c r="G4682">
        <v>20.506522232165199</v>
      </c>
      <c r="H4682">
        <v>31.480469476591399</v>
      </c>
      <c r="I4682">
        <v>143.98260602580001</v>
      </c>
      <c r="J4682">
        <v>-2.0530282018447199</v>
      </c>
      <c r="K4682">
        <v>6.6964653704365897</v>
      </c>
      <c r="L4682">
        <v>5.2127256787219496</v>
      </c>
      <c r="M4682">
        <v>99.954752875135398</v>
      </c>
      <c r="N4682">
        <v>0.246753246753246</v>
      </c>
      <c r="O4682">
        <v>0.114547537227949</v>
      </c>
      <c r="P4682">
        <v>161.37724550898201</v>
      </c>
    </row>
    <row r="4683" spans="1:17" hidden="1" x14ac:dyDescent="0.3">
      <c r="A4683" t="s">
        <v>9596</v>
      </c>
      <c r="B4683" t="s">
        <v>9597</v>
      </c>
      <c r="C4683" t="s">
        <v>10405</v>
      </c>
      <c r="D4683" t="s">
        <v>400</v>
      </c>
      <c r="E4683">
        <v>5.5231840999999999</v>
      </c>
      <c r="F4683">
        <v>18.41</v>
      </c>
      <c r="G4683">
        <v>-40.4393696139173</v>
      </c>
      <c r="H4683">
        <v>14.805755219013401</v>
      </c>
      <c r="I4683">
        <v>34.7541208473965</v>
      </c>
      <c r="J4683">
        <v>23.3041146552981</v>
      </c>
      <c r="K4683">
        <v>15.9472645043534</v>
      </c>
      <c r="L4683">
        <v>15.4517371931385</v>
      </c>
      <c r="M4683">
        <v>81.263751430516706</v>
      </c>
      <c r="N4683">
        <v>3.0551086529782898</v>
      </c>
      <c r="O4683">
        <v>56.7083107007061</v>
      </c>
      <c r="P4683">
        <v>55.489864864864799</v>
      </c>
    </row>
    <row r="4684" spans="1:17" hidden="1" x14ac:dyDescent="0.3">
      <c r="A4684" t="s">
        <v>9598</v>
      </c>
      <c r="B4684" t="s">
        <v>9599</v>
      </c>
      <c r="C4684" t="s">
        <v>10405</v>
      </c>
      <c r="D4684" t="s">
        <v>549</v>
      </c>
      <c r="E4684">
        <v>5.52</v>
      </c>
      <c r="F4684">
        <v>12</v>
      </c>
      <c r="G4684">
        <v>-33.569400430144803</v>
      </c>
      <c r="H4684">
        <v>-18.592398305152798</v>
      </c>
      <c r="I4684">
        <v>-2.56210359801445</v>
      </c>
      <c r="J4684">
        <v>-6.6598590199543297</v>
      </c>
      <c r="K4684">
        <v>14.3020534842814</v>
      </c>
      <c r="L4684">
        <v>13.208715592010501</v>
      </c>
      <c r="M4684">
        <v>18.920545527625102</v>
      </c>
      <c r="N4684">
        <v>0.29817246315869</v>
      </c>
      <c r="O4684">
        <v>108.333333333333</v>
      </c>
      <c r="P4684">
        <v>35.135135135135101</v>
      </c>
      <c r="Q4684">
        <v>4.0602730771247E-2</v>
      </c>
    </row>
    <row r="4685" spans="1:17" hidden="1" x14ac:dyDescent="0.3">
      <c r="A4685" t="s">
        <v>9600</v>
      </c>
      <c r="B4685" t="s">
        <v>9601</v>
      </c>
      <c r="C4685" t="s">
        <v>10405</v>
      </c>
      <c r="D4685" t="s">
        <v>860</v>
      </c>
      <c r="E4685">
        <v>5.5044500000000003</v>
      </c>
      <c r="F4685">
        <v>7</v>
      </c>
      <c r="G4685">
        <v>58.367892594104703</v>
      </c>
      <c r="H4685">
        <v>25.076625854108801</v>
      </c>
      <c r="I4685">
        <v>-27.765958305204901</v>
      </c>
      <c r="J4685">
        <v>2.9398391305375902</v>
      </c>
      <c r="K4685">
        <v>6.7108017829846602</v>
      </c>
      <c r="L4685">
        <v>6.8352840399646704</v>
      </c>
      <c r="M4685">
        <v>59.342650837475198</v>
      </c>
      <c r="N4685">
        <v>1.9564416513164999</v>
      </c>
      <c r="O4685">
        <v>53.428571428571402</v>
      </c>
      <c r="P4685">
        <v>130.263157894736</v>
      </c>
    </row>
    <row r="4686" spans="1:17" hidden="1" x14ac:dyDescent="0.3">
      <c r="A4686" t="s">
        <v>9602</v>
      </c>
      <c r="B4686" t="s">
        <v>9603</v>
      </c>
      <c r="C4686" t="s">
        <v>10405</v>
      </c>
      <c r="D4686" t="s">
        <v>130</v>
      </c>
      <c r="E4686">
        <v>5.4927136000000001</v>
      </c>
      <c r="F4686">
        <v>7.37</v>
      </c>
      <c r="G4686">
        <v>-0.24235585310022101</v>
      </c>
      <c r="H4686">
        <v>-4.7718416446506202</v>
      </c>
      <c r="I4686">
        <v>-32.681995805020897</v>
      </c>
      <c r="J4686">
        <v>-4.0503650859991698</v>
      </c>
      <c r="K4686">
        <v>7.6828671800236998</v>
      </c>
      <c r="L4686">
        <v>7.39010685084427</v>
      </c>
      <c r="M4686">
        <v>37.409478472387903</v>
      </c>
      <c r="N4686">
        <v>1.98704055188698</v>
      </c>
      <c r="O4686">
        <v>52.103120759837097</v>
      </c>
      <c r="P4686">
        <v>88.974358974358907</v>
      </c>
      <c r="Q4686">
        <v>8.6291330498679999E-2</v>
      </c>
    </row>
    <row r="4687" spans="1:17" hidden="1" x14ac:dyDescent="0.3">
      <c r="A4687" t="s">
        <v>9604</v>
      </c>
      <c r="B4687" t="s">
        <v>9605</v>
      </c>
      <c r="C4687" t="s">
        <v>10405</v>
      </c>
      <c r="D4687" t="s">
        <v>130</v>
      </c>
      <c r="E4687">
        <v>5.4895688600000003</v>
      </c>
      <c r="F4687">
        <v>9.98</v>
      </c>
      <c r="G4687">
        <v>39.3340347374413</v>
      </c>
      <c r="H4687">
        <v>14.569482877057</v>
      </c>
      <c r="I4687">
        <v>-17.294338580473799</v>
      </c>
      <c r="J4687">
        <v>-2.8474671293521698</v>
      </c>
      <c r="K4687">
        <v>9.6410401374376793</v>
      </c>
      <c r="L4687">
        <v>9.7856274432225892</v>
      </c>
      <c r="M4687">
        <v>67.864608667950094</v>
      </c>
      <c r="N4687">
        <v>0.26979134432266499</v>
      </c>
      <c r="O4687">
        <v>44.288577154308598</v>
      </c>
      <c r="P4687">
        <v>114.163090128755</v>
      </c>
      <c r="Q4687">
        <v>6.8406037747270998E-2</v>
      </c>
    </row>
    <row r="4688" spans="1:17" hidden="1" x14ac:dyDescent="0.3">
      <c r="A4688" t="s">
        <v>9606</v>
      </c>
      <c r="B4688" t="s">
        <v>9607</v>
      </c>
      <c r="C4688" t="s">
        <v>10405</v>
      </c>
      <c r="D4688" t="s">
        <v>549</v>
      </c>
      <c r="E4688">
        <v>5.4878999999999998</v>
      </c>
      <c r="F4688">
        <v>16.63</v>
      </c>
      <c r="G4688">
        <v>-41.567196864423302</v>
      </c>
      <c r="H4688">
        <v>-4.5008389346235198</v>
      </c>
      <c r="I4688">
        <v>-17.394639483181901</v>
      </c>
      <c r="J4688">
        <v>-2.0530282018447199</v>
      </c>
      <c r="K4688">
        <v>16.6310163357732</v>
      </c>
      <c r="L4688">
        <v>16.699376861131999</v>
      </c>
      <c r="M4688">
        <v>2.3131596830000001E-6</v>
      </c>
      <c r="O4688">
        <v>16.295850871918201</v>
      </c>
      <c r="P4688">
        <v>0</v>
      </c>
    </row>
    <row r="4689" spans="1:17" hidden="1" x14ac:dyDescent="0.3">
      <c r="A4689" t="s">
        <v>9608</v>
      </c>
      <c r="B4689" t="s">
        <v>9609</v>
      </c>
      <c r="C4689" t="s">
        <v>10405</v>
      </c>
      <c r="D4689" t="s">
        <v>125</v>
      </c>
      <c r="E4689">
        <v>5.4873745999999999</v>
      </c>
      <c r="F4689">
        <v>10.39</v>
      </c>
      <c r="G4689">
        <v>9.5110455074440008</v>
      </c>
      <c r="H4689">
        <v>-6.12100095082514</v>
      </c>
      <c r="I4689">
        <v>-8.3705051704851599</v>
      </c>
      <c r="J4689">
        <v>-5.4982578838235199</v>
      </c>
      <c r="K4689">
        <v>11.1673365466644</v>
      </c>
      <c r="L4689">
        <v>10.6910886160379</v>
      </c>
      <c r="M4689">
        <v>34.321312734260196</v>
      </c>
      <c r="N4689">
        <v>0.93955905025031405</v>
      </c>
      <c r="O4689">
        <v>41.963426371510998</v>
      </c>
      <c r="P4689">
        <v>52.569750367107197</v>
      </c>
      <c r="Q4689">
        <v>3.0975986016995999E-2</v>
      </c>
    </row>
    <row r="4690" spans="1:17" hidden="1" x14ac:dyDescent="0.3">
      <c r="A4690" t="s">
        <v>9610</v>
      </c>
      <c r="B4690" t="s">
        <v>9611</v>
      </c>
      <c r="C4690" t="s">
        <v>10405</v>
      </c>
      <c r="D4690" t="s">
        <v>74</v>
      </c>
      <c r="E4690">
        <v>5.4846801000000003</v>
      </c>
      <c r="F4690">
        <v>5.43</v>
      </c>
      <c r="G4690">
        <v>-41.349498710243097</v>
      </c>
      <c r="H4690">
        <v>-8.4294103631949504</v>
      </c>
      <c r="I4690">
        <v>-16.839083927626302</v>
      </c>
      <c r="J4690">
        <v>-10.2441544817082</v>
      </c>
      <c r="K4690">
        <v>5.5904799352957104</v>
      </c>
      <c r="L4690">
        <v>5.8222534915170696</v>
      </c>
      <c r="M4690">
        <v>40.307667691134</v>
      </c>
      <c r="N4690">
        <v>0.63345509611129402</v>
      </c>
      <c r="O4690">
        <v>33.701657458563503</v>
      </c>
      <c r="P4690">
        <v>10.8163265306122</v>
      </c>
      <c r="Q4690">
        <v>-5.7414941917897998E-2</v>
      </c>
    </row>
    <row r="4691" spans="1:17" hidden="1" x14ac:dyDescent="0.3">
      <c r="A4691" t="s">
        <v>9612</v>
      </c>
      <c r="B4691" t="s">
        <v>9613</v>
      </c>
      <c r="C4691" t="s">
        <v>10405</v>
      </c>
      <c r="D4691" t="s">
        <v>4115</v>
      </c>
      <c r="E4691">
        <v>5.483727</v>
      </c>
      <c r="F4691">
        <v>0.83</v>
      </c>
      <c r="G4691">
        <v>-2.1619987102431</v>
      </c>
      <c r="H4691">
        <v>3.4991610653764802</v>
      </c>
      <c r="I4691">
        <v>4.6641840462298196</v>
      </c>
      <c r="J4691">
        <v>-3.2725403969666602</v>
      </c>
      <c r="K4691">
        <v>0.75936234298796101</v>
      </c>
      <c r="L4691">
        <v>0.71109479300285605</v>
      </c>
      <c r="M4691">
        <v>55.434928332096199</v>
      </c>
      <c r="N4691">
        <v>1.19180694917736</v>
      </c>
      <c r="O4691">
        <v>12.048192771084301</v>
      </c>
      <c r="P4691">
        <v>53.703703703703603</v>
      </c>
      <c r="Q4691">
        <v>-5.9022680361675003E-2</v>
      </c>
    </row>
    <row r="4692" spans="1:17" hidden="1" x14ac:dyDescent="0.3">
      <c r="A4692" t="s">
        <v>9614</v>
      </c>
      <c r="B4692" t="s">
        <v>9615</v>
      </c>
      <c r="C4692" t="s">
        <v>10405</v>
      </c>
      <c r="D4692" t="s">
        <v>54</v>
      </c>
      <c r="E4692">
        <v>5.4826981400000001</v>
      </c>
      <c r="F4692">
        <v>10.1</v>
      </c>
      <c r="G4692">
        <v>96.141471944384406</v>
      </c>
      <c r="H4692">
        <v>7.7213832875986901</v>
      </c>
      <c r="I4692">
        <v>-20.092134666226201</v>
      </c>
      <c r="J4692">
        <v>-2.0530282018447199</v>
      </c>
      <c r="K4692">
        <v>10.144791598355299</v>
      </c>
      <c r="L4692">
        <v>9.5782361026814904</v>
      </c>
      <c r="M4692">
        <v>41.1869315341632</v>
      </c>
      <c r="N4692">
        <v>2.4652214222848201</v>
      </c>
      <c r="O4692">
        <v>44.7524752475247</v>
      </c>
      <c r="P4692">
        <v>169.333333333333</v>
      </c>
      <c r="Q4692">
        <v>7.9527949938817996E-2</v>
      </c>
    </row>
    <row r="4693" spans="1:17" hidden="1" x14ac:dyDescent="0.3">
      <c r="A4693" t="s">
        <v>9616</v>
      </c>
      <c r="B4693" t="s">
        <v>9617</v>
      </c>
      <c r="C4693" t="s">
        <v>10405</v>
      </c>
      <c r="D4693" t="s">
        <v>1614</v>
      </c>
      <c r="E4693">
        <v>5.4813000000000001</v>
      </c>
      <c r="F4693">
        <v>9.06</v>
      </c>
      <c r="G4693">
        <v>-18.457759035649801</v>
      </c>
      <c r="H4693">
        <v>-15.205064286736199</v>
      </c>
      <c r="I4693">
        <v>-24.376158990368701</v>
      </c>
      <c r="J4693">
        <v>2.4524663036497798</v>
      </c>
      <c r="K4693">
        <v>10.0947516502687</v>
      </c>
      <c r="L4693">
        <v>10.5871929105717</v>
      </c>
      <c r="M4693">
        <v>36.341256101090501</v>
      </c>
      <c r="N4693">
        <v>0.25702811244979901</v>
      </c>
      <c r="O4693">
        <v>72.847682119205203</v>
      </c>
      <c r="P4693">
        <v>20.478723404255302</v>
      </c>
      <c r="Q4693">
        <v>-0.13004356846475501</v>
      </c>
    </row>
    <row r="4694" spans="1:17" hidden="1" x14ac:dyDescent="0.3">
      <c r="A4694" t="s">
        <v>9618</v>
      </c>
      <c r="B4694" t="s">
        <v>9619</v>
      </c>
      <c r="C4694" t="s">
        <v>10405</v>
      </c>
      <c r="D4694" t="s">
        <v>400</v>
      </c>
      <c r="E4694">
        <v>5.4720000000000004</v>
      </c>
      <c r="F4694">
        <v>15.2</v>
      </c>
      <c r="G4694">
        <v>-45.681698256728303</v>
      </c>
      <c r="H4694">
        <v>-8.9736823851027605</v>
      </c>
      <c r="I4694">
        <v>-18.113124133737099</v>
      </c>
      <c r="J4694">
        <v>-1.0395146883312201</v>
      </c>
      <c r="K4694">
        <v>15.202304113660899</v>
      </c>
      <c r="L4694">
        <v>16.375149935708301</v>
      </c>
      <c r="M4694">
        <v>58.212392836234997</v>
      </c>
      <c r="N4694">
        <v>0.63818133213358297</v>
      </c>
      <c r="O4694">
        <v>35.855263157894697</v>
      </c>
      <c r="P4694">
        <v>10.065170166545901</v>
      </c>
      <c r="Q4694">
        <v>2.4654051474762E-2</v>
      </c>
    </row>
    <row r="4695" spans="1:17" hidden="1" x14ac:dyDescent="0.3">
      <c r="A4695" t="s">
        <v>9620</v>
      </c>
      <c r="B4695" t="s">
        <v>9621</v>
      </c>
      <c r="C4695" t="s">
        <v>10405</v>
      </c>
      <c r="D4695" t="s">
        <v>438</v>
      </c>
      <c r="E4695">
        <v>5.4202500000000002</v>
      </c>
      <c r="F4695">
        <v>10.95</v>
      </c>
      <c r="G4695">
        <v>-5.8425942223259399</v>
      </c>
      <c r="H4695">
        <v>2.8386106066608598</v>
      </c>
      <c r="I4695">
        <v>-55.178730392272797</v>
      </c>
      <c r="J4695">
        <v>-1.95797116762419</v>
      </c>
      <c r="K4695">
        <v>10.6567388199056</v>
      </c>
      <c r="L4695">
        <v>10.529618893249101</v>
      </c>
      <c r="M4695">
        <v>61.300627115719898</v>
      </c>
      <c r="N4695">
        <v>0.69057435407620904</v>
      </c>
      <c r="O4695">
        <v>91.689497716894905</v>
      </c>
      <c r="P4695">
        <v>76.3285024154589</v>
      </c>
      <c r="Q4695">
        <v>3.2096559661267003E-2</v>
      </c>
    </row>
    <row r="4696" spans="1:17" hidden="1" x14ac:dyDescent="0.3">
      <c r="A4696" t="s">
        <v>9622</v>
      </c>
      <c r="B4696" t="s">
        <v>9623</v>
      </c>
      <c r="C4696" t="s">
        <v>10405</v>
      </c>
      <c r="D4696" t="s">
        <v>400</v>
      </c>
      <c r="E4696">
        <v>5.4089352000000002</v>
      </c>
      <c r="F4696">
        <v>10.83</v>
      </c>
      <c r="G4696">
        <v>42.827920644595601</v>
      </c>
      <c r="H4696">
        <v>35.082494398709798</v>
      </c>
      <c r="I4696">
        <v>63.406696076083499</v>
      </c>
      <c r="J4696">
        <v>11.846971798155201</v>
      </c>
      <c r="K4696">
        <v>8.8275600910026899</v>
      </c>
      <c r="L4696">
        <v>7.3154225419902499</v>
      </c>
      <c r="M4696">
        <v>63.1017514124473</v>
      </c>
      <c r="N4696">
        <v>1.28781228036429</v>
      </c>
      <c r="O4696">
        <v>10.7109879963065</v>
      </c>
      <c r="P4696">
        <v>135.9477124183</v>
      </c>
      <c r="Q4696">
        <v>6.6881696113526998E-2</v>
      </c>
    </row>
    <row r="4697" spans="1:17" hidden="1" x14ac:dyDescent="0.3">
      <c r="A4697" t="s">
        <v>9624</v>
      </c>
      <c r="B4697" t="s">
        <v>9625</v>
      </c>
      <c r="C4697" t="s">
        <v>10405</v>
      </c>
      <c r="D4697" t="s">
        <v>549</v>
      </c>
      <c r="E4697">
        <v>5.4083766000000004</v>
      </c>
      <c r="F4697">
        <v>16.34</v>
      </c>
      <c r="G4697">
        <v>79.261612400868003</v>
      </c>
      <c r="H4697">
        <v>-16.942998317656901</v>
      </c>
      <c r="I4697">
        <v>3.8219777275005602</v>
      </c>
      <c r="J4697">
        <v>2.23356089797158</v>
      </c>
      <c r="K4697">
        <v>17.206091584931698</v>
      </c>
      <c r="L4697">
        <v>14.7392330541756</v>
      </c>
      <c r="M4697">
        <v>34.9588205515008</v>
      </c>
      <c r="N4697">
        <v>0.98132773953378405</v>
      </c>
      <c r="O4697">
        <v>27.417380660954699</v>
      </c>
      <c r="P4697">
        <v>111.111111111111</v>
      </c>
    </row>
    <row r="4698" spans="1:17" hidden="1" x14ac:dyDescent="0.3">
      <c r="A4698" t="s">
        <v>9626</v>
      </c>
      <c r="B4698" t="s">
        <v>9627</v>
      </c>
      <c r="C4698" t="s">
        <v>10405</v>
      </c>
      <c r="D4698" t="s">
        <v>753</v>
      </c>
      <c r="E4698">
        <v>5.4082145400000003</v>
      </c>
      <c r="F4698">
        <v>32.26</v>
      </c>
      <c r="G4698">
        <v>14.123351968489899</v>
      </c>
      <c r="H4698">
        <v>-2.87176625291927</v>
      </c>
      <c r="I4698">
        <v>8.2284134763196199</v>
      </c>
      <c r="J4698">
        <v>-0.16860609129196699</v>
      </c>
      <c r="K4698">
        <v>31.2950742872852</v>
      </c>
      <c r="L4698">
        <v>28.3623098402519</v>
      </c>
      <c r="M4698">
        <v>52.608347411978002</v>
      </c>
      <c r="N4698">
        <v>1.3675227228839599</v>
      </c>
      <c r="O4698">
        <v>1.54990700557966</v>
      </c>
      <c r="P4698">
        <v>50.536630891273902</v>
      </c>
    </row>
    <row r="4699" spans="1:17" hidden="1" x14ac:dyDescent="0.3">
      <c r="A4699" t="s">
        <v>9628</v>
      </c>
      <c r="B4699" t="s">
        <v>9629</v>
      </c>
      <c r="C4699" t="s">
        <v>10405</v>
      </c>
      <c r="D4699" t="s">
        <v>734</v>
      </c>
      <c r="E4699">
        <v>5.4074999999999998</v>
      </c>
      <c r="F4699">
        <v>5.15</v>
      </c>
      <c r="G4699">
        <v>-43.513306600466002</v>
      </c>
      <c r="H4699">
        <v>-6.9817549651578696</v>
      </c>
      <c r="I4699">
        <v>-5.4381177440514703</v>
      </c>
      <c r="J4699">
        <v>0.35178141739375401</v>
      </c>
      <c r="K4699">
        <v>5.3163923027764799</v>
      </c>
      <c r="L4699">
        <v>5.6599085461909402</v>
      </c>
      <c r="M4699">
        <v>55.650220805071903</v>
      </c>
      <c r="N4699">
        <v>0.83238465831168695</v>
      </c>
      <c r="O4699">
        <v>64.660194174757194</v>
      </c>
      <c r="P4699">
        <v>22.619047619047599</v>
      </c>
      <c r="Q4699">
        <v>-0.115593268059412</v>
      </c>
    </row>
    <row r="4700" spans="1:17" hidden="1" x14ac:dyDescent="0.3">
      <c r="A4700" t="s">
        <v>9630</v>
      </c>
      <c r="B4700" t="s">
        <v>9631</v>
      </c>
      <c r="C4700" t="s">
        <v>10405</v>
      </c>
      <c r="D4700" t="s">
        <v>400</v>
      </c>
      <c r="E4700">
        <v>5.3956</v>
      </c>
      <c r="F4700">
        <v>11.48</v>
      </c>
      <c r="G4700">
        <v>1089.4270970344301</v>
      </c>
      <c r="H4700">
        <v>45.432583169237901</v>
      </c>
      <c r="I4700">
        <v>1103.8819562614899</v>
      </c>
      <c r="J4700">
        <v>6.0083921436447101</v>
      </c>
      <c r="K4700">
        <v>7.6002321185388002</v>
      </c>
      <c r="M4700">
        <v>100</v>
      </c>
      <c r="N4700">
        <v>2.6389557035468201</v>
      </c>
      <c r="O4700">
        <v>0</v>
      </c>
      <c r="P4700">
        <v>1121.27659574468</v>
      </c>
    </row>
    <row r="4701" spans="1:17" hidden="1" x14ac:dyDescent="0.3">
      <c r="A4701" t="s">
        <v>9632</v>
      </c>
      <c r="B4701" t="s">
        <v>9633</v>
      </c>
      <c r="C4701" t="s">
        <v>10405</v>
      </c>
      <c r="D4701" t="s">
        <v>753</v>
      </c>
      <c r="E4701">
        <v>5.3691015169999998</v>
      </c>
      <c r="F4701">
        <v>131.43</v>
      </c>
      <c r="G4701">
        <v>21.421638315995899</v>
      </c>
      <c r="H4701">
        <v>2.2315760951262398</v>
      </c>
      <c r="I4701">
        <v>12.541099518300999</v>
      </c>
      <c r="J4701">
        <v>1.30135222435889</v>
      </c>
      <c r="K4701">
        <v>121.667813829327</v>
      </c>
      <c r="L4701">
        <v>108.64168368996</v>
      </c>
      <c r="M4701">
        <v>48.897049978633802</v>
      </c>
      <c r="N4701">
        <v>1.4365034969872399</v>
      </c>
      <c r="O4701">
        <v>9.2596819599786802</v>
      </c>
      <c r="P4701">
        <v>58.483058000723403</v>
      </c>
    </row>
    <row r="4702" spans="1:17" hidden="1" x14ac:dyDescent="0.3">
      <c r="A4702" t="s">
        <v>9634</v>
      </c>
      <c r="B4702" t="s">
        <v>9635</v>
      </c>
      <c r="C4702" t="s">
        <v>10405</v>
      </c>
      <c r="D4702" t="s">
        <v>144</v>
      </c>
      <c r="E4702">
        <v>5.32125</v>
      </c>
      <c r="F4702">
        <v>10.75</v>
      </c>
      <c r="G4702">
        <v>0.21438335363896499</v>
      </c>
      <c r="H4702">
        <v>2.99916106537647</v>
      </c>
      <c r="I4702">
        <v>-7.1382292267716601</v>
      </c>
      <c r="J4702">
        <v>2.5189562339529399</v>
      </c>
      <c r="K4702">
        <v>10.5033996052479</v>
      </c>
      <c r="L4702">
        <v>9.9536378809097492</v>
      </c>
      <c r="M4702">
        <v>46.914677821927803</v>
      </c>
      <c r="N4702">
        <v>0.45835076683354697</v>
      </c>
      <c r="O4702">
        <v>48.744186046511601</v>
      </c>
      <c r="P4702">
        <v>53.133903133903097</v>
      </c>
      <c r="Q4702">
        <v>2.5468310366118001E-2</v>
      </c>
    </row>
    <row r="4703" spans="1:17" hidden="1" x14ac:dyDescent="0.3">
      <c r="A4703" t="s">
        <v>9636</v>
      </c>
      <c r="B4703" t="s">
        <v>9637</v>
      </c>
      <c r="C4703" t="s">
        <v>10405</v>
      </c>
      <c r="D4703" t="s">
        <v>753</v>
      </c>
      <c r="E4703">
        <v>5.3081630099999897</v>
      </c>
      <c r="F4703">
        <v>23.92</v>
      </c>
      <c r="G4703">
        <v>11.3840342238886</v>
      </c>
      <c r="H4703">
        <v>-1.0824053560861</v>
      </c>
      <c r="I4703">
        <v>9.6366934961064601</v>
      </c>
      <c r="J4703">
        <v>-2.75930157118415</v>
      </c>
      <c r="K4703">
        <v>22.8882222068118</v>
      </c>
      <c r="L4703">
        <v>20.4901955214659</v>
      </c>
      <c r="M4703">
        <v>49.829539143146199</v>
      </c>
      <c r="N4703">
        <v>1.7286507575275301</v>
      </c>
      <c r="O4703">
        <v>4.9331103678929598</v>
      </c>
      <c r="P4703">
        <v>49.5934959349593</v>
      </c>
    </row>
    <row r="4704" spans="1:17" hidden="1" x14ac:dyDescent="0.3">
      <c r="A4704" t="s">
        <v>9638</v>
      </c>
      <c r="B4704" t="s">
        <v>9639</v>
      </c>
      <c r="C4704" t="s">
        <v>10405</v>
      </c>
      <c r="D4704" t="s">
        <v>400</v>
      </c>
      <c r="E4704">
        <v>5.2610000000000001</v>
      </c>
      <c r="F4704">
        <v>263.05</v>
      </c>
      <c r="G4704">
        <v>1838.5624863084799</v>
      </c>
      <c r="H4704">
        <v>27.114369026591</v>
      </c>
      <c r="I4704">
        <v>506.68602481100498</v>
      </c>
      <c r="J4704">
        <v>6.1718983613109399</v>
      </c>
      <c r="K4704">
        <v>195.359720769586</v>
      </c>
      <c r="L4704">
        <v>110.72390606572399</v>
      </c>
      <c r="M4704">
        <v>93.038900997909707</v>
      </c>
      <c r="N4704">
        <v>1.87277678074138</v>
      </c>
      <c r="O4704">
        <v>0</v>
      </c>
      <c r="P4704">
        <v>1870.4119850187201</v>
      </c>
    </row>
    <row r="4705" spans="1:17" hidden="1" x14ac:dyDescent="0.3">
      <c r="A4705" t="s">
        <v>9640</v>
      </c>
      <c r="B4705" t="s">
        <v>9641</v>
      </c>
      <c r="C4705" t="s">
        <v>10405</v>
      </c>
      <c r="D4705" t="s">
        <v>130</v>
      </c>
      <c r="E4705">
        <v>5.2162110000000004</v>
      </c>
      <c r="F4705">
        <v>1.17</v>
      </c>
      <c r="G4705">
        <v>-0.38882455293972701</v>
      </c>
      <c r="H4705">
        <v>4.2370251430463801</v>
      </c>
      <c r="I4705">
        <v>-4.8946394831819298</v>
      </c>
      <c r="J4705">
        <v>-7.9353811430211803</v>
      </c>
      <c r="K4705">
        <v>1.1282001774049399</v>
      </c>
      <c r="L4705">
        <v>1.0610165698534799</v>
      </c>
      <c r="M4705">
        <v>57.305229931742403</v>
      </c>
      <c r="N4705">
        <v>0.49145532707213802</v>
      </c>
      <c r="O4705">
        <v>46.153846153846096</v>
      </c>
      <c r="P4705">
        <v>60.273972602739697</v>
      </c>
      <c r="Q4705">
        <v>2.3175779180346998E-2</v>
      </c>
    </row>
    <row r="4706" spans="1:17" hidden="1" x14ac:dyDescent="0.3">
      <c r="A4706" t="s">
        <v>9642</v>
      </c>
      <c r="B4706" t="s">
        <v>9643</v>
      </c>
      <c r="C4706" t="s">
        <v>10405</v>
      </c>
      <c r="D4706" t="s">
        <v>549</v>
      </c>
      <c r="E4706">
        <v>5.2065000000000001</v>
      </c>
      <c r="F4706">
        <v>26.7</v>
      </c>
      <c r="G4706">
        <v>-1.6055962712187</v>
      </c>
      <c r="H4706">
        <v>-1.5596624640352801</v>
      </c>
      <c r="I4706">
        <v>-1.00405535066231</v>
      </c>
      <c r="J4706">
        <v>-14.2787335309983</v>
      </c>
      <c r="K4706">
        <v>25.923438158161101</v>
      </c>
      <c r="L4706">
        <v>22.832433560841299</v>
      </c>
      <c r="M4706">
        <v>40.576907521697301</v>
      </c>
      <c r="N4706">
        <v>1.37582202261998</v>
      </c>
      <c r="O4706">
        <v>25.430711610486899</v>
      </c>
      <c r="P4706">
        <v>61.426844014510202</v>
      </c>
      <c r="Q4706">
        <v>0.148187342438511</v>
      </c>
    </row>
    <row r="4707" spans="1:17" hidden="1" x14ac:dyDescent="0.3">
      <c r="A4707" t="s">
        <v>9644</v>
      </c>
      <c r="B4707" t="s">
        <v>9645</v>
      </c>
      <c r="C4707" t="s">
        <v>10405</v>
      </c>
      <c r="D4707" t="s">
        <v>1211</v>
      </c>
      <c r="E4707">
        <v>5.1427440200000003</v>
      </c>
      <c r="F4707">
        <v>4.54</v>
      </c>
      <c r="G4707">
        <v>97.443430582686204</v>
      </c>
      <c r="H4707">
        <v>-29.000838934623498</v>
      </c>
      <c r="I4707">
        <v>2.0790447273443999</v>
      </c>
      <c r="J4707">
        <v>-5.4645420611197801</v>
      </c>
      <c r="K4707">
        <v>5.54044758916526</v>
      </c>
      <c r="L4707">
        <v>4.8717552056950204</v>
      </c>
      <c r="M4707">
        <v>21.412579443182999</v>
      </c>
      <c r="N4707">
        <v>0.32749965989680502</v>
      </c>
      <c r="O4707">
        <v>126.87224669603501</v>
      </c>
      <c r="P4707">
        <v>140.21164021164</v>
      </c>
    </row>
    <row r="4708" spans="1:17" hidden="1" x14ac:dyDescent="0.3">
      <c r="A4708" t="s">
        <v>9646</v>
      </c>
      <c r="B4708" t="s">
        <v>9647</v>
      </c>
      <c r="C4708" t="s">
        <v>10405</v>
      </c>
      <c r="D4708" t="s">
        <v>549</v>
      </c>
      <c r="E4708">
        <v>5.1172599999999999</v>
      </c>
      <c r="F4708">
        <v>16.55</v>
      </c>
      <c r="G4708">
        <v>-31.849498710243001</v>
      </c>
      <c r="H4708">
        <v>-4.5008389346235198</v>
      </c>
      <c r="I4708">
        <v>-17.394639483181901</v>
      </c>
      <c r="J4708">
        <v>-2.0530282018447199</v>
      </c>
      <c r="K4708">
        <v>16.549999999999901</v>
      </c>
      <c r="L4708">
        <v>16.55</v>
      </c>
      <c r="M4708">
        <v>100</v>
      </c>
      <c r="O4708">
        <v>0</v>
      </c>
      <c r="P4708">
        <v>0</v>
      </c>
    </row>
    <row r="4709" spans="1:17" hidden="1" x14ac:dyDescent="0.3">
      <c r="A4709" t="s">
        <v>9648</v>
      </c>
      <c r="B4709" t="s">
        <v>9649</v>
      </c>
      <c r="C4709" t="s">
        <v>10405</v>
      </c>
      <c r="E4709">
        <v>5.1149339999999999</v>
      </c>
      <c r="F4709">
        <v>7.9</v>
      </c>
      <c r="G4709">
        <v>89.439016695919307</v>
      </c>
      <c r="H4709">
        <v>-14.857981791766299</v>
      </c>
      <c r="I4709">
        <v>40.605360516818003</v>
      </c>
      <c r="J4709">
        <v>-1.65302820184472</v>
      </c>
      <c r="K4709">
        <v>7.9405365664552603</v>
      </c>
      <c r="L4709">
        <v>6.4868063420756901</v>
      </c>
      <c r="M4709">
        <v>50.1577570925039</v>
      </c>
      <c r="N4709">
        <v>0.51403660832613096</v>
      </c>
      <c r="O4709">
        <v>16.329113924050599</v>
      </c>
      <c r="P4709">
        <v>163.333333333333</v>
      </c>
      <c r="Q4709">
        <v>8.5141879091953004E-2</v>
      </c>
    </row>
    <row r="4710" spans="1:17" hidden="1" x14ac:dyDescent="0.3">
      <c r="A4710" t="s">
        <v>9650</v>
      </c>
      <c r="B4710" t="s">
        <v>9651</v>
      </c>
      <c r="C4710" t="s">
        <v>10405</v>
      </c>
      <c r="D4710" t="s">
        <v>1614</v>
      </c>
      <c r="E4710">
        <v>5.1049600000000002</v>
      </c>
      <c r="F4710">
        <v>11.2</v>
      </c>
      <c r="G4710">
        <v>-28.145795006539299</v>
      </c>
      <c r="H4710">
        <v>-18.9393416084203</v>
      </c>
      <c r="I4710">
        <v>-12.7217422869202</v>
      </c>
      <c r="J4710">
        <v>-2.0530282018447199</v>
      </c>
      <c r="K4710">
        <v>11.95388069959</v>
      </c>
      <c r="L4710">
        <v>11.4296585893597</v>
      </c>
      <c r="M4710">
        <v>5.4973314154045703</v>
      </c>
      <c r="N4710">
        <v>0.40259740259740201</v>
      </c>
      <c r="O4710">
        <v>42.857142857142797</v>
      </c>
      <c r="P4710">
        <v>30.841121495326998</v>
      </c>
    </row>
    <row r="4711" spans="1:17" hidden="1" x14ac:dyDescent="0.3">
      <c r="A4711" t="s">
        <v>9652</v>
      </c>
      <c r="B4711" t="s">
        <v>9653</v>
      </c>
      <c r="C4711" t="s">
        <v>10405</v>
      </c>
      <c r="D4711" t="s">
        <v>74</v>
      </c>
      <c r="E4711">
        <v>5.0878750000000004</v>
      </c>
      <c r="F4711">
        <v>5.05</v>
      </c>
      <c r="G4711">
        <v>-50.266300002650198</v>
      </c>
      <c r="H4711">
        <v>-9.6956441294287092</v>
      </c>
      <c r="I4711">
        <v>-16.596236289569099</v>
      </c>
      <c r="J4711">
        <v>-2.6366857893933502</v>
      </c>
      <c r="K4711">
        <v>5.3129789893154102</v>
      </c>
      <c r="L4711">
        <v>5.6616122111106302</v>
      </c>
      <c r="M4711">
        <v>38.294491901695302</v>
      </c>
      <c r="N4711">
        <v>0.455711037302655</v>
      </c>
      <c r="O4711">
        <v>54.257425742574199</v>
      </c>
      <c r="P4711">
        <v>12.2222222222222</v>
      </c>
      <c r="Q4711">
        <v>2.2310390604631001E-2</v>
      </c>
    </row>
    <row r="4712" spans="1:17" hidden="1" x14ac:dyDescent="0.3">
      <c r="A4712" t="s">
        <v>9654</v>
      </c>
      <c r="B4712" t="s">
        <v>9655</v>
      </c>
      <c r="C4712" t="s">
        <v>10405</v>
      </c>
      <c r="D4712" t="s">
        <v>592</v>
      </c>
      <c r="E4712">
        <v>5.0825316000000003</v>
      </c>
      <c r="F4712">
        <v>12</v>
      </c>
      <c r="G4712">
        <v>-29.808682383712402</v>
      </c>
      <c r="H4712">
        <v>-19.072267506052</v>
      </c>
      <c r="I4712">
        <v>-9.3838384030739004</v>
      </c>
      <c r="J4712">
        <v>-11.1715692352793</v>
      </c>
      <c r="K4712">
        <v>13.3437117314911</v>
      </c>
      <c r="L4712">
        <v>12.951460164813</v>
      </c>
      <c r="M4712">
        <v>31.360014570535</v>
      </c>
      <c r="N4712">
        <v>2.4289103506193501</v>
      </c>
      <c r="O4712">
        <v>33.75</v>
      </c>
      <c r="P4712">
        <v>25.130344108446302</v>
      </c>
    </row>
    <row r="4713" spans="1:17" hidden="1" x14ac:dyDescent="0.3">
      <c r="A4713" t="s">
        <v>9656</v>
      </c>
      <c r="B4713" t="s">
        <v>9657</v>
      </c>
      <c r="C4713" t="s">
        <v>10405</v>
      </c>
      <c r="D4713" t="s">
        <v>374</v>
      </c>
      <c r="E4713">
        <v>5.0701200000000002</v>
      </c>
      <c r="F4713">
        <v>33.4</v>
      </c>
      <c r="G4713">
        <v>83.634372257498796</v>
      </c>
      <c r="H4713">
        <v>-4.5008389346235198</v>
      </c>
      <c r="I4713">
        <v>98.089231484560003</v>
      </c>
      <c r="K4713">
        <v>20.283280733958801</v>
      </c>
      <c r="M4713">
        <v>99.999416298958096</v>
      </c>
      <c r="N4713">
        <v>0.19718309859154901</v>
      </c>
      <c r="O4713">
        <v>0</v>
      </c>
      <c r="P4713">
        <v>121.192052980132</v>
      </c>
    </row>
    <row r="4714" spans="1:17" hidden="1" x14ac:dyDescent="0.3">
      <c r="A4714" t="s">
        <v>9658</v>
      </c>
      <c r="B4714" t="s">
        <v>9659</v>
      </c>
      <c r="C4714" t="s">
        <v>10405</v>
      </c>
      <c r="D4714" t="s">
        <v>549</v>
      </c>
      <c r="E4714">
        <v>5.07</v>
      </c>
      <c r="F4714">
        <v>8.4499999999999993</v>
      </c>
      <c r="G4714">
        <v>-2.8418651224568299</v>
      </c>
      <c r="H4714">
        <v>-9.8639674262436206</v>
      </c>
      <c r="I4714">
        <v>51.605360516818003</v>
      </c>
      <c r="J4714">
        <v>0.24165778849345501</v>
      </c>
      <c r="K4714">
        <v>8.0415191979465792</v>
      </c>
      <c r="L4714">
        <v>6.7842671142497597</v>
      </c>
      <c r="M4714">
        <v>56.22161063787</v>
      </c>
      <c r="N4714">
        <v>0.71011123113796704</v>
      </c>
      <c r="O4714">
        <v>18.816568047337199</v>
      </c>
      <c r="P4714">
        <v>85.307017543859601</v>
      </c>
      <c r="Q4714">
        <v>6.2695763771260002E-2</v>
      </c>
    </row>
    <row r="4715" spans="1:17" hidden="1" x14ac:dyDescent="0.3">
      <c r="A4715" t="s">
        <v>9660</v>
      </c>
      <c r="B4715" t="s">
        <v>9661</v>
      </c>
      <c r="C4715" t="s">
        <v>10405</v>
      </c>
      <c r="D4715" t="s">
        <v>125</v>
      </c>
      <c r="E4715">
        <v>5.0652321599999999</v>
      </c>
      <c r="F4715">
        <v>0.3</v>
      </c>
      <c r="G4715">
        <v>-5.5931859894901201</v>
      </c>
      <c r="H4715">
        <v>-1.87035303188851</v>
      </c>
      <c r="I4715">
        <v>-12.2495918825592</v>
      </c>
      <c r="J4715">
        <v>1.0670674632677399</v>
      </c>
      <c r="K4715">
        <v>0.38104149371468099</v>
      </c>
      <c r="L4715">
        <v>0.316837459592406</v>
      </c>
      <c r="M4715">
        <v>38.332852816306797</v>
      </c>
      <c r="N4715">
        <v>1</v>
      </c>
      <c r="Q4715">
        <v>5.2048647419290002E-2</v>
      </c>
    </row>
    <row r="4716" spans="1:17" hidden="1" x14ac:dyDescent="0.3">
      <c r="A4716" t="s">
        <v>9662</v>
      </c>
      <c r="B4716" t="s">
        <v>9663</v>
      </c>
      <c r="C4716" t="s">
        <v>10405</v>
      </c>
      <c r="D4716" t="s">
        <v>130</v>
      </c>
      <c r="E4716">
        <v>5.055555</v>
      </c>
      <c r="F4716">
        <v>4.8499999999999996</v>
      </c>
      <c r="G4716">
        <v>-5.5931859894901201</v>
      </c>
      <c r="H4716">
        <v>-1.87035303188851</v>
      </c>
      <c r="I4716">
        <v>-12.2495918825592</v>
      </c>
      <c r="J4716">
        <v>1.0670674632677399</v>
      </c>
      <c r="K4716">
        <v>5.1230840222052203</v>
      </c>
      <c r="M4716">
        <v>99.999956885964906</v>
      </c>
      <c r="N4716">
        <v>1</v>
      </c>
    </row>
    <row r="4717" spans="1:17" hidden="1" x14ac:dyDescent="0.3">
      <c r="A4717" t="s">
        <v>9664</v>
      </c>
      <c r="B4717" t="s">
        <v>9665</v>
      </c>
      <c r="C4717" t="s">
        <v>10405</v>
      </c>
      <c r="D4717" t="s">
        <v>46</v>
      </c>
      <c r="E4717">
        <v>5.0482076539999996</v>
      </c>
      <c r="F4717">
        <v>14.14</v>
      </c>
      <c r="G4717">
        <v>-12.2217491332549</v>
      </c>
      <c r="H4717">
        <v>8.6462440563378493</v>
      </c>
      <c r="I4717">
        <v>26.891074802532302</v>
      </c>
      <c r="J4717">
        <v>12.6014264193043</v>
      </c>
      <c r="K4717">
        <v>12.1666501179294</v>
      </c>
      <c r="L4717">
        <v>11.457666881985</v>
      </c>
      <c r="M4717">
        <v>70.677505251724497</v>
      </c>
      <c r="N4717">
        <v>1.5289138485329401</v>
      </c>
      <c r="O4717">
        <v>5.7284299858557199</v>
      </c>
      <c r="P4717">
        <v>72.439024390243901</v>
      </c>
      <c r="Q4717">
        <v>8.7817625963889992E-3</v>
      </c>
    </row>
    <row r="4718" spans="1:17" hidden="1" x14ac:dyDescent="0.3">
      <c r="A4718" t="s">
        <v>9666</v>
      </c>
      <c r="B4718" t="s">
        <v>9667</v>
      </c>
      <c r="C4718" t="s">
        <v>10405</v>
      </c>
      <c r="D4718" t="s">
        <v>46</v>
      </c>
      <c r="E4718">
        <v>5.0374499999999998</v>
      </c>
      <c r="F4718">
        <v>2.15</v>
      </c>
      <c r="G4718">
        <v>9.5978697108095297</v>
      </c>
      <c r="H4718">
        <v>-14.1924688905706</v>
      </c>
      <c r="I4718">
        <v>47.989975901433397</v>
      </c>
      <c r="J4718">
        <v>-2.0530282018447199</v>
      </c>
      <c r="K4718">
        <v>2.0198555706221701</v>
      </c>
      <c r="L4718">
        <v>1.76524768326849</v>
      </c>
      <c r="M4718">
        <v>54.835517802105201</v>
      </c>
      <c r="N4718">
        <v>0.81457644297260701</v>
      </c>
      <c r="O4718">
        <v>13.953488372093</v>
      </c>
      <c r="P4718">
        <v>88.596491228070093</v>
      </c>
      <c r="Q4718">
        <v>3.2317382499780001E-2</v>
      </c>
    </row>
    <row r="4719" spans="1:17" hidden="1" x14ac:dyDescent="0.3">
      <c r="A4719" t="s">
        <v>9668</v>
      </c>
      <c r="B4719" t="s">
        <v>9669</v>
      </c>
      <c r="C4719" t="s">
        <v>10405</v>
      </c>
      <c r="D4719" t="s">
        <v>130</v>
      </c>
      <c r="E4719">
        <v>5.01</v>
      </c>
      <c r="F4719">
        <v>16.7</v>
      </c>
      <c r="G4719">
        <v>103.36176889539</v>
      </c>
      <c r="H4719">
        <v>-12.855930318435499</v>
      </c>
      <c r="I4719">
        <v>-57.018645267708301</v>
      </c>
      <c r="J4719">
        <v>-1.9389380706410699</v>
      </c>
      <c r="K4719">
        <v>17.920527276831599</v>
      </c>
      <c r="L4719">
        <v>16.272860356182001</v>
      </c>
      <c r="M4719">
        <v>34.176053404521198</v>
      </c>
      <c r="N4719">
        <v>1.2564965328286699</v>
      </c>
      <c r="O4719">
        <v>102.33532934131701</v>
      </c>
      <c r="P4719">
        <v>160.12461059189999</v>
      </c>
    </row>
    <row r="4720" spans="1:17" hidden="1" x14ac:dyDescent="0.3">
      <c r="A4720" t="s">
        <v>9670</v>
      </c>
      <c r="B4720" t="s">
        <v>9671</v>
      </c>
      <c r="C4720" t="s">
        <v>10405</v>
      </c>
      <c r="D4720" t="s">
        <v>54</v>
      </c>
      <c r="E4720">
        <v>4.9886761759999896</v>
      </c>
      <c r="F4720">
        <v>11.24</v>
      </c>
      <c r="G4720">
        <v>55.172131905397499</v>
      </c>
      <c r="H4720">
        <v>5.6952394967490303</v>
      </c>
      <c r="I4720">
        <v>44.331979221853999</v>
      </c>
      <c r="J4720">
        <v>-2.0530282018447199</v>
      </c>
      <c r="K4720">
        <v>10.155965069224001</v>
      </c>
      <c r="L4720">
        <v>8.3012586530908106</v>
      </c>
      <c r="M4720">
        <v>100</v>
      </c>
      <c r="N4720">
        <v>1.4354066985645899</v>
      </c>
      <c r="O4720">
        <v>0</v>
      </c>
      <c r="P4720">
        <v>87.021630615640603</v>
      </c>
    </row>
    <row r="4721" spans="1:17" hidden="1" x14ac:dyDescent="0.3">
      <c r="A4721" t="s">
        <v>9672</v>
      </c>
      <c r="B4721" t="s">
        <v>9673</v>
      </c>
      <c r="C4721" t="s">
        <v>10405</v>
      </c>
      <c r="D4721" t="s">
        <v>393</v>
      </c>
      <c r="E4721">
        <v>4.9749999999999996</v>
      </c>
      <c r="F4721">
        <v>9.9499999999999993</v>
      </c>
      <c r="G4721">
        <v>-26.8916928030701</v>
      </c>
      <c r="H4721">
        <v>-4.5008389346235198</v>
      </c>
      <c r="I4721">
        <v>-12.436833576008899</v>
      </c>
      <c r="J4721">
        <v>-2.0530282018447199</v>
      </c>
      <c r="K4721">
        <v>9.8999801026378407</v>
      </c>
      <c r="L4721">
        <v>9.7875940384308908</v>
      </c>
      <c r="M4721">
        <v>100</v>
      </c>
      <c r="N4721">
        <v>0</v>
      </c>
      <c r="O4721">
        <v>0</v>
      </c>
      <c r="P4721">
        <v>10.432852386237499</v>
      </c>
    </row>
    <row r="4722" spans="1:17" hidden="1" x14ac:dyDescent="0.3">
      <c r="A4722" t="s">
        <v>9674</v>
      </c>
      <c r="B4722" t="s">
        <v>9675</v>
      </c>
      <c r="C4722" t="s">
        <v>10405</v>
      </c>
      <c r="D4722" t="s">
        <v>51</v>
      </c>
      <c r="E4722">
        <v>4.9447669899999998</v>
      </c>
      <c r="F4722">
        <v>5.9</v>
      </c>
      <c r="G4722">
        <v>-42.994077023495997</v>
      </c>
      <c r="H4722">
        <v>0.66850152883458402</v>
      </c>
      <c r="I4722">
        <v>-13.885867553357301</v>
      </c>
      <c r="J4722">
        <v>-2.0530282018447199</v>
      </c>
      <c r="K4722">
        <v>5.6067409423238397</v>
      </c>
      <c r="L4722">
        <v>5.7431107573441604</v>
      </c>
      <c r="M4722">
        <v>99.646027352801696</v>
      </c>
      <c r="N4722">
        <v>0.82154882154882103</v>
      </c>
      <c r="O4722">
        <v>12.542372881355901</v>
      </c>
      <c r="P4722">
        <v>18</v>
      </c>
    </row>
    <row r="4723" spans="1:17" hidden="1" x14ac:dyDescent="0.3">
      <c r="A4723" t="s">
        <v>9676</v>
      </c>
      <c r="B4723" t="s">
        <v>9677</v>
      </c>
      <c r="C4723" t="s">
        <v>10405</v>
      </c>
      <c r="D4723" t="s">
        <v>74</v>
      </c>
      <c r="E4723">
        <v>4.8924772000000001</v>
      </c>
      <c r="F4723">
        <v>11.96</v>
      </c>
      <c r="G4723">
        <v>-40.551788786578904</v>
      </c>
      <c r="H4723">
        <v>-1.91685960645814</v>
      </c>
      <c r="I4723">
        <v>-3.48987757842001</v>
      </c>
      <c r="J4723">
        <v>-2.0530282018447199</v>
      </c>
      <c r="K4723">
        <v>11.819476447180501</v>
      </c>
      <c r="L4723">
        <v>11.997467765747199</v>
      </c>
      <c r="M4723">
        <v>53.9674888458133</v>
      </c>
      <c r="N4723">
        <v>0.99606233695987401</v>
      </c>
      <c r="O4723">
        <v>17.056856187290901</v>
      </c>
      <c r="P4723">
        <v>26.5608465608465</v>
      </c>
      <c r="Q4723">
        <v>-8.2771998252524001E-2</v>
      </c>
    </row>
    <row r="4724" spans="1:17" hidden="1" x14ac:dyDescent="0.3">
      <c r="A4724" t="s">
        <v>9678</v>
      </c>
      <c r="B4724" t="s">
        <v>9679</v>
      </c>
      <c r="C4724" t="s">
        <v>10405</v>
      </c>
      <c r="D4724" t="s">
        <v>7467</v>
      </c>
      <c r="E4724">
        <v>4.8901849339999997</v>
      </c>
      <c r="F4724">
        <v>5.23</v>
      </c>
      <c r="G4724">
        <v>-45.116497051868201</v>
      </c>
      <c r="H4724">
        <v>-1.34502039418959</v>
      </c>
      <c r="I4724">
        <v>-37.911356808409799</v>
      </c>
      <c r="J4724">
        <v>-2.0530282018447199</v>
      </c>
      <c r="K4724">
        <v>5.2283341353493897</v>
      </c>
      <c r="L4724">
        <v>5.8864246947957897</v>
      </c>
      <c r="M4724">
        <v>40.332342085248797</v>
      </c>
      <c r="N4724">
        <v>0.75619834710743805</v>
      </c>
      <c r="O4724">
        <v>39.196940726577402</v>
      </c>
      <c r="P4724">
        <v>37.631578947368403</v>
      </c>
    </row>
    <row r="4725" spans="1:17" hidden="1" x14ac:dyDescent="0.3">
      <c r="A4725" t="s">
        <v>9680</v>
      </c>
      <c r="B4725" t="s">
        <v>9681</v>
      </c>
      <c r="C4725" t="s">
        <v>10405</v>
      </c>
      <c r="D4725" t="s">
        <v>374</v>
      </c>
      <c r="E4725">
        <v>4.8839610000000002</v>
      </c>
      <c r="F4725">
        <v>6.15</v>
      </c>
      <c r="G4725">
        <v>-19.005462012995299</v>
      </c>
      <c r="H4725">
        <v>-9.0462934800780701</v>
      </c>
      <c r="I4725">
        <v>2.0228362449734099</v>
      </c>
      <c r="J4725">
        <v>-13.3206338356475</v>
      </c>
      <c r="K4725">
        <v>6.1809258185974798</v>
      </c>
      <c r="L4725">
        <v>5.8819768487023696</v>
      </c>
      <c r="M4725">
        <v>39.0237290288159</v>
      </c>
      <c r="N4725">
        <v>0.99695795860011105</v>
      </c>
      <c r="O4725">
        <v>19.512195121951201</v>
      </c>
      <c r="P4725">
        <v>33.4056399132321</v>
      </c>
      <c r="Q4725">
        <v>9.3544518614555996E-2</v>
      </c>
    </row>
    <row r="4726" spans="1:17" hidden="1" x14ac:dyDescent="0.3">
      <c r="A4726" t="s">
        <v>9682</v>
      </c>
      <c r="B4726" t="s">
        <v>9683</v>
      </c>
      <c r="C4726" t="s">
        <v>10405</v>
      </c>
      <c r="D4726" t="s">
        <v>1211</v>
      </c>
      <c r="E4726">
        <v>4.8832000000000004</v>
      </c>
      <c r="F4726">
        <v>1.4</v>
      </c>
      <c r="G4726">
        <v>-15.182832043576401</v>
      </c>
      <c r="H4726">
        <v>-12.2930467268313</v>
      </c>
      <c r="I4726">
        <v>-34.554402796791301</v>
      </c>
      <c r="J4726">
        <v>-10.4401249760382</v>
      </c>
      <c r="K4726">
        <v>1.55872318505845</v>
      </c>
      <c r="L4726">
        <v>1.6453778031734401</v>
      </c>
      <c r="M4726">
        <v>35.360770903235696</v>
      </c>
      <c r="N4726">
        <v>0.84411255185382505</v>
      </c>
      <c r="O4726">
        <v>61.428571428571402</v>
      </c>
      <c r="P4726">
        <v>17.647058823529399</v>
      </c>
      <c r="Q4726">
        <v>-5.1801815985205002E-2</v>
      </c>
    </row>
    <row r="4727" spans="1:17" hidden="1" x14ac:dyDescent="0.3">
      <c r="A4727" t="s">
        <v>9684</v>
      </c>
      <c r="B4727" t="s">
        <v>9685</v>
      </c>
      <c r="C4727" t="s">
        <v>10405</v>
      </c>
      <c r="D4727" t="s">
        <v>21</v>
      </c>
      <c r="E4727">
        <v>4.87967788</v>
      </c>
      <c r="F4727">
        <v>3.08</v>
      </c>
      <c r="G4727">
        <v>5.0393901786457898</v>
      </c>
      <c r="H4727">
        <v>-12.076596510381099</v>
      </c>
      <c r="I4727">
        <v>-44.061306149848498</v>
      </c>
      <c r="J4727">
        <v>0.640574491757956</v>
      </c>
      <c r="K4727">
        <v>3.2048348437398602</v>
      </c>
      <c r="M4727">
        <v>29.228336794833101</v>
      </c>
      <c r="N4727">
        <v>0.73439371826935196</v>
      </c>
      <c r="O4727">
        <v>52.597402597402599</v>
      </c>
      <c r="P4727">
        <v>39.999999999999901</v>
      </c>
      <c r="Q4727">
        <v>-5.1036488785430002E-3</v>
      </c>
    </row>
    <row r="4728" spans="1:17" hidden="1" x14ac:dyDescent="0.3">
      <c r="A4728" t="s">
        <v>9686</v>
      </c>
      <c r="B4728" t="s">
        <v>9687</v>
      </c>
      <c r="C4728" t="s">
        <v>10405</v>
      </c>
      <c r="D4728" t="s">
        <v>549</v>
      </c>
      <c r="E4728">
        <v>4.875</v>
      </c>
      <c r="F4728">
        <v>16.25</v>
      </c>
      <c r="G4728">
        <v>-12.276283110537401</v>
      </c>
      <c r="H4728">
        <v>-4.5008389346235198</v>
      </c>
      <c r="I4728">
        <v>-10.4867447463398</v>
      </c>
      <c r="J4728">
        <v>-2.6378235234821501</v>
      </c>
      <c r="K4728">
        <v>16.928066587126501</v>
      </c>
      <c r="L4728">
        <v>15.6586786054106</v>
      </c>
      <c r="M4728">
        <v>40.856410049957297</v>
      </c>
      <c r="N4728">
        <v>0.93241927597541596</v>
      </c>
      <c r="O4728">
        <v>21.538461538461501</v>
      </c>
      <c r="P4728">
        <v>59.001956947162398</v>
      </c>
      <c r="Q4728">
        <v>1.5238178016628001E-2</v>
      </c>
    </row>
    <row r="4729" spans="1:17" hidden="1" x14ac:dyDescent="0.3">
      <c r="A4729" t="s">
        <v>9688</v>
      </c>
      <c r="B4729" t="s">
        <v>9689</v>
      </c>
      <c r="C4729" t="s">
        <v>10405</v>
      </c>
      <c r="D4729" t="s">
        <v>144</v>
      </c>
      <c r="E4729">
        <v>4.87</v>
      </c>
      <c r="F4729">
        <v>9.74</v>
      </c>
      <c r="G4729">
        <v>86.047593012351996</v>
      </c>
      <c r="H4729">
        <v>-8.4371088502748801</v>
      </c>
      <c r="I4729">
        <v>-34.571510231481199</v>
      </c>
      <c r="J4729">
        <v>-3.0192117767239401</v>
      </c>
      <c r="K4729">
        <v>10.375920080099601</v>
      </c>
      <c r="L4729">
        <v>9.5049185498262201</v>
      </c>
      <c r="M4729">
        <v>23.799169128523399</v>
      </c>
      <c r="N4729">
        <v>0.173865112799716</v>
      </c>
      <c r="O4729">
        <v>53.490759753593402</v>
      </c>
      <c r="P4729">
        <v>117.89709172259499</v>
      </c>
      <c r="Q4729">
        <v>4.7194968860736E-2</v>
      </c>
    </row>
    <row r="4730" spans="1:17" hidden="1" x14ac:dyDescent="0.3">
      <c r="A4730" t="s">
        <v>9690</v>
      </c>
      <c r="B4730" t="s">
        <v>9691</v>
      </c>
      <c r="C4730" t="s">
        <v>10405</v>
      </c>
      <c r="D4730" t="s">
        <v>400</v>
      </c>
      <c r="E4730">
        <v>4.8555000000000001</v>
      </c>
      <c r="F4730">
        <v>14.94</v>
      </c>
      <c r="G4730">
        <v>60.924694838143999</v>
      </c>
      <c r="H4730">
        <v>-11.0772412557066</v>
      </c>
      <c r="I4730">
        <v>7.9409309866167304</v>
      </c>
      <c r="J4730">
        <v>1.4469717981552701</v>
      </c>
      <c r="K4730">
        <v>16.272032664800999</v>
      </c>
      <c r="L4730">
        <v>14.470419212220399</v>
      </c>
      <c r="M4730">
        <v>58.747800920816402</v>
      </c>
      <c r="N4730">
        <v>0.622873068169573</v>
      </c>
      <c r="O4730">
        <v>99.933065595716201</v>
      </c>
      <c r="P4730">
        <v>123.318385650224</v>
      </c>
      <c r="Q4730">
        <v>0.10745875285003199</v>
      </c>
    </row>
    <row r="4731" spans="1:17" hidden="1" x14ac:dyDescent="0.3">
      <c r="A4731" t="s">
        <v>9692</v>
      </c>
      <c r="B4731" t="s">
        <v>9693</v>
      </c>
      <c r="C4731" t="s">
        <v>10405</v>
      </c>
      <c r="D4731" t="s">
        <v>161</v>
      </c>
      <c r="E4731">
        <v>4.8364752799999904</v>
      </c>
      <c r="F4731">
        <v>5.6</v>
      </c>
      <c r="G4731">
        <v>-25.182832043576401</v>
      </c>
      <c r="K4731">
        <v>5.4856592989664099</v>
      </c>
      <c r="L4731">
        <v>5.3129273959650396</v>
      </c>
      <c r="M4731">
        <v>11.3707014279082</v>
      </c>
      <c r="N4731">
        <v>1</v>
      </c>
      <c r="O4731">
        <v>29.464285714285701</v>
      </c>
      <c r="P4731">
        <v>31.764705882352899</v>
      </c>
      <c r="Q4731">
        <v>-8.5879446318412003E-2</v>
      </c>
    </row>
    <row r="4732" spans="1:17" hidden="1" x14ac:dyDescent="0.3">
      <c r="A4732" t="s">
        <v>9694</v>
      </c>
      <c r="B4732" t="s">
        <v>5705</v>
      </c>
      <c r="C4732" t="s">
        <v>10405</v>
      </c>
      <c r="D4732" t="s">
        <v>4278</v>
      </c>
      <c r="E4732">
        <v>4.8343391999999996</v>
      </c>
      <c r="F4732">
        <v>2.16</v>
      </c>
      <c r="G4732">
        <v>23.546184742994299</v>
      </c>
      <c r="K4732">
        <v>1.8966483147581801</v>
      </c>
      <c r="L4732">
        <v>1.6315942101912</v>
      </c>
      <c r="M4732">
        <v>76.078640359935704</v>
      </c>
      <c r="N4732">
        <v>1</v>
      </c>
      <c r="O4732">
        <v>4.1666666666666501</v>
      </c>
      <c r="P4732">
        <v>57.664233576642303</v>
      </c>
      <c r="Q4732">
        <v>0.17811967013375701</v>
      </c>
    </row>
    <row r="4733" spans="1:17" hidden="1" x14ac:dyDescent="0.3">
      <c r="A4733" t="s">
        <v>9695</v>
      </c>
      <c r="B4733" t="s">
        <v>9696</v>
      </c>
      <c r="C4733" t="s">
        <v>10405</v>
      </c>
      <c r="E4733">
        <v>4.8321693000000003</v>
      </c>
      <c r="F4733">
        <v>15.33</v>
      </c>
      <c r="G4733">
        <v>81.660250593378095</v>
      </c>
      <c r="H4733">
        <v>-2.42927584611127</v>
      </c>
      <c r="I4733">
        <v>18.6302052373149</v>
      </c>
      <c r="J4733">
        <v>-3.5075736563901598</v>
      </c>
      <c r="K4733">
        <v>15.263408959260801</v>
      </c>
      <c r="L4733">
        <v>13.332347564231799</v>
      </c>
      <c r="M4733">
        <v>43.9749654159573</v>
      </c>
      <c r="N4733">
        <v>1.0704406145518199</v>
      </c>
      <c r="O4733">
        <v>22.113502935420701</v>
      </c>
      <c r="P4733">
        <v>141.41732283464501</v>
      </c>
      <c r="Q4733">
        <v>2.5682142431608001E-2</v>
      </c>
    </row>
    <row r="4734" spans="1:17" hidden="1" x14ac:dyDescent="0.3">
      <c r="A4734" t="s">
        <v>9697</v>
      </c>
      <c r="B4734" t="s">
        <v>9698</v>
      </c>
      <c r="C4734" t="s">
        <v>10405</v>
      </c>
      <c r="D4734" t="s">
        <v>549</v>
      </c>
      <c r="E4734">
        <v>4.8223000000000003</v>
      </c>
      <c r="F4734">
        <v>8.3000000000000007</v>
      </c>
      <c r="G4734">
        <v>-2.16199871024308</v>
      </c>
      <c r="H4734">
        <v>-6.4109512941740796</v>
      </c>
      <c r="I4734">
        <v>17.564710110314</v>
      </c>
      <c r="J4734">
        <v>-2.50912854391997</v>
      </c>
      <c r="K4734">
        <v>8.2310659657983294</v>
      </c>
      <c r="L4734">
        <v>7.0179403627965504</v>
      </c>
      <c r="M4734">
        <v>33.824118304022903</v>
      </c>
      <c r="N4734">
        <v>1.9852188246048199</v>
      </c>
      <c r="O4734">
        <v>12.771084337349301</v>
      </c>
      <c r="P4734">
        <v>76.595744680850999</v>
      </c>
    </row>
    <row r="4735" spans="1:17" hidden="1" x14ac:dyDescent="0.3">
      <c r="A4735" t="s">
        <v>9699</v>
      </c>
      <c r="B4735" t="s">
        <v>9700</v>
      </c>
      <c r="C4735" t="s">
        <v>10405</v>
      </c>
      <c r="E4735">
        <v>4.7701589999999996</v>
      </c>
      <c r="F4735">
        <v>0.53</v>
      </c>
      <c r="G4735">
        <v>-49.036998710242997</v>
      </c>
      <c r="H4735">
        <v>-4.5008389346235198</v>
      </c>
      <c r="I4735">
        <v>-26.0153291383543</v>
      </c>
      <c r="J4735">
        <v>3.7162025673860501</v>
      </c>
      <c r="K4735">
        <v>0.56201620644381101</v>
      </c>
      <c r="L4735">
        <v>0.63743240802647105</v>
      </c>
      <c r="M4735">
        <v>41.231094124929101</v>
      </c>
      <c r="N4735">
        <v>0.44005511185519303</v>
      </c>
      <c r="O4735">
        <v>81.132075471698101</v>
      </c>
      <c r="P4735">
        <v>3.9215686274509798</v>
      </c>
      <c r="Q4735">
        <v>-3.6004068210112997E-2</v>
      </c>
    </row>
    <row r="4736" spans="1:17" hidden="1" x14ac:dyDescent="0.3">
      <c r="A4736" t="s">
        <v>9701</v>
      </c>
      <c r="B4736" t="s">
        <v>9702</v>
      </c>
      <c r="C4736" t="s">
        <v>10405</v>
      </c>
      <c r="D4736" t="s">
        <v>21</v>
      </c>
      <c r="E4736">
        <v>4.7597759999999996</v>
      </c>
      <c r="F4736">
        <v>8.64</v>
      </c>
      <c r="G4736">
        <v>-27.122225982970299</v>
      </c>
      <c r="H4736">
        <v>-11.887829011800999</v>
      </c>
      <c r="I4736">
        <v>-7.6106496483661603</v>
      </c>
      <c r="J4736">
        <v>-3.2294987900800098</v>
      </c>
      <c r="K4736">
        <v>8.5649482214906492</v>
      </c>
      <c r="L4736">
        <v>8.4258570525664709</v>
      </c>
      <c r="M4736">
        <v>53.8006687126259</v>
      </c>
      <c r="N4736">
        <v>0.809853510215085</v>
      </c>
      <c r="O4736">
        <v>44.675925925925903</v>
      </c>
      <c r="P4736">
        <v>40.946166394779702</v>
      </c>
      <c r="Q4736">
        <v>7.6429634089653004E-2</v>
      </c>
    </row>
    <row r="4737" spans="1:17" hidden="1" x14ac:dyDescent="0.3">
      <c r="A4737" t="s">
        <v>9703</v>
      </c>
      <c r="B4737" t="s">
        <v>9704</v>
      </c>
      <c r="C4737" t="s">
        <v>10405</v>
      </c>
      <c r="D4737" t="s">
        <v>592</v>
      </c>
      <c r="E4737">
        <v>4.6930456649999996</v>
      </c>
      <c r="F4737">
        <v>30.27</v>
      </c>
      <c r="G4737">
        <v>-28.0429143481031</v>
      </c>
      <c r="H4737">
        <v>28.249161065376398</v>
      </c>
      <c r="I4737">
        <v>0.15875857507050301</v>
      </c>
      <c r="J4737">
        <v>13.6332463079591</v>
      </c>
      <c r="K4737">
        <v>24.785383699820901</v>
      </c>
      <c r="M4737">
        <v>74.580120516472405</v>
      </c>
      <c r="N4737">
        <v>3.1060606060606002</v>
      </c>
      <c r="O4737">
        <v>17.013544763792499</v>
      </c>
      <c r="P4737">
        <v>54.754601226993799</v>
      </c>
    </row>
    <row r="4738" spans="1:17" hidden="1" x14ac:dyDescent="0.3">
      <c r="A4738" t="s">
        <v>9705</v>
      </c>
      <c r="B4738" t="s">
        <v>9706</v>
      </c>
      <c r="C4738" t="s">
        <v>10405</v>
      </c>
      <c r="D4738" t="s">
        <v>549</v>
      </c>
      <c r="E4738">
        <v>4.6418749999999998</v>
      </c>
      <c r="F4738">
        <v>6.25</v>
      </c>
      <c r="G4738">
        <v>7.0393901786457898</v>
      </c>
      <c r="H4738">
        <v>-6.6354858968566903</v>
      </c>
      <c r="I4738">
        <v>-11.2825851538101</v>
      </c>
      <c r="J4738">
        <v>-2.22053238944941</v>
      </c>
      <c r="K4738">
        <v>6.0765800163880002</v>
      </c>
      <c r="L4738">
        <v>5.9301495798497399</v>
      </c>
      <c r="M4738">
        <v>72.286718892336793</v>
      </c>
      <c r="N4738">
        <v>0.91428571428571404</v>
      </c>
      <c r="O4738">
        <v>58.08</v>
      </c>
      <c r="P4738">
        <v>92.307692307692307</v>
      </c>
    </row>
    <row r="4739" spans="1:17" hidden="1" x14ac:dyDescent="0.3">
      <c r="A4739" t="s">
        <v>9707</v>
      </c>
      <c r="B4739" t="s">
        <v>9708</v>
      </c>
      <c r="C4739" t="s">
        <v>10405</v>
      </c>
      <c r="D4739" t="s">
        <v>74</v>
      </c>
      <c r="E4739">
        <v>4.641</v>
      </c>
      <c r="F4739">
        <v>2.73</v>
      </c>
      <c r="G4739">
        <v>-28.8306307857147</v>
      </c>
      <c r="H4739">
        <v>-0.79713523091983596</v>
      </c>
      <c r="I4739">
        <v>-3.1686980605877801</v>
      </c>
      <c r="J4739">
        <v>0.51107436225783298</v>
      </c>
      <c r="K4739">
        <v>2.7290816807274698</v>
      </c>
      <c r="L4739">
        <v>2.5908060560827999</v>
      </c>
      <c r="M4739">
        <v>44.743555232907099</v>
      </c>
      <c r="N4739">
        <v>0.93554872293581504</v>
      </c>
      <c r="O4739">
        <v>15.7509157509157</v>
      </c>
      <c r="P4739">
        <v>36.5</v>
      </c>
      <c r="Q4739">
        <v>4.5510102991088999E-2</v>
      </c>
    </row>
    <row r="4740" spans="1:17" hidden="1" x14ac:dyDescent="0.3">
      <c r="A4740" t="s">
        <v>9709</v>
      </c>
      <c r="B4740" t="s">
        <v>9710</v>
      </c>
      <c r="C4740" t="s">
        <v>10405</v>
      </c>
      <c r="D4740" t="s">
        <v>125</v>
      </c>
      <c r="E4740">
        <v>4.5973686999999996</v>
      </c>
      <c r="F4740">
        <v>10.63</v>
      </c>
      <c r="G4740">
        <v>-56.083283457213803</v>
      </c>
      <c r="H4740">
        <v>25.874161065376398</v>
      </c>
      <c r="I4740">
        <v>40.789884326341898</v>
      </c>
      <c r="J4740">
        <v>7.7364454823657898</v>
      </c>
      <c r="K4740">
        <v>9.11553347820327</v>
      </c>
      <c r="L4740">
        <v>9.9346427117512306</v>
      </c>
      <c r="M4740">
        <v>77.078685392452797</v>
      </c>
      <c r="N4740">
        <v>1.8293967442288399</v>
      </c>
      <c r="O4740">
        <v>87.770460959548402</v>
      </c>
      <c r="P4740">
        <v>74.262295081967196</v>
      </c>
      <c r="Q4740">
        <v>3.8974296500307003E-2</v>
      </c>
    </row>
    <row r="4741" spans="1:17" hidden="1" x14ac:dyDescent="0.3">
      <c r="A4741" t="s">
        <v>9711</v>
      </c>
      <c r="B4741" t="s">
        <v>9712</v>
      </c>
      <c r="C4741" t="s">
        <v>10405</v>
      </c>
      <c r="D4741" t="s">
        <v>125</v>
      </c>
      <c r="E4741">
        <v>4.5743378310000002</v>
      </c>
      <c r="F4741">
        <v>10.33</v>
      </c>
      <c r="G4741">
        <v>-16.301400276238599</v>
      </c>
      <c r="H4741">
        <v>0.47883586212444301</v>
      </c>
      <c r="I4741">
        <v>-1.8465410491774401</v>
      </c>
      <c r="J4741">
        <v>-2.0530282018447199</v>
      </c>
      <c r="K4741">
        <v>9.8654627488120408</v>
      </c>
      <c r="L4741">
        <v>9.3399234556229107</v>
      </c>
      <c r="M4741">
        <v>100</v>
      </c>
      <c r="N4741">
        <v>3.2727272727272698</v>
      </c>
      <c r="O4741">
        <v>0</v>
      </c>
      <c r="P4741">
        <v>15.5480984340044</v>
      </c>
    </row>
    <row r="4742" spans="1:17" hidden="1" x14ac:dyDescent="0.3">
      <c r="A4742" t="s">
        <v>9713</v>
      </c>
      <c r="B4742" t="s">
        <v>9714</v>
      </c>
      <c r="C4742" t="s">
        <v>10405</v>
      </c>
      <c r="D4742" t="s">
        <v>156</v>
      </c>
      <c r="E4742">
        <v>4.5736463699999996</v>
      </c>
      <c r="F4742">
        <v>6.57</v>
      </c>
      <c r="G4742">
        <v>157.57781406508701</v>
      </c>
      <c r="H4742">
        <v>171.270086175508</v>
      </c>
      <c r="I4742">
        <v>172.03267329214799</v>
      </c>
      <c r="J4742">
        <v>13.445126779704999</v>
      </c>
      <c r="M4742">
        <v>100</v>
      </c>
      <c r="O4742">
        <v>0</v>
      </c>
      <c r="P4742">
        <v>189.42731277532999</v>
      </c>
    </row>
    <row r="4743" spans="1:17" hidden="1" x14ac:dyDescent="0.3">
      <c r="A4743" t="s">
        <v>9715</v>
      </c>
      <c r="B4743" t="s">
        <v>9716</v>
      </c>
      <c r="C4743" t="s">
        <v>10405</v>
      </c>
      <c r="D4743" t="s">
        <v>592</v>
      </c>
      <c r="E4743">
        <v>4.4980230600000004</v>
      </c>
      <c r="F4743">
        <v>13.8</v>
      </c>
      <c r="G4743">
        <v>-52.766404154369098</v>
      </c>
      <c r="K4743">
        <v>17.182926074637699</v>
      </c>
      <c r="L4743">
        <v>23.662368761796301</v>
      </c>
      <c r="M4743">
        <v>89.584477983611194</v>
      </c>
      <c r="N4743">
        <v>1</v>
      </c>
      <c r="O4743">
        <v>26.449275362318801</v>
      </c>
      <c r="P4743">
        <v>15</v>
      </c>
    </row>
    <row r="4744" spans="1:17" hidden="1" x14ac:dyDescent="0.3">
      <c r="A4744" t="s">
        <v>9717</v>
      </c>
      <c r="B4744" t="s">
        <v>9718</v>
      </c>
      <c r="C4744" t="s">
        <v>10405</v>
      </c>
      <c r="D4744" t="s">
        <v>125</v>
      </c>
      <c r="E4744">
        <v>4.4591624000000003</v>
      </c>
      <c r="F4744">
        <v>7.58</v>
      </c>
      <c r="G4744">
        <v>-34.794441091805098</v>
      </c>
      <c r="H4744">
        <v>9.6095905132292394</v>
      </c>
      <c r="I4744">
        <v>-18.953081041623399</v>
      </c>
      <c r="J4744">
        <v>-4.9250908650301</v>
      </c>
      <c r="K4744">
        <v>6.9535782923628098</v>
      </c>
      <c r="L4744">
        <v>7.5733866141207997</v>
      </c>
      <c r="M4744">
        <v>54.177400740124298</v>
      </c>
      <c r="N4744">
        <v>0.70843568419702596</v>
      </c>
      <c r="O4744">
        <v>61.213720316622599</v>
      </c>
      <c r="P4744">
        <v>32.982456140350799</v>
      </c>
      <c r="Q4744">
        <v>8.9426039402137003E-2</v>
      </c>
    </row>
    <row r="4745" spans="1:17" hidden="1" x14ac:dyDescent="0.3">
      <c r="A4745" t="s">
        <v>9719</v>
      </c>
      <c r="B4745" t="s">
        <v>9720</v>
      </c>
      <c r="C4745" t="s">
        <v>10405</v>
      </c>
      <c r="D4745" t="s">
        <v>54</v>
      </c>
      <c r="E4745">
        <v>4.4294202</v>
      </c>
      <c r="F4745">
        <v>12.78</v>
      </c>
      <c r="G4745">
        <v>71.653686003132606</v>
      </c>
      <c r="H4745">
        <v>8.5910830709474997</v>
      </c>
      <c r="I4745">
        <v>11.4360056781083</v>
      </c>
      <c r="J4745">
        <v>4.2529216428536402E-2</v>
      </c>
      <c r="K4745">
        <v>11.81942951506</v>
      </c>
      <c r="L4745">
        <v>12.134076580077901</v>
      </c>
      <c r="M4745">
        <v>57.813977799751498</v>
      </c>
      <c r="N4745">
        <v>0.38815502008230401</v>
      </c>
      <c r="O4745">
        <v>19.327073552425599</v>
      </c>
      <c r="P4745">
        <v>117.34693877551</v>
      </c>
      <c r="Q4745">
        <v>5.0840003757783997E-2</v>
      </c>
    </row>
    <row r="4746" spans="1:17" hidden="1" x14ac:dyDescent="0.3">
      <c r="A4746" t="s">
        <v>9721</v>
      </c>
      <c r="B4746" t="s">
        <v>9722</v>
      </c>
      <c r="C4746" t="s">
        <v>10405</v>
      </c>
      <c r="D4746" t="s">
        <v>284</v>
      </c>
      <c r="E4746">
        <v>4.4172817999999996</v>
      </c>
      <c r="F4746">
        <v>4.09</v>
      </c>
      <c r="G4746">
        <v>137.22944865817701</v>
      </c>
      <c r="H4746">
        <v>23.022096845192898</v>
      </c>
      <c r="I4746">
        <v>96.741486171268306</v>
      </c>
      <c r="J4746">
        <v>-0.83943596883501903</v>
      </c>
      <c r="K4746">
        <v>3.6149712056352699</v>
      </c>
      <c r="L4746">
        <v>2.3472638058139799</v>
      </c>
      <c r="M4746">
        <v>60.677376262154198</v>
      </c>
      <c r="N4746">
        <v>1.53795741586893</v>
      </c>
      <c r="O4746">
        <v>14.9144254278728</v>
      </c>
      <c r="P4746">
        <v>169.07894736842101</v>
      </c>
      <c r="Q4746">
        <v>0.22240187237904399</v>
      </c>
    </row>
    <row r="4747" spans="1:17" hidden="1" x14ac:dyDescent="0.3">
      <c r="A4747" t="s">
        <v>9723</v>
      </c>
      <c r="B4747" t="s">
        <v>9724</v>
      </c>
      <c r="C4747" t="s">
        <v>10405</v>
      </c>
      <c r="D4747" t="s">
        <v>273</v>
      </c>
      <c r="E4747">
        <v>4.4065224000000001</v>
      </c>
      <c r="F4747">
        <v>6.12</v>
      </c>
      <c r="G4747">
        <v>-67.087593948338295</v>
      </c>
      <c r="H4747">
        <v>-4.5008389346235198</v>
      </c>
      <c r="I4747">
        <v>-53.644639483181898</v>
      </c>
      <c r="J4747">
        <v>-2.0530282018447199</v>
      </c>
      <c r="K4747">
        <v>6.5369977560489696</v>
      </c>
      <c r="L4747">
        <v>7.43792965747694</v>
      </c>
      <c r="M4747">
        <v>0.28287232341079999</v>
      </c>
      <c r="N4747">
        <v>0.173295454545454</v>
      </c>
      <c r="O4747">
        <v>56.862745098039198</v>
      </c>
      <c r="P4747">
        <v>0</v>
      </c>
    </row>
    <row r="4748" spans="1:17" hidden="1" x14ac:dyDescent="0.3">
      <c r="A4748" t="s">
        <v>9725</v>
      </c>
      <c r="B4748" t="s">
        <v>9726</v>
      </c>
      <c r="C4748" t="s">
        <v>10405</v>
      </c>
      <c r="D4748" t="s">
        <v>218</v>
      </c>
      <c r="E4748">
        <v>4.3656183999999998</v>
      </c>
      <c r="F4748">
        <v>11.44</v>
      </c>
      <c r="G4748">
        <v>-9.2342789889140402</v>
      </c>
      <c r="H4748">
        <v>-17.717399444177602</v>
      </c>
      <c r="I4748">
        <v>-20.0329373555223</v>
      </c>
      <c r="J4748">
        <v>-11.895873528560999</v>
      </c>
      <c r="K4748">
        <v>12.017532953377399</v>
      </c>
      <c r="L4748">
        <v>11.250361428501501</v>
      </c>
      <c r="M4748">
        <v>41.316354347603102</v>
      </c>
      <c r="N4748">
        <v>0.27083174394516402</v>
      </c>
      <c r="O4748">
        <v>70.979020979020902</v>
      </c>
      <c r="P4748">
        <v>53.970390309555803</v>
      </c>
      <c r="Q4748">
        <v>4.4949038801344002E-2</v>
      </c>
    </row>
    <row r="4749" spans="1:17" hidden="1" x14ac:dyDescent="0.3">
      <c r="A4749" t="s">
        <v>9727</v>
      </c>
      <c r="B4749" t="s">
        <v>9728</v>
      </c>
      <c r="C4749" t="s">
        <v>10405</v>
      </c>
      <c r="D4749" t="s">
        <v>130</v>
      </c>
      <c r="E4749">
        <v>4.3448399999999996</v>
      </c>
      <c r="F4749">
        <v>7.29</v>
      </c>
      <c r="G4749">
        <v>-31.849498710243001</v>
      </c>
      <c r="H4749">
        <v>-4.5008389346235198</v>
      </c>
      <c r="I4749">
        <v>-17.394639483181901</v>
      </c>
      <c r="J4749">
        <v>-2.0530282018447199</v>
      </c>
      <c r="K4749">
        <v>7.2899999338859498</v>
      </c>
      <c r="L4749">
        <v>7.28411996092753</v>
      </c>
      <c r="M4749">
        <v>98.182515309086796</v>
      </c>
      <c r="O4749">
        <v>0</v>
      </c>
      <c r="P4749">
        <v>0</v>
      </c>
    </row>
    <row r="4750" spans="1:17" hidden="1" x14ac:dyDescent="0.3">
      <c r="A4750" t="s">
        <v>9729</v>
      </c>
      <c r="B4750" t="s">
        <v>9730</v>
      </c>
      <c r="C4750" t="s">
        <v>10405</v>
      </c>
      <c r="D4750" t="s">
        <v>473</v>
      </c>
      <c r="E4750">
        <v>4.3377463220000001</v>
      </c>
      <c r="F4750">
        <v>1.33</v>
      </c>
      <c r="G4750">
        <v>8.1505012897569191</v>
      </c>
      <c r="H4750">
        <v>-10.8388671036376</v>
      </c>
      <c r="I4750">
        <v>-6.5613061498485798</v>
      </c>
      <c r="J4750">
        <v>-11.576837725654199</v>
      </c>
      <c r="K4750">
        <v>1.2363062759115699</v>
      </c>
      <c r="L4750">
        <v>1.0514152707909801</v>
      </c>
      <c r="M4750">
        <v>19.206565335943601</v>
      </c>
      <c r="N4750">
        <v>1.3943052490371699</v>
      </c>
      <c r="O4750">
        <v>12.030075187969899</v>
      </c>
      <c r="P4750">
        <v>77.3333333333333</v>
      </c>
      <c r="Q4750">
        <v>1.5191774101520001E-3</v>
      </c>
    </row>
    <row r="4751" spans="1:17" hidden="1" x14ac:dyDescent="0.3">
      <c r="A4751" t="s">
        <v>9731</v>
      </c>
      <c r="B4751" t="s">
        <v>9732</v>
      </c>
      <c r="C4751" t="s">
        <v>10405</v>
      </c>
      <c r="D4751" t="s">
        <v>1211</v>
      </c>
      <c r="E4751">
        <v>4.3316284649999997</v>
      </c>
      <c r="F4751">
        <v>5.01</v>
      </c>
      <c r="G4751">
        <v>49.016927282536599</v>
      </c>
      <c r="H4751">
        <v>2.1244198645483201</v>
      </c>
      <c r="I4751">
        <v>-38.247720051902299</v>
      </c>
      <c r="J4751">
        <v>-4.1442829546964202</v>
      </c>
      <c r="K4751">
        <v>4.9722470066193303</v>
      </c>
      <c r="L4751">
        <v>5.0783176391168396</v>
      </c>
      <c r="M4751">
        <v>48.473865467373997</v>
      </c>
      <c r="N4751">
        <v>0.87491454139662495</v>
      </c>
      <c r="O4751">
        <v>49.700598802395199</v>
      </c>
      <c r="P4751">
        <v>80.866425992779696</v>
      </c>
      <c r="Q4751">
        <v>-3.6169135334603003E-2</v>
      </c>
    </row>
    <row r="4752" spans="1:17" hidden="1" x14ac:dyDescent="0.3">
      <c r="A4752" t="s">
        <v>9733</v>
      </c>
      <c r="B4752" t="s">
        <v>9734</v>
      </c>
      <c r="C4752" t="s">
        <v>10405</v>
      </c>
      <c r="D4752" t="s">
        <v>1211</v>
      </c>
      <c r="E4752">
        <v>4.3269365999999998</v>
      </c>
      <c r="F4752">
        <v>4.34</v>
      </c>
      <c r="G4752">
        <v>42.447690044776898</v>
      </c>
      <c r="H4752">
        <v>3.0316285978439899</v>
      </c>
      <c r="I4752">
        <v>95.350458556033701</v>
      </c>
      <c r="J4752">
        <v>-4.6412634959623702</v>
      </c>
      <c r="K4752">
        <v>3.9936905535733001</v>
      </c>
      <c r="L4752">
        <v>2.8148016092980601</v>
      </c>
      <c r="M4752">
        <v>63.971974654086601</v>
      </c>
      <c r="N4752">
        <v>1.1889328442203599</v>
      </c>
      <c r="O4752">
        <v>20.506912442396299</v>
      </c>
      <c r="P4752">
        <v>123.711340206185</v>
      </c>
    </row>
    <row r="4753" spans="1:17" hidden="1" x14ac:dyDescent="0.3">
      <c r="A4753" t="s">
        <v>9735</v>
      </c>
      <c r="B4753" t="s">
        <v>9736</v>
      </c>
      <c r="C4753" t="s">
        <v>10405</v>
      </c>
      <c r="D4753" t="s">
        <v>549</v>
      </c>
      <c r="E4753">
        <v>4.3207700000000004</v>
      </c>
      <c r="F4753">
        <v>8.59</v>
      </c>
      <c r="G4753">
        <v>39.9505012897569</v>
      </c>
      <c r="H4753">
        <v>-4.7312536811673001</v>
      </c>
      <c r="I4753">
        <v>-23.514858062416899</v>
      </c>
      <c r="J4753">
        <v>-2.85486096244037</v>
      </c>
      <c r="K4753">
        <v>8.7494122204132196</v>
      </c>
      <c r="L4753">
        <v>8.3281820306448999</v>
      </c>
      <c r="M4753">
        <v>55.452739247795201</v>
      </c>
      <c r="N4753">
        <v>1.85592209558141</v>
      </c>
      <c r="O4753">
        <v>36.786961583236298</v>
      </c>
      <c r="P4753">
        <v>132.16216216216199</v>
      </c>
      <c r="Q4753">
        <v>0.13670071984754301</v>
      </c>
    </row>
    <row r="4754" spans="1:17" hidden="1" x14ac:dyDescent="0.3">
      <c r="A4754" t="s">
        <v>9737</v>
      </c>
      <c r="B4754" t="s">
        <v>9738</v>
      </c>
      <c r="C4754" t="s">
        <v>10405</v>
      </c>
      <c r="E4754">
        <v>4.2314100000000003</v>
      </c>
      <c r="F4754">
        <v>1.41</v>
      </c>
      <c r="G4754">
        <v>-32.553724062355698</v>
      </c>
      <c r="H4754">
        <v>-3.1022375360221202</v>
      </c>
      <c r="I4754">
        <v>-6.37101743593783</v>
      </c>
      <c r="J4754">
        <v>-10.8580596483856</v>
      </c>
      <c r="K4754">
        <v>1.4755771163573901</v>
      </c>
      <c r="L4754">
        <v>1.5769176629210599</v>
      </c>
      <c r="M4754">
        <v>41.921223858117301</v>
      </c>
      <c r="N4754">
        <v>0.79963990182637201</v>
      </c>
      <c r="O4754">
        <v>63.120567375886502</v>
      </c>
      <c r="P4754">
        <v>25.8928571428571</v>
      </c>
      <c r="Q4754">
        <v>-9.2132545605496996E-2</v>
      </c>
    </row>
    <row r="4755" spans="1:17" hidden="1" x14ac:dyDescent="0.3">
      <c r="A4755" t="s">
        <v>9739</v>
      </c>
      <c r="B4755" t="s">
        <v>9740</v>
      </c>
      <c r="C4755" t="s">
        <v>10405</v>
      </c>
      <c r="E4755">
        <v>4.222556</v>
      </c>
      <c r="F4755">
        <v>5.2</v>
      </c>
      <c r="G4755">
        <v>-45.327036147846997</v>
      </c>
      <c r="H4755">
        <v>4.7041819858785496</v>
      </c>
      <c r="I4755">
        <v>-11.27219050359</v>
      </c>
      <c r="J4755">
        <v>-2.6244567732733</v>
      </c>
      <c r="K4755">
        <v>5.0393945336845301</v>
      </c>
      <c r="L4755">
        <v>5.2493895708335803</v>
      </c>
      <c r="M4755">
        <v>50.897613869636302</v>
      </c>
      <c r="N4755">
        <v>0.64904516832745196</v>
      </c>
      <c r="O4755">
        <v>33.653846153846096</v>
      </c>
      <c r="P4755">
        <v>22.352941176470502</v>
      </c>
      <c r="Q4755">
        <v>-3.0213128647208001E-2</v>
      </c>
    </row>
    <row r="4756" spans="1:17" hidden="1" x14ac:dyDescent="0.3">
      <c r="A4756" t="s">
        <v>9741</v>
      </c>
      <c r="B4756" t="s">
        <v>9742</v>
      </c>
      <c r="C4756" t="s">
        <v>10405</v>
      </c>
      <c r="D4756" t="s">
        <v>549</v>
      </c>
      <c r="E4756">
        <v>4.2</v>
      </c>
      <c r="F4756">
        <v>4.2</v>
      </c>
      <c r="G4756">
        <v>121.16254948252799</v>
      </c>
      <c r="H4756">
        <v>3.3525642067377301</v>
      </c>
      <c r="I4756">
        <v>29.973781569449599</v>
      </c>
      <c r="J4756">
        <v>-5.7913459588540697</v>
      </c>
      <c r="K4756">
        <v>3.90961936255614</v>
      </c>
      <c r="L4756">
        <v>3.3290939404769899</v>
      </c>
      <c r="M4756">
        <v>58.8220604219281</v>
      </c>
      <c r="N4756">
        <v>2.4541357408715698</v>
      </c>
      <c r="O4756">
        <v>5.4761904761904496</v>
      </c>
      <c r="P4756">
        <v>172.72727272727201</v>
      </c>
      <c r="Q4756">
        <v>0.107147754477581</v>
      </c>
    </row>
    <row r="4757" spans="1:17" hidden="1" x14ac:dyDescent="0.3">
      <c r="A4757" t="s">
        <v>9743</v>
      </c>
      <c r="B4757" t="s">
        <v>9744</v>
      </c>
      <c r="C4757" t="s">
        <v>10405</v>
      </c>
      <c r="D4757" t="s">
        <v>284</v>
      </c>
      <c r="E4757">
        <v>4.1829574799999998</v>
      </c>
      <c r="F4757">
        <v>1.56</v>
      </c>
      <c r="G4757">
        <v>-7.0494987102430802</v>
      </c>
      <c r="H4757">
        <v>-16.723061156845699</v>
      </c>
      <c r="I4757">
        <v>-37.394639483181898</v>
      </c>
      <c r="J4757">
        <v>6.9124890395345897</v>
      </c>
      <c r="K4757">
        <v>1.83201115772384</v>
      </c>
      <c r="L4757">
        <v>1.3459534641166799</v>
      </c>
      <c r="M4757">
        <v>48.256751563438698</v>
      </c>
      <c r="N4757">
        <v>0.35798117089342302</v>
      </c>
      <c r="O4757">
        <v>78.205128205128105</v>
      </c>
      <c r="P4757">
        <v>30</v>
      </c>
      <c r="Q4757">
        <v>3.2429333458222999E-2</v>
      </c>
    </row>
    <row r="4758" spans="1:17" hidden="1" x14ac:dyDescent="0.3">
      <c r="A4758" t="s">
        <v>9745</v>
      </c>
      <c r="B4758" t="s">
        <v>9746</v>
      </c>
      <c r="C4758" t="s">
        <v>10405</v>
      </c>
      <c r="D4758" t="s">
        <v>18</v>
      </c>
      <c r="E4758">
        <v>4.1537198999999996</v>
      </c>
      <c r="F4758">
        <v>12.21</v>
      </c>
      <c r="G4758">
        <v>82.361027605546397</v>
      </c>
      <c r="H4758">
        <v>-9.9961949717752194</v>
      </c>
      <c r="I4758">
        <v>78.907611320676594</v>
      </c>
      <c r="J4758">
        <v>-7.0335729489264196</v>
      </c>
      <c r="K4758">
        <v>12.6477564615933</v>
      </c>
      <c r="L4758">
        <v>9.91723878091031</v>
      </c>
      <c r="M4758">
        <v>14.7064450459232</v>
      </c>
      <c r="N4758">
        <v>0.31606217616580301</v>
      </c>
      <c r="O4758">
        <v>11.056511056511001</v>
      </c>
      <c r="P4758">
        <v>168.942731277533</v>
      </c>
    </row>
    <row r="4759" spans="1:17" hidden="1" x14ac:dyDescent="0.3">
      <c r="A4759" t="s">
        <v>9747</v>
      </c>
      <c r="B4759" t="s">
        <v>9748</v>
      </c>
      <c r="C4759" t="s">
        <v>10405</v>
      </c>
      <c r="D4759" t="s">
        <v>465</v>
      </c>
      <c r="E4759">
        <v>4.0878075000000003</v>
      </c>
      <c r="F4759">
        <v>5.25</v>
      </c>
      <c r="G4759">
        <v>-18.9462729037914</v>
      </c>
      <c r="H4759">
        <v>-9.2627436965282897</v>
      </c>
      <c r="I4759">
        <v>-10.9037672722285</v>
      </c>
      <c r="J4759">
        <v>-5.1538033956431697</v>
      </c>
      <c r="K4759">
        <v>5.0248948163674996</v>
      </c>
      <c r="L4759">
        <v>4.4286179378156598</v>
      </c>
      <c r="M4759">
        <v>49.088956711797898</v>
      </c>
      <c r="N4759">
        <v>0.628473550265092</v>
      </c>
      <c r="O4759">
        <v>12.3809523809523</v>
      </c>
      <c r="P4759">
        <v>129.25764192139701</v>
      </c>
      <c r="Q4759">
        <v>4.0201806271090001E-3</v>
      </c>
    </row>
    <row r="4760" spans="1:17" hidden="1" x14ac:dyDescent="0.3">
      <c r="A4760" t="s">
        <v>9749</v>
      </c>
      <c r="B4760" t="s">
        <v>9750</v>
      </c>
      <c r="C4760" t="s">
        <v>10405</v>
      </c>
      <c r="D4760" t="s">
        <v>592</v>
      </c>
      <c r="E4760">
        <v>4.0598794500000004</v>
      </c>
      <c r="F4760">
        <v>4.51</v>
      </c>
      <c r="G4760">
        <v>-26.721293582037902</v>
      </c>
      <c r="H4760">
        <v>-5.6194071672857104</v>
      </c>
      <c r="I4760">
        <v>-10.0136871022295</v>
      </c>
      <c r="J4760">
        <v>3.1850670362505</v>
      </c>
      <c r="K4760">
        <v>4.4347776665923302</v>
      </c>
      <c r="L4760">
        <v>4.4653582229323598</v>
      </c>
      <c r="M4760">
        <v>54.179988513054298</v>
      </c>
      <c r="N4760">
        <v>1.33484313158638</v>
      </c>
      <c r="O4760">
        <v>33.0376940133037</v>
      </c>
      <c r="P4760">
        <v>19.946808510638299</v>
      </c>
      <c r="Q4760">
        <v>2.9342762977877E-2</v>
      </c>
    </row>
    <row r="4761" spans="1:17" hidden="1" x14ac:dyDescent="0.3">
      <c r="A4761" t="s">
        <v>9751</v>
      </c>
      <c r="B4761" t="s">
        <v>9752</v>
      </c>
      <c r="C4761" t="s">
        <v>10405</v>
      </c>
      <c r="D4761" t="s">
        <v>400</v>
      </c>
      <c r="E4761">
        <v>4.0250000000000004</v>
      </c>
      <c r="F4761">
        <v>8.0500000000000007</v>
      </c>
      <c r="G4761">
        <v>-32.589326083855802</v>
      </c>
      <c r="H4761">
        <v>-0.62987119268803404</v>
      </c>
      <c r="I4761">
        <v>17.8994781638769</v>
      </c>
      <c r="J4761">
        <v>-12.409375640597499</v>
      </c>
      <c r="K4761">
        <v>7.6995289645118401</v>
      </c>
      <c r="L4761">
        <v>7.3314331015421201</v>
      </c>
      <c r="M4761">
        <v>49.398957760121803</v>
      </c>
      <c r="N4761">
        <v>1.9713010150849199</v>
      </c>
      <c r="O4761">
        <v>59.254658385093101</v>
      </c>
      <c r="P4761">
        <v>58.777120315581797</v>
      </c>
      <c r="Q4761">
        <v>6.6293391730423007E-2</v>
      </c>
    </row>
    <row r="4762" spans="1:17" hidden="1" x14ac:dyDescent="0.3">
      <c r="A4762" t="s">
        <v>9753</v>
      </c>
      <c r="B4762" t="s">
        <v>9754</v>
      </c>
      <c r="C4762" t="s">
        <v>10405</v>
      </c>
      <c r="D4762" t="s">
        <v>592</v>
      </c>
      <c r="E4762">
        <v>4.0045523310000002</v>
      </c>
      <c r="F4762">
        <v>37.53</v>
      </c>
      <c r="G4762">
        <v>-80.816047527213399</v>
      </c>
      <c r="H4762">
        <v>-59.949114796692498</v>
      </c>
      <c r="I4762">
        <v>-66.361188300152193</v>
      </c>
      <c r="J4762">
        <v>-2.6684128172293402</v>
      </c>
      <c r="M4762">
        <v>20.4393705471538</v>
      </c>
      <c r="O4762">
        <v>131.81454836130999</v>
      </c>
      <c r="P4762">
        <v>7.5050128902893301</v>
      </c>
    </row>
    <row r="4763" spans="1:17" hidden="1" x14ac:dyDescent="0.3">
      <c r="A4763" t="s">
        <v>9755</v>
      </c>
      <c r="B4763" t="s">
        <v>9756</v>
      </c>
      <c r="C4763" t="s">
        <v>10405</v>
      </c>
      <c r="D4763" t="s">
        <v>46</v>
      </c>
      <c r="E4763">
        <v>3.9767171000000001</v>
      </c>
      <c r="F4763">
        <v>7.19</v>
      </c>
      <c r="G4763">
        <v>23.778206917462501</v>
      </c>
      <c r="H4763">
        <v>8.7275075220693896</v>
      </c>
      <c r="I4763">
        <v>37.229016430796499</v>
      </c>
      <c r="J4763">
        <v>-3.82898448599772</v>
      </c>
      <c r="K4763">
        <v>6.0108301016485504</v>
      </c>
      <c r="L4763">
        <v>5.3522013750327</v>
      </c>
      <c r="M4763">
        <v>67.045296145699794</v>
      </c>
      <c r="N4763">
        <v>0.57009153502438603</v>
      </c>
      <c r="O4763">
        <v>8.4840055632823201</v>
      </c>
      <c r="P4763">
        <v>105.428571428571</v>
      </c>
      <c r="Q4763">
        <v>2.9255152220907001E-2</v>
      </c>
    </row>
    <row r="4764" spans="1:17" hidden="1" x14ac:dyDescent="0.3">
      <c r="A4764" t="s">
        <v>9757</v>
      </c>
      <c r="B4764" t="s">
        <v>9758</v>
      </c>
      <c r="C4764" t="s">
        <v>10405</v>
      </c>
      <c r="E4764">
        <v>3.9706039999999998</v>
      </c>
      <c r="F4764">
        <v>45.1</v>
      </c>
      <c r="G4764">
        <v>13.6343722574988</v>
      </c>
      <c r="H4764">
        <v>-4.5008389346235198</v>
      </c>
      <c r="I4764">
        <v>15.2524193403474</v>
      </c>
      <c r="J4764">
        <v>-2.0530282018447199</v>
      </c>
      <c r="K4764">
        <v>44.813988768897602</v>
      </c>
      <c r="L4764">
        <v>39.921714193584698</v>
      </c>
      <c r="M4764">
        <v>50.127975425573403</v>
      </c>
      <c r="N4764">
        <v>0</v>
      </c>
      <c r="O4764">
        <v>0.86474501108646495</v>
      </c>
      <c r="P4764">
        <v>58.245614035087698</v>
      </c>
    </row>
    <row r="4765" spans="1:17" hidden="1" x14ac:dyDescent="0.3">
      <c r="A4765" t="s">
        <v>9759</v>
      </c>
      <c r="B4765" t="s">
        <v>9760</v>
      </c>
      <c r="C4765" t="s">
        <v>10405</v>
      </c>
      <c r="D4765" t="s">
        <v>279</v>
      </c>
      <c r="E4765">
        <v>3.901932</v>
      </c>
      <c r="F4765">
        <v>3</v>
      </c>
      <c r="K4765">
        <v>3.13914626791387</v>
      </c>
      <c r="L4765">
        <v>4.4077132628643598</v>
      </c>
      <c r="M4765">
        <v>99.841790054050605</v>
      </c>
      <c r="N4765">
        <v>1</v>
      </c>
    </row>
    <row r="4766" spans="1:17" hidden="1" x14ac:dyDescent="0.3">
      <c r="A4766" t="s">
        <v>9761</v>
      </c>
      <c r="B4766" t="s">
        <v>9762</v>
      </c>
      <c r="C4766" t="s">
        <v>10405</v>
      </c>
      <c r="D4766" t="s">
        <v>753</v>
      </c>
      <c r="E4766">
        <v>3.8994098080000001</v>
      </c>
      <c r="F4766">
        <v>596.49</v>
      </c>
      <c r="G4766">
        <v>2.5526103003695502</v>
      </c>
      <c r="H4766">
        <v>-4.0524236749163496</v>
      </c>
      <c r="I4766">
        <v>5.1986686391462502</v>
      </c>
      <c r="J4766">
        <v>-3.38115580887913</v>
      </c>
      <c r="K4766">
        <v>576.84698636917801</v>
      </c>
      <c r="L4766">
        <v>522.88913525098496</v>
      </c>
      <c r="M4766">
        <v>60.046073572563003</v>
      </c>
      <c r="N4766">
        <v>0.97923975139002595</v>
      </c>
      <c r="O4766">
        <v>2.3805931365152802</v>
      </c>
      <c r="P4766">
        <v>41.663895881822</v>
      </c>
      <c r="Q4766">
        <v>2.4635765917062999E-2</v>
      </c>
    </row>
    <row r="4767" spans="1:17" hidden="1" x14ac:dyDescent="0.3">
      <c r="A4767" t="s">
        <v>9763</v>
      </c>
      <c r="B4767" t="s">
        <v>9764</v>
      </c>
      <c r="C4767" t="s">
        <v>10405</v>
      </c>
      <c r="D4767" t="s">
        <v>549</v>
      </c>
      <c r="E4767">
        <v>3.8454755999999999</v>
      </c>
      <c r="F4767">
        <v>6.19</v>
      </c>
      <c r="G4767">
        <v>-21.707149955794598</v>
      </c>
      <c r="H4767">
        <v>-4.5008389346235198</v>
      </c>
      <c r="I4767">
        <v>-7.2522907287335201</v>
      </c>
      <c r="J4767">
        <v>-2.0530282018447199</v>
      </c>
      <c r="K4767">
        <v>5.9830988761153696</v>
      </c>
      <c r="L4767">
        <v>5.73931132857125</v>
      </c>
      <c r="M4767">
        <v>100</v>
      </c>
      <c r="N4767">
        <v>0</v>
      </c>
      <c r="O4767">
        <v>0</v>
      </c>
      <c r="P4767">
        <v>10.1423487544483</v>
      </c>
    </row>
    <row r="4768" spans="1:17" hidden="1" x14ac:dyDescent="0.3">
      <c r="A4768" t="s">
        <v>9765</v>
      </c>
      <c r="B4768" t="s">
        <v>9766</v>
      </c>
      <c r="C4768" t="s">
        <v>10405</v>
      </c>
      <c r="D4768" t="s">
        <v>46</v>
      </c>
      <c r="E4768">
        <v>3.8399486999999999</v>
      </c>
      <c r="F4768">
        <v>2.4500000000000002</v>
      </c>
      <c r="G4768">
        <v>-70.599498710242997</v>
      </c>
      <c r="H4768">
        <v>-0.33417226795685601</v>
      </c>
      <c r="I4768">
        <v>26.723007575641599</v>
      </c>
      <c r="J4768">
        <v>-2.0530282018447199</v>
      </c>
      <c r="K4768">
        <v>2.44702347681234</v>
      </c>
      <c r="L4768">
        <v>3.1912003327427199</v>
      </c>
      <c r="M4768">
        <v>33.885795077415402</v>
      </c>
      <c r="N4768">
        <v>0.51212121212121198</v>
      </c>
      <c r="O4768">
        <v>124.48979591836699</v>
      </c>
      <c r="P4768">
        <v>53.125</v>
      </c>
      <c r="Q4768">
        <v>-0.13281606133600901</v>
      </c>
    </row>
    <row r="4769" spans="1:17" hidden="1" x14ac:dyDescent="0.3">
      <c r="A4769" t="s">
        <v>9767</v>
      </c>
      <c r="B4769" t="s">
        <v>9768</v>
      </c>
      <c r="C4769" t="s">
        <v>10405</v>
      </c>
      <c r="D4769" t="s">
        <v>835</v>
      </c>
      <c r="E4769">
        <v>3.8383758100000001</v>
      </c>
      <c r="F4769">
        <v>3.89</v>
      </c>
      <c r="G4769">
        <v>-18.768103361405799</v>
      </c>
      <c r="H4769">
        <v>6.5770053767537204</v>
      </c>
      <c r="I4769">
        <v>15.8245385990098</v>
      </c>
      <c r="J4769">
        <v>11.7506527797503</v>
      </c>
      <c r="K4769">
        <v>3.5566089413612398</v>
      </c>
      <c r="L4769">
        <v>3.3272978906962698</v>
      </c>
      <c r="M4769">
        <v>71.820721329312704</v>
      </c>
      <c r="N4769">
        <v>0.44060549046438002</v>
      </c>
      <c r="O4769">
        <v>25.9640102827763</v>
      </c>
      <c r="P4769">
        <v>60.7438016528925</v>
      </c>
      <c r="Q4769">
        <v>4.4991688835417001E-2</v>
      </c>
    </row>
    <row r="4770" spans="1:17" hidden="1" x14ac:dyDescent="0.3">
      <c r="A4770" t="s">
        <v>9769</v>
      </c>
      <c r="B4770" t="s">
        <v>9770</v>
      </c>
      <c r="C4770" t="s">
        <v>10405</v>
      </c>
      <c r="D4770" t="s">
        <v>592</v>
      </c>
      <c r="E4770">
        <v>3.8052692499999998</v>
      </c>
      <c r="F4770">
        <v>6.35</v>
      </c>
      <c r="G4770">
        <v>-31.055847916592299</v>
      </c>
      <c r="H4770">
        <v>-28.452934743006701</v>
      </c>
      <c r="I4770">
        <v>0.197953109410654</v>
      </c>
      <c r="J4770">
        <v>-2.0530282018447199</v>
      </c>
      <c r="K4770">
        <v>6.67676770377492</v>
      </c>
      <c r="L4770">
        <v>7.1515509603214804</v>
      </c>
      <c r="M4770">
        <v>19.173438536746598</v>
      </c>
      <c r="N4770">
        <v>0.41121495327102803</v>
      </c>
      <c r="O4770">
        <v>34.645669291338599</v>
      </c>
      <c r="P4770">
        <v>54.878048780487802</v>
      </c>
    </row>
    <row r="4771" spans="1:17" hidden="1" x14ac:dyDescent="0.3">
      <c r="A4771" t="s">
        <v>9771</v>
      </c>
      <c r="B4771" t="s">
        <v>9772</v>
      </c>
      <c r="C4771" t="s">
        <v>10405</v>
      </c>
      <c r="D4771" t="s">
        <v>592</v>
      </c>
      <c r="E4771">
        <v>3.79725</v>
      </c>
      <c r="F4771">
        <v>12.45</v>
      </c>
      <c r="G4771">
        <v>238.68621557547101</v>
      </c>
      <c r="H4771">
        <v>57.521018988873699</v>
      </c>
      <c r="I4771">
        <v>156.23173414319101</v>
      </c>
      <c r="J4771">
        <v>19.214865458686901</v>
      </c>
      <c r="K4771">
        <v>7.3945779473375097</v>
      </c>
      <c r="L4771">
        <v>5.6237250954297702</v>
      </c>
      <c r="M4771">
        <v>99.908001530932196</v>
      </c>
      <c r="N4771">
        <v>1.30016595421823</v>
      </c>
      <c r="O4771">
        <v>0</v>
      </c>
      <c r="P4771">
        <v>270.53571428571399</v>
      </c>
      <c r="Q4771">
        <v>8.1885578799741995E-2</v>
      </c>
    </row>
    <row r="4772" spans="1:17" hidden="1" x14ac:dyDescent="0.3">
      <c r="A4772" t="s">
        <v>9773</v>
      </c>
      <c r="B4772" t="s">
        <v>9774</v>
      </c>
      <c r="C4772" t="s">
        <v>10405</v>
      </c>
      <c r="D4772" t="s">
        <v>74</v>
      </c>
      <c r="E4772">
        <v>3.77116389</v>
      </c>
      <c r="F4772">
        <v>8.67</v>
      </c>
      <c r="G4772">
        <v>74.579072718328305</v>
      </c>
      <c r="H4772">
        <v>8.5658277320431395</v>
      </c>
      <c r="I4772">
        <v>-8.4750414932321707</v>
      </c>
      <c r="J4772">
        <v>10.1162839674674</v>
      </c>
      <c r="K4772">
        <v>7.8679774133360301</v>
      </c>
      <c r="L4772">
        <v>7.6945120780087599</v>
      </c>
      <c r="M4772">
        <v>78.370955607280905</v>
      </c>
      <c r="N4772">
        <v>0.89026392587564296</v>
      </c>
      <c r="O4772">
        <v>45.0980392156862</v>
      </c>
      <c r="P4772">
        <v>119.49367088607499</v>
      </c>
      <c r="Q4772">
        <v>0.10756560288799701</v>
      </c>
    </row>
    <row r="4773" spans="1:17" hidden="1" x14ac:dyDescent="0.3">
      <c r="A4773" t="s">
        <v>9775</v>
      </c>
      <c r="B4773" t="s">
        <v>9776</v>
      </c>
      <c r="C4773" t="s">
        <v>10405</v>
      </c>
      <c r="D4773" t="s">
        <v>74</v>
      </c>
      <c r="E4773">
        <v>3.7603759999999999</v>
      </c>
      <c r="F4773">
        <v>1.88</v>
      </c>
      <c r="G4773">
        <v>11.661951671436199</v>
      </c>
      <c r="H4773">
        <v>-8.6459166548307707</v>
      </c>
      <c r="I4773">
        <v>-8.0923139017865697</v>
      </c>
      <c r="J4773">
        <v>-11.3667536920407</v>
      </c>
      <c r="K4773">
        <v>1.9502486692438199</v>
      </c>
      <c r="L4773">
        <v>1.8196769454534401</v>
      </c>
      <c r="M4773">
        <v>46.231261853997502</v>
      </c>
      <c r="N4773">
        <v>0.77344738776053801</v>
      </c>
      <c r="O4773">
        <v>27.127659574468002</v>
      </c>
      <c r="P4773">
        <v>108.888888888888</v>
      </c>
      <c r="Q4773">
        <v>0.105174726612072</v>
      </c>
    </row>
    <row r="4774" spans="1:17" hidden="1" x14ac:dyDescent="0.3">
      <c r="A4774" t="s">
        <v>9777</v>
      </c>
      <c r="B4774" t="s">
        <v>9778</v>
      </c>
      <c r="C4774" t="s">
        <v>10405</v>
      </c>
      <c r="D4774" t="s">
        <v>46</v>
      </c>
      <c r="E4774">
        <v>3.7551427500000001</v>
      </c>
      <c r="F4774">
        <v>2.65</v>
      </c>
      <c r="G4774">
        <v>-61.182832043576397</v>
      </c>
      <c r="I4774">
        <v>-17.394639483181901</v>
      </c>
      <c r="K4774">
        <v>4.20551033348326</v>
      </c>
      <c r="L4774">
        <v>8.3203468668060196</v>
      </c>
      <c r="M4774">
        <v>7.8432681322368997E-2</v>
      </c>
      <c r="N4774">
        <v>1</v>
      </c>
      <c r="O4774">
        <v>49.056603773584897</v>
      </c>
      <c r="P4774">
        <v>3.9215686274509798</v>
      </c>
      <c r="Q4774">
        <v>-3.2202925944115002E-2</v>
      </c>
    </row>
    <row r="4775" spans="1:17" hidden="1" x14ac:dyDescent="0.3">
      <c r="A4775" t="s">
        <v>9779</v>
      </c>
      <c r="B4775" t="s">
        <v>9780</v>
      </c>
      <c r="C4775" t="s">
        <v>10405</v>
      </c>
      <c r="D4775" t="s">
        <v>535</v>
      </c>
      <c r="E4775">
        <v>3.7441301519999999</v>
      </c>
      <c r="F4775">
        <v>3.72</v>
      </c>
      <c r="G4775">
        <v>-66.241033101777404</v>
      </c>
      <c r="H4775">
        <v>-22.9108807756277</v>
      </c>
      <c r="I4775">
        <v>-35.8156921147608</v>
      </c>
      <c r="J4775">
        <v>-9.6359665904703107</v>
      </c>
      <c r="K4775">
        <v>4.5620131879777999</v>
      </c>
      <c r="L4775">
        <v>5.36570894852081</v>
      </c>
      <c r="M4775">
        <v>26.294701605496499</v>
      </c>
      <c r="N4775">
        <v>1.9545613212058699</v>
      </c>
      <c r="O4775">
        <v>82.526881720430097</v>
      </c>
      <c r="P4775">
        <v>4.2016806722689104</v>
      </c>
      <c r="Q4775">
        <v>-7.1521593548645998E-2</v>
      </c>
    </row>
    <row r="4776" spans="1:17" hidden="1" x14ac:dyDescent="0.3">
      <c r="A4776" t="s">
        <v>9781</v>
      </c>
      <c r="B4776" t="s">
        <v>9782</v>
      </c>
      <c r="C4776" t="s">
        <v>10405</v>
      </c>
      <c r="D4776" t="s">
        <v>1429</v>
      </c>
      <c r="E4776">
        <v>3.6425595000000301</v>
      </c>
      <c r="F4776">
        <v>45.05</v>
      </c>
      <c r="G4776">
        <v>33.775501289756903</v>
      </c>
      <c r="H4776">
        <v>-1.7023735769164701</v>
      </c>
      <c r="I4776">
        <v>-2.7927570105286601</v>
      </c>
      <c r="J4776">
        <v>0.42166246182230399</v>
      </c>
      <c r="K4776">
        <v>43.989643314929097</v>
      </c>
      <c r="L4776">
        <v>40.381870168628701</v>
      </c>
      <c r="M4776">
        <v>52.471646248896</v>
      </c>
      <c r="N4776">
        <v>0.5750681624724</v>
      </c>
      <c r="O4776">
        <v>39.800221975582602</v>
      </c>
      <c r="P4776">
        <v>80.199999999999903</v>
      </c>
      <c r="Q4776">
        <v>6.3054224138243006E-2</v>
      </c>
    </row>
    <row r="4777" spans="1:17" hidden="1" x14ac:dyDescent="0.3">
      <c r="A4777" t="s">
        <v>9783</v>
      </c>
      <c r="B4777" t="s">
        <v>9784</v>
      </c>
      <c r="C4777" t="s">
        <v>10405</v>
      </c>
      <c r="D4777" t="s">
        <v>125</v>
      </c>
      <c r="E4777">
        <v>3.6386539999999998</v>
      </c>
      <c r="F4777">
        <v>7.4</v>
      </c>
      <c r="G4777">
        <v>-44.038847822669098</v>
      </c>
      <c r="H4777">
        <v>-4.3729616967718599</v>
      </c>
      <c r="I4777">
        <v>-12.281003119545501</v>
      </c>
      <c r="J4777">
        <v>-9.8268797919507307</v>
      </c>
      <c r="K4777">
        <v>7.8789373008158501</v>
      </c>
      <c r="L4777">
        <v>7.74898009043463</v>
      </c>
      <c r="M4777">
        <v>36.10298360534</v>
      </c>
      <c r="N4777">
        <v>2.4171315314032502</v>
      </c>
      <c r="O4777">
        <v>26.891891891891799</v>
      </c>
      <c r="P4777">
        <v>21.311475409836</v>
      </c>
      <c r="Q4777">
        <v>3.4910459863392002E-2</v>
      </c>
    </row>
    <row r="4778" spans="1:17" hidden="1" x14ac:dyDescent="0.3">
      <c r="A4778" t="s">
        <v>9785</v>
      </c>
      <c r="B4778" t="s">
        <v>9786</v>
      </c>
      <c r="C4778" t="s">
        <v>10405</v>
      </c>
      <c r="D4778" t="s">
        <v>592</v>
      </c>
      <c r="E4778">
        <v>3.6294146</v>
      </c>
      <c r="F4778">
        <v>8.5399999999999991</v>
      </c>
      <c r="G4778">
        <v>-73.356348025311505</v>
      </c>
      <c r="H4778">
        <v>-4.2539253543766096</v>
      </c>
      <c r="I4778">
        <v>-18.0923139017865</v>
      </c>
      <c r="J4778">
        <v>-0.29864223693245801</v>
      </c>
      <c r="K4778">
        <v>8.4396116694979195</v>
      </c>
      <c r="L4778">
        <v>9.0260334620369793</v>
      </c>
      <c r="M4778">
        <v>54.9464242907341</v>
      </c>
      <c r="N4778">
        <v>1.67964042314767</v>
      </c>
      <c r="O4778">
        <v>79.508196721311407</v>
      </c>
      <c r="P4778">
        <v>25.588235294117599</v>
      </c>
      <c r="Q4778">
        <v>8.9017479125707996E-2</v>
      </c>
    </row>
    <row r="4779" spans="1:17" hidden="1" x14ac:dyDescent="0.3">
      <c r="A4779" t="s">
        <v>9787</v>
      </c>
      <c r="B4779" t="s">
        <v>9788</v>
      </c>
      <c r="C4779" t="s">
        <v>10405</v>
      </c>
      <c r="D4779" t="s">
        <v>473</v>
      </c>
      <c r="E4779">
        <v>3.5568</v>
      </c>
      <c r="F4779">
        <v>2.4700000000000002</v>
      </c>
      <c r="G4779">
        <v>28.5401116793673</v>
      </c>
      <c r="H4779">
        <v>-9.5008389346235198</v>
      </c>
      <c r="I4779">
        <v>4.8825882395903601</v>
      </c>
      <c r="J4779">
        <v>-2.0530282018447199</v>
      </c>
      <c r="K4779">
        <v>2.39763542227894</v>
      </c>
      <c r="L4779">
        <v>2.2423832847632599</v>
      </c>
      <c r="M4779">
        <v>57.8464681243589</v>
      </c>
      <c r="N4779">
        <v>0.75292983424829996</v>
      </c>
      <c r="O4779">
        <v>10.5263157894736</v>
      </c>
      <c r="P4779">
        <v>76.428571428571402</v>
      </c>
      <c r="Q4779">
        <v>6.5918235732173994E-2</v>
      </c>
    </row>
    <row r="4780" spans="1:17" hidden="1" x14ac:dyDescent="0.3">
      <c r="A4780" t="s">
        <v>9789</v>
      </c>
      <c r="B4780" t="s">
        <v>9790</v>
      </c>
      <c r="C4780" t="s">
        <v>10405</v>
      </c>
      <c r="D4780" t="s">
        <v>549</v>
      </c>
      <c r="E4780">
        <v>3.556</v>
      </c>
      <c r="F4780">
        <v>35.56</v>
      </c>
      <c r="G4780">
        <v>-53.781441630111303</v>
      </c>
      <c r="H4780">
        <v>-23.210516353978299</v>
      </c>
      <c r="I4780">
        <v>-23.938660508148999</v>
      </c>
      <c r="J4780">
        <v>-20.329609160844001</v>
      </c>
      <c r="K4780">
        <v>40.326564950767597</v>
      </c>
      <c r="L4780">
        <v>38.649186829368801</v>
      </c>
      <c r="M4780">
        <v>33.512121926992499</v>
      </c>
      <c r="N4780">
        <v>1.8067471590908999</v>
      </c>
      <c r="O4780">
        <v>42.294713160854798</v>
      </c>
      <c r="P4780">
        <v>49.161073825503301</v>
      </c>
    </row>
    <row r="4781" spans="1:17" hidden="1" x14ac:dyDescent="0.3">
      <c r="A4781" t="s">
        <v>9791</v>
      </c>
      <c r="B4781" t="s">
        <v>9792</v>
      </c>
      <c r="C4781" t="s">
        <v>10405</v>
      </c>
      <c r="D4781" t="s">
        <v>1429</v>
      </c>
      <c r="E4781">
        <v>3.5246881499999998</v>
      </c>
      <c r="F4781">
        <v>7.62</v>
      </c>
      <c r="G4781">
        <v>27.898928962712901</v>
      </c>
      <c r="H4781">
        <v>-12.949767055682701</v>
      </c>
      <c r="I4781">
        <v>19.4096693139455</v>
      </c>
      <c r="J4781">
        <v>-2.0530282018447199</v>
      </c>
      <c r="K4781">
        <v>7.8468502002983804</v>
      </c>
      <c r="L4781">
        <v>7.3512563458125602</v>
      </c>
      <c r="M4781">
        <v>56.988951401538998</v>
      </c>
      <c r="N4781">
        <v>2.0736209372838901</v>
      </c>
      <c r="O4781">
        <v>30.446194225721701</v>
      </c>
      <c r="P4781">
        <v>68.584070796460196</v>
      </c>
      <c r="Q4781">
        <v>5.8038299460373997E-2</v>
      </c>
    </row>
    <row r="4782" spans="1:17" hidden="1" x14ac:dyDescent="0.3">
      <c r="A4782" t="s">
        <v>9793</v>
      </c>
      <c r="B4782" t="s">
        <v>9794</v>
      </c>
      <c r="C4782" t="s">
        <v>10405</v>
      </c>
      <c r="D4782" t="s">
        <v>753</v>
      </c>
      <c r="E4782">
        <v>3.52154549999999</v>
      </c>
      <c r="F4782">
        <v>20100</v>
      </c>
      <c r="G4782">
        <v>-5.5931859894901201</v>
      </c>
      <c r="H4782">
        <v>-1.87035303188851</v>
      </c>
      <c r="I4782">
        <v>-12.2495918825592</v>
      </c>
      <c r="J4782">
        <v>1.0670674632677399</v>
      </c>
      <c r="K4782">
        <v>19208.7545485521</v>
      </c>
      <c r="L4782">
        <v>17019.334615027899</v>
      </c>
      <c r="M4782">
        <v>52.023657374319697</v>
      </c>
      <c r="N4782">
        <v>1</v>
      </c>
      <c r="Q4782">
        <v>0.111248485696195</v>
      </c>
    </row>
    <row r="4783" spans="1:17" hidden="1" x14ac:dyDescent="0.3">
      <c r="A4783" t="s">
        <v>9795</v>
      </c>
      <c r="B4783" t="s">
        <v>9796</v>
      </c>
      <c r="C4783" t="s">
        <v>10405</v>
      </c>
      <c r="D4783" t="s">
        <v>374</v>
      </c>
      <c r="E4783">
        <v>3.4686744749999998</v>
      </c>
      <c r="F4783">
        <v>6.75</v>
      </c>
      <c r="G4783">
        <v>-23.153846536330001</v>
      </c>
      <c r="H4783">
        <v>-2.07291784205903</v>
      </c>
      <c r="I4783">
        <v>-2.0100240985665301</v>
      </c>
      <c r="J4783">
        <v>-1.3067595451283001</v>
      </c>
      <c r="K4783">
        <v>6.3412902397517801</v>
      </c>
      <c r="L4783">
        <v>6.3178689351755999</v>
      </c>
      <c r="M4783">
        <v>64.4345584071649</v>
      </c>
      <c r="N4783">
        <v>1.7540500570747299</v>
      </c>
      <c r="O4783">
        <v>13.3333333333333</v>
      </c>
      <c r="P4783">
        <v>30.560928433268799</v>
      </c>
      <c r="Q4783">
        <v>-1.8757709278007999E-2</v>
      </c>
    </row>
    <row r="4784" spans="1:17" hidden="1" x14ac:dyDescent="0.3">
      <c r="A4784" t="s">
        <v>9797</v>
      </c>
      <c r="B4784" t="s">
        <v>9798</v>
      </c>
      <c r="C4784" t="s">
        <v>10405</v>
      </c>
      <c r="D4784" t="s">
        <v>51</v>
      </c>
      <c r="E4784">
        <v>3.4345978000000001</v>
      </c>
      <c r="F4784">
        <v>11.38</v>
      </c>
      <c r="G4784">
        <v>46.800422796821202</v>
      </c>
      <c r="H4784">
        <v>-9.4131196363779104</v>
      </c>
      <c r="I4784">
        <v>-22.6402681259795</v>
      </c>
      <c r="J4784">
        <v>-6.0388563683637599</v>
      </c>
      <c r="K4784">
        <v>11.2207264357522</v>
      </c>
      <c r="L4784">
        <v>10.696678145081</v>
      </c>
      <c r="M4784">
        <v>62.091048455679598</v>
      </c>
      <c r="N4784">
        <v>2.0165289256198302</v>
      </c>
      <c r="O4784">
        <v>29.1739894551845</v>
      </c>
      <c r="P4784">
        <v>78.649921507064306</v>
      </c>
    </row>
    <row r="4785" spans="1:17" hidden="1" x14ac:dyDescent="0.3">
      <c r="A4785" t="s">
        <v>9799</v>
      </c>
      <c r="B4785" t="s">
        <v>9800</v>
      </c>
      <c r="C4785" t="s">
        <v>10405</v>
      </c>
      <c r="E4785">
        <v>3.4170400000000001</v>
      </c>
      <c r="F4785">
        <v>28.24</v>
      </c>
      <c r="G4785">
        <v>137.10288224213701</v>
      </c>
      <c r="H4785">
        <v>164.45154201775699</v>
      </c>
      <c r="I4785">
        <v>151.55774146919899</v>
      </c>
      <c r="J4785">
        <v>15.908542391304801</v>
      </c>
      <c r="K4785">
        <v>16.342334687385101</v>
      </c>
      <c r="L4785">
        <v>12.262152792771801</v>
      </c>
      <c r="M4785">
        <v>100</v>
      </c>
      <c r="N4785">
        <v>1.87695516162669</v>
      </c>
      <c r="O4785">
        <v>0</v>
      </c>
      <c r="P4785">
        <v>168.95238095238</v>
      </c>
    </row>
    <row r="4786" spans="1:17" hidden="1" x14ac:dyDescent="0.3">
      <c r="A4786" t="s">
        <v>9801</v>
      </c>
      <c r="B4786" t="s">
        <v>9802</v>
      </c>
      <c r="C4786" t="s">
        <v>10405</v>
      </c>
      <c r="D4786" t="s">
        <v>74</v>
      </c>
      <c r="E4786">
        <v>3.4157122497302499</v>
      </c>
      <c r="F4786">
        <v>9.2899999999999991</v>
      </c>
      <c r="G4786">
        <v>22.726208444499001</v>
      </c>
      <c r="H4786">
        <v>-4.5008389346235198</v>
      </c>
      <c r="I4786">
        <v>16.274425265019499</v>
      </c>
      <c r="J4786">
        <v>-2.0530282018447199</v>
      </c>
      <c r="K4786">
        <v>9.2453307361713399</v>
      </c>
      <c r="L4786">
        <v>8.1783785748042508</v>
      </c>
      <c r="M4786">
        <v>100</v>
      </c>
      <c r="O4786">
        <v>0</v>
      </c>
      <c r="P4786">
        <v>54.575707154741998</v>
      </c>
    </row>
    <row r="4787" spans="1:17" hidden="1" x14ac:dyDescent="0.3">
      <c r="A4787" t="s">
        <v>9803</v>
      </c>
      <c r="B4787" t="s">
        <v>9804</v>
      </c>
      <c r="C4787" t="s">
        <v>10405</v>
      </c>
      <c r="D4787" t="s">
        <v>592</v>
      </c>
      <c r="E4787">
        <v>3.3796515600000001</v>
      </c>
      <c r="F4787">
        <v>8.4600000000000009</v>
      </c>
      <c r="G4787">
        <v>60.423228562484098</v>
      </c>
      <c r="H4787">
        <v>-3.7865532203378001</v>
      </c>
      <c r="I4787">
        <v>16.891074802532302</v>
      </c>
      <c r="J4787">
        <v>-2.0530282018447199</v>
      </c>
      <c r="K4787">
        <v>6.8279455363506498</v>
      </c>
      <c r="M4787">
        <v>99.998928833807298</v>
      </c>
      <c r="N4787">
        <v>0.245470265393579</v>
      </c>
      <c r="O4787">
        <v>0</v>
      </c>
      <c r="P4787">
        <v>92.272727272727195</v>
      </c>
    </row>
    <row r="4788" spans="1:17" hidden="1" x14ac:dyDescent="0.3">
      <c r="A4788" t="s">
        <v>9805</v>
      </c>
      <c r="B4788" t="s">
        <v>9806</v>
      </c>
      <c r="C4788" t="s">
        <v>10405</v>
      </c>
      <c r="D4788" t="s">
        <v>753</v>
      </c>
      <c r="E4788">
        <v>3.3721852499999998</v>
      </c>
      <c r="F4788">
        <v>2930.54</v>
      </c>
      <c r="G4788">
        <v>1.84057993795676</v>
      </c>
      <c r="H4788">
        <v>2.28600331230213E-2</v>
      </c>
      <c r="I4788">
        <v>1.28193532395356</v>
      </c>
      <c r="J4788">
        <v>9.1898322641289706E-2</v>
      </c>
      <c r="K4788">
        <v>2772.8998031661299</v>
      </c>
      <c r="L4788">
        <v>2526.6606312255699</v>
      </c>
      <c r="M4788">
        <v>62.239883768519803</v>
      </c>
      <c r="N4788">
        <v>3.1849953401677502</v>
      </c>
      <c r="O4788">
        <v>5.7825520211291996</v>
      </c>
      <c r="P4788">
        <v>38.888151658767697</v>
      </c>
      <c r="Q4788">
        <v>1.8760771011537999E-2</v>
      </c>
    </row>
    <row r="4789" spans="1:17" hidden="1" x14ac:dyDescent="0.3">
      <c r="A4789" t="s">
        <v>9807</v>
      </c>
      <c r="B4789" t="s">
        <v>9808</v>
      </c>
      <c r="C4789" t="s">
        <v>10405</v>
      </c>
      <c r="D4789" t="s">
        <v>400</v>
      </c>
      <c r="E4789">
        <v>3.3513060000000001</v>
      </c>
      <c r="F4789">
        <v>9.8000000000000007</v>
      </c>
      <c r="G4789">
        <v>37.116018531136199</v>
      </c>
      <c r="H4789">
        <v>-19.2092810582092</v>
      </c>
      <c r="I4789">
        <v>-9.7023317908742097</v>
      </c>
      <c r="J4789">
        <v>-4.0530282018447101</v>
      </c>
      <c r="K4789">
        <v>10.166399110393501</v>
      </c>
      <c r="L4789">
        <v>9.3509136161822592</v>
      </c>
      <c r="M4789">
        <v>15.5152457038589</v>
      </c>
      <c r="N4789">
        <v>0.29924551749526801</v>
      </c>
      <c r="O4789">
        <v>31.020408163265301</v>
      </c>
      <c r="P4789">
        <v>72.231985940246005</v>
      </c>
      <c r="Q4789">
        <v>8.1004655731939004E-2</v>
      </c>
    </row>
    <row r="4790" spans="1:17" hidden="1" x14ac:dyDescent="0.3">
      <c r="A4790" t="s">
        <v>9809</v>
      </c>
      <c r="B4790" t="s">
        <v>9810</v>
      </c>
      <c r="C4790" t="s">
        <v>10405</v>
      </c>
      <c r="D4790" t="s">
        <v>473</v>
      </c>
      <c r="E4790">
        <v>3.3197196</v>
      </c>
      <c r="F4790">
        <v>10.11</v>
      </c>
      <c r="G4790">
        <v>-9.6004056026251892</v>
      </c>
      <c r="H4790">
        <v>-32.119886553671101</v>
      </c>
      <c r="I4790">
        <v>-43.599019045225702</v>
      </c>
      <c r="J4790">
        <v>-16.246576588941402</v>
      </c>
      <c r="K4790">
        <v>11.593864609626801</v>
      </c>
      <c r="L4790">
        <v>10.6459510210838</v>
      </c>
      <c r="M4790">
        <v>2.4188829065215001</v>
      </c>
      <c r="N4790">
        <v>9.0205228226530407E-3</v>
      </c>
      <c r="O4790">
        <v>55.786350148367902</v>
      </c>
      <c r="P4790">
        <v>36.4372469635627</v>
      </c>
      <c r="Q4790">
        <v>6.2950260870014998E-2</v>
      </c>
    </row>
    <row r="4791" spans="1:17" hidden="1" x14ac:dyDescent="0.3">
      <c r="A4791" t="s">
        <v>9811</v>
      </c>
      <c r="B4791" t="s">
        <v>9812</v>
      </c>
      <c r="C4791" t="s">
        <v>10405</v>
      </c>
      <c r="E4791">
        <v>3.2124674</v>
      </c>
      <c r="F4791">
        <v>15.25</v>
      </c>
      <c r="G4791">
        <v>-24.5307091254436</v>
      </c>
      <c r="H4791">
        <v>-4.5008389346235198</v>
      </c>
      <c r="I4791">
        <v>-6.4855485740910099</v>
      </c>
      <c r="J4791">
        <v>-0.38636153517805699</v>
      </c>
      <c r="K4791">
        <v>15.133166046028499</v>
      </c>
      <c r="L4791">
        <v>15.2848922944232</v>
      </c>
      <c r="M4791">
        <v>52.862987274370099</v>
      </c>
      <c r="N4791">
        <v>3.0303030303030298</v>
      </c>
      <c r="O4791">
        <v>17.377049180327798</v>
      </c>
      <c r="P4791">
        <v>42.124883504193797</v>
      </c>
    </row>
    <row r="4792" spans="1:17" hidden="1" x14ac:dyDescent="0.3">
      <c r="A4792" t="s">
        <v>9813</v>
      </c>
      <c r="B4792" t="s">
        <v>9814</v>
      </c>
      <c r="C4792" t="s">
        <v>10405</v>
      </c>
      <c r="D4792" t="s">
        <v>9815</v>
      </c>
      <c r="E4792">
        <v>3.1800999999999999</v>
      </c>
      <c r="F4792">
        <v>4.9000000000000004</v>
      </c>
      <c r="G4792">
        <v>-11.456378317122599</v>
      </c>
      <c r="H4792">
        <v>0.17395781334396099</v>
      </c>
      <c r="I4792">
        <v>11.892959461409101</v>
      </c>
      <c r="J4792">
        <v>-2.0530282018447199</v>
      </c>
      <c r="K4792">
        <v>4.8893432644007202</v>
      </c>
      <c r="L4792">
        <v>4.3645876471229599</v>
      </c>
      <c r="M4792">
        <v>24.6344171049195</v>
      </c>
      <c r="N4792">
        <v>0.75358851674641103</v>
      </c>
      <c r="O4792">
        <v>23.061224489795901</v>
      </c>
      <c r="P4792">
        <v>72.535211267605604</v>
      </c>
    </row>
    <row r="4793" spans="1:17" hidden="1" x14ac:dyDescent="0.3">
      <c r="A4793" t="s">
        <v>9816</v>
      </c>
      <c r="B4793" t="s">
        <v>9817</v>
      </c>
      <c r="C4793" t="s">
        <v>10405</v>
      </c>
      <c r="D4793" t="s">
        <v>190</v>
      </c>
      <c r="E4793">
        <v>3.1782465000000002</v>
      </c>
      <c r="F4793">
        <v>4.49</v>
      </c>
      <c r="G4793">
        <v>-36.520411661410797</v>
      </c>
      <c r="H4793">
        <v>-4.2867061723108897</v>
      </c>
      <c r="I4793">
        <v>-15.5805805262658</v>
      </c>
      <c r="J4793">
        <v>-1.62384365248851</v>
      </c>
      <c r="K4793">
        <v>4.8507596741622603</v>
      </c>
      <c r="L4793">
        <v>4.9325839928290396</v>
      </c>
      <c r="M4793">
        <v>32.778028084373503</v>
      </c>
      <c r="N4793">
        <v>0.47653658210525202</v>
      </c>
      <c r="O4793">
        <v>45.879732739420902</v>
      </c>
      <c r="P4793">
        <v>17.847769028871301</v>
      </c>
      <c r="Q4793">
        <v>3.2774183826368999E-2</v>
      </c>
    </row>
    <row r="4794" spans="1:17" hidden="1" x14ac:dyDescent="0.3">
      <c r="A4794" t="s">
        <v>9818</v>
      </c>
      <c r="B4794" t="s">
        <v>9819</v>
      </c>
      <c r="C4794" t="s">
        <v>10405</v>
      </c>
      <c r="D4794" t="s">
        <v>400</v>
      </c>
      <c r="E4794">
        <v>3.1616439999999999</v>
      </c>
      <c r="F4794">
        <v>8.35</v>
      </c>
      <c r="G4794">
        <v>1.3243449899163999</v>
      </c>
      <c r="H4794">
        <v>-5.8010753412429201</v>
      </c>
      <c r="I4794">
        <v>-24.616861705404101</v>
      </c>
      <c r="J4794">
        <v>-1.45061856329052</v>
      </c>
      <c r="K4794">
        <v>8.4389113962910098</v>
      </c>
      <c r="L4794">
        <v>8.0970949561150007</v>
      </c>
      <c r="M4794">
        <v>44.310437629824698</v>
      </c>
      <c r="N4794">
        <v>1.75757575757575</v>
      </c>
      <c r="O4794">
        <v>8.9820359281437003</v>
      </c>
      <c r="P4794">
        <v>93.735498839907194</v>
      </c>
    </row>
    <row r="4795" spans="1:17" hidden="1" x14ac:dyDescent="0.3">
      <c r="A4795" t="s">
        <v>9820</v>
      </c>
      <c r="B4795" t="s">
        <v>9821</v>
      </c>
      <c r="C4795" t="s">
        <v>10405</v>
      </c>
      <c r="D4795" t="s">
        <v>753</v>
      </c>
      <c r="E4795">
        <v>3.13730683</v>
      </c>
      <c r="F4795">
        <v>88.29</v>
      </c>
      <c r="G4795">
        <v>19.9297689535011</v>
      </c>
      <c r="H4795">
        <v>-4.1237391745960998</v>
      </c>
      <c r="I4795">
        <v>4.9923857455400098</v>
      </c>
      <c r="J4795">
        <v>-1.9504640992806099</v>
      </c>
      <c r="K4795">
        <v>85.730342926793</v>
      </c>
      <c r="L4795">
        <v>76.933092613929404</v>
      </c>
      <c r="M4795">
        <v>50.818864179380903</v>
      </c>
      <c r="N4795">
        <v>0.85330539626006296</v>
      </c>
      <c r="O4795">
        <v>12.1304791029561</v>
      </c>
      <c r="P4795">
        <v>60.673339399454001</v>
      </c>
      <c r="Q4795">
        <v>1.4865976829215E-2</v>
      </c>
    </row>
    <row r="4796" spans="1:17" hidden="1" x14ac:dyDescent="0.3">
      <c r="A4796" t="s">
        <v>9822</v>
      </c>
      <c r="B4796" t="s">
        <v>9823</v>
      </c>
      <c r="C4796" t="s">
        <v>10405</v>
      </c>
      <c r="D4796" t="s">
        <v>549</v>
      </c>
      <c r="E4796">
        <v>3.1238001118785701</v>
      </c>
      <c r="F4796">
        <v>3.13</v>
      </c>
      <c r="G4796">
        <v>-31.849498710243001</v>
      </c>
      <c r="H4796">
        <v>-4.5008389346235198</v>
      </c>
      <c r="I4796">
        <v>-17.394639483181901</v>
      </c>
      <c r="J4796">
        <v>-2.0530282018447199</v>
      </c>
      <c r="K4796">
        <v>3.1299999990685201</v>
      </c>
      <c r="L4796">
        <v>3.12993285117635</v>
      </c>
      <c r="M4796">
        <v>100</v>
      </c>
      <c r="O4796">
        <v>0</v>
      </c>
      <c r="P4796">
        <v>0</v>
      </c>
    </row>
    <row r="4797" spans="1:17" hidden="1" x14ac:dyDescent="0.3">
      <c r="A4797" t="s">
        <v>9824</v>
      </c>
      <c r="B4797" t="s">
        <v>9825</v>
      </c>
      <c r="C4797" t="s">
        <v>10405</v>
      </c>
      <c r="D4797" t="s">
        <v>190</v>
      </c>
      <c r="E4797">
        <v>3.1154999999999999</v>
      </c>
      <c r="F4797">
        <v>31</v>
      </c>
      <c r="G4797">
        <v>57.8689835418988</v>
      </c>
      <c r="H4797">
        <v>-17.776201253464102</v>
      </c>
      <c r="I4797">
        <v>-18.194639483181898</v>
      </c>
      <c r="J4797">
        <v>3.7461231418610699</v>
      </c>
      <c r="K4797">
        <v>32.943954413044402</v>
      </c>
      <c r="L4797">
        <v>31.899539577755601</v>
      </c>
      <c r="M4797">
        <v>62.492333579306802</v>
      </c>
      <c r="N4797">
        <v>0.18050179553724499</v>
      </c>
      <c r="O4797">
        <v>54.838709677419303</v>
      </c>
      <c r="P4797">
        <v>89.718482252141897</v>
      </c>
      <c r="Q4797">
        <v>7.4187811418713001E-2</v>
      </c>
    </row>
    <row r="4798" spans="1:17" hidden="1" x14ac:dyDescent="0.3">
      <c r="A4798" t="s">
        <v>9826</v>
      </c>
      <c r="B4798" t="s">
        <v>9827</v>
      </c>
      <c r="C4798" t="s">
        <v>10405</v>
      </c>
      <c r="D4798" t="s">
        <v>74</v>
      </c>
      <c r="E4798">
        <v>3.0591599999999999</v>
      </c>
      <c r="F4798">
        <v>19.5</v>
      </c>
      <c r="G4798">
        <v>0.35389112026538699</v>
      </c>
      <c r="H4798">
        <v>4.5595637499402297</v>
      </c>
      <c r="I4798">
        <v>-9.0613061498485798</v>
      </c>
      <c r="J4798">
        <v>-2.0530282018447199</v>
      </c>
      <c r="K4798">
        <v>17.739001766484598</v>
      </c>
      <c r="L4798">
        <v>16.522420431199301</v>
      </c>
      <c r="M4798">
        <v>99.282459144684694</v>
      </c>
      <c r="N4798">
        <v>0.48128342245989297</v>
      </c>
      <c r="O4798">
        <v>0</v>
      </c>
      <c r="P4798">
        <v>50</v>
      </c>
    </row>
    <row r="4799" spans="1:17" hidden="1" x14ac:dyDescent="0.3">
      <c r="A4799" t="s">
        <v>9828</v>
      </c>
      <c r="B4799" t="s">
        <v>9829</v>
      </c>
      <c r="C4799" t="s">
        <v>10405</v>
      </c>
      <c r="D4799" t="s">
        <v>388</v>
      </c>
      <c r="E4799">
        <v>3.0586975199999999</v>
      </c>
      <c r="F4799">
        <v>2.85</v>
      </c>
      <c r="G4799">
        <v>-2.3040441647885501</v>
      </c>
      <c r="H4799">
        <v>-12.0093713578317</v>
      </c>
      <c r="I4799">
        <v>-44.129857992179303</v>
      </c>
      <c r="J4799">
        <v>-8.6047523397757502</v>
      </c>
      <c r="K4799">
        <v>2.8747981322854899</v>
      </c>
      <c r="L4799">
        <v>3.0757158904514799</v>
      </c>
      <c r="M4799">
        <v>52.493960357311302</v>
      </c>
      <c r="N4799">
        <v>0.37590779766662802</v>
      </c>
      <c r="O4799">
        <v>88.421052631578902</v>
      </c>
      <c r="P4799">
        <v>35.714285714285701</v>
      </c>
    </row>
    <row r="4800" spans="1:17" hidden="1" x14ac:dyDescent="0.3">
      <c r="A4800" t="s">
        <v>9830</v>
      </c>
      <c r="B4800" t="s">
        <v>9831</v>
      </c>
      <c r="C4800" t="s">
        <v>10405</v>
      </c>
      <c r="D4800" t="s">
        <v>1951</v>
      </c>
      <c r="E4800">
        <v>3.0575024000000002</v>
      </c>
      <c r="F4800">
        <v>5.92</v>
      </c>
      <c r="G4800">
        <v>7.7731427991908602</v>
      </c>
      <c r="H4800">
        <v>-2.4318734173821399</v>
      </c>
      <c r="I4800">
        <v>-7.3574647619923299</v>
      </c>
      <c r="J4800">
        <v>-7.0289511552957702</v>
      </c>
      <c r="K4800">
        <v>6.12397034208285</v>
      </c>
      <c r="L4800">
        <v>5.3087116828478198</v>
      </c>
      <c r="M4800">
        <v>24.977369007433399</v>
      </c>
      <c r="N4800">
        <v>0.479984337270769</v>
      </c>
      <c r="O4800">
        <v>16.047297297297298</v>
      </c>
      <c r="P4800">
        <v>83.850931677018593</v>
      </c>
      <c r="Q4800">
        <v>9.8612533799390008E-3</v>
      </c>
    </row>
    <row r="4801" spans="1:17" hidden="1" x14ac:dyDescent="0.3">
      <c r="A4801" t="s">
        <v>9832</v>
      </c>
      <c r="B4801" t="s">
        <v>9833</v>
      </c>
      <c r="C4801" t="s">
        <v>10405</v>
      </c>
      <c r="D4801" t="s">
        <v>549</v>
      </c>
      <c r="E4801">
        <v>3.0559609600000002</v>
      </c>
      <c r="F4801">
        <v>41.27</v>
      </c>
      <c r="G4801">
        <v>183.91178667613701</v>
      </c>
      <c r="H4801">
        <v>14.844486927953801</v>
      </c>
      <c r="I4801">
        <v>155.55509596655301</v>
      </c>
      <c r="J4801">
        <v>1.95622391843284</v>
      </c>
      <c r="K4801">
        <v>32.7706593914696</v>
      </c>
      <c r="M4801">
        <v>100</v>
      </c>
      <c r="N4801">
        <v>5.3349762009249497</v>
      </c>
      <c r="O4801">
        <v>0</v>
      </c>
      <c r="P4801">
        <v>215.76128538638099</v>
      </c>
    </row>
    <row r="4802" spans="1:17" hidden="1" x14ac:dyDescent="0.3">
      <c r="A4802" t="s">
        <v>9834</v>
      </c>
      <c r="B4802" t="s">
        <v>9835</v>
      </c>
      <c r="C4802" t="s">
        <v>10405</v>
      </c>
      <c r="D4802" t="s">
        <v>164</v>
      </c>
      <c r="E4802">
        <v>3.01444</v>
      </c>
      <c r="F4802">
        <v>4.96</v>
      </c>
      <c r="G4802">
        <v>14.8960634199344</v>
      </c>
      <c r="H4802">
        <v>-6.5763106327367202</v>
      </c>
      <c r="I4802">
        <v>-3.10892519746763</v>
      </c>
      <c r="J4802">
        <v>-12.877770469885901</v>
      </c>
      <c r="K4802">
        <v>5.6642399727476302</v>
      </c>
      <c r="L4802">
        <v>5.4275242285379797</v>
      </c>
      <c r="M4802">
        <v>35.444895936143297</v>
      </c>
      <c r="N4802">
        <v>1.30801388790476</v>
      </c>
      <c r="O4802">
        <v>69.354838709677395</v>
      </c>
      <c r="P4802">
        <v>63.696369636963702</v>
      </c>
      <c r="Q4802">
        <v>2.5878582419280999E-2</v>
      </c>
    </row>
    <row r="4803" spans="1:17" hidden="1" x14ac:dyDescent="0.3">
      <c r="A4803" t="s">
        <v>9836</v>
      </c>
      <c r="B4803" t="s">
        <v>9837</v>
      </c>
      <c r="C4803" t="s">
        <v>10405</v>
      </c>
      <c r="D4803" t="s">
        <v>4392</v>
      </c>
      <c r="E4803">
        <v>3.0001000000000002</v>
      </c>
      <c r="F4803">
        <v>15.79</v>
      </c>
      <c r="G4803">
        <v>399.80033293958797</v>
      </c>
      <c r="H4803">
        <v>82.099657343291994</v>
      </c>
      <c r="I4803">
        <v>120.048969539374</v>
      </c>
      <c r="J4803">
        <v>19.3351881016258</v>
      </c>
      <c r="K4803">
        <v>8.1630538274655091</v>
      </c>
      <c r="L4803">
        <v>4.3543625408680802</v>
      </c>
      <c r="M4803">
        <v>99.999999998730303</v>
      </c>
      <c r="N4803">
        <v>0.55437231210321503</v>
      </c>
      <c r="O4803">
        <v>0</v>
      </c>
      <c r="P4803">
        <v>431.64983164983101</v>
      </c>
      <c r="Q4803">
        <v>0.151485374868711</v>
      </c>
    </row>
    <row r="4804" spans="1:17" hidden="1" x14ac:dyDescent="0.3">
      <c r="A4804" t="s">
        <v>9838</v>
      </c>
      <c r="B4804" t="s">
        <v>9839</v>
      </c>
      <c r="C4804" t="s">
        <v>10405</v>
      </c>
      <c r="D4804" t="s">
        <v>549</v>
      </c>
      <c r="E4804">
        <v>2.9933882440000001</v>
      </c>
      <c r="F4804">
        <v>13.46</v>
      </c>
      <c r="G4804">
        <v>-31.849498710243001</v>
      </c>
      <c r="H4804">
        <v>-4.5008389346235198</v>
      </c>
      <c r="I4804">
        <v>-17.394639483181901</v>
      </c>
      <c r="J4804">
        <v>-2.0530282018447199</v>
      </c>
      <c r="K4804">
        <v>13.4599994989993</v>
      </c>
      <c r="L4804">
        <v>13.3737797568605</v>
      </c>
      <c r="M4804">
        <v>100</v>
      </c>
      <c r="O4804">
        <v>0</v>
      </c>
      <c r="P4804">
        <v>0</v>
      </c>
    </row>
    <row r="4805" spans="1:17" hidden="1" x14ac:dyDescent="0.3">
      <c r="A4805" t="s">
        <v>9840</v>
      </c>
      <c r="B4805" t="s">
        <v>9841</v>
      </c>
      <c r="C4805" t="s">
        <v>10405</v>
      </c>
      <c r="D4805" t="s">
        <v>2368</v>
      </c>
      <c r="E4805">
        <v>2.9449101</v>
      </c>
      <c r="F4805">
        <v>36.299999999999997</v>
      </c>
      <c r="G4805">
        <v>-80.066331805820795</v>
      </c>
      <c r="H4805">
        <v>-6.9669635958701299</v>
      </c>
      <c r="I4805">
        <v>9.9737815694496401</v>
      </c>
      <c r="J4805">
        <v>-4.5191528630913202</v>
      </c>
      <c r="K4805">
        <v>36.675904315882903</v>
      </c>
      <c r="L4805">
        <v>38.881381374202597</v>
      </c>
      <c r="M4805">
        <v>39.901070836789501</v>
      </c>
      <c r="N4805">
        <v>1.85579937304075</v>
      </c>
      <c r="O4805">
        <v>109.366391184573</v>
      </c>
      <c r="P4805">
        <v>40.154440154440103</v>
      </c>
      <c r="Q4805">
        <v>-3.8411046455648003E-2</v>
      </c>
    </row>
    <row r="4806" spans="1:17" hidden="1" x14ac:dyDescent="0.3">
      <c r="A4806" t="s">
        <v>9842</v>
      </c>
      <c r="B4806" t="s">
        <v>9843</v>
      </c>
      <c r="C4806" t="s">
        <v>10405</v>
      </c>
      <c r="D4806" t="s">
        <v>95</v>
      </c>
      <c r="E4806">
        <v>2.9058552999999998</v>
      </c>
      <c r="F4806">
        <v>7.01</v>
      </c>
      <c r="G4806">
        <v>-19.689498710243001</v>
      </c>
      <c r="H4806">
        <v>-2.82952974242296</v>
      </c>
      <c r="I4806">
        <v>-18.6622451169847</v>
      </c>
      <c r="J4806">
        <v>-20.8516933853819</v>
      </c>
      <c r="K4806">
        <v>7.5705838001584498</v>
      </c>
      <c r="L4806">
        <v>7.4800860609767197</v>
      </c>
      <c r="M4806">
        <v>33.055871426855497</v>
      </c>
      <c r="N4806">
        <v>1.2420384880175701</v>
      </c>
      <c r="O4806">
        <v>42.938659058487801</v>
      </c>
      <c r="P4806">
        <v>24.070796460176901</v>
      </c>
      <c r="Q4806">
        <v>0.12600061095267601</v>
      </c>
    </row>
    <row r="4807" spans="1:17" hidden="1" x14ac:dyDescent="0.3">
      <c r="A4807" t="s">
        <v>9844</v>
      </c>
      <c r="B4807" t="s">
        <v>9845</v>
      </c>
      <c r="C4807" t="s">
        <v>10405</v>
      </c>
      <c r="D4807" t="s">
        <v>2368</v>
      </c>
      <c r="E4807">
        <v>2.8783485</v>
      </c>
      <c r="F4807">
        <v>18.18</v>
      </c>
      <c r="G4807">
        <v>-26.8841407425756</v>
      </c>
      <c r="H4807">
        <v>-4.5008389346235198</v>
      </c>
      <c r="I4807">
        <v>-17.394639483181901</v>
      </c>
      <c r="J4807">
        <v>-2.0530282018447199</v>
      </c>
      <c r="K4807">
        <v>18.179566689339001</v>
      </c>
      <c r="L4807">
        <v>18.0156450585995</v>
      </c>
      <c r="M4807">
        <v>100</v>
      </c>
      <c r="O4807">
        <v>0</v>
      </c>
      <c r="P4807">
        <v>4.9653579676674298</v>
      </c>
    </row>
    <row r="4808" spans="1:17" hidden="1" x14ac:dyDescent="0.3">
      <c r="A4808" t="s">
        <v>9846</v>
      </c>
      <c r="B4808" t="s">
        <v>9847</v>
      </c>
      <c r="C4808" t="s">
        <v>10405</v>
      </c>
      <c r="D4808" t="s">
        <v>393</v>
      </c>
      <c r="E4808">
        <v>2.8355157599999998</v>
      </c>
      <c r="F4808">
        <v>1.54</v>
      </c>
      <c r="G4808">
        <v>-29.182832043576401</v>
      </c>
      <c r="H4808">
        <v>9.7848753510907702</v>
      </c>
      <c r="I4808">
        <v>1.9852054780583801</v>
      </c>
      <c r="J4808">
        <v>-0.14220017636701501</v>
      </c>
      <c r="K4808">
        <v>1.4786345234958</v>
      </c>
      <c r="L4808">
        <v>1.51432276811921</v>
      </c>
      <c r="M4808">
        <v>55.142143683454499</v>
      </c>
      <c r="N4808">
        <v>1.56119288944774</v>
      </c>
      <c r="O4808">
        <v>28.571428571428498</v>
      </c>
      <c r="P4808">
        <v>35.087719298245602</v>
      </c>
      <c r="Q4808">
        <v>-6.1800084771806998E-2</v>
      </c>
    </row>
    <row r="4809" spans="1:17" hidden="1" x14ac:dyDescent="0.3">
      <c r="A4809" t="s">
        <v>9848</v>
      </c>
      <c r="B4809" t="s">
        <v>9849</v>
      </c>
      <c r="C4809" t="s">
        <v>10405</v>
      </c>
      <c r="D4809" t="s">
        <v>549</v>
      </c>
      <c r="E4809">
        <v>2.823</v>
      </c>
      <c r="F4809">
        <v>9.41</v>
      </c>
      <c r="G4809">
        <v>18.710501289756898</v>
      </c>
      <c r="H4809">
        <v>-4.5008389346235198</v>
      </c>
      <c r="I4809">
        <v>-17.394639483181901</v>
      </c>
      <c r="J4809">
        <v>-2.0530282018447199</v>
      </c>
      <c r="K4809">
        <v>9.3701976011331691</v>
      </c>
      <c r="L4809">
        <v>8.2782424994580506</v>
      </c>
      <c r="M4809">
        <v>99.992037052364694</v>
      </c>
      <c r="O4809">
        <v>0</v>
      </c>
      <c r="P4809">
        <v>54.262295081967203</v>
      </c>
    </row>
    <row r="4810" spans="1:17" hidden="1" x14ac:dyDescent="0.3">
      <c r="A4810" t="s">
        <v>9850</v>
      </c>
      <c r="B4810" t="s">
        <v>9851</v>
      </c>
      <c r="C4810" t="s">
        <v>10405</v>
      </c>
      <c r="D4810" t="s">
        <v>753</v>
      </c>
      <c r="E4810">
        <v>2.7862319549999999</v>
      </c>
      <c r="F4810">
        <v>280.26</v>
      </c>
      <c r="G4810">
        <v>0.77401065943323</v>
      </c>
      <c r="H4810">
        <v>-1.1378786589115499</v>
      </c>
      <c r="I4810">
        <v>0.71400394890539598</v>
      </c>
      <c r="J4810">
        <v>-0.11385109987691901</v>
      </c>
      <c r="K4810">
        <v>269.31643653316797</v>
      </c>
      <c r="L4810">
        <v>248.95500461217799</v>
      </c>
      <c r="M4810">
        <v>60.128846353450299</v>
      </c>
      <c r="N4810">
        <v>0.841915613663477</v>
      </c>
      <c r="O4810">
        <v>4.7063441090416003</v>
      </c>
      <c r="P4810">
        <v>59.238636363636303</v>
      </c>
      <c r="Q4810">
        <v>3.1679578910440001E-2</v>
      </c>
    </row>
    <row r="4811" spans="1:17" hidden="1" x14ac:dyDescent="0.3">
      <c r="A4811" t="s">
        <v>9852</v>
      </c>
      <c r="B4811" t="s">
        <v>9853</v>
      </c>
      <c r="C4811" t="s">
        <v>10405</v>
      </c>
      <c r="D4811" t="s">
        <v>549</v>
      </c>
      <c r="E4811">
        <v>2.6956533333333299</v>
      </c>
      <c r="F4811">
        <v>13.77</v>
      </c>
      <c r="G4811">
        <v>-31.849498710243001</v>
      </c>
      <c r="H4811">
        <v>-4.5008389346235198</v>
      </c>
      <c r="I4811">
        <v>-17.394639483181901</v>
      </c>
      <c r="J4811">
        <v>-2.0530282018447199</v>
      </c>
      <c r="K4811">
        <v>13.769999532392401</v>
      </c>
      <c r="L4811">
        <v>13.7448527655338</v>
      </c>
      <c r="M4811">
        <v>100</v>
      </c>
      <c r="O4811">
        <v>0</v>
      </c>
      <c r="P4811">
        <v>0</v>
      </c>
    </row>
    <row r="4812" spans="1:17" hidden="1" x14ac:dyDescent="0.3">
      <c r="A4812" t="s">
        <v>9854</v>
      </c>
      <c r="B4812" t="s">
        <v>9855</v>
      </c>
      <c r="C4812" t="s">
        <v>10405</v>
      </c>
      <c r="D4812" t="s">
        <v>393</v>
      </c>
      <c r="E4812">
        <v>2.6922610499999999</v>
      </c>
      <c r="F4812">
        <v>1.41</v>
      </c>
      <c r="G4812">
        <v>-7.0707376482961797</v>
      </c>
      <c r="H4812">
        <v>-10.2333230110566</v>
      </c>
      <c r="I4812">
        <v>22.209320912857599</v>
      </c>
      <c r="J4812">
        <v>-3.3863615351780498</v>
      </c>
      <c r="K4812">
        <v>1.5908720643907699</v>
      </c>
      <c r="L4812">
        <v>1.5460752913107401</v>
      </c>
      <c r="M4812">
        <v>26.179111658779998</v>
      </c>
      <c r="N4812">
        <v>0.42738341823292397</v>
      </c>
      <c r="O4812">
        <v>63.829787234042499</v>
      </c>
      <c r="P4812">
        <v>46.875</v>
      </c>
      <c r="Q4812">
        <v>1.8593246612169999E-2</v>
      </c>
    </row>
    <row r="4813" spans="1:17" hidden="1" x14ac:dyDescent="0.3">
      <c r="A4813" t="s">
        <v>9856</v>
      </c>
      <c r="B4813" t="s">
        <v>9857</v>
      </c>
      <c r="C4813" t="s">
        <v>10405</v>
      </c>
      <c r="D4813" t="s">
        <v>74</v>
      </c>
      <c r="E4813">
        <v>2.6850138000000001</v>
      </c>
      <c r="F4813">
        <v>8.1300000000000008</v>
      </c>
      <c r="G4813">
        <v>-31.849498710243001</v>
      </c>
      <c r="H4813">
        <v>-4.5008389346235198</v>
      </c>
      <c r="I4813">
        <v>-17.394639483181901</v>
      </c>
      <c r="J4813">
        <v>-2.0530282018447199</v>
      </c>
      <c r="K4813">
        <v>8.1299999943320298</v>
      </c>
      <c r="L4813">
        <v>8.1295789557175997</v>
      </c>
      <c r="M4813">
        <v>100</v>
      </c>
      <c r="O4813">
        <v>0</v>
      </c>
      <c r="P4813">
        <v>0</v>
      </c>
    </row>
    <row r="4814" spans="1:17" hidden="1" x14ac:dyDescent="0.3">
      <c r="A4814" t="s">
        <v>9858</v>
      </c>
      <c r="B4814" t="s">
        <v>9859</v>
      </c>
      <c r="C4814" t="s">
        <v>10405</v>
      </c>
      <c r="D4814" t="s">
        <v>549</v>
      </c>
      <c r="E4814">
        <v>2.6208</v>
      </c>
      <c r="F4814">
        <v>4.2</v>
      </c>
      <c r="G4814">
        <v>-44.1668264764226</v>
      </c>
      <c r="H4814">
        <v>-6.8318412656258403</v>
      </c>
      <c r="I4814">
        <v>-28.0329373555223</v>
      </c>
      <c r="J4814">
        <v>0.14209374937480601</v>
      </c>
      <c r="K4814">
        <v>4.3805903823536001</v>
      </c>
      <c r="L4814">
        <v>4.6409499376570196</v>
      </c>
      <c r="M4814">
        <v>47.591402178324302</v>
      </c>
      <c r="N4814">
        <v>0.93307334420743304</v>
      </c>
      <c r="O4814">
        <v>94.523809523809504</v>
      </c>
      <c r="P4814">
        <v>14.7540983606557</v>
      </c>
      <c r="Q4814">
        <v>1.8670303467348999E-2</v>
      </c>
    </row>
    <row r="4815" spans="1:17" hidden="1" x14ac:dyDescent="0.3">
      <c r="A4815" t="s">
        <v>9860</v>
      </c>
      <c r="B4815" t="s">
        <v>9861</v>
      </c>
      <c r="C4815" t="s">
        <v>10405</v>
      </c>
      <c r="D4815" t="s">
        <v>400</v>
      </c>
      <c r="E4815">
        <v>2.5074079999999999</v>
      </c>
      <c r="F4815">
        <v>5.36</v>
      </c>
      <c r="G4815">
        <v>-21.787897067532601</v>
      </c>
      <c r="H4815">
        <v>5.5607627080869397</v>
      </c>
      <c r="I4815">
        <v>-7.33303784047144</v>
      </c>
      <c r="J4815">
        <v>2.83933970422181</v>
      </c>
      <c r="M4815">
        <v>100</v>
      </c>
      <c r="O4815">
        <v>0</v>
      </c>
      <c r="P4815">
        <v>10.0616016427104</v>
      </c>
    </row>
    <row r="4816" spans="1:17" hidden="1" x14ac:dyDescent="0.3">
      <c r="A4816" t="s">
        <v>9862</v>
      </c>
      <c r="B4816" t="s">
        <v>9863</v>
      </c>
      <c r="C4816" t="s">
        <v>10405</v>
      </c>
      <c r="D4816" t="s">
        <v>400</v>
      </c>
      <c r="E4816">
        <v>2.50595422912424</v>
      </c>
      <c r="F4816">
        <v>8.33</v>
      </c>
      <c r="G4816">
        <v>-31.849498710243001</v>
      </c>
      <c r="H4816">
        <v>-4.5008389346235198</v>
      </c>
      <c r="I4816">
        <v>-17.394639483181901</v>
      </c>
      <c r="J4816">
        <v>-2.0530282018447199</v>
      </c>
      <c r="K4816">
        <v>8.3299999999999894</v>
      </c>
      <c r="L4816">
        <v>8.33</v>
      </c>
      <c r="M4816">
        <v>50</v>
      </c>
      <c r="O4816">
        <v>0</v>
      </c>
      <c r="P4816">
        <v>0</v>
      </c>
    </row>
    <row r="4817" spans="1:17" hidden="1" x14ac:dyDescent="0.3">
      <c r="A4817" t="s">
        <v>9864</v>
      </c>
      <c r="B4817" t="s">
        <v>9865</v>
      </c>
      <c r="C4817" t="s">
        <v>10405</v>
      </c>
      <c r="D4817" t="s">
        <v>592</v>
      </c>
      <c r="E4817">
        <v>2.5025556276588099</v>
      </c>
      <c r="F4817">
        <v>12.52</v>
      </c>
      <c r="G4817">
        <v>-31.849498710243001</v>
      </c>
      <c r="H4817">
        <v>-4.5008389346235198</v>
      </c>
      <c r="I4817">
        <v>-17.394639483181901</v>
      </c>
      <c r="J4817">
        <v>-2.0530282018447199</v>
      </c>
      <c r="K4817">
        <v>12.519999178546</v>
      </c>
      <c r="L4817">
        <v>12.549983477409601</v>
      </c>
      <c r="M4817">
        <v>55.887715274265297</v>
      </c>
      <c r="O4817">
        <v>0</v>
      </c>
      <c r="P4817">
        <v>0</v>
      </c>
    </row>
    <row r="4818" spans="1:17" hidden="1" x14ac:dyDescent="0.3">
      <c r="A4818" t="s">
        <v>9866</v>
      </c>
      <c r="B4818" t="s">
        <v>9867</v>
      </c>
      <c r="C4818" t="s">
        <v>10405</v>
      </c>
      <c r="D4818" t="s">
        <v>393</v>
      </c>
      <c r="E4818">
        <v>2.3497047000000002</v>
      </c>
      <c r="F4818">
        <v>7.83</v>
      </c>
      <c r="G4818">
        <v>-1.5666368134044799</v>
      </c>
      <c r="H4818">
        <v>-5.0341722679568601</v>
      </c>
      <c r="I4818">
        <v>-15.0416983067113</v>
      </c>
      <c r="J4818">
        <v>-3.8951334650026102</v>
      </c>
      <c r="K4818">
        <v>7.3613265857250303</v>
      </c>
      <c r="L4818">
        <v>7.3093778148483102</v>
      </c>
      <c r="M4818">
        <v>60.821027364503898</v>
      </c>
      <c r="N4818">
        <v>0.53818869875656705</v>
      </c>
      <c r="O4818">
        <v>19.412515964240001</v>
      </c>
      <c r="P4818">
        <v>41.847826086956502</v>
      </c>
      <c r="Q4818">
        <v>5.1255966152628001E-2</v>
      </c>
    </row>
    <row r="4819" spans="1:17" hidden="1" x14ac:dyDescent="0.3">
      <c r="A4819" t="s">
        <v>9868</v>
      </c>
      <c r="B4819" t="s">
        <v>9869</v>
      </c>
      <c r="C4819" t="s">
        <v>10405</v>
      </c>
      <c r="D4819" t="s">
        <v>46</v>
      </c>
      <c r="E4819">
        <v>2.34178631999999</v>
      </c>
      <c r="F4819">
        <v>2.4</v>
      </c>
      <c r="G4819">
        <v>-5.5931859894901201</v>
      </c>
      <c r="H4819">
        <v>-1.87035303188851</v>
      </c>
      <c r="I4819">
        <v>-12.2495918825592</v>
      </c>
      <c r="J4819">
        <v>1.0670674632677399</v>
      </c>
      <c r="K4819">
        <v>1.7400020759405499</v>
      </c>
      <c r="L4819">
        <v>1.26157303085244</v>
      </c>
      <c r="M4819">
        <v>79.607056726233907</v>
      </c>
      <c r="N4819">
        <v>1</v>
      </c>
      <c r="Q4819">
        <v>-3.5149089750809E-2</v>
      </c>
    </row>
    <row r="4820" spans="1:17" hidden="1" x14ac:dyDescent="0.3">
      <c r="A4820" t="s">
        <v>9870</v>
      </c>
      <c r="B4820" t="s">
        <v>9871</v>
      </c>
      <c r="C4820" t="s">
        <v>10405</v>
      </c>
      <c r="D4820" t="s">
        <v>46</v>
      </c>
      <c r="E4820">
        <v>2.2983612181383499</v>
      </c>
      <c r="F4820">
        <v>24.48</v>
      </c>
      <c r="G4820">
        <v>-16.159517613834701</v>
      </c>
      <c r="H4820">
        <v>-4.5008389346235198</v>
      </c>
      <c r="I4820">
        <v>-17.394639483181901</v>
      </c>
      <c r="J4820">
        <v>-2.0530282018447199</v>
      </c>
      <c r="K4820">
        <v>24.469611063323502</v>
      </c>
      <c r="L4820">
        <v>23.693181539517798</v>
      </c>
      <c r="M4820">
        <v>100</v>
      </c>
      <c r="O4820">
        <v>0</v>
      </c>
      <c r="P4820">
        <v>15.6899810964083</v>
      </c>
    </row>
    <row r="4821" spans="1:17" hidden="1" x14ac:dyDescent="0.3">
      <c r="A4821" t="s">
        <v>9872</v>
      </c>
      <c r="B4821" t="s">
        <v>9873</v>
      </c>
      <c r="C4821" t="s">
        <v>10405</v>
      </c>
      <c r="D4821" t="s">
        <v>261</v>
      </c>
      <c r="E4821">
        <v>2.2678451000000002</v>
      </c>
      <c r="F4821">
        <v>3.31</v>
      </c>
      <c r="G4821">
        <v>-27.102663267205099</v>
      </c>
      <c r="H4821">
        <v>-4.5008389346235198</v>
      </c>
      <c r="I4821">
        <v>-12.6478040401439</v>
      </c>
      <c r="J4821">
        <v>-2.0530282018447199</v>
      </c>
      <c r="K4821">
        <v>3.2984082472106602</v>
      </c>
      <c r="L4821">
        <v>3.2309065582326801</v>
      </c>
      <c r="M4821">
        <v>50</v>
      </c>
      <c r="O4821">
        <v>0</v>
      </c>
      <c r="P4821">
        <v>4.7468354430379698</v>
      </c>
    </row>
    <row r="4822" spans="1:17" hidden="1" x14ac:dyDescent="0.3">
      <c r="A4822" t="s">
        <v>9874</v>
      </c>
      <c r="B4822" t="s">
        <v>9875</v>
      </c>
      <c r="C4822" t="s">
        <v>10405</v>
      </c>
      <c r="E4822">
        <v>2.2430983119999999</v>
      </c>
      <c r="F4822">
        <v>3.76</v>
      </c>
      <c r="G4822">
        <v>280.53759806394999</v>
      </c>
      <c r="H4822">
        <v>-4.5008389346235198</v>
      </c>
      <c r="I4822">
        <v>15.938693850151401</v>
      </c>
      <c r="J4822">
        <v>-2.0530282018447199</v>
      </c>
      <c r="K4822">
        <v>3.6894717490931299</v>
      </c>
      <c r="L4822">
        <v>2.7651470689008599</v>
      </c>
      <c r="M4822">
        <v>99.999999987781294</v>
      </c>
      <c r="N4822">
        <v>0</v>
      </c>
      <c r="O4822">
        <v>0</v>
      </c>
      <c r="P4822">
        <v>340.827586206896</v>
      </c>
    </row>
    <row r="4823" spans="1:17" hidden="1" x14ac:dyDescent="0.3">
      <c r="A4823" t="s">
        <v>9876</v>
      </c>
      <c r="B4823" t="s">
        <v>9877</v>
      </c>
      <c r="C4823" t="s">
        <v>10405</v>
      </c>
      <c r="D4823" t="s">
        <v>753</v>
      </c>
      <c r="E4823">
        <v>2.2099980540000002</v>
      </c>
      <c r="F4823">
        <v>76.010000000000005</v>
      </c>
      <c r="G4823">
        <v>33.210218987911098</v>
      </c>
      <c r="H4823">
        <v>-2.97166388432171</v>
      </c>
      <c r="I4823">
        <v>5.95816804684081</v>
      </c>
      <c r="J4823">
        <v>2.38430051680764E-2</v>
      </c>
      <c r="K4823">
        <v>73.172634703519407</v>
      </c>
      <c r="L4823">
        <v>65.659056859053607</v>
      </c>
      <c r="M4823">
        <v>42.618677459081702</v>
      </c>
      <c r="N4823">
        <v>0.85193687626525905</v>
      </c>
      <c r="O4823">
        <v>1.97342454940139</v>
      </c>
      <c r="P4823">
        <v>73.538812785388103</v>
      </c>
    </row>
    <row r="4824" spans="1:17" hidden="1" x14ac:dyDescent="0.3">
      <c r="A4824" t="s">
        <v>9878</v>
      </c>
      <c r="B4824" t="s">
        <v>9879</v>
      </c>
      <c r="C4824" t="s">
        <v>10405</v>
      </c>
      <c r="D4824" t="s">
        <v>549</v>
      </c>
      <c r="E4824">
        <v>2.1650564000000001</v>
      </c>
      <c r="F4824">
        <v>6.98</v>
      </c>
      <c r="G4824">
        <v>-31.849498710243001</v>
      </c>
      <c r="H4824">
        <v>-4.5008389346235198</v>
      </c>
      <c r="I4824">
        <v>-17.394639483181901</v>
      </c>
      <c r="J4824">
        <v>-2.0530282018447199</v>
      </c>
      <c r="K4824">
        <v>6.9799992080094899</v>
      </c>
      <c r="L4824">
        <v>6.9606797866035599</v>
      </c>
      <c r="M4824">
        <v>99.999996303717197</v>
      </c>
      <c r="O4824">
        <v>0</v>
      </c>
      <c r="P4824">
        <v>0</v>
      </c>
    </row>
    <row r="4825" spans="1:17" hidden="1" x14ac:dyDescent="0.3">
      <c r="A4825" t="s">
        <v>9880</v>
      </c>
      <c r="B4825" t="s">
        <v>9881</v>
      </c>
      <c r="C4825" t="s">
        <v>10405</v>
      </c>
      <c r="D4825" t="s">
        <v>592</v>
      </c>
      <c r="E4825">
        <v>2.1277506000000002</v>
      </c>
      <c r="F4825">
        <v>6.19</v>
      </c>
      <c r="G4825">
        <v>94.062910048880894</v>
      </c>
      <c r="H4825">
        <v>22.603883857984201</v>
      </c>
      <c r="I4825">
        <v>88.253201048379495</v>
      </c>
      <c r="J4825">
        <v>8.0893205526036702</v>
      </c>
      <c r="K4825">
        <v>5.0136974410954798</v>
      </c>
      <c r="L4825">
        <v>4.0173833588019896</v>
      </c>
      <c r="M4825">
        <v>100</v>
      </c>
      <c r="N4825">
        <v>0.19805194805194801</v>
      </c>
      <c r="O4825">
        <v>0</v>
      </c>
      <c r="P4825">
        <v>125.91240875912401</v>
      </c>
    </row>
    <row r="4826" spans="1:17" hidden="1" x14ac:dyDescent="0.3">
      <c r="A4826" t="s">
        <v>9882</v>
      </c>
      <c r="B4826" t="s">
        <v>9883</v>
      </c>
      <c r="C4826" t="s">
        <v>10405</v>
      </c>
      <c r="D4826" t="s">
        <v>21</v>
      </c>
      <c r="E4826">
        <v>2.08</v>
      </c>
      <c r="F4826">
        <v>16.64</v>
      </c>
      <c r="G4826">
        <v>-26.8652715809055</v>
      </c>
      <c r="H4826">
        <v>-4.5008389346235198</v>
      </c>
      <c r="I4826">
        <v>-12.410412353844301</v>
      </c>
      <c r="J4826">
        <v>-2.0530282018447199</v>
      </c>
      <c r="K4826">
        <v>16.5452017836542</v>
      </c>
      <c r="L4826">
        <v>16.1718685595838</v>
      </c>
      <c r="M4826">
        <v>100</v>
      </c>
      <c r="N4826">
        <v>0</v>
      </c>
      <c r="O4826">
        <v>0</v>
      </c>
      <c r="P4826">
        <v>4.9842271293375404</v>
      </c>
    </row>
    <row r="4827" spans="1:17" hidden="1" x14ac:dyDescent="0.3">
      <c r="A4827" t="s">
        <v>9884</v>
      </c>
      <c r="B4827" t="s">
        <v>9885</v>
      </c>
      <c r="C4827" t="s">
        <v>10405</v>
      </c>
      <c r="D4827" t="s">
        <v>400</v>
      </c>
      <c r="E4827">
        <v>2.0541</v>
      </c>
      <c r="F4827">
        <v>4.0999999999999996</v>
      </c>
      <c r="G4827">
        <v>-31.849498710243001</v>
      </c>
      <c r="H4827">
        <v>-4.5008389346235198</v>
      </c>
      <c r="I4827">
        <v>-17.394639483181901</v>
      </c>
      <c r="J4827">
        <v>-2.0530282018447199</v>
      </c>
      <c r="K4827">
        <v>4.0999979619498301</v>
      </c>
      <c r="L4827">
        <v>4.0924472872228703</v>
      </c>
      <c r="M4827">
        <v>99.806682354411805</v>
      </c>
      <c r="O4827">
        <v>0</v>
      </c>
      <c r="P4827">
        <v>0</v>
      </c>
    </row>
    <row r="4828" spans="1:17" hidden="1" x14ac:dyDescent="0.3">
      <c r="A4828" t="s">
        <v>9886</v>
      </c>
      <c r="B4828" t="s">
        <v>9887</v>
      </c>
      <c r="C4828" t="s">
        <v>10405</v>
      </c>
      <c r="D4828" t="s">
        <v>51</v>
      </c>
      <c r="E4828">
        <v>2.0202011999999998</v>
      </c>
      <c r="F4828">
        <v>4.92</v>
      </c>
      <c r="G4828">
        <v>18.609216886087101</v>
      </c>
      <c r="H4828">
        <v>-27.8653249159319</v>
      </c>
      <c r="I4828">
        <v>-9.7359961571425409</v>
      </c>
      <c r="J4828">
        <v>-5.5824399665506004</v>
      </c>
      <c r="K4828">
        <v>5.6877164454234101</v>
      </c>
      <c r="L4828">
        <v>5.2407994774407101</v>
      </c>
      <c r="M4828">
        <v>17.915898992347302</v>
      </c>
      <c r="N4828">
        <v>0.105263157894736</v>
      </c>
      <c r="O4828">
        <v>49.390243902439003</v>
      </c>
      <c r="P4828">
        <v>50.458715596330201</v>
      </c>
      <c r="Q4828">
        <v>9.8504818128499996E-2</v>
      </c>
    </row>
    <row r="4829" spans="1:17" hidden="1" x14ac:dyDescent="0.3">
      <c r="A4829" t="s">
        <v>9888</v>
      </c>
      <c r="B4829" t="s">
        <v>9889</v>
      </c>
      <c r="C4829" t="s">
        <v>10405</v>
      </c>
      <c r="D4829" t="s">
        <v>284</v>
      </c>
      <c r="E4829">
        <v>1.976</v>
      </c>
      <c r="F4829">
        <v>61.75</v>
      </c>
      <c r="G4829">
        <v>-31.849498710243001</v>
      </c>
      <c r="H4829">
        <v>-4.5008389346235198</v>
      </c>
      <c r="I4829">
        <v>-17.394639483181901</v>
      </c>
      <c r="J4829">
        <v>-2.0530282018447199</v>
      </c>
      <c r="K4829">
        <v>61.75</v>
      </c>
      <c r="L4829">
        <v>61.75</v>
      </c>
      <c r="M4829">
        <v>50</v>
      </c>
      <c r="O4829">
        <v>0</v>
      </c>
      <c r="P4829">
        <v>0</v>
      </c>
    </row>
    <row r="4830" spans="1:17" hidden="1" x14ac:dyDescent="0.3">
      <c r="A4830" t="s">
        <v>9890</v>
      </c>
      <c r="B4830" t="s">
        <v>9891</v>
      </c>
      <c r="C4830" t="s">
        <v>10405</v>
      </c>
      <c r="D4830" t="s">
        <v>116</v>
      </c>
      <c r="E4830">
        <v>1.9633272500000001</v>
      </c>
      <c r="F4830">
        <v>135.5</v>
      </c>
      <c r="G4830">
        <v>35.890040779729603</v>
      </c>
      <c r="H4830">
        <v>-24.614068970380298</v>
      </c>
      <c r="I4830">
        <v>-21.295348703039998</v>
      </c>
      <c r="J4830">
        <v>-14.667109036264501</v>
      </c>
      <c r="K4830">
        <v>154.199462404136</v>
      </c>
      <c r="L4830">
        <v>140.90537466939099</v>
      </c>
      <c r="M4830">
        <v>25.736722213248001</v>
      </c>
      <c r="N4830">
        <v>0.27353681055476697</v>
      </c>
      <c r="O4830">
        <v>35.793357933579301</v>
      </c>
      <c r="P4830">
        <v>71.540701354601794</v>
      </c>
      <c r="Q4830">
        <v>3.7809050443150999E-2</v>
      </c>
    </row>
    <row r="4831" spans="1:17" hidden="1" x14ac:dyDescent="0.3">
      <c r="A4831" t="s">
        <v>9892</v>
      </c>
      <c r="B4831" t="s">
        <v>9893</v>
      </c>
      <c r="C4831" t="s">
        <v>10405</v>
      </c>
      <c r="D4831" t="s">
        <v>92</v>
      </c>
      <c r="E4831">
        <v>1.95423462</v>
      </c>
      <c r="F4831">
        <v>7.9</v>
      </c>
      <c r="K4831">
        <v>7.7408079907778697</v>
      </c>
      <c r="M4831">
        <v>57.238046106161903</v>
      </c>
      <c r="N4831">
        <v>1</v>
      </c>
    </row>
    <row r="4832" spans="1:17" hidden="1" x14ac:dyDescent="0.3">
      <c r="A4832" t="s">
        <v>9894</v>
      </c>
      <c r="B4832" t="s">
        <v>9895</v>
      </c>
      <c r="C4832" t="s">
        <v>10405</v>
      </c>
      <c r="D4832" t="s">
        <v>753</v>
      </c>
      <c r="E4832">
        <v>1.7649299939999901</v>
      </c>
      <c r="F4832">
        <v>4531.74</v>
      </c>
      <c r="K4832">
        <v>4523.2196314963803</v>
      </c>
      <c r="L4832">
        <v>4345.2923176734603</v>
      </c>
      <c r="M4832">
        <v>66.2688689774686</v>
      </c>
      <c r="N4832">
        <v>1</v>
      </c>
      <c r="Q4832">
        <v>7.1969087878504007E-2</v>
      </c>
    </row>
    <row r="4833" spans="1:16" hidden="1" x14ac:dyDescent="0.3">
      <c r="A4833" t="s">
        <v>9896</v>
      </c>
      <c r="B4833" t="s">
        <v>9897</v>
      </c>
      <c r="C4833" t="s">
        <v>10405</v>
      </c>
      <c r="D4833" t="s">
        <v>74</v>
      </c>
      <c r="E4833">
        <v>1.6719360000000001</v>
      </c>
      <c r="F4833">
        <v>65.31</v>
      </c>
      <c r="G4833">
        <v>46.106904559511598</v>
      </c>
      <c r="H4833">
        <v>5.7124506470007601</v>
      </c>
      <c r="I4833">
        <v>30.2653198204581</v>
      </c>
      <c r="K4833">
        <v>44.715636560688402</v>
      </c>
      <c r="M4833">
        <v>99.999999999990706</v>
      </c>
      <c r="N4833">
        <v>1.8475846034616299</v>
      </c>
      <c r="O4833">
        <v>0</v>
      </c>
      <c r="P4833">
        <v>107.993630573248</v>
      </c>
    </row>
    <row r="4834" spans="1:16" hidden="1" x14ac:dyDescent="0.3">
      <c r="A4834" t="s">
        <v>9898</v>
      </c>
      <c r="B4834" t="s">
        <v>9899</v>
      </c>
      <c r="C4834" t="s">
        <v>10405</v>
      </c>
      <c r="D4834" t="s">
        <v>21</v>
      </c>
      <c r="E4834">
        <v>1.6015999999999999</v>
      </c>
      <c r="F4834">
        <v>0.44</v>
      </c>
      <c r="G4834">
        <v>-31.849498710243001</v>
      </c>
      <c r="H4834">
        <v>-4.5008389346235198</v>
      </c>
      <c r="I4834">
        <v>-17.394639483181901</v>
      </c>
      <c r="J4834">
        <v>-2.0530282018447199</v>
      </c>
      <c r="K4834">
        <v>0.43999999495112202</v>
      </c>
      <c r="L4834">
        <v>0.43949370254347397</v>
      </c>
      <c r="M4834">
        <v>100</v>
      </c>
      <c r="O4834">
        <v>0</v>
      </c>
      <c r="P4834">
        <v>0</v>
      </c>
    </row>
    <row r="4835" spans="1:16" hidden="1" x14ac:dyDescent="0.3">
      <c r="A4835" t="s">
        <v>9900</v>
      </c>
      <c r="B4835" t="s">
        <v>9901</v>
      </c>
      <c r="C4835" t="s">
        <v>10405</v>
      </c>
      <c r="D4835" t="s">
        <v>130</v>
      </c>
      <c r="E4835">
        <v>1.3824000000000001</v>
      </c>
      <c r="F4835">
        <v>11.52</v>
      </c>
      <c r="G4835">
        <v>-31.849498710243001</v>
      </c>
      <c r="H4835">
        <v>-4.5008389346235198</v>
      </c>
      <c r="I4835">
        <v>-17.394639483181901</v>
      </c>
      <c r="J4835">
        <v>-2.0530282018447199</v>
      </c>
      <c r="K4835">
        <v>11.5199999999999</v>
      </c>
      <c r="L4835">
        <v>11.52</v>
      </c>
      <c r="M4835">
        <v>50</v>
      </c>
      <c r="O4835">
        <v>0</v>
      </c>
      <c r="P4835">
        <v>0</v>
      </c>
    </row>
    <row r="4836" spans="1:16" hidden="1" x14ac:dyDescent="0.3">
      <c r="A4836" t="s">
        <v>9902</v>
      </c>
      <c r="B4836" t="s">
        <v>9903</v>
      </c>
      <c r="C4836" t="s">
        <v>10405</v>
      </c>
      <c r="D4836" t="s">
        <v>122</v>
      </c>
      <c r="E4836">
        <v>1.37832452449136</v>
      </c>
      <c r="F4836">
        <v>13.12</v>
      </c>
      <c r="G4836">
        <v>-31.849498710243001</v>
      </c>
      <c r="H4836">
        <v>-4.5008389346235198</v>
      </c>
      <c r="I4836">
        <v>-17.394639483181901</v>
      </c>
      <c r="J4836">
        <v>-2.0530282018447199</v>
      </c>
      <c r="K4836">
        <v>13.12</v>
      </c>
      <c r="L4836">
        <v>13.1199999999999</v>
      </c>
      <c r="M4836">
        <v>50</v>
      </c>
      <c r="O4836">
        <v>0</v>
      </c>
      <c r="P4836">
        <v>0</v>
      </c>
    </row>
    <row r="4837" spans="1:16" hidden="1" x14ac:dyDescent="0.3">
      <c r="A4837" t="s">
        <v>9904</v>
      </c>
      <c r="B4837" t="s">
        <v>9905</v>
      </c>
      <c r="C4837" t="s">
        <v>10405</v>
      </c>
      <c r="D4837" t="s">
        <v>1211</v>
      </c>
      <c r="E4837">
        <v>1.3394999999999999</v>
      </c>
      <c r="F4837">
        <v>89.3</v>
      </c>
      <c r="G4837">
        <v>-32.627276488020797</v>
      </c>
      <c r="H4837">
        <v>0.49622161799258102</v>
      </c>
      <c r="I4837">
        <v>-12.3975789305658</v>
      </c>
      <c r="J4837">
        <v>-2.0530282018447199</v>
      </c>
      <c r="K4837">
        <v>86.613708745413703</v>
      </c>
      <c r="L4837">
        <v>88.895395255360398</v>
      </c>
      <c r="M4837">
        <v>99.999997320273707</v>
      </c>
      <c r="N4837">
        <v>5.4545454545454497</v>
      </c>
      <c r="O4837">
        <v>10.862262038073901</v>
      </c>
      <c r="P4837">
        <v>4.9970605526160998</v>
      </c>
    </row>
    <row r="4838" spans="1:16" hidden="1" x14ac:dyDescent="0.3">
      <c r="A4838" t="s">
        <v>9906</v>
      </c>
      <c r="B4838" t="s">
        <v>9907</v>
      </c>
      <c r="C4838" t="s">
        <v>10405</v>
      </c>
      <c r="D4838" t="s">
        <v>512</v>
      </c>
      <c r="E4838">
        <v>1.3188</v>
      </c>
      <c r="F4838">
        <v>18.84</v>
      </c>
      <c r="G4838">
        <v>-31.849498710243001</v>
      </c>
      <c r="H4838">
        <v>-4.5008389346235198</v>
      </c>
      <c r="I4838">
        <v>-17.394639483181901</v>
      </c>
      <c r="J4838">
        <v>-2.0530282018447199</v>
      </c>
      <c r="K4838">
        <v>18.839994213666401</v>
      </c>
      <c r="L4838">
        <v>18.772621834696299</v>
      </c>
      <c r="M4838">
        <v>100</v>
      </c>
      <c r="O4838">
        <v>0</v>
      </c>
      <c r="P4838">
        <v>0</v>
      </c>
    </row>
    <row r="4839" spans="1:16" hidden="1" x14ac:dyDescent="0.3">
      <c r="A4839" t="s">
        <v>9908</v>
      </c>
      <c r="B4839" t="s">
        <v>9909</v>
      </c>
      <c r="C4839" t="s">
        <v>10405</v>
      </c>
      <c r="D4839" t="s">
        <v>74</v>
      </c>
      <c r="E4839">
        <v>1.2510239999999999</v>
      </c>
      <c r="F4839">
        <v>10.050000000000001</v>
      </c>
      <c r="G4839">
        <v>-31.849498710243001</v>
      </c>
      <c r="H4839">
        <v>-4.5008389346235198</v>
      </c>
      <c r="I4839">
        <v>-17.394639483181901</v>
      </c>
      <c r="J4839">
        <v>-2.0530282018447199</v>
      </c>
      <c r="K4839">
        <v>10.050000000000001</v>
      </c>
      <c r="L4839">
        <v>10.049999999999899</v>
      </c>
      <c r="M4839">
        <v>50</v>
      </c>
      <c r="O4839">
        <v>0</v>
      </c>
      <c r="P4839">
        <v>0</v>
      </c>
    </row>
    <row r="4840" spans="1:16" hidden="1" x14ac:dyDescent="0.3">
      <c r="A4840" t="s">
        <v>9910</v>
      </c>
      <c r="B4840" t="s">
        <v>9911</v>
      </c>
      <c r="C4840" t="s">
        <v>10405</v>
      </c>
      <c r="D4840" t="s">
        <v>74</v>
      </c>
      <c r="E4840">
        <v>1.1528</v>
      </c>
      <c r="F4840">
        <v>10.48</v>
      </c>
      <c r="G4840">
        <v>-31.849498710243001</v>
      </c>
      <c r="H4840">
        <v>-4.5008389346235198</v>
      </c>
      <c r="I4840">
        <v>-17.394639483181901</v>
      </c>
      <c r="J4840">
        <v>-2.0530282018447199</v>
      </c>
      <c r="M4840">
        <v>50</v>
      </c>
      <c r="N4840">
        <v>0</v>
      </c>
      <c r="O4840">
        <v>0</v>
      </c>
    </row>
    <row r="4841" spans="1:16" hidden="1" x14ac:dyDescent="0.3">
      <c r="A4841" t="s">
        <v>9912</v>
      </c>
      <c r="B4841" t="s">
        <v>9913</v>
      </c>
      <c r="C4841" t="s">
        <v>10405</v>
      </c>
      <c r="D4841" t="s">
        <v>74</v>
      </c>
      <c r="E4841">
        <v>1.143</v>
      </c>
      <c r="F4841">
        <v>3.81</v>
      </c>
      <c r="G4841">
        <v>-31.849498710243001</v>
      </c>
      <c r="H4841">
        <v>-4.5008389346235198</v>
      </c>
      <c r="I4841">
        <v>-17.394639483181901</v>
      </c>
      <c r="J4841">
        <v>-2.0530282018447199</v>
      </c>
      <c r="K4841">
        <v>3.8099999925479802</v>
      </c>
      <c r="L4841">
        <v>3.8094295671334502</v>
      </c>
      <c r="M4841">
        <v>100</v>
      </c>
      <c r="O4841">
        <v>0</v>
      </c>
      <c r="P4841">
        <v>0</v>
      </c>
    </row>
    <row r="4842" spans="1:16" hidden="1" x14ac:dyDescent="0.3">
      <c r="A4842" t="s">
        <v>9914</v>
      </c>
      <c r="B4842" t="s">
        <v>9915</v>
      </c>
      <c r="C4842" t="s">
        <v>10405</v>
      </c>
      <c r="D4842" t="s">
        <v>51</v>
      </c>
      <c r="E4842">
        <v>1.129</v>
      </c>
      <c r="F4842">
        <v>11.29</v>
      </c>
      <c r="G4842">
        <v>38.180621771684599</v>
      </c>
      <c r="H4842">
        <v>-4.5008389346235198</v>
      </c>
      <c r="I4842">
        <v>9.8883368415080408</v>
      </c>
      <c r="J4842">
        <v>-2.0530282018447199</v>
      </c>
      <c r="K4842">
        <v>11.1758795152285</v>
      </c>
      <c r="L4842">
        <v>9.3751681589727998</v>
      </c>
      <c r="M4842">
        <v>100</v>
      </c>
      <c r="N4842">
        <v>0</v>
      </c>
      <c r="O4842">
        <v>0</v>
      </c>
      <c r="P4842">
        <v>70.030120481927696</v>
      </c>
    </row>
    <row r="4843" spans="1:16" hidden="1" x14ac:dyDescent="0.3">
      <c r="A4843" t="s">
        <v>9916</v>
      </c>
      <c r="B4843" t="s">
        <v>9917</v>
      </c>
      <c r="C4843" t="s">
        <v>10405</v>
      </c>
      <c r="D4843" t="s">
        <v>592</v>
      </c>
      <c r="E4843">
        <v>1.0733211024003799</v>
      </c>
      <c r="F4843">
        <v>1.95</v>
      </c>
      <c r="K4843">
        <v>2.2159995707425302</v>
      </c>
      <c r="M4843" s="1">
        <v>2.4459774300000002E-7</v>
      </c>
      <c r="N4843">
        <v>1</v>
      </c>
    </row>
    <row r="4844" spans="1:16" hidden="1" x14ac:dyDescent="0.3">
      <c r="A4844" t="s">
        <v>9918</v>
      </c>
      <c r="B4844" t="s">
        <v>9919</v>
      </c>
      <c r="C4844" t="s">
        <v>10405</v>
      </c>
      <c r="D4844" t="s">
        <v>46</v>
      </c>
      <c r="E4844">
        <v>0.93283125</v>
      </c>
      <c r="F4844">
        <v>57.85</v>
      </c>
      <c r="G4844">
        <v>-31.849498710243001</v>
      </c>
      <c r="H4844">
        <v>-4.5008389346235198</v>
      </c>
      <c r="I4844">
        <v>-17.394639483181901</v>
      </c>
      <c r="J4844">
        <v>-2.0530282018447199</v>
      </c>
      <c r="K4844">
        <v>57.849984427595302</v>
      </c>
      <c r="L4844">
        <v>57.669231126690597</v>
      </c>
      <c r="M4844">
        <v>100</v>
      </c>
      <c r="O4844">
        <v>0</v>
      </c>
      <c r="P4844">
        <v>0</v>
      </c>
    </row>
    <row r="4845" spans="1:16" hidden="1" x14ac:dyDescent="0.3">
      <c r="A4845" t="s">
        <v>9920</v>
      </c>
      <c r="B4845" t="s">
        <v>9921</v>
      </c>
      <c r="C4845" t="s">
        <v>10405</v>
      </c>
      <c r="D4845" t="s">
        <v>164</v>
      </c>
      <c r="E4845">
        <v>0.92903103284561495</v>
      </c>
      <c r="F4845">
        <v>9.5</v>
      </c>
      <c r="G4845">
        <v>-31.849498710243001</v>
      </c>
      <c r="H4845">
        <v>-4.5008389346235198</v>
      </c>
      <c r="I4845">
        <v>-17.394639483181901</v>
      </c>
      <c r="K4845">
        <v>9.5</v>
      </c>
      <c r="L4845">
        <v>9.5</v>
      </c>
      <c r="M4845">
        <v>50</v>
      </c>
      <c r="O4845">
        <v>0</v>
      </c>
      <c r="P4845">
        <v>0</v>
      </c>
    </row>
    <row r="4846" spans="1:16" hidden="1" x14ac:dyDescent="0.3">
      <c r="A4846" t="s">
        <v>9922</v>
      </c>
      <c r="B4846" t="s">
        <v>9923</v>
      </c>
      <c r="C4846" t="s">
        <v>10405</v>
      </c>
      <c r="D4846" t="s">
        <v>549</v>
      </c>
      <c r="E4846">
        <v>0.86460657346542202</v>
      </c>
      <c r="F4846">
        <v>11.02</v>
      </c>
      <c r="G4846">
        <v>-31.849498710243001</v>
      </c>
      <c r="H4846">
        <v>-4.5008389346235198</v>
      </c>
      <c r="I4846">
        <v>-17.394639483181901</v>
      </c>
      <c r="J4846">
        <v>-2.0530282018447199</v>
      </c>
      <c r="K4846">
        <v>11.0199999880461</v>
      </c>
      <c r="L4846">
        <v>11.019138256762901</v>
      </c>
      <c r="M4846">
        <v>100</v>
      </c>
      <c r="O4846">
        <v>0</v>
      </c>
      <c r="P4846">
        <v>0</v>
      </c>
    </row>
    <row r="4847" spans="1:16" hidden="1" x14ac:dyDescent="0.3">
      <c r="A4847" t="s">
        <v>9924</v>
      </c>
      <c r="B4847" t="s">
        <v>9925</v>
      </c>
      <c r="C4847" t="s">
        <v>10405</v>
      </c>
      <c r="D4847" t="s">
        <v>512</v>
      </c>
      <c r="E4847">
        <v>0.73349999999999704</v>
      </c>
      <c r="F4847">
        <v>4.8899999999999997</v>
      </c>
      <c r="G4847">
        <v>-31.849498710243001</v>
      </c>
      <c r="H4847">
        <v>-4.5008389346235198</v>
      </c>
      <c r="I4847">
        <v>-17.394639483181901</v>
      </c>
      <c r="K4847">
        <v>4.8899999999999899</v>
      </c>
      <c r="L4847">
        <v>4.8899999999999801</v>
      </c>
      <c r="M4847">
        <v>50</v>
      </c>
      <c r="O4847">
        <v>0</v>
      </c>
      <c r="P4847">
        <v>0</v>
      </c>
    </row>
    <row r="4848" spans="1:16" hidden="1" x14ac:dyDescent="0.3">
      <c r="A4848" t="s">
        <v>9926</v>
      </c>
      <c r="B4848" t="s">
        <v>9927</v>
      </c>
      <c r="C4848" t="s">
        <v>10405</v>
      </c>
      <c r="D4848" t="s">
        <v>190</v>
      </c>
      <c r="E4848">
        <v>0.72540000000000004</v>
      </c>
      <c r="F4848">
        <v>8.06</v>
      </c>
      <c r="G4848">
        <v>49.274096795374803</v>
      </c>
      <c r="H4848">
        <v>-4.5008389346235198</v>
      </c>
      <c r="I4848">
        <v>12.187354085949901</v>
      </c>
      <c r="J4848">
        <v>-2.0530282018447199</v>
      </c>
      <c r="K4848">
        <v>7.9085514303114399</v>
      </c>
      <c r="L4848">
        <v>6.5860016302205597</v>
      </c>
      <c r="M4848">
        <v>100</v>
      </c>
      <c r="N4848">
        <v>0</v>
      </c>
      <c r="O4848">
        <v>0</v>
      </c>
      <c r="P4848">
        <v>81.123595505617899</v>
      </c>
    </row>
    <row r="4849" spans="1:17" hidden="1" x14ac:dyDescent="0.3">
      <c r="A4849" t="s">
        <v>9928</v>
      </c>
      <c r="B4849" t="s">
        <v>9929</v>
      </c>
      <c r="C4849" t="s">
        <v>10405</v>
      </c>
      <c r="E4849">
        <v>0.66086999999999996</v>
      </c>
      <c r="F4849">
        <v>10.5</v>
      </c>
      <c r="G4849">
        <v>-31.849498710243001</v>
      </c>
      <c r="H4849">
        <v>-4.5008389346235198</v>
      </c>
      <c r="I4849">
        <v>-17.394639483181901</v>
      </c>
      <c r="J4849">
        <v>-2.0530282018447199</v>
      </c>
      <c r="K4849">
        <v>10.3912232232882</v>
      </c>
      <c r="M4849">
        <v>50</v>
      </c>
      <c r="O4849">
        <v>0</v>
      </c>
    </row>
    <row r="4850" spans="1:17" hidden="1" x14ac:dyDescent="0.3">
      <c r="A4850" t="s">
        <v>9930</v>
      </c>
      <c r="B4850" t="s">
        <v>9931</v>
      </c>
      <c r="C4850" t="s">
        <v>10405</v>
      </c>
      <c r="D4850" t="s">
        <v>753</v>
      </c>
      <c r="E4850">
        <v>0.62861604399999904</v>
      </c>
      <c r="F4850">
        <v>38.15</v>
      </c>
      <c r="G4850">
        <v>32.307127795781</v>
      </c>
      <c r="H4850">
        <v>-2.4895758614135501</v>
      </c>
      <c r="I4850">
        <v>5.8288747287043696</v>
      </c>
      <c r="J4850">
        <v>1.29766277769443E-2</v>
      </c>
      <c r="K4850">
        <v>36.7711817384791</v>
      </c>
      <c r="L4850">
        <v>33.0775869825111</v>
      </c>
      <c r="M4850">
        <v>21.949362773198501</v>
      </c>
      <c r="N4850">
        <v>1.52321906963959</v>
      </c>
      <c r="O4850">
        <v>2.2018348623853199</v>
      </c>
      <c r="P4850">
        <v>72.702580353100899</v>
      </c>
    </row>
    <row r="4851" spans="1:17" hidden="1" x14ac:dyDescent="0.3">
      <c r="A4851" t="s">
        <v>9932</v>
      </c>
      <c r="B4851" t="s">
        <v>9933</v>
      </c>
      <c r="C4851" t="s">
        <v>10405</v>
      </c>
      <c r="D4851" t="s">
        <v>549</v>
      </c>
      <c r="E4851">
        <v>0.53694771600428903</v>
      </c>
      <c r="F4851">
        <v>5.64</v>
      </c>
      <c r="G4851">
        <v>15.0255012897569</v>
      </c>
      <c r="H4851">
        <v>-4.5008389346235198</v>
      </c>
      <c r="I4851">
        <v>29.480360516817999</v>
      </c>
      <c r="J4851">
        <v>-2.0530282018447199</v>
      </c>
      <c r="K4851">
        <v>5.2121759008976696</v>
      </c>
      <c r="L4851">
        <v>4.3743610974756297</v>
      </c>
      <c r="M4851">
        <v>100</v>
      </c>
      <c r="N4851">
        <v>0</v>
      </c>
      <c r="O4851">
        <v>0</v>
      </c>
      <c r="P4851">
        <v>46.875</v>
      </c>
    </row>
    <row r="4852" spans="1:17" hidden="1" x14ac:dyDescent="0.3">
      <c r="A4852" t="s">
        <v>9934</v>
      </c>
      <c r="B4852" t="s">
        <v>9935</v>
      </c>
      <c r="C4852" t="s">
        <v>10405</v>
      </c>
      <c r="D4852" t="s">
        <v>144</v>
      </c>
      <c r="E4852">
        <v>0.49906499999999998</v>
      </c>
      <c r="F4852">
        <v>20.37</v>
      </c>
      <c r="G4852">
        <v>-21.622225982970299</v>
      </c>
      <c r="H4852">
        <v>-4.5008389346235198</v>
      </c>
      <c r="I4852">
        <v>-12.3946394831819</v>
      </c>
      <c r="J4852">
        <v>-2.0530282018447199</v>
      </c>
      <c r="K4852">
        <v>20.257852935472101</v>
      </c>
      <c r="L4852">
        <v>19.620971516609998</v>
      </c>
      <c r="M4852">
        <v>100</v>
      </c>
      <c r="N4852">
        <v>0</v>
      </c>
      <c r="O4852">
        <v>0</v>
      </c>
      <c r="P4852">
        <v>10.2272727272727</v>
      </c>
    </row>
    <row r="4853" spans="1:17" hidden="1" x14ac:dyDescent="0.3">
      <c r="A4853" t="s">
        <v>9936</v>
      </c>
      <c r="B4853" t="s">
        <v>9937</v>
      </c>
      <c r="C4853" t="s">
        <v>10405</v>
      </c>
      <c r="D4853" t="s">
        <v>130</v>
      </c>
      <c r="E4853">
        <v>0.49402200000000002</v>
      </c>
      <c r="F4853">
        <v>4.1100000000000003</v>
      </c>
      <c r="G4853">
        <v>-31.849498710243001</v>
      </c>
      <c r="H4853">
        <v>-4.5008389346235198</v>
      </c>
      <c r="I4853">
        <v>-17.394639483181901</v>
      </c>
      <c r="J4853">
        <v>-2.0530282018447199</v>
      </c>
      <c r="K4853">
        <v>4.1099999917963501</v>
      </c>
      <c r="L4853">
        <v>4.1093905938017503</v>
      </c>
      <c r="M4853">
        <v>100</v>
      </c>
      <c r="O4853">
        <v>0</v>
      </c>
      <c r="P4853">
        <v>0</v>
      </c>
    </row>
    <row r="4854" spans="1:17" hidden="1" x14ac:dyDescent="0.3">
      <c r="A4854" t="s">
        <v>9938</v>
      </c>
      <c r="B4854" t="s">
        <v>9939</v>
      </c>
      <c r="C4854" t="s">
        <v>10405</v>
      </c>
      <c r="E4854">
        <v>0.38200000000000001</v>
      </c>
      <c r="F4854">
        <v>9.5500000000000007</v>
      </c>
      <c r="G4854">
        <v>-31.849498710243001</v>
      </c>
      <c r="H4854">
        <v>-4.5008389346235198</v>
      </c>
      <c r="I4854">
        <v>-17.394639483181901</v>
      </c>
      <c r="J4854">
        <v>-2.0530282018447199</v>
      </c>
      <c r="K4854">
        <v>9.5499997415595193</v>
      </c>
      <c r="L4854">
        <v>9.5338194523429198</v>
      </c>
      <c r="M4854">
        <v>100</v>
      </c>
      <c r="O4854">
        <v>0</v>
      </c>
      <c r="P4854">
        <v>0</v>
      </c>
    </row>
    <row r="4855" spans="1:17" hidden="1" x14ac:dyDescent="0.3">
      <c r="A4855" t="s">
        <v>9940</v>
      </c>
      <c r="B4855" t="s">
        <v>9941</v>
      </c>
      <c r="C4855" t="s">
        <v>10405</v>
      </c>
      <c r="D4855" t="s">
        <v>400</v>
      </c>
      <c r="E4855">
        <v>0.35678500000000002</v>
      </c>
      <c r="F4855">
        <v>7.15</v>
      </c>
      <c r="G4855">
        <v>-31.849498710243001</v>
      </c>
      <c r="H4855">
        <v>-4.5008389346235198</v>
      </c>
      <c r="I4855">
        <v>-17.394639483181901</v>
      </c>
      <c r="J4855">
        <v>-2.0530282018447199</v>
      </c>
      <c r="K4855">
        <v>7.1499999847859597</v>
      </c>
      <c r="L4855">
        <v>7.1489032358800202</v>
      </c>
      <c r="M4855">
        <v>100</v>
      </c>
      <c r="O4855">
        <v>0</v>
      </c>
      <c r="P4855">
        <v>0</v>
      </c>
    </row>
    <row r="4856" spans="1:17" hidden="1" x14ac:dyDescent="0.3">
      <c r="A4856" t="s">
        <v>9942</v>
      </c>
      <c r="B4856" t="s">
        <v>9943</v>
      </c>
      <c r="C4856" t="s">
        <v>10405</v>
      </c>
      <c r="D4856" t="s">
        <v>144</v>
      </c>
      <c r="E4856">
        <v>0.34499999999999997</v>
      </c>
      <c r="F4856">
        <v>3.45</v>
      </c>
      <c r="G4856">
        <v>-26.9862768257446</v>
      </c>
      <c r="H4856">
        <v>-4.5008389346235198</v>
      </c>
      <c r="I4856">
        <v>-17.394639483181901</v>
      </c>
      <c r="J4856">
        <v>-2.0530282018447199</v>
      </c>
      <c r="K4856">
        <v>3.44996276864592</v>
      </c>
      <c r="L4856">
        <v>3.42100161204133</v>
      </c>
      <c r="M4856">
        <v>100</v>
      </c>
      <c r="O4856">
        <v>0</v>
      </c>
      <c r="P4856">
        <v>4.86322188449848</v>
      </c>
    </row>
    <row r="4857" spans="1:17" hidden="1" x14ac:dyDescent="0.3">
      <c r="A4857" t="s">
        <v>9944</v>
      </c>
      <c r="B4857" t="s">
        <v>9945</v>
      </c>
      <c r="C4857" t="s">
        <v>10405</v>
      </c>
      <c r="E4857">
        <v>0.33499999999999802</v>
      </c>
      <c r="F4857">
        <v>0.9</v>
      </c>
      <c r="G4857">
        <v>-31.849498710243001</v>
      </c>
      <c r="I4857">
        <v>-17.394639483181901</v>
      </c>
      <c r="M4857">
        <v>50</v>
      </c>
      <c r="N4857">
        <v>1</v>
      </c>
      <c r="O4857">
        <v>0</v>
      </c>
      <c r="P4857">
        <v>0</v>
      </c>
    </row>
    <row r="4858" spans="1:17" hidden="1" x14ac:dyDescent="0.3">
      <c r="A4858" t="s">
        <v>9946</v>
      </c>
      <c r="B4858" t="s">
        <v>9947</v>
      </c>
      <c r="C4858" t="s">
        <v>10405</v>
      </c>
      <c r="D4858" t="s">
        <v>400</v>
      </c>
      <c r="E4858">
        <v>0.28151999999999999</v>
      </c>
      <c r="F4858">
        <v>11.73</v>
      </c>
      <c r="G4858">
        <v>141.57707471633</v>
      </c>
      <c r="H4858">
        <v>-4.5008389346235198</v>
      </c>
      <c r="I4858">
        <v>-17.394639483181901</v>
      </c>
      <c r="J4858">
        <v>-2.0530282018447199</v>
      </c>
      <c r="K4858">
        <v>11.7068203916574</v>
      </c>
      <c r="L4858">
        <v>10.7742872652777</v>
      </c>
      <c r="M4858">
        <v>99.999262565895194</v>
      </c>
      <c r="O4858">
        <v>0</v>
      </c>
      <c r="P4858">
        <v>173.42657342657299</v>
      </c>
    </row>
    <row r="4859" spans="1:17" hidden="1" x14ac:dyDescent="0.3">
      <c r="A4859" t="s">
        <v>9948</v>
      </c>
      <c r="B4859" t="s">
        <v>9949</v>
      </c>
      <c r="C4859" t="s">
        <v>10405</v>
      </c>
      <c r="D4859" t="s">
        <v>374</v>
      </c>
      <c r="E4859">
        <v>0.22970760000000001</v>
      </c>
      <c r="F4859">
        <v>2.14</v>
      </c>
      <c r="G4859">
        <v>-26.9475379259293</v>
      </c>
      <c r="H4859">
        <v>-4.5008389346235198</v>
      </c>
      <c r="I4859">
        <v>-12.492678698868099</v>
      </c>
      <c r="J4859">
        <v>-2.0530282018447199</v>
      </c>
      <c r="K4859">
        <v>2.1316284460000898</v>
      </c>
      <c r="L4859">
        <v>2.0861544551834599</v>
      </c>
      <c r="M4859">
        <v>100</v>
      </c>
      <c r="O4859">
        <v>0</v>
      </c>
      <c r="P4859">
        <v>4.9019607843137303</v>
      </c>
    </row>
    <row r="4860" spans="1:17" hidden="1" x14ac:dyDescent="0.3">
      <c r="A4860" t="s">
        <v>9950</v>
      </c>
      <c r="B4860" t="s">
        <v>9951</v>
      </c>
      <c r="C4860" t="s">
        <v>10405</v>
      </c>
      <c r="D4860" t="s">
        <v>164</v>
      </c>
      <c r="E4860">
        <v>0.22176000000000001</v>
      </c>
      <c r="F4860">
        <v>4.62</v>
      </c>
      <c r="G4860">
        <v>139.91520717210901</v>
      </c>
      <c r="H4860">
        <v>51.054716620931998</v>
      </c>
      <c r="I4860">
        <v>154.37006639917101</v>
      </c>
      <c r="J4860">
        <v>5.6392794904629699</v>
      </c>
      <c r="K4860">
        <v>3.2361311415285501</v>
      </c>
      <c r="L4860">
        <v>2.2960420674030502</v>
      </c>
      <c r="M4860">
        <v>100</v>
      </c>
      <c r="N4860">
        <v>1.78107606679035</v>
      </c>
      <c r="O4860">
        <v>0</v>
      </c>
      <c r="P4860">
        <v>171.76470588235199</v>
      </c>
    </row>
    <row r="4861" spans="1:17" hidden="1" x14ac:dyDescent="0.3">
      <c r="A4861" t="s">
        <v>9952</v>
      </c>
      <c r="B4861" t="s">
        <v>9953</v>
      </c>
      <c r="C4861" t="s">
        <v>10405</v>
      </c>
      <c r="D4861" t="s">
        <v>74</v>
      </c>
      <c r="E4861">
        <v>0.205176</v>
      </c>
      <c r="F4861">
        <v>1.03</v>
      </c>
      <c r="G4861">
        <v>-31.849498710243001</v>
      </c>
      <c r="H4861">
        <v>-4.5008389346235198</v>
      </c>
      <c r="I4861">
        <v>-17.394639483181901</v>
      </c>
      <c r="J4861">
        <v>-2.0530282018447199</v>
      </c>
      <c r="K4861">
        <v>1.02999999906852</v>
      </c>
      <c r="L4861">
        <v>1.0299328511763299</v>
      </c>
      <c r="M4861">
        <v>100</v>
      </c>
      <c r="O4861">
        <v>0</v>
      </c>
      <c r="P4861">
        <v>0</v>
      </c>
    </row>
    <row r="4862" spans="1:17" hidden="1" x14ac:dyDescent="0.3">
      <c r="A4862" t="s">
        <v>9954</v>
      </c>
      <c r="B4862" t="s">
        <v>9955</v>
      </c>
      <c r="C4862" t="s">
        <v>10405</v>
      </c>
      <c r="D4862" t="s">
        <v>998</v>
      </c>
      <c r="E4862">
        <v>0.20382</v>
      </c>
      <c r="F4862">
        <v>2.58</v>
      </c>
      <c r="G4862">
        <v>-31.849498710243001</v>
      </c>
      <c r="H4862">
        <v>-4.5008389346235198</v>
      </c>
      <c r="I4862">
        <v>-17.394639483181901</v>
      </c>
      <c r="K4862">
        <v>2.5799999999999899</v>
      </c>
      <c r="L4862">
        <v>2.5799999999999899</v>
      </c>
      <c r="M4862">
        <v>50</v>
      </c>
      <c r="O4862">
        <v>0</v>
      </c>
      <c r="P4862">
        <v>0</v>
      </c>
    </row>
    <row r="4863" spans="1:17" hidden="1" x14ac:dyDescent="0.3">
      <c r="A4863" t="s">
        <v>9956</v>
      </c>
      <c r="B4863" t="s">
        <v>9957</v>
      </c>
      <c r="C4863" t="s">
        <v>10405</v>
      </c>
      <c r="D4863" t="s">
        <v>2938</v>
      </c>
      <c r="E4863">
        <v>0.17280000000000001</v>
      </c>
      <c r="F4863">
        <v>1.44</v>
      </c>
      <c r="G4863">
        <v>-97.399737944692802</v>
      </c>
      <c r="I4863">
        <v>7.8227518211659</v>
      </c>
      <c r="K4863">
        <v>1.51599561782055</v>
      </c>
      <c r="L4863">
        <v>2.56737409726624</v>
      </c>
      <c r="M4863">
        <v>100</v>
      </c>
      <c r="O4863">
        <v>190.277777777777</v>
      </c>
      <c r="P4863">
        <v>71.428571428571402</v>
      </c>
    </row>
    <row r="4864" spans="1:17" hidden="1" x14ac:dyDescent="0.3">
      <c r="A4864" t="s">
        <v>9958</v>
      </c>
      <c r="B4864" t="s">
        <v>9959</v>
      </c>
      <c r="C4864" t="s">
        <v>10405</v>
      </c>
      <c r="D4864" t="s">
        <v>21</v>
      </c>
      <c r="E4864">
        <v>0.145138775</v>
      </c>
      <c r="F4864">
        <v>4.25</v>
      </c>
      <c r="G4864">
        <v>61.332319471574998</v>
      </c>
      <c r="H4864">
        <v>-11.706079109296001</v>
      </c>
      <c r="I4864">
        <v>-26.969107568288301</v>
      </c>
      <c r="K4864">
        <v>4.7390115727986402</v>
      </c>
      <c r="L4864">
        <v>4.2421734403214</v>
      </c>
      <c r="M4864">
        <v>0.32772682877099202</v>
      </c>
      <c r="N4864">
        <v>0.357547211339525</v>
      </c>
      <c r="O4864">
        <v>48.235294117647001</v>
      </c>
      <c r="Q4864">
        <v>-2.2050057952939999E-2</v>
      </c>
    </row>
    <row r="4865" spans="1:17" hidden="1" x14ac:dyDescent="0.3">
      <c r="A4865" t="s">
        <v>9960</v>
      </c>
      <c r="B4865" t="s">
        <v>9961</v>
      </c>
      <c r="C4865" t="s">
        <v>10405</v>
      </c>
      <c r="D4865" t="s">
        <v>215</v>
      </c>
      <c r="E4865">
        <v>0.124319999999998</v>
      </c>
      <c r="F4865">
        <v>5.18</v>
      </c>
      <c r="G4865">
        <v>-31.849498710243001</v>
      </c>
      <c r="H4865">
        <v>-4.5008389346235198</v>
      </c>
      <c r="I4865">
        <v>-17.394639483181901</v>
      </c>
      <c r="J4865">
        <v>-2.0530282018447199</v>
      </c>
      <c r="K4865">
        <v>5.18</v>
      </c>
      <c r="L4865">
        <v>5.1799999999999899</v>
      </c>
      <c r="M4865">
        <v>100</v>
      </c>
      <c r="O4865">
        <v>0</v>
      </c>
      <c r="P4865">
        <v>0</v>
      </c>
    </row>
    <row r="4866" spans="1:17" hidden="1" x14ac:dyDescent="0.3">
      <c r="A4866" t="s">
        <v>9962</v>
      </c>
      <c r="B4866" t="s">
        <v>9963</v>
      </c>
      <c r="C4866" t="s">
        <v>10405</v>
      </c>
      <c r="D4866" t="s">
        <v>215</v>
      </c>
      <c r="E4866">
        <v>0.114264</v>
      </c>
      <c r="F4866">
        <v>12</v>
      </c>
      <c r="G4866">
        <v>-31.849498710243001</v>
      </c>
      <c r="H4866">
        <v>-4.5008389346235198</v>
      </c>
      <c r="I4866">
        <v>-17.394639483181901</v>
      </c>
      <c r="J4866">
        <v>-2.0530282018447199</v>
      </c>
      <c r="K4866">
        <v>12</v>
      </c>
      <c r="L4866">
        <v>12</v>
      </c>
      <c r="M4866">
        <v>50</v>
      </c>
      <c r="O4866">
        <v>0</v>
      </c>
      <c r="P4866">
        <v>0</v>
      </c>
    </row>
    <row r="4867" spans="1:17" hidden="1" x14ac:dyDescent="0.3">
      <c r="A4867" t="s">
        <v>9964</v>
      </c>
      <c r="B4867" t="s">
        <v>9965</v>
      </c>
      <c r="C4867" t="s">
        <v>10405</v>
      </c>
      <c r="D4867" t="s">
        <v>125</v>
      </c>
      <c r="E4867">
        <v>0.105825</v>
      </c>
      <c r="F4867">
        <v>4.25</v>
      </c>
      <c r="G4867">
        <v>-31.849498710243001</v>
      </c>
      <c r="H4867">
        <v>-4.5008389346235198</v>
      </c>
      <c r="I4867">
        <v>-17.394639483181901</v>
      </c>
      <c r="J4867">
        <v>-2.0530282018447199</v>
      </c>
      <c r="K4867">
        <v>4.2499999976713303</v>
      </c>
      <c r="L4867">
        <v>4.2498321279408096</v>
      </c>
      <c r="M4867">
        <v>100</v>
      </c>
      <c r="O4867">
        <v>0</v>
      </c>
      <c r="P4867">
        <v>0</v>
      </c>
    </row>
    <row r="4868" spans="1:17" hidden="1" x14ac:dyDescent="0.3">
      <c r="A4868" t="s">
        <v>9966</v>
      </c>
      <c r="B4868" t="s">
        <v>9967</v>
      </c>
      <c r="C4868" t="s">
        <v>10405</v>
      </c>
      <c r="D4868" t="s">
        <v>400</v>
      </c>
      <c r="E4868">
        <v>9.7884604062407093E-2</v>
      </c>
      <c r="F4868">
        <v>4.63</v>
      </c>
      <c r="G4868">
        <v>-16.099498710243001</v>
      </c>
      <c r="H4868">
        <v>-4.5008389346235198</v>
      </c>
      <c r="I4868">
        <v>-1.64463948318192</v>
      </c>
      <c r="J4868">
        <v>-2.0530282018447199</v>
      </c>
      <c r="K4868">
        <v>4.5831394888712698</v>
      </c>
      <c r="L4868">
        <v>4.3009975677676104</v>
      </c>
      <c r="M4868">
        <v>50</v>
      </c>
      <c r="O4868">
        <v>0</v>
      </c>
      <c r="P4868">
        <v>15.749999999999901</v>
      </c>
    </row>
    <row r="4869" spans="1:17" hidden="1" x14ac:dyDescent="0.3">
      <c r="A4869" t="s">
        <v>9968</v>
      </c>
      <c r="B4869" t="s">
        <v>9969</v>
      </c>
      <c r="C4869" t="s">
        <v>10405</v>
      </c>
      <c r="D4869" t="s">
        <v>549</v>
      </c>
      <c r="E4869">
        <v>9.1329431639917899E-2</v>
      </c>
      <c r="F4869">
        <v>4.55</v>
      </c>
      <c r="G4869">
        <v>-31.849498710243001</v>
      </c>
      <c r="H4869">
        <v>-4.5008389346235198</v>
      </c>
      <c r="I4869">
        <v>-17.394639483181901</v>
      </c>
      <c r="J4869">
        <v>-2.0530282018447199</v>
      </c>
      <c r="K4869">
        <v>4.55</v>
      </c>
      <c r="L4869">
        <v>4.5499999999999803</v>
      </c>
      <c r="M4869">
        <v>50</v>
      </c>
      <c r="O4869">
        <v>0</v>
      </c>
      <c r="P4869">
        <v>0</v>
      </c>
    </row>
    <row r="4870" spans="1:17" hidden="1" x14ac:dyDescent="0.3">
      <c r="A4870" t="s">
        <v>9970</v>
      </c>
      <c r="B4870" t="s">
        <v>9971</v>
      </c>
      <c r="C4870" t="s">
        <v>10405</v>
      </c>
      <c r="D4870" t="s">
        <v>125</v>
      </c>
      <c r="E4870">
        <v>9.0601812000000004E-2</v>
      </c>
      <c r="F4870">
        <v>0.44</v>
      </c>
      <c r="G4870">
        <v>-31.849498710243001</v>
      </c>
      <c r="H4870">
        <v>-4.5008389346235198</v>
      </c>
      <c r="I4870">
        <v>-17.394639483181901</v>
      </c>
      <c r="J4870">
        <v>-2.0530282018447199</v>
      </c>
      <c r="K4870">
        <v>0.439997475909925</v>
      </c>
      <c r="L4870">
        <v>0.43603810833912499</v>
      </c>
      <c r="M4870">
        <v>50</v>
      </c>
      <c r="O4870">
        <v>0</v>
      </c>
      <c r="P4870">
        <v>0</v>
      </c>
    </row>
    <row r="4871" spans="1:17" hidden="1" x14ac:dyDescent="0.3">
      <c r="A4871" t="s">
        <v>9972</v>
      </c>
      <c r="B4871" t="s">
        <v>9973</v>
      </c>
      <c r="C4871" t="s">
        <v>10405</v>
      </c>
      <c r="D4871" t="s">
        <v>512</v>
      </c>
      <c r="E4871">
        <v>8.9298000000000002E-2</v>
      </c>
      <c r="F4871">
        <v>38.74</v>
      </c>
      <c r="G4871">
        <v>-31.849498710243001</v>
      </c>
      <c r="H4871">
        <v>-4.5008389346235198</v>
      </c>
      <c r="I4871">
        <v>-17.394639483181901</v>
      </c>
      <c r="J4871">
        <v>-2.0530282018447199</v>
      </c>
      <c r="K4871">
        <v>38.739859614193499</v>
      </c>
      <c r="L4871">
        <v>38.549466382080901</v>
      </c>
      <c r="M4871">
        <v>50</v>
      </c>
      <c r="O4871">
        <v>0</v>
      </c>
      <c r="P4871">
        <v>0</v>
      </c>
    </row>
    <row r="4872" spans="1:17" hidden="1" x14ac:dyDescent="0.3">
      <c r="A4872" t="s">
        <v>9974</v>
      </c>
      <c r="B4872" t="s">
        <v>9975</v>
      </c>
      <c r="C4872" t="s">
        <v>10405</v>
      </c>
      <c r="E4872">
        <v>8.1900000000000001E-2</v>
      </c>
      <c r="F4872">
        <v>0.13</v>
      </c>
      <c r="G4872">
        <v>-31.849498710243001</v>
      </c>
      <c r="H4872">
        <v>-4.5008389346235198</v>
      </c>
      <c r="I4872">
        <v>-17.394639483181901</v>
      </c>
      <c r="J4872">
        <v>-2.0530282018447199</v>
      </c>
      <c r="K4872">
        <v>0.12999999999999901</v>
      </c>
      <c r="L4872">
        <v>0.12999999999999901</v>
      </c>
      <c r="M4872">
        <v>50</v>
      </c>
      <c r="O4872">
        <v>0</v>
      </c>
      <c r="P4872">
        <v>0</v>
      </c>
    </row>
    <row r="4873" spans="1:17" hidden="1" x14ac:dyDescent="0.3">
      <c r="A4873" t="s">
        <v>9976</v>
      </c>
      <c r="B4873" t="s">
        <v>9977</v>
      </c>
      <c r="C4873" t="s">
        <v>10405</v>
      </c>
      <c r="D4873" t="s">
        <v>549</v>
      </c>
      <c r="E4873">
        <v>7.0599999999999996E-2</v>
      </c>
      <c r="F4873">
        <v>3.53</v>
      </c>
      <c r="G4873">
        <v>-21.880651358218099</v>
      </c>
      <c r="H4873">
        <v>-4.5008389346235198</v>
      </c>
      <c r="I4873">
        <v>-12.646865002469699</v>
      </c>
      <c r="J4873">
        <v>-2.0530282018447199</v>
      </c>
      <c r="K4873">
        <v>3.5160137730524399</v>
      </c>
      <c r="L4873">
        <v>3.47975003047585</v>
      </c>
      <c r="M4873">
        <v>100</v>
      </c>
      <c r="O4873">
        <v>0</v>
      </c>
      <c r="P4873">
        <v>9.9688473520249197</v>
      </c>
    </row>
    <row r="4874" spans="1:17" hidden="1" x14ac:dyDescent="0.3">
      <c r="A4874" t="s">
        <v>9978</v>
      </c>
      <c r="B4874" t="s">
        <v>9979</v>
      </c>
      <c r="C4874" t="s">
        <v>10405</v>
      </c>
      <c r="D4874" t="s">
        <v>393</v>
      </c>
      <c r="E4874">
        <v>6.8757239999999997E-2</v>
      </c>
      <c r="F4874">
        <v>2.35</v>
      </c>
      <c r="G4874">
        <v>253.39640292910099</v>
      </c>
      <c r="H4874">
        <v>5.312245177526</v>
      </c>
      <c r="I4874">
        <v>41.389144300601799</v>
      </c>
      <c r="J4874">
        <v>-2.0530282018447199</v>
      </c>
      <c r="K4874">
        <v>2.1259247099310801</v>
      </c>
      <c r="L4874">
        <v>1.62671291088203</v>
      </c>
      <c r="M4874">
        <v>100</v>
      </c>
      <c r="N4874">
        <v>0</v>
      </c>
      <c r="O4874">
        <v>0</v>
      </c>
      <c r="P4874">
        <v>285.24590163934403</v>
      </c>
    </row>
    <row r="4875" spans="1:17" hidden="1" x14ac:dyDescent="0.3">
      <c r="A4875" t="s">
        <v>9980</v>
      </c>
      <c r="B4875" t="s">
        <v>9981</v>
      </c>
      <c r="C4875" t="s">
        <v>10405</v>
      </c>
      <c r="D4875" t="s">
        <v>187</v>
      </c>
      <c r="E4875">
        <v>5.1029999999999999E-2</v>
      </c>
      <c r="F4875">
        <v>22.68</v>
      </c>
      <c r="G4875">
        <v>-100.17352105661099</v>
      </c>
      <c r="H4875">
        <v>-4.5008389346235198</v>
      </c>
      <c r="I4875">
        <v>-17.394639483181901</v>
      </c>
      <c r="J4875">
        <v>-2.0530282018447199</v>
      </c>
      <c r="K4875">
        <v>22.716338667696501</v>
      </c>
      <c r="L4875">
        <v>30.758161472219399</v>
      </c>
      <c r="M4875">
        <v>0</v>
      </c>
      <c r="O4875">
        <v>215.69664902998201</v>
      </c>
      <c r="P4875">
        <v>0</v>
      </c>
    </row>
    <row r="4876" spans="1:17" hidden="1" x14ac:dyDescent="0.3">
      <c r="A4876" t="s">
        <v>9982</v>
      </c>
      <c r="B4876" t="s">
        <v>9983</v>
      </c>
      <c r="C4876" t="s">
        <v>10405</v>
      </c>
      <c r="D4876" t="s">
        <v>130</v>
      </c>
      <c r="E4876">
        <v>2.6800000000000001E-2</v>
      </c>
      <c r="F4876">
        <v>1.34</v>
      </c>
      <c r="G4876">
        <v>-31.849498710243001</v>
      </c>
      <c r="H4876">
        <v>-4.5008389346235198</v>
      </c>
      <c r="I4876">
        <v>-17.394639483181901</v>
      </c>
      <c r="J4876">
        <v>-2.0530282018447199</v>
      </c>
      <c r="K4876">
        <v>1.33999999860279</v>
      </c>
      <c r="L4876">
        <v>1.3398992767644999</v>
      </c>
      <c r="M4876">
        <v>100</v>
      </c>
      <c r="O4876">
        <v>0</v>
      </c>
      <c r="P4876">
        <v>0</v>
      </c>
    </row>
    <row r="4877" spans="1:17" hidden="1" x14ac:dyDescent="0.3">
      <c r="A4877" t="s">
        <v>9984</v>
      </c>
      <c r="B4877" t="s">
        <v>9985</v>
      </c>
      <c r="C4877" t="s">
        <v>10405</v>
      </c>
      <c r="D4877" t="s">
        <v>125</v>
      </c>
      <c r="E4877">
        <v>2.4500000000000001E-2</v>
      </c>
      <c r="F4877">
        <v>0.05</v>
      </c>
      <c r="G4877">
        <v>-31.849498710243001</v>
      </c>
      <c r="H4877">
        <v>-4.5008389346235198</v>
      </c>
      <c r="I4877">
        <v>132.605360516818</v>
      </c>
      <c r="J4877">
        <v>-2.0530282018447199</v>
      </c>
      <c r="K4877">
        <v>4.8616497149428901E-2</v>
      </c>
      <c r="M4877">
        <v>100</v>
      </c>
      <c r="O4877">
        <v>0</v>
      </c>
    </row>
    <row r="4878" spans="1:17" hidden="1" x14ac:dyDescent="0.3">
      <c r="A4878" t="s">
        <v>9986</v>
      </c>
      <c r="B4878" t="s">
        <v>9987</v>
      </c>
      <c r="C4878" t="s">
        <v>10405</v>
      </c>
      <c r="E4878">
        <v>4.9799999999999996E-4</v>
      </c>
      <c r="F4878">
        <v>0.02</v>
      </c>
      <c r="G4878">
        <v>-31.849498710243001</v>
      </c>
      <c r="H4878">
        <v>-4.5008389346235198</v>
      </c>
      <c r="I4878">
        <v>-17.394639483181901</v>
      </c>
      <c r="J4878">
        <v>-2.0530282018447199</v>
      </c>
      <c r="K4878">
        <v>0.02</v>
      </c>
      <c r="L4878">
        <v>0.02</v>
      </c>
      <c r="M4878">
        <v>50</v>
      </c>
      <c r="O4878">
        <v>0</v>
      </c>
      <c r="P4878">
        <v>0</v>
      </c>
    </row>
    <row r="4879" spans="1:17" hidden="1" x14ac:dyDescent="0.3">
      <c r="A4879" t="s">
        <v>9988</v>
      </c>
      <c r="B4879" t="s">
        <v>9989</v>
      </c>
      <c r="C4879" t="s">
        <v>10405</v>
      </c>
      <c r="D4879" t="s">
        <v>1369</v>
      </c>
      <c r="E4879">
        <v>0</v>
      </c>
      <c r="F4879">
        <v>1269.3699999999999</v>
      </c>
      <c r="G4879">
        <v>-22.397461633286799</v>
      </c>
      <c r="H4879">
        <v>-2.8609961162387099</v>
      </c>
      <c r="I4879">
        <v>-12.6205109019664</v>
      </c>
      <c r="J4879">
        <v>-1.25937740819393</v>
      </c>
      <c r="K4879">
        <v>1249.3818089574299</v>
      </c>
      <c r="L4879">
        <v>1217.5301304037</v>
      </c>
      <c r="M4879">
        <v>36.382996971611497</v>
      </c>
      <c r="N4879">
        <v>1.8412771069016001</v>
      </c>
      <c r="O4879">
        <v>2.0191118428827002</v>
      </c>
      <c r="P4879">
        <v>10.010746537708201</v>
      </c>
      <c r="Q4879">
        <v>-0.13193077695746</v>
      </c>
    </row>
    <row r="4880" spans="1:17" hidden="1" x14ac:dyDescent="0.3">
      <c r="A4880" t="s">
        <v>9990</v>
      </c>
      <c r="B4880" t="s">
        <v>9991</v>
      </c>
      <c r="C4880" t="s">
        <v>10405</v>
      </c>
      <c r="D4880" t="s">
        <v>1369</v>
      </c>
      <c r="E4880">
        <v>0</v>
      </c>
      <c r="F4880">
        <v>1240.26</v>
      </c>
      <c r="G4880">
        <v>-24.4258271498949</v>
      </c>
      <c r="H4880">
        <v>-5.3964564645040003</v>
      </c>
      <c r="I4880">
        <v>-13.394840730917799</v>
      </c>
      <c r="J4880">
        <v>-1.6477777053725</v>
      </c>
      <c r="K4880">
        <v>1230.2772522950099</v>
      </c>
      <c r="L4880">
        <v>1204.5831854907001</v>
      </c>
      <c r="M4880">
        <v>36.058663394519002</v>
      </c>
      <c r="N4880">
        <v>2.2597901292875</v>
      </c>
      <c r="O4880">
        <v>12.2748455968909</v>
      </c>
      <c r="P4880">
        <v>10.589389210878201</v>
      </c>
      <c r="Q4880">
        <v>-0.13333261542483699</v>
      </c>
    </row>
    <row r="4881" spans="1:17" hidden="1" x14ac:dyDescent="0.3">
      <c r="A4881" t="s">
        <v>9992</v>
      </c>
      <c r="B4881" t="s">
        <v>9993</v>
      </c>
      <c r="C4881" t="s">
        <v>10405</v>
      </c>
      <c r="D4881" t="s">
        <v>753</v>
      </c>
      <c r="E4881">
        <v>0</v>
      </c>
      <c r="F4881">
        <v>55.15</v>
      </c>
      <c r="G4881">
        <v>-10.1646657372939</v>
      </c>
      <c r="H4881">
        <v>1.0228613711868699</v>
      </c>
      <c r="I4881">
        <v>-0.377877335929653</v>
      </c>
      <c r="J4881">
        <v>1.51103107408849</v>
      </c>
      <c r="K4881">
        <v>52.533668174831298</v>
      </c>
      <c r="L4881">
        <v>49.917302950008398</v>
      </c>
      <c r="M4881">
        <v>37.853305265548997</v>
      </c>
      <c r="N4881">
        <v>1.8400245013802901</v>
      </c>
      <c r="O4881">
        <v>2.0852221214868498</v>
      </c>
      <c r="P4881">
        <v>29.284073327394601</v>
      </c>
      <c r="Q4881">
        <v>7.2054511565187995E-2</v>
      </c>
    </row>
    <row r="4882" spans="1:17" hidden="1" x14ac:dyDescent="0.3">
      <c r="A4882" t="s">
        <v>9994</v>
      </c>
      <c r="B4882" t="s">
        <v>9995</v>
      </c>
      <c r="C4882" t="s">
        <v>10405</v>
      </c>
      <c r="D4882" t="s">
        <v>753</v>
      </c>
      <c r="E4882">
        <v>0</v>
      </c>
      <c r="F4882">
        <v>27.14</v>
      </c>
      <c r="G4882">
        <v>-14.487336548080901</v>
      </c>
      <c r="H4882">
        <v>1.4181641806412599</v>
      </c>
      <c r="I4882">
        <v>-0.91395278790295298</v>
      </c>
      <c r="J4882">
        <v>1.17277824976817</v>
      </c>
      <c r="K4882">
        <v>25.871121992301799</v>
      </c>
      <c r="L4882">
        <v>24.691346802334099</v>
      </c>
      <c r="M4882">
        <v>42.1652590342811</v>
      </c>
      <c r="N4882">
        <v>1.5307579569029099</v>
      </c>
      <c r="O4882">
        <v>0.81061164333087099</v>
      </c>
      <c r="P4882">
        <v>24.210526315789402</v>
      </c>
      <c r="Q4882">
        <v>-2.5629607369169999E-2</v>
      </c>
    </row>
    <row r="4883" spans="1:17" hidden="1" x14ac:dyDescent="0.3">
      <c r="A4883" t="s">
        <v>9996</v>
      </c>
      <c r="B4883" t="s">
        <v>9997</v>
      </c>
      <c r="C4883" t="s">
        <v>10405</v>
      </c>
      <c r="D4883" t="s">
        <v>753</v>
      </c>
      <c r="E4883">
        <v>0</v>
      </c>
      <c r="F4883">
        <v>23.11</v>
      </c>
      <c r="G4883">
        <v>18.498559321114602</v>
      </c>
      <c r="H4883">
        <v>-0.64433669247106296</v>
      </c>
      <c r="I4883">
        <v>10.638601514047901</v>
      </c>
      <c r="J4883">
        <v>-0.91765702280541595</v>
      </c>
      <c r="K4883">
        <v>22.137424798378799</v>
      </c>
      <c r="L4883">
        <v>19.811372587745499</v>
      </c>
      <c r="M4883">
        <v>39.917065374287702</v>
      </c>
      <c r="N4883">
        <v>0.991105543755745</v>
      </c>
      <c r="O4883">
        <v>2.5530073561228899</v>
      </c>
      <c r="P4883">
        <v>59.930795847750801</v>
      </c>
      <c r="Q4883">
        <v>8.1438948753974005E-2</v>
      </c>
    </row>
    <row r="4884" spans="1:17" hidden="1" x14ac:dyDescent="0.3">
      <c r="A4884" t="s">
        <v>9998</v>
      </c>
      <c r="B4884" t="s">
        <v>9999</v>
      </c>
      <c r="C4884" t="s">
        <v>10405</v>
      </c>
      <c r="D4884" t="s">
        <v>753</v>
      </c>
      <c r="E4884">
        <v>0</v>
      </c>
      <c r="F4884">
        <v>31.99</v>
      </c>
      <c r="G4884">
        <v>26.266357359349598</v>
      </c>
      <c r="H4884">
        <v>-0.63720257098717004</v>
      </c>
      <c r="I4884">
        <v>2.5079092424552498</v>
      </c>
      <c r="J4884">
        <v>0.118801884389704</v>
      </c>
      <c r="K4884">
        <v>30.6112105192122</v>
      </c>
      <c r="L4884">
        <v>27.494283221378002</v>
      </c>
      <c r="M4884">
        <v>46.770192321881197</v>
      </c>
      <c r="N4884">
        <v>1.50429027174024</v>
      </c>
      <c r="O4884">
        <v>1.4379493591747601</v>
      </c>
      <c r="P4884">
        <v>63.122737239304399</v>
      </c>
      <c r="Q4884">
        <v>-1.7638996257211999E-2</v>
      </c>
    </row>
    <row r="4885" spans="1:17" hidden="1" x14ac:dyDescent="0.3">
      <c r="A4885" t="s">
        <v>10000</v>
      </c>
      <c r="B4885" t="s">
        <v>10001</v>
      </c>
      <c r="C4885" t="s">
        <v>10405</v>
      </c>
      <c r="D4885" t="s">
        <v>753</v>
      </c>
      <c r="E4885">
        <v>0</v>
      </c>
      <c r="F4885">
        <v>45.19</v>
      </c>
      <c r="G4885">
        <v>5.3595276913945597E-2</v>
      </c>
      <c r="H4885">
        <v>-3.3044506727725</v>
      </c>
      <c r="I4885">
        <v>4.6415473923244104</v>
      </c>
      <c r="J4885">
        <v>-5.0393947891634898</v>
      </c>
      <c r="K4885">
        <v>43.704863274360697</v>
      </c>
      <c r="L4885">
        <v>39.382253621390497</v>
      </c>
      <c r="M4885">
        <v>42.372329352446798</v>
      </c>
      <c r="N4885">
        <v>0.88664924802738998</v>
      </c>
      <c r="O4885">
        <v>4.3372427528214104</v>
      </c>
      <c r="P4885">
        <v>60.248226950354599</v>
      </c>
      <c r="Q4885">
        <v>2.6969867049001998E-2</v>
      </c>
    </row>
    <row r="4886" spans="1:17" hidden="1" x14ac:dyDescent="0.3">
      <c r="A4886" t="s">
        <v>10002</v>
      </c>
      <c r="B4886" t="s">
        <v>10003</v>
      </c>
      <c r="C4886" t="s">
        <v>10405</v>
      </c>
      <c r="D4886" t="s">
        <v>753</v>
      </c>
      <c r="E4886">
        <v>0</v>
      </c>
      <c r="F4886">
        <v>41.11</v>
      </c>
      <c r="G4886">
        <v>9.9091219794120793</v>
      </c>
      <c r="H4886">
        <v>-0.73821267199725904</v>
      </c>
      <c r="I4886">
        <v>4.9565509930085403</v>
      </c>
      <c r="J4886">
        <v>-0.39543295196842099</v>
      </c>
      <c r="K4886">
        <v>39.355625241897201</v>
      </c>
      <c r="L4886">
        <v>35.882361127957303</v>
      </c>
      <c r="M4886">
        <v>37.855201331873801</v>
      </c>
      <c r="N4886">
        <v>0.95323445844906196</v>
      </c>
      <c r="O4886">
        <v>15.7869131598151</v>
      </c>
      <c r="P4886">
        <v>69.876033057851203</v>
      </c>
      <c r="Q4886">
        <v>5.8879591037521002E-2</v>
      </c>
    </row>
    <row r="4887" spans="1:17" hidden="1" x14ac:dyDescent="0.3">
      <c r="A4887" t="s">
        <v>10004</v>
      </c>
      <c r="B4887" t="s">
        <v>10005</v>
      </c>
      <c r="C4887" t="s">
        <v>10405</v>
      </c>
      <c r="D4887" t="s">
        <v>753</v>
      </c>
      <c r="E4887">
        <v>0</v>
      </c>
      <c r="F4887">
        <v>55.01</v>
      </c>
      <c r="G4887">
        <v>-10.0651285530591</v>
      </c>
      <c r="H4887">
        <v>2.0259227134319202</v>
      </c>
      <c r="I4887">
        <v>-0.55096913483867704</v>
      </c>
      <c r="J4887">
        <v>2.2841394391132099</v>
      </c>
      <c r="K4887">
        <v>52.376108823035899</v>
      </c>
      <c r="L4887">
        <v>49.762642818463803</v>
      </c>
      <c r="M4887">
        <v>38.548106434567202</v>
      </c>
      <c r="N4887">
        <v>0.99340353367880496</v>
      </c>
      <c r="O4887">
        <v>1.2543173968369401</v>
      </c>
      <c r="P4887">
        <v>30.2011834319526</v>
      </c>
      <c r="Q4887">
        <v>-3.9160773297699998E-4</v>
      </c>
    </row>
    <row r="4888" spans="1:17" hidden="1" x14ac:dyDescent="0.3">
      <c r="A4888" t="s">
        <v>10006</v>
      </c>
      <c r="B4888" t="s">
        <v>10007</v>
      </c>
      <c r="C4888" t="s">
        <v>10405</v>
      </c>
      <c r="D4888" t="s">
        <v>753</v>
      </c>
      <c r="E4888">
        <v>0</v>
      </c>
      <c r="F4888">
        <v>164.84</v>
      </c>
      <c r="G4888">
        <v>8.4876373360705504</v>
      </c>
      <c r="H4888">
        <v>-2.5227349286518801</v>
      </c>
      <c r="I4888">
        <v>3.0408102136106501</v>
      </c>
      <c r="J4888">
        <v>-2.4055689263766999</v>
      </c>
      <c r="K4888">
        <v>159.451945885573</v>
      </c>
      <c r="L4888">
        <v>144.782056564252</v>
      </c>
      <c r="M4888">
        <v>34.574083232051997</v>
      </c>
      <c r="N4888">
        <v>0.84519395536488096</v>
      </c>
      <c r="O4888">
        <v>1.37102644989079</v>
      </c>
      <c r="P4888">
        <v>46.707013171947303</v>
      </c>
      <c r="Q4888">
        <v>3.8010026247456002E-2</v>
      </c>
    </row>
    <row r="4889" spans="1:17" hidden="1" x14ac:dyDescent="0.3">
      <c r="A4889" t="s">
        <v>10008</v>
      </c>
      <c r="B4889" t="s">
        <v>10009</v>
      </c>
      <c r="C4889" t="s">
        <v>10405</v>
      </c>
      <c r="D4889" t="s">
        <v>465</v>
      </c>
      <c r="E4889">
        <v>0</v>
      </c>
      <c r="F4889">
        <v>79.31</v>
      </c>
      <c r="G4889">
        <v>-69.6699612739435</v>
      </c>
      <c r="H4889">
        <v>-13.096344552601</v>
      </c>
      <c r="I4889">
        <v>-37.323968105090003</v>
      </c>
      <c r="J4889">
        <v>-2.7730672548103099</v>
      </c>
      <c r="K4889">
        <v>85.373305365580293</v>
      </c>
      <c r="L4889">
        <v>92.9436485102256</v>
      </c>
      <c r="M4889">
        <v>70.236447926634199</v>
      </c>
      <c r="N4889">
        <v>0.97409964973192698</v>
      </c>
      <c r="O4889">
        <v>66.813768755516307</v>
      </c>
      <c r="P4889">
        <v>20.093882495457201</v>
      </c>
      <c r="Q4889">
        <v>0.14567341613641299</v>
      </c>
    </row>
    <row r="4890" spans="1:17" hidden="1" x14ac:dyDescent="0.3">
      <c r="A4890" t="s">
        <v>10010</v>
      </c>
      <c r="B4890" t="s">
        <v>10011</v>
      </c>
      <c r="C4890" t="s">
        <v>10405</v>
      </c>
      <c r="D4890" t="s">
        <v>753</v>
      </c>
      <c r="E4890">
        <v>0</v>
      </c>
      <c r="F4890">
        <v>287.98</v>
      </c>
      <c r="G4890">
        <v>4.8996346769072998</v>
      </c>
      <c r="H4890">
        <v>-1.9676621459232</v>
      </c>
      <c r="I4890">
        <v>1.1790830844468501</v>
      </c>
      <c r="J4890">
        <v>-3.0084531597441702</v>
      </c>
      <c r="K4890">
        <v>277.90793718894298</v>
      </c>
      <c r="L4890">
        <v>255.358410510715</v>
      </c>
      <c r="M4890">
        <v>38.8935273072047</v>
      </c>
      <c r="N4890">
        <v>2.1301135661325499</v>
      </c>
      <c r="O4890">
        <v>12.855059379123499</v>
      </c>
      <c r="P4890">
        <v>43.4520547945205</v>
      </c>
      <c r="Q4890">
        <v>1.8802390589823002E-2</v>
      </c>
    </row>
    <row r="4891" spans="1:17" hidden="1" x14ac:dyDescent="0.3">
      <c r="A4891" t="s">
        <v>10012</v>
      </c>
      <c r="B4891" t="s">
        <v>10013</v>
      </c>
      <c r="C4891" t="s">
        <v>10405</v>
      </c>
      <c r="D4891" t="s">
        <v>215</v>
      </c>
      <c r="E4891">
        <v>0</v>
      </c>
      <c r="F4891">
        <v>1431.65</v>
      </c>
      <c r="G4891">
        <v>-35.100047789479397</v>
      </c>
      <c r="H4891">
        <v>-5.9367831820693704</v>
      </c>
      <c r="I4891">
        <v>-22.614765269345401</v>
      </c>
      <c r="J4891">
        <v>-5.2461316501205797</v>
      </c>
      <c r="K4891">
        <v>1453.04754153766</v>
      </c>
      <c r="L4891">
        <v>1486.82551740843</v>
      </c>
      <c r="M4891">
        <v>62.226032105996701</v>
      </c>
      <c r="N4891">
        <v>0.72033270702830599</v>
      </c>
      <c r="O4891">
        <v>51.922606782383902</v>
      </c>
      <c r="P4891">
        <v>22.8304234052593</v>
      </c>
      <c r="Q4891">
        <v>6.3467078324692006E-2</v>
      </c>
    </row>
    <row r="4892" spans="1:17" hidden="1" x14ac:dyDescent="0.3">
      <c r="A4892" t="s">
        <v>10014</v>
      </c>
      <c r="B4892" t="s">
        <v>10015</v>
      </c>
      <c r="C4892" t="s">
        <v>10405</v>
      </c>
      <c r="D4892" t="s">
        <v>753</v>
      </c>
      <c r="E4892">
        <v>0</v>
      </c>
      <c r="F4892">
        <v>283.45999999999998</v>
      </c>
      <c r="G4892">
        <v>0.45388518707311898</v>
      </c>
      <c r="H4892">
        <v>1.6539816153130701E-2</v>
      </c>
      <c r="I4892">
        <v>0.84178330817536895</v>
      </c>
      <c r="J4892">
        <v>0.78798305431380899</v>
      </c>
      <c r="K4892">
        <v>272.12614502464697</v>
      </c>
      <c r="L4892">
        <v>251.723073662085</v>
      </c>
      <c r="M4892">
        <v>30.520322535784199</v>
      </c>
      <c r="N4892">
        <v>0.40342844884623602</v>
      </c>
      <c r="O4892">
        <v>3.0127707613067201</v>
      </c>
      <c r="P4892">
        <v>39.292383292383199</v>
      </c>
      <c r="Q4892">
        <v>1.6721317295981999E-2</v>
      </c>
    </row>
    <row r="4893" spans="1:17" hidden="1" x14ac:dyDescent="0.3">
      <c r="A4893" t="s">
        <v>10016</v>
      </c>
      <c r="B4893" t="s">
        <v>10017</v>
      </c>
      <c r="C4893" t="s">
        <v>10405</v>
      </c>
      <c r="D4893" t="s">
        <v>753</v>
      </c>
      <c r="E4893">
        <v>0</v>
      </c>
      <c r="F4893">
        <v>780.34</v>
      </c>
      <c r="G4893">
        <v>39.037852375951701</v>
      </c>
      <c r="H4893">
        <v>-1.5640899579960299</v>
      </c>
      <c r="I4893">
        <v>11.3658383730652</v>
      </c>
      <c r="J4893">
        <v>-0.47371048794620602</v>
      </c>
      <c r="K4893">
        <v>750.57690571234502</v>
      </c>
      <c r="L4893">
        <v>662.83531435950397</v>
      </c>
      <c r="M4893">
        <v>33.773001793398997</v>
      </c>
      <c r="N4893">
        <v>0.74166364687154096</v>
      </c>
      <c r="O4893">
        <v>0.21144629264167</v>
      </c>
      <c r="P4893">
        <v>81.053364269141497</v>
      </c>
      <c r="Q4893">
        <v>3.7138248543373997E-2</v>
      </c>
    </row>
    <row r="4894" spans="1:17" hidden="1" x14ac:dyDescent="0.3">
      <c r="A4894" t="s">
        <v>10018</v>
      </c>
      <c r="B4894" t="s">
        <v>10019</v>
      </c>
      <c r="C4894" t="s">
        <v>10405</v>
      </c>
      <c r="D4894" t="s">
        <v>753</v>
      </c>
      <c r="E4894">
        <v>0</v>
      </c>
      <c r="F4894">
        <v>276.99</v>
      </c>
      <c r="G4894">
        <v>1.6139300263859999</v>
      </c>
      <c r="H4894">
        <v>0.109387385577655</v>
      </c>
      <c r="I4894">
        <v>1.11896654112066</v>
      </c>
      <c r="J4894">
        <v>0.52486913059193996</v>
      </c>
      <c r="K4894">
        <v>264.75332484040302</v>
      </c>
      <c r="L4894">
        <v>245.06452231163399</v>
      </c>
      <c r="M4894">
        <v>38.590708796903002</v>
      </c>
      <c r="N4894">
        <v>0.94390444840685395</v>
      </c>
      <c r="O4894">
        <v>0.71843748871800395</v>
      </c>
      <c r="P4894">
        <v>39.190954773869301</v>
      </c>
      <c r="Q4894">
        <v>1.5258138167479E-2</v>
      </c>
    </row>
    <row r="4895" spans="1:17" hidden="1" x14ac:dyDescent="0.3">
      <c r="A4895" t="s">
        <v>10020</v>
      </c>
      <c r="B4895" t="s">
        <v>10021</v>
      </c>
      <c r="C4895" t="s">
        <v>10405</v>
      </c>
      <c r="D4895" t="s">
        <v>753</v>
      </c>
      <c r="E4895">
        <v>0</v>
      </c>
      <c r="F4895">
        <v>278.97000000000003</v>
      </c>
      <c r="G4895">
        <v>-13.7419627237909</v>
      </c>
      <c r="H4895">
        <v>1.34456986564887</v>
      </c>
      <c r="I4895">
        <v>-0.15079649755528299</v>
      </c>
      <c r="J4895">
        <v>2.1678114956555401</v>
      </c>
      <c r="K4895">
        <v>265.22988474044399</v>
      </c>
      <c r="L4895">
        <v>253.012107584212</v>
      </c>
      <c r="M4895">
        <v>43.6990592984979</v>
      </c>
      <c r="N4895">
        <v>1.2167769831349</v>
      </c>
      <c r="O4895">
        <v>2.76015342151485</v>
      </c>
      <c r="P4895">
        <v>24.345888121239099</v>
      </c>
      <c r="Q4895">
        <v>-2.6504851824225999E-2</v>
      </c>
    </row>
    <row r="4896" spans="1:17" hidden="1" x14ac:dyDescent="0.3">
      <c r="A4896" t="s">
        <v>10022</v>
      </c>
      <c r="B4896" t="s">
        <v>10023</v>
      </c>
      <c r="C4896" t="s">
        <v>10405</v>
      </c>
      <c r="D4896" t="s">
        <v>753</v>
      </c>
      <c r="E4896">
        <v>0</v>
      </c>
      <c r="F4896">
        <v>281.31</v>
      </c>
      <c r="G4896">
        <v>1.3276068145403199</v>
      </c>
      <c r="H4896">
        <v>-0.61145709493113498</v>
      </c>
      <c r="I4896">
        <v>1.2014819333442199</v>
      </c>
      <c r="J4896">
        <v>-0.12695181169636799</v>
      </c>
      <c r="K4896">
        <v>269.53166999335002</v>
      </c>
      <c r="L4896">
        <v>248.685459032631</v>
      </c>
      <c r="M4896">
        <v>39.772223044646402</v>
      </c>
      <c r="N4896">
        <v>0.50270365718496901</v>
      </c>
      <c r="O4896">
        <v>0.47278802744303799</v>
      </c>
      <c r="P4896">
        <v>38.884226117008097</v>
      </c>
      <c r="Q4896">
        <v>-4.0451341168239998E-3</v>
      </c>
    </row>
    <row r="4897" spans="1:17" hidden="1" x14ac:dyDescent="0.3">
      <c r="A4897" t="s">
        <v>10024</v>
      </c>
      <c r="B4897" t="s">
        <v>10025</v>
      </c>
      <c r="C4897" t="s">
        <v>10405</v>
      </c>
      <c r="D4897" t="s">
        <v>264</v>
      </c>
      <c r="E4897">
        <v>0</v>
      </c>
      <c r="F4897">
        <v>155</v>
      </c>
      <c r="G4897">
        <v>-32.171042118603197</v>
      </c>
      <c r="H4897">
        <v>-5.4685808701073899</v>
      </c>
      <c r="I4897">
        <v>37.605360516818003</v>
      </c>
      <c r="J4897">
        <v>-2.0530282018447199</v>
      </c>
      <c r="K4897">
        <v>154.22964487101299</v>
      </c>
      <c r="L4897">
        <v>148.84703680537899</v>
      </c>
      <c r="M4897">
        <v>50</v>
      </c>
      <c r="N4897">
        <v>0.26607538802660702</v>
      </c>
      <c r="O4897">
        <v>4.5161290322580596</v>
      </c>
      <c r="P4897">
        <v>55</v>
      </c>
    </row>
    <row r="4898" spans="1:17" hidden="1" x14ac:dyDescent="0.3">
      <c r="A4898" t="s">
        <v>10026</v>
      </c>
      <c r="B4898" t="s">
        <v>10027</v>
      </c>
      <c r="C4898" t="s">
        <v>10405</v>
      </c>
      <c r="D4898" t="s">
        <v>753</v>
      </c>
      <c r="E4898">
        <v>0</v>
      </c>
      <c r="F4898">
        <v>949.93</v>
      </c>
      <c r="G4898">
        <v>26.379867492805101</v>
      </c>
      <c r="H4898">
        <v>-0.24661935135892299</v>
      </c>
      <c r="I4898">
        <v>9.9332875994532905</v>
      </c>
      <c r="J4898">
        <v>-1.7207530695695901</v>
      </c>
      <c r="K4898">
        <v>908.16640237037598</v>
      </c>
      <c r="L4898">
        <v>808.35327817320797</v>
      </c>
      <c r="M4898">
        <v>37.3388535311583</v>
      </c>
      <c r="N4898">
        <v>0.683877213588164</v>
      </c>
      <c r="O4898">
        <v>5.1656437842788296</v>
      </c>
      <c r="P4898">
        <v>68.427304964538905</v>
      </c>
      <c r="Q4898">
        <v>2.6632969630870001E-2</v>
      </c>
    </row>
    <row r="4899" spans="1:17" hidden="1" x14ac:dyDescent="0.3">
      <c r="A4899" t="s">
        <v>10028</v>
      </c>
      <c r="B4899" t="s">
        <v>10029</v>
      </c>
      <c r="C4899" t="s">
        <v>10405</v>
      </c>
      <c r="D4899" t="s">
        <v>753</v>
      </c>
      <c r="E4899">
        <v>0</v>
      </c>
      <c r="F4899">
        <v>905.95</v>
      </c>
      <c r="G4899">
        <v>-3.1542788792891798</v>
      </c>
      <c r="H4899">
        <v>9.6265524048679801E-2</v>
      </c>
      <c r="I4899">
        <v>3.24506010695415E-2</v>
      </c>
      <c r="J4899">
        <v>8.7334533313549498E-2</v>
      </c>
      <c r="K4899">
        <v>870.777234931056</v>
      </c>
      <c r="L4899">
        <v>810.19145918580796</v>
      </c>
      <c r="M4899">
        <v>43.617668529781398</v>
      </c>
      <c r="N4899">
        <v>3.39274770173646</v>
      </c>
      <c r="O4899">
        <v>9.27755394889342</v>
      </c>
      <c r="P4899">
        <v>47.308943089430898</v>
      </c>
      <c r="Q4899">
        <v>3.5665262196414999E-2</v>
      </c>
    </row>
    <row r="4900" spans="1:17" hidden="1" x14ac:dyDescent="0.3">
      <c r="A4900" t="s">
        <v>10030</v>
      </c>
      <c r="B4900" t="s">
        <v>10031</v>
      </c>
      <c r="C4900" t="s">
        <v>10405</v>
      </c>
      <c r="D4900" t="s">
        <v>753</v>
      </c>
      <c r="E4900">
        <v>0</v>
      </c>
      <c r="F4900">
        <v>299.23</v>
      </c>
      <c r="G4900">
        <v>5.7338384546840304</v>
      </c>
      <c r="H4900">
        <v>-0.83617159766135396</v>
      </c>
      <c r="I4900">
        <v>2.8891567945042902</v>
      </c>
      <c r="J4900">
        <v>-0.20685339429652</v>
      </c>
      <c r="K4900">
        <v>286.62911607456698</v>
      </c>
      <c r="L4900">
        <v>263.099533941424</v>
      </c>
      <c r="M4900">
        <v>36.174903309900898</v>
      </c>
      <c r="N4900">
        <v>1.07949609670918</v>
      </c>
      <c r="O4900">
        <v>1.3802092036226199</v>
      </c>
      <c r="P4900">
        <v>70.491709874081195</v>
      </c>
      <c r="Q4900">
        <v>1.2902501101542001E-2</v>
      </c>
    </row>
    <row r="4901" spans="1:17" hidden="1" x14ac:dyDescent="0.3">
      <c r="A4901" t="s">
        <v>10032</v>
      </c>
      <c r="B4901" t="s">
        <v>10033</v>
      </c>
      <c r="C4901" t="s">
        <v>10405</v>
      </c>
      <c r="D4901" t="s">
        <v>753</v>
      </c>
      <c r="E4901">
        <v>0</v>
      </c>
      <c r="F4901">
        <v>958.03</v>
      </c>
      <c r="G4901">
        <v>-1.4201026420625</v>
      </c>
      <c r="H4901">
        <v>0.23001445706137599</v>
      </c>
      <c r="I4901">
        <v>0.68678237968521205</v>
      </c>
      <c r="J4901">
        <v>0.53404713841891105</v>
      </c>
      <c r="K4901">
        <v>916.20517656127402</v>
      </c>
      <c r="L4901">
        <v>851.85612803447805</v>
      </c>
      <c r="M4901">
        <v>36.216852662223999</v>
      </c>
      <c r="N4901">
        <v>0.75708938653809499</v>
      </c>
      <c r="O4901">
        <v>0.99892487709154398</v>
      </c>
      <c r="P4901">
        <v>35.890780141843898</v>
      </c>
      <c r="Q4901">
        <v>1.1367808071405999E-2</v>
      </c>
    </row>
    <row r="4902" spans="1:17" hidden="1" x14ac:dyDescent="0.3">
      <c r="A4902" t="s">
        <v>10034</v>
      </c>
      <c r="B4902" t="s">
        <v>10035</v>
      </c>
      <c r="C4902" t="s">
        <v>10405</v>
      </c>
      <c r="D4902" t="s">
        <v>753</v>
      </c>
      <c r="E4902">
        <v>0</v>
      </c>
      <c r="F4902">
        <v>927.91</v>
      </c>
      <c r="G4902">
        <v>-1.41197506883595</v>
      </c>
      <c r="H4902">
        <v>0.57517677793180499</v>
      </c>
      <c r="I4902">
        <v>0.556522982338155</v>
      </c>
      <c r="J4902">
        <v>-0.13592691169923499</v>
      </c>
      <c r="K4902">
        <v>888.31594327991104</v>
      </c>
      <c r="L4902">
        <v>825.960466875105</v>
      </c>
      <c r="M4902">
        <v>37.423081017166801</v>
      </c>
      <c r="N4902">
        <v>0.53527800615732601</v>
      </c>
      <c r="O4902">
        <v>0.68864437283788704</v>
      </c>
      <c r="P4902">
        <v>36.029260855542802</v>
      </c>
      <c r="Q4902">
        <v>2.5475784075280001E-3</v>
      </c>
    </row>
    <row r="4903" spans="1:17" hidden="1" x14ac:dyDescent="0.3">
      <c r="A4903" t="s">
        <v>10036</v>
      </c>
      <c r="B4903" t="s">
        <v>10037</v>
      </c>
      <c r="C4903" t="s">
        <v>10405</v>
      </c>
      <c r="D4903" t="s">
        <v>753</v>
      </c>
      <c r="E4903">
        <v>0</v>
      </c>
      <c r="F4903">
        <v>274.36</v>
      </c>
      <c r="G4903">
        <v>-14.6517199832033</v>
      </c>
      <c r="H4903">
        <v>1.1445076758705099</v>
      </c>
      <c r="I4903">
        <v>-1.0565993695407401</v>
      </c>
      <c r="J4903">
        <v>2.5903708876848399</v>
      </c>
      <c r="K4903">
        <v>261.69318175590701</v>
      </c>
      <c r="L4903">
        <v>249.80789206303399</v>
      </c>
      <c r="M4903">
        <v>45.289626408737497</v>
      </c>
      <c r="N4903">
        <v>0.910944974465</v>
      </c>
      <c r="O4903">
        <v>0.95130485493513095</v>
      </c>
      <c r="P4903">
        <v>24.144796380090501</v>
      </c>
    </row>
    <row r="4904" spans="1:17" hidden="1" x14ac:dyDescent="0.3">
      <c r="A4904" t="s">
        <v>10038</v>
      </c>
      <c r="B4904" t="s">
        <v>10039</v>
      </c>
      <c r="C4904" t="s">
        <v>10405</v>
      </c>
      <c r="D4904" t="s">
        <v>753</v>
      </c>
      <c r="E4904">
        <v>0</v>
      </c>
      <c r="F4904">
        <v>451.67</v>
      </c>
      <c r="G4904">
        <v>-0.13272171336344399</v>
      </c>
      <c r="H4904">
        <v>-3.1464371287544499</v>
      </c>
      <c r="I4904">
        <v>4.4806978076977204</v>
      </c>
      <c r="J4904">
        <v>-5.1437646259144802</v>
      </c>
      <c r="K4904">
        <v>436.68434680039002</v>
      </c>
      <c r="L4904">
        <v>393.73668364597899</v>
      </c>
      <c r="M4904">
        <v>43.691570787736502</v>
      </c>
      <c r="N4904">
        <v>0.88554995216252197</v>
      </c>
      <c r="O4904">
        <v>4.7778245179002301</v>
      </c>
      <c r="P4904">
        <v>42.4826498422713</v>
      </c>
    </row>
    <row r="4905" spans="1:17" hidden="1" x14ac:dyDescent="0.3">
      <c r="A4905" t="s">
        <v>10040</v>
      </c>
      <c r="B4905" t="s">
        <v>10041</v>
      </c>
      <c r="C4905" t="s">
        <v>10405</v>
      </c>
      <c r="D4905" t="s">
        <v>753</v>
      </c>
      <c r="E4905">
        <v>0</v>
      </c>
      <c r="F4905">
        <v>552.66999999999996</v>
      </c>
      <c r="G4905">
        <v>-10.511569492714299</v>
      </c>
      <c r="H4905">
        <v>1.75012186476155</v>
      </c>
      <c r="I4905">
        <v>-0.24893597731054401</v>
      </c>
      <c r="J4905">
        <v>1.6881301688564001</v>
      </c>
      <c r="K4905">
        <v>526.27792264515597</v>
      </c>
      <c r="L4905">
        <v>500.07668054008502</v>
      </c>
      <c r="M4905">
        <v>38.951823625668403</v>
      </c>
      <c r="N4905">
        <v>0.835314036968683</v>
      </c>
      <c r="O4905">
        <v>0.421589737094474</v>
      </c>
      <c r="P4905">
        <v>29.249298409728599</v>
      </c>
    </row>
    <row r="4906" spans="1:17" hidden="1" x14ac:dyDescent="0.3">
      <c r="A4906" t="s">
        <v>10042</v>
      </c>
      <c r="B4906" t="s">
        <v>10043</v>
      </c>
      <c r="C4906" t="s">
        <v>10405</v>
      </c>
      <c r="D4906" t="s">
        <v>1369</v>
      </c>
      <c r="E4906">
        <v>0</v>
      </c>
      <c r="F4906">
        <v>124.2</v>
      </c>
      <c r="G4906">
        <v>-24.900389952815999</v>
      </c>
      <c r="H4906">
        <v>-3.99034545759572</v>
      </c>
      <c r="I4906">
        <v>-14.015248772344499</v>
      </c>
      <c r="J4906">
        <v>-1.7862753120217401</v>
      </c>
      <c r="K4906">
        <v>123.47288220764101</v>
      </c>
      <c r="L4906">
        <v>120.96327917423299</v>
      </c>
      <c r="M4906">
        <v>42.831285615245399</v>
      </c>
      <c r="N4906">
        <v>0.22826949021771401</v>
      </c>
      <c r="O4906">
        <v>4.1062801932367101</v>
      </c>
      <c r="P4906">
        <v>7.1058985857192098</v>
      </c>
    </row>
    <row r="4907" spans="1:17" hidden="1" x14ac:dyDescent="0.3">
      <c r="A4907" t="s">
        <v>10044</v>
      </c>
      <c r="B4907" t="s">
        <v>10045</v>
      </c>
      <c r="C4907" t="s">
        <v>10405</v>
      </c>
      <c r="D4907" t="s">
        <v>753</v>
      </c>
      <c r="E4907">
        <v>0</v>
      </c>
      <c r="F4907">
        <v>44.04</v>
      </c>
      <c r="G4907">
        <v>3.61651174807742</v>
      </c>
      <c r="H4907">
        <v>0.21456949595517399</v>
      </c>
      <c r="I4907">
        <v>2.2467623098091001</v>
      </c>
      <c r="J4907">
        <v>-0.15268057727925399</v>
      </c>
      <c r="K4907">
        <v>42.016805885104702</v>
      </c>
      <c r="L4907">
        <v>38.653580678008602</v>
      </c>
      <c r="M4907">
        <v>40.246772189485696</v>
      </c>
      <c r="N4907">
        <v>0.797759854842506</v>
      </c>
      <c r="O4907">
        <v>0.20435967302452299</v>
      </c>
      <c r="P4907">
        <v>42.3400129282482</v>
      </c>
    </row>
    <row r="4908" spans="1:17" hidden="1" x14ac:dyDescent="0.3">
      <c r="A4908" t="s">
        <v>10046</v>
      </c>
      <c r="B4908" t="s">
        <v>10047</v>
      </c>
      <c r="C4908" t="s">
        <v>10405</v>
      </c>
      <c r="D4908" t="s">
        <v>1369</v>
      </c>
      <c r="E4908">
        <v>0</v>
      </c>
      <c r="F4908">
        <v>57.96</v>
      </c>
      <c r="G4908">
        <v>-22.1806245380576</v>
      </c>
      <c r="H4908">
        <v>-4.5008389346235198</v>
      </c>
      <c r="I4908">
        <v>-11.6089121606778</v>
      </c>
      <c r="J4908">
        <v>-2.93385721738876</v>
      </c>
      <c r="K4908">
        <v>56.8945128431778</v>
      </c>
      <c r="L4908">
        <v>55.444211067135797</v>
      </c>
      <c r="M4908">
        <v>51.453169897924603</v>
      </c>
      <c r="N4908">
        <v>0.30672884958964503</v>
      </c>
      <c r="O4908">
        <v>3.5024154589371901</v>
      </c>
      <c r="P4908">
        <v>10.378975433250799</v>
      </c>
    </row>
    <row r="4909" spans="1:17" hidden="1" x14ac:dyDescent="0.3">
      <c r="A4909" t="s">
        <v>10048</v>
      </c>
      <c r="B4909" t="s">
        <v>10049</v>
      </c>
      <c r="C4909" t="s">
        <v>10405</v>
      </c>
      <c r="D4909" t="s">
        <v>592</v>
      </c>
      <c r="M4909">
        <v>50</v>
      </c>
    </row>
    <row r="4910" spans="1:17" hidden="1" x14ac:dyDescent="0.3">
      <c r="A4910" t="s">
        <v>10050</v>
      </c>
      <c r="B4910" t="s">
        <v>10051</v>
      </c>
      <c r="C4910" t="s">
        <v>10405</v>
      </c>
    </row>
    <row r="4911" spans="1:17" hidden="1" x14ac:dyDescent="0.3">
      <c r="A4911" t="s">
        <v>10052</v>
      </c>
      <c r="B4911" t="s">
        <v>10053</v>
      </c>
      <c r="C4911" t="s">
        <v>10405</v>
      </c>
      <c r="D4911" t="s">
        <v>512</v>
      </c>
      <c r="F4911">
        <v>250</v>
      </c>
      <c r="G4911">
        <v>-5.5931859894901201</v>
      </c>
      <c r="H4911">
        <v>-1.87035303188851</v>
      </c>
      <c r="I4911">
        <v>-12.2495918825592</v>
      </c>
      <c r="J4911">
        <v>1.0670674632677399</v>
      </c>
      <c r="N4911">
        <v>1</v>
      </c>
    </row>
    <row r="4912" spans="1:17" hidden="1" x14ac:dyDescent="0.3">
      <c r="A4912" t="s">
        <v>10054</v>
      </c>
      <c r="B4912" t="s">
        <v>10055</v>
      </c>
      <c r="C4912" t="s">
        <v>10405</v>
      </c>
      <c r="F4912">
        <v>10.28</v>
      </c>
      <c r="G4912">
        <v>-5.5931859894901201</v>
      </c>
      <c r="H4912">
        <v>-1.87035303188851</v>
      </c>
      <c r="I4912">
        <v>-12.2495918825592</v>
      </c>
      <c r="J4912">
        <v>1.0670674632677399</v>
      </c>
    </row>
    <row r="4913" spans="1:16" hidden="1" x14ac:dyDescent="0.3">
      <c r="A4913" t="s">
        <v>10056</v>
      </c>
      <c r="B4913" t="s">
        <v>10057</v>
      </c>
      <c r="C4913" t="s">
        <v>10405</v>
      </c>
      <c r="F4913">
        <v>1.1499999999999999</v>
      </c>
      <c r="G4913">
        <v>-5.5931859894901201</v>
      </c>
      <c r="H4913">
        <v>-1.87035303188851</v>
      </c>
      <c r="I4913">
        <v>-12.2495918825592</v>
      </c>
      <c r="J4913">
        <v>1.0670674632677399</v>
      </c>
    </row>
    <row r="4914" spans="1:16" hidden="1" x14ac:dyDescent="0.3">
      <c r="A4914" t="s">
        <v>10058</v>
      </c>
      <c r="B4914" t="s">
        <v>10059</v>
      </c>
      <c r="C4914" t="s">
        <v>10405</v>
      </c>
      <c r="D4914" t="s">
        <v>125</v>
      </c>
      <c r="F4914">
        <v>90</v>
      </c>
      <c r="G4914">
        <v>13.311791612337499</v>
      </c>
      <c r="H4914">
        <v>-5.5563944901790796</v>
      </c>
      <c r="I4914">
        <v>-12.7313065374905</v>
      </c>
      <c r="J4914">
        <v>-8.3063180218257706</v>
      </c>
      <c r="K4914">
        <v>90.128167211525195</v>
      </c>
      <c r="L4914">
        <v>87.997967363193695</v>
      </c>
      <c r="N4914">
        <v>0.42346271546237801</v>
      </c>
      <c r="O4914">
        <v>39.7222222222222</v>
      </c>
      <c r="P4914">
        <v>49.253731343283498</v>
      </c>
    </row>
    <row r="4915" spans="1:16" hidden="1" x14ac:dyDescent="0.3">
      <c r="A4915" t="s">
        <v>10060</v>
      </c>
      <c r="B4915" t="s">
        <v>10061</v>
      </c>
      <c r="C4915" t="s">
        <v>10405</v>
      </c>
    </row>
    <row r="4916" spans="1:16" hidden="1" x14ac:dyDescent="0.3">
      <c r="A4916" t="s">
        <v>10062</v>
      </c>
      <c r="B4916" t="s">
        <v>10063</v>
      </c>
      <c r="C4916" t="s">
        <v>10405</v>
      </c>
    </row>
    <row r="4917" spans="1:16" hidden="1" x14ac:dyDescent="0.3">
      <c r="A4917" t="s">
        <v>10064</v>
      </c>
      <c r="B4917" t="s">
        <v>10065</v>
      </c>
      <c r="C4917" t="s">
        <v>10405</v>
      </c>
    </row>
    <row r="4918" spans="1:16" hidden="1" x14ac:dyDescent="0.3">
      <c r="A4918" t="s">
        <v>10066</v>
      </c>
      <c r="B4918" t="s">
        <v>10067</v>
      </c>
      <c r="C4918" t="s">
        <v>10405</v>
      </c>
    </row>
    <row r="4919" spans="1:16" hidden="1" x14ac:dyDescent="0.3">
      <c r="A4919" t="s">
        <v>10068</v>
      </c>
      <c r="B4919" t="s">
        <v>10069</v>
      </c>
      <c r="C4919" t="s">
        <v>10405</v>
      </c>
    </row>
    <row r="4920" spans="1:16" hidden="1" x14ac:dyDescent="0.3">
      <c r="A4920" t="s">
        <v>10070</v>
      </c>
      <c r="B4920" t="s">
        <v>10071</v>
      </c>
      <c r="C4920" t="s">
        <v>10405</v>
      </c>
    </row>
    <row r="4921" spans="1:16" hidden="1" x14ac:dyDescent="0.3">
      <c r="A4921" t="s">
        <v>10072</v>
      </c>
      <c r="B4921" t="s">
        <v>10073</v>
      </c>
      <c r="C4921" t="s">
        <v>10405</v>
      </c>
    </row>
    <row r="4922" spans="1:16" hidden="1" x14ac:dyDescent="0.3">
      <c r="A4922" t="s">
        <v>10074</v>
      </c>
      <c r="B4922" t="s">
        <v>10075</v>
      </c>
      <c r="C4922" t="s">
        <v>10405</v>
      </c>
    </row>
    <row r="4923" spans="1:16" hidden="1" x14ac:dyDescent="0.3">
      <c r="A4923" t="s">
        <v>10076</v>
      </c>
      <c r="B4923" t="s">
        <v>10077</v>
      </c>
      <c r="C4923" t="s">
        <v>10405</v>
      </c>
      <c r="D4923" t="s">
        <v>549</v>
      </c>
      <c r="F4923">
        <v>0</v>
      </c>
      <c r="G4923">
        <v>-31.849498710243001</v>
      </c>
      <c r="M4923">
        <v>50</v>
      </c>
    </row>
    <row r="4924" spans="1:16" hidden="1" x14ac:dyDescent="0.3">
      <c r="A4924" t="s">
        <v>10078</v>
      </c>
      <c r="B4924" t="s">
        <v>10079</v>
      </c>
      <c r="C4924" t="s">
        <v>10405</v>
      </c>
    </row>
    <row r="4925" spans="1:16" hidden="1" x14ac:dyDescent="0.3">
      <c r="A4925" t="s">
        <v>10080</v>
      </c>
      <c r="B4925" t="s">
        <v>10081</v>
      </c>
      <c r="C4925" t="s">
        <v>10405</v>
      </c>
      <c r="F4925">
        <v>0.78</v>
      </c>
      <c r="G4925">
        <v>-29.217919762874601</v>
      </c>
      <c r="H4925">
        <v>-10.5249353201656</v>
      </c>
      <c r="I4925">
        <v>-11.9892340777765</v>
      </c>
      <c r="J4925">
        <v>-3.3188509866548501</v>
      </c>
      <c r="K4925">
        <v>0.79966316850491004</v>
      </c>
      <c r="L4925">
        <v>0.81893879998059105</v>
      </c>
      <c r="N4925">
        <v>0.432382065980985</v>
      </c>
      <c r="O4925">
        <v>24.358974358974301</v>
      </c>
      <c r="P4925">
        <v>59.183673469387699</v>
      </c>
    </row>
    <row r="4926" spans="1:16" hidden="1" x14ac:dyDescent="0.3">
      <c r="A4926" t="s">
        <v>10082</v>
      </c>
      <c r="B4926" t="s">
        <v>10083</v>
      </c>
      <c r="C4926" t="s">
        <v>10405</v>
      </c>
      <c r="D4926" t="s">
        <v>125</v>
      </c>
      <c r="F4926">
        <v>0</v>
      </c>
      <c r="G4926">
        <v>-31.849498710243001</v>
      </c>
      <c r="M4926">
        <v>50</v>
      </c>
    </row>
    <row r="4927" spans="1:16" hidden="1" x14ac:dyDescent="0.3">
      <c r="A4927" t="s">
        <v>10084</v>
      </c>
      <c r="B4927" t="s">
        <v>10085</v>
      </c>
      <c r="C4927" t="s">
        <v>10405</v>
      </c>
      <c r="F4927">
        <v>0</v>
      </c>
      <c r="G4927">
        <v>-31.849498710243001</v>
      </c>
      <c r="M4927">
        <v>50</v>
      </c>
    </row>
    <row r="4928" spans="1:16" hidden="1" x14ac:dyDescent="0.3">
      <c r="A4928" t="s">
        <v>10086</v>
      </c>
      <c r="B4928" t="s">
        <v>10087</v>
      </c>
      <c r="C4928" t="s">
        <v>10405</v>
      </c>
      <c r="D4928" t="s">
        <v>400</v>
      </c>
      <c r="F4928">
        <v>0</v>
      </c>
      <c r="G4928">
        <v>-31.849498710243001</v>
      </c>
      <c r="M4928">
        <v>50</v>
      </c>
    </row>
    <row r="4929" spans="1:13" hidden="1" x14ac:dyDescent="0.3">
      <c r="A4929" t="s">
        <v>10088</v>
      </c>
      <c r="B4929" t="s">
        <v>10089</v>
      </c>
      <c r="C4929" t="s">
        <v>10405</v>
      </c>
      <c r="D4929" t="s">
        <v>549</v>
      </c>
    </row>
    <row r="4930" spans="1:13" hidden="1" x14ac:dyDescent="0.3">
      <c r="A4930" t="s">
        <v>10090</v>
      </c>
      <c r="B4930" t="s">
        <v>10091</v>
      </c>
      <c r="C4930" t="s">
        <v>10405</v>
      </c>
      <c r="D4930" t="s">
        <v>261</v>
      </c>
    </row>
    <row r="4931" spans="1:13" hidden="1" x14ac:dyDescent="0.3">
      <c r="A4931" t="s">
        <v>10092</v>
      </c>
      <c r="B4931" t="s">
        <v>10093</v>
      </c>
      <c r="C4931" t="s">
        <v>10405</v>
      </c>
      <c r="D4931" t="s">
        <v>130</v>
      </c>
      <c r="F4931">
        <v>0</v>
      </c>
      <c r="G4931">
        <v>-31.849498710243001</v>
      </c>
    </row>
    <row r="4932" spans="1:13" hidden="1" x14ac:dyDescent="0.3">
      <c r="A4932" t="s">
        <v>10094</v>
      </c>
      <c r="B4932" t="s">
        <v>10095</v>
      </c>
      <c r="C4932" t="s">
        <v>10405</v>
      </c>
      <c r="D4932" t="s">
        <v>592</v>
      </c>
      <c r="F4932">
        <v>0</v>
      </c>
      <c r="G4932">
        <v>-31.849498710243001</v>
      </c>
      <c r="M4932">
        <v>50</v>
      </c>
    </row>
    <row r="4933" spans="1:13" hidden="1" x14ac:dyDescent="0.3">
      <c r="A4933" t="s">
        <v>10096</v>
      </c>
      <c r="B4933" t="s">
        <v>10097</v>
      </c>
      <c r="C4933" t="s">
        <v>10405</v>
      </c>
      <c r="F4933">
        <v>0</v>
      </c>
      <c r="G4933">
        <v>-31.849498710243001</v>
      </c>
      <c r="M4933">
        <v>50</v>
      </c>
    </row>
    <row r="4934" spans="1:13" hidden="1" x14ac:dyDescent="0.3">
      <c r="A4934" t="s">
        <v>10098</v>
      </c>
      <c r="B4934" t="s">
        <v>10099</v>
      </c>
      <c r="C4934" t="s">
        <v>10405</v>
      </c>
    </row>
    <row r="4935" spans="1:13" hidden="1" x14ac:dyDescent="0.3">
      <c r="A4935" t="s">
        <v>10100</v>
      </c>
      <c r="B4935" t="s">
        <v>10101</v>
      </c>
      <c r="C4935" t="s">
        <v>10405</v>
      </c>
      <c r="D4935" t="s">
        <v>592</v>
      </c>
      <c r="F4935">
        <v>0</v>
      </c>
      <c r="G4935">
        <v>-31.849498710243001</v>
      </c>
      <c r="M4935">
        <v>50</v>
      </c>
    </row>
    <row r="4936" spans="1:13" hidden="1" x14ac:dyDescent="0.3">
      <c r="A4936" t="s">
        <v>10102</v>
      </c>
      <c r="B4936" t="s">
        <v>10103</v>
      </c>
      <c r="C4936" t="s">
        <v>10405</v>
      </c>
      <c r="D4936" t="s">
        <v>144</v>
      </c>
      <c r="F4936">
        <v>0</v>
      </c>
      <c r="G4936">
        <v>-31.849498710243001</v>
      </c>
      <c r="M4936">
        <v>50</v>
      </c>
    </row>
    <row r="4937" spans="1:13" hidden="1" x14ac:dyDescent="0.3">
      <c r="A4937" t="s">
        <v>10104</v>
      </c>
      <c r="B4937" t="s">
        <v>10105</v>
      </c>
      <c r="C4937" t="s">
        <v>10405</v>
      </c>
      <c r="D4937" t="s">
        <v>592</v>
      </c>
      <c r="F4937">
        <v>0</v>
      </c>
      <c r="G4937">
        <v>-31.849498710243001</v>
      </c>
      <c r="M4937">
        <v>50</v>
      </c>
    </row>
    <row r="4938" spans="1:13" hidden="1" x14ac:dyDescent="0.3">
      <c r="A4938" t="s">
        <v>10106</v>
      </c>
      <c r="B4938" t="s">
        <v>10107</v>
      </c>
      <c r="C4938" t="s">
        <v>10405</v>
      </c>
      <c r="D4938" t="s">
        <v>144</v>
      </c>
      <c r="F4938">
        <v>0</v>
      </c>
      <c r="G4938">
        <v>-31.849498710243001</v>
      </c>
      <c r="M4938">
        <v>50</v>
      </c>
    </row>
    <row r="4939" spans="1:13" hidden="1" x14ac:dyDescent="0.3">
      <c r="A4939" t="s">
        <v>10108</v>
      </c>
      <c r="B4939" t="s">
        <v>10109</v>
      </c>
      <c r="C4939" t="s">
        <v>10405</v>
      </c>
      <c r="F4939">
        <v>0</v>
      </c>
      <c r="G4939">
        <v>-31.849498710243001</v>
      </c>
      <c r="M4939">
        <v>50</v>
      </c>
    </row>
    <row r="4940" spans="1:13" hidden="1" x14ac:dyDescent="0.3">
      <c r="A4940" t="s">
        <v>10110</v>
      </c>
      <c r="B4940" t="s">
        <v>10111</v>
      </c>
      <c r="C4940" t="s">
        <v>10405</v>
      </c>
      <c r="D4940" t="s">
        <v>46</v>
      </c>
      <c r="F4940">
        <v>0</v>
      </c>
      <c r="G4940">
        <v>-31.849498710243001</v>
      </c>
      <c r="M4940">
        <v>50</v>
      </c>
    </row>
    <row r="4941" spans="1:13" hidden="1" x14ac:dyDescent="0.3">
      <c r="A4941" t="s">
        <v>10112</v>
      </c>
      <c r="B4941" t="s">
        <v>10113</v>
      </c>
      <c r="C4941" t="s">
        <v>10405</v>
      </c>
      <c r="D4941" t="s">
        <v>3193</v>
      </c>
      <c r="F4941">
        <v>0</v>
      </c>
      <c r="G4941">
        <v>-31.849498710243001</v>
      </c>
      <c r="M4941">
        <v>50</v>
      </c>
    </row>
    <row r="4942" spans="1:13" hidden="1" x14ac:dyDescent="0.3">
      <c r="A4942" t="s">
        <v>10114</v>
      </c>
      <c r="B4942" t="s">
        <v>10115</v>
      </c>
      <c r="C4942" t="s">
        <v>10405</v>
      </c>
      <c r="D4942" t="s">
        <v>74</v>
      </c>
      <c r="F4942">
        <v>0</v>
      </c>
      <c r="G4942">
        <v>-31.849498710243001</v>
      </c>
      <c r="M4942">
        <v>50</v>
      </c>
    </row>
    <row r="4943" spans="1:13" hidden="1" x14ac:dyDescent="0.3">
      <c r="A4943" t="s">
        <v>10116</v>
      </c>
      <c r="B4943" t="s">
        <v>10117</v>
      </c>
      <c r="C4943" t="s">
        <v>10405</v>
      </c>
      <c r="D4943" t="s">
        <v>228</v>
      </c>
      <c r="F4943">
        <v>0</v>
      </c>
      <c r="G4943">
        <v>-31.849498710243001</v>
      </c>
      <c r="M4943">
        <v>50</v>
      </c>
    </row>
    <row r="4944" spans="1:13" hidden="1" x14ac:dyDescent="0.3">
      <c r="A4944" t="s">
        <v>10118</v>
      </c>
      <c r="B4944" t="s">
        <v>10119</v>
      </c>
      <c r="C4944" t="s">
        <v>10405</v>
      </c>
      <c r="D4944" t="s">
        <v>400</v>
      </c>
      <c r="F4944">
        <v>0</v>
      </c>
      <c r="G4944">
        <v>-31.849498710243001</v>
      </c>
      <c r="M4944">
        <v>50</v>
      </c>
    </row>
    <row r="4945" spans="1:16" hidden="1" x14ac:dyDescent="0.3">
      <c r="A4945" t="s">
        <v>10120</v>
      </c>
      <c r="B4945" t="s">
        <v>10121</v>
      </c>
      <c r="C4945" t="s">
        <v>10405</v>
      </c>
      <c r="D4945" t="s">
        <v>144</v>
      </c>
      <c r="F4945">
        <v>0</v>
      </c>
      <c r="G4945">
        <v>-31.849498710243001</v>
      </c>
      <c r="M4945">
        <v>50</v>
      </c>
    </row>
    <row r="4946" spans="1:16" hidden="1" x14ac:dyDescent="0.3">
      <c r="A4946" t="s">
        <v>10122</v>
      </c>
      <c r="B4946" t="s">
        <v>10123</v>
      </c>
      <c r="C4946" t="s">
        <v>10405</v>
      </c>
      <c r="D4946" t="s">
        <v>998</v>
      </c>
      <c r="F4946">
        <v>4.5199999999999996</v>
      </c>
      <c r="G4946">
        <v>-31.849498710243001</v>
      </c>
      <c r="H4946">
        <v>-4.5008389346235198</v>
      </c>
      <c r="I4946">
        <v>-17.394639483181901</v>
      </c>
      <c r="J4946">
        <v>-2.0530282018447199</v>
      </c>
      <c r="O4946">
        <v>0</v>
      </c>
      <c r="P4946">
        <v>0</v>
      </c>
    </row>
    <row r="4947" spans="1:16" hidden="1" x14ac:dyDescent="0.3">
      <c r="A4947" t="s">
        <v>10124</v>
      </c>
      <c r="B4947" t="s">
        <v>10125</v>
      </c>
      <c r="C4947" t="s">
        <v>10405</v>
      </c>
      <c r="F4947">
        <v>21.76</v>
      </c>
      <c r="G4947">
        <v>-31.1087579695023</v>
      </c>
      <c r="H4947">
        <v>5.9579671827913696</v>
      </c>
      <c r="I4947">
        <v>10.530110663790399</v>
      </c>
      <c r="J4947">
        <v>-1.64944075789853</v>
      </c>
      <c r="K4947">
        <v>21.164019009989399</v>
      </c>
      <c r="L4947">
        <v>20.635239648549</v>
      </c>
      <c r="N4947">
        <v>1.65535583708598</v>
      </c>
      <c r="O4947">
        <v>30.928308823529299</v>
      </c>
      <c r="P4947">
        <v>36.855345911949698</v>
      </c>
    </row>
    <row r="4948" spans="1:16" hidden="1" x14ac:dyDescent="0.3">
      <c r="A4948" t="s">
        <v>10126</v>
      </c>
      <c r="B4948" t="s">
        <v>10127</v>
      </c>
      <c r="C4948" t="s">
        <v>10405</v>
      </c>
      <c r="D4948" t="s">
        <v>1211</v>
      </c>
    </row>
    <row r="4949" spans="1:16" hidden="1" x14ac:dyDescent="0.3">
      <c r="A4949" t="s">
        <v>10128</v>
      </c>
      <c r="B4949" t="s">
        <v>10129</v>
      </c>
      <c r="C4949" t="s">
        <v>10405</v>
      </c>
      <c r="F4949">
        <v>0</v>
      </c>
      <c r="G4949">
        <v>-31.849498710243001</v>
      </c>
      <c r="M4949">
        <v>50</v>
      </c>
    </row>
    <row r="4950" spans="1:16" hidden="1" x14ac:dyDescent="0.3">
      <c r="A4950" t="s">
        <v>10130</v>
      </c>
      <c r="B4950" t="s">
        <v>10131</v>
      </c>
      <c r="C4950" t="s">
        <v>10405</v>
      </c>
      <c r="D4950" t="s">
        <v>549</v>
      </c>
      <c r="F4950">
        <v>0</v>
      </c>
      <c r="G4950">
        <v>-31.849498710243001</v>
      </c>
      <c r="M4950">
        <v>50</v>
      </c>
    </row>
    <row r="4951" spans="1:16" hidden="1" x14ac:dyDescent="0.3">
      <c r="A4951" t="s">
        <v>10132</v>
      </c>
      <c r="B4951" t="s">
        <v>10133</v>
      </c>
      <c r="C4951" t="s">
        <v>10405</v>
      </c>
      <c r="D4951" t="s">
        <v>549</v>
      </c>
      <c r="F4951">
        <v>0</v>
      </c>
      <c r="G4951">
        <v>-31.849498710243001</v>
      </c>
      <c r="M4951">
        <v>50</v>
      </c>
    </row>
    <row r="4952" spans="1:16" hidden="1" x14ac:dyDescent="0.3">
      <c r="A4952" t="s">
        <v>10134</v>
      </c>
      <c r="B4952" t="s">
        <v>10135</v>
      </c>
      <c r="C4952" t="s">
        <v>10405</v>
      </c>
      <c r="F4952">
        <v>0</v>
      </c>
      <c r="G4952">
        <v>-31.849498710243001</v>
      </c>
      <c r="M4952">
        <v>50</v>
      </c>
    </row>
    <row r="4953" spans="1:16" hidden="1" x14ac:dyDescent="0.3">
      <c r="A4953" t="s">
        <v>10136</v>
      </c>
      <c r="B4953" t="s">
        <v>10137</v>
      </c>
      <c r="C4953" t="s">
        <v>10405</v>
      </c>
      <c r="F4953">
        <v>0</v>
      </c>
      <c r="G4953">
        <v>-31.849498710243001</v>
      </c>
      <c r="M4953">
        <v>50</v>
      </c>
    </row>
    <row r="4954" spans="1:16" hidden="1" x14ac:dyDescent="0.3">
      <c r="A4954" t="s">
        <v>10138</v>
      </c>
      <c r="B4954" t="s">
        <v>10139</v>
      </c>
      <c r="C4954" t="s">
        <v>10405</v>
      </c>
      <c r="D4954" t="s">
        <v>51</v>
      </c>
      <c r="F4954">
        <v>0</v>
      </c>
      <c r="G4954">
        <v>-31.849498710243001</v>
      </c>
      <c r="M4954">
        <v>50</v>
      </c>
    </row>
    <row r="4955" spans="1:16" hidden="1" x14ac:dyDescent="0.3">
      <c r="A4955" t="s">
        <v>10140</v>
      </c>
      <c r="B4955" t="s">
        <v>10141</v>
      </c>
      <c r="C4955" t="s">
        <v>10405</v>
      </c>
      <c r="F4955">
        <v>0</v>
      </c>
      <c r="G4955">
        <v>-31.849498710243001</v>
      </c>
      <c r="M4955">
        <v>50</v>
      </c>
    </row>
    <row r="4956" spans="1:16" hidden="1" x14ac:dyDescent="0.3">
      <c r="A4956" t="s">
        <v>10142</v>
      </c>
      <c r="B4956" t="s">
        <v>10143</v>
      </c>
      <c r="C4956" t="s">
        <v>10405</v>
      </c>
      <c r="D4956" t="s">
        <v>549</v>
      </c>
      <c r="F4956">
        <v>0</v>
      </c>
      <c r="G4956">
        <v>-31.849498710243001</v>
      </c>
      <c r="M4956">
        <v>50</v>
      </c>
    </row>
    <row r="4957" spans="1:16" hidden="1" x14ac:dyDescent="0.3">
      <c r="A4957" t="s">
        <v>10144</v>
      </c>
      <c r="B4957" t="s">
        <v>10145</v>
      </c>
      <c r="C4957" t="s">
        <v>10405</v>
      </c>
      <c r="D4957" t="s">
        <v>144</v>
      </c>
      <c r="F4957">
        <v>0</v>
      </c>
      <c r="G4957">
        <v>-31.849498710243001</v>
      </c>
    </row>
    <row r="4958" spans="1:16" hidden="1" x14ac:dyDescent="0.3">
      <c r="A4958" t="s">
        <v>10146</v>
      </c>
      <c r="B4958" t="s">
        <v>10147</v>
      </c>
      <c r="C4958" t="s">
        <v>10405</v>
      </c>
      <c r="D4958" t="s">
        <v>549</v>
      </c>
      <c r="F4958">
        <v>0</v>
      </c>
      <c r="G4958">
        <v>-31.849498710243001</v>
      </c>
      <c r="M4958">
        <v>50</v>
      </c>
    </row>
    <row r="4959" spans="1:16" hidden="1" x14ac:dyDescent="0.3">
      <c r="A4959" t="s">
        <v>10148</v>
      </c>
      <c r="B4959" t="s">
        <v>10149</v>
      </c>
      <c r="C4959" t="s">
        <v>10405</v>
      </c>
      <c r="D4959" t="s">
        <v>130</v>
      </c>
      <c r="F4959">
        <v>0</v>
      </c>
      <c r="G4959">
        <v>-31.849498710243001</v>
      </c>
      <c r="M4959">
        <v>50</v>
      </c>
    </row>
    <row r="4960" spans="1:16" hidden="1" x14ac:dyDescent="0.3">
      <c r="A4960" t="s">
        <v>10150</v>
      </c>
      <c r="B4960" t="s">
        <v>10151</v>
      </c>
      <c r="C4960" t="s">
        <v>10405</v>
      </c>
      <c r="D4960" t="s">
        <v>130</v>
      </c>
      <c r="F4960">
        <v>0</v>
      </c>
      <c r="G4960">
        <v>-31.849498710243001</v>
      </c>
      <c r="M4960">
        <v>50</v>
      </c>
    </row>
    <row r="4961" spans="1:13" hidden="1" x14ac:dyDescent="0.3">
      <c r="A4961" t="s">
        <v>10152</v>
      </c>
      <c r="B4961" t="s">
        <v>10153</v>
      </c>
      <c r="C4961" t="s">
        <v>10405</v>
      </c>
      <c r="D4961" t="s">
        <v>549</v>
      </c>
      <c r="F4961">
        <v>0</v>
      </c>
      <c r="G4961">
        <v>-31.849498710243001</v>
      </c>
      <c r="M4961">
        <v>50</v>
      </c>
    </row>
    <row r="4962" spans="1:13" hidden="1" x14ac:dyDescent="0.3">
      <c r="A4962" t="s">
        <v>10154</v>
      </c>
      <c r="B4962" t="s">
        <v>10155</v>
      </c>
      <c r="C4962" t="s">
        <v>10405</v>
      </c>
      <c r="F4962">
        <v>0</v>
      </c>
      <c r="G4962">
        <v>-31.849498710243001</v>
      </c>
      <c r="M4962">
        <v>50</v>
      </c>
    </row>
    <row r="4963" spans="1:13" hidden="1" x14ac:dyDescent="0.3">
      <c r="A4963" t="s">
        <v>10156</v>
      </c>
      <c r="B4963" t="s">
        <v>10157</v>
      </c>
      <c r="C4963" t="s">
        <v>10405</v>
      </c>
      <c r="D4963" t="s">
        <v>400</v>
      </c>
      <c r="F4963">
        <v>0</v>
      </c>
      <c r="G4963">
        <v>-31.849498710243001</v>
      </c>
      <c r="M4963">
        <v>50</v>
      </c>
    </row>
    <row r="4964" spans="1:13" hidden="1" x14ac:dyDescent="0.3">
      <c r="A4964" t="s">
        <v>10158</v>
      </c>
      <c r="B4964" t="s">
        <v>10159</v>
      </c>
      <c r="C4964" t="s">
        <v>10405</v>
      </c>
      <c r="D4964" t="s">
        <v>549</v>
      </c>
      <c r="F4964">
        <v>0</v>
      </c>
      <c r="G4964">
        <v>-31.849498710243001</v>
      </c>
    </row>
    <row r="4965" spans="1:13" hidden="1" x14ac:dyDescent="0.3">
      <c r="A4965" t="s">
        <v>10160</v>
      </c>
      <c r="B4965" t="s">
        <v>10161</v>
      </c>
      <c r="C4965" t="s">
        <v>10405</v>
      </c>
      <c r="F4965">
        <v>0</v>
      </c>
      <c r="G4965">
        <v>-31.849498710243001</v>
      </c>
      <c r="M4965">
        <v>50</v>
      </c>
    </row>
    <row r="4966" spans="1:13" hidden="1" x14ac:dyDescent="0.3">
      <c r="A4966" t="s">
        <v>10162</v>
      </c>
      <c r="B4966" t="s">
        <v>10163</v>
      </c>
      <c r="C4966" t="s">
        <v>10405</v>
      </c>
      <c r="D4966" t="s">
        <v>549</v>
      </c>
      <c r="F4966">
        <v>0</v>
      </c>
      <c r="G4966">
        <v>-31.849498710243001</v>
      </c>
      <c r="M4966">
        <v>50</v>
      </c>
    </row>
    <row r="4967" spans="1:13" hidden="1" x14ac:dyDescent="0.3">
      <c r="A4967" t="s">
        <v>10164</v>
      </c>
      <c r="B4967" t="s">
        <v>10165</v>
      </c>
      <c r="C4967" t="s">
        <v>10405</v>
      </c>
      <c r="D4967" t="s">
        <v>144</v>
      </c>
      <c r="F4967">
        <v>0</v>
      </c>
      <c r="G4967">
        <v>-31.849498710243001</v>
      </c>
      <c r="M4967">
        <v>50</v>
      </c>
    </row>
    <row r="4968" spans="1:13" hidden="1" x14ac:dyDescent="0.3">
      <c r="A4968" t="s">
        <v>10166</v>
      </c>
      <c r="B4968" t="s">
        <v>10167</v>
      </c>
      <c r="C4968" t="s">
        <v>10405</v>
      </c>
      <c r="D4968" t="s">
        <v>54</v>
      </c>
      <c r="F4968">
        <v>0</v>
      </c>
      <c r="G4968">
        <v>-31.849498710243001</v>
      </c>
      <c r="M4968">
        <v>50</v>
      </c>
    </row>
    <row r="4969" spans="1:13" hidden="1" x14ac:dyDescent="0.3">
      <c r="A4969" t="s">
        <v>10168</v>
      </c>
      <c r="B4969" t="s">
        <v>10169</v>
      </c>
      <c r="C4969" t="s">
        <v>10405</v>
      </c>
      <c r="D4969" t="s">
        <v>512</v>
      </c>
      <c r="F4969">
        <v>0</v>
      </c>
      <c r="G4969">
        <v>-31.849498710243001</v>
      </c>
      <c r="M4969">
        <v>50</v>
      </c>
    </row>
    <row r="4970" spans="1:13" hidden="1" x14ac:dyDescent="0.3">
      <c r="A4970" t="s">
        <v>10170</v>
      </c>
      <c r="B4970" t="s">
        <v>10171</v>
      </c>
      <c r="C4970" t="s">
        <v>10405</v>
      </c>
      <c r="D4970" t="s">
        <v>215</v>
      </c>
      <c r="F4970">
        <v>0</v>
      </c>
      <c r="G4970">
        <v>-31.849498710243001</v>
      </c>
      <c r="M4970">
        <v>50</v>
      </c>
    </row>
    <row r="4971" spans="1:13" hidden="1" x14ac:dyDescent="0.3">
      <c r="A4971" t="s">
        <v>10172</v>
      </c>
      <c r="B4971" t="s">
        <v>10173</v>
      </c>
      <c r="C4971" t="s">
        <v>10405</v>
      </c>
      <c r="D4971" t="s">
        <v>215</v>
      </c>
      <c r="F4971">
        <v>0</v>
      </c>
      <c r="G4971">
        <v>-31.849498710243001</v>
      </c>
      <c r="M4971">
        <v>50</v>
      </c>
    </row>
    <row r="4972" spans="1:13" hidden="1" x14ac:dyDescent="0.3">
      <c r="A4972" t="s">
        <v>10174</v>
      </c>
      <c r="B4972" t="s">
        <v>10175</v>
      </c>
      <c r="C4972" t="s">
        <v>10405</v>
      </c>
      <c r="F4972">
        <v>0</v>
      </c>
      <c r="G4972">
        <v>-31.849498710243001</v>
      </c>
      <c r="M4972">
        <v>50</v>
      </c>
    </row>
    <row r="4973" spans="1:13" hidden="1" x14ac:dyDescent="0.3">
      <c r="A4973" t="s">
        <v>10176</v>
      </c>
      <c r="B4973" t="s">
        <v>10177</v>
      </c>
      <c r="C4973" t="s">
        <v>10405</v>
      </c>
      <c r="F4973">
        <v>0</v>
      </c>
      <c r="G4973">
        <v>-31.849498710243001</v>
      </c>
      <c r="M4973">
        <v>50</v>
      </c>
    </row>
    <row r="4974" spans="1:13" hidden="1" x14ac:dyDescent="0.3">
      <c r="A4974" t="s">
        <v>10178</v>
      </c>
      <c r="B4974" t="s">
        <v>10179</v>
      </c>
      <c r="C4974" t="s">
        <v>10405</v>
      </c>
      <c r="D4974" t="s">
        <v>374</v>
      </c>
      <c r="F4974">
        <v>0</v>
      </c>
      <c r="G4974">
        <v>-31.849498710243001</v>
      </c>
      <c r="M4974">
        <v>50</v>
      </c>
    </row>
    <row r="4975" spans="1:13" hidden="1" x14ac:dyDescent="0.3">
      <c r="A4975" t="s">
        <v>10180</v>
      </c>
      <c r="B4975" t="s">
        <v>10181</v>
      </c>
      <c r="C4975" t="s">
        <v>10405</v>
      </c>
      <c r="D4975" t="s">
        <v>273</v>
      </c>
      <c r="F4975">
        <v>0</v>
      </c>
      <c r="G4975">
        <v>-31.849498710243001</v>
      </c>
      <c r="M4975">
        <v>50</v>
      </c>
    </row>
    <row r="4976" spans="1:13" hidden="1" x14ac:dyDescent="0.3">
      <c r="A4976" t="s">
        <v>10182</v>
      </c>
      <c r="B4976" t="s">
        <v>10183</v>
      </c>
      <c r="C4976" t="s">
        <v>10405</v>
      </c>
      <c r="D4976" t="s">
        <v>46</v>
      </c>
    </row>
    <row r="4977" spans="1:16" hidden="1" x14ac:dyDescent="0.3">
      <c r="A4977" t="s">
        <v>25</v>
      </c>
      <c r="B4977" t="s">
        <v>10184</v>
      </c>
      <c r="C4977" t="s">
        <v>10405</v>
      </c>
      <c r="D4977" t="s">
        <v>27</v>
      </c>
      <c r="F4977">
        <v>1349.65</v>
      </c>
      <c r="G4977">
        <v>123.40345637249899</v>
      </c>
      <c r="H4977">
        <v>15.4937546858486</v>
      </c>
      <c r="I4977">
        <v>48.757028619735699</v>
      </c>
      <c r="J4977">
        <v>5.5330115460951701</v>
      </c>
      <c r="K4977">
        <v>1146.99513573338</v>
      </c>
      <c r="L4977">
        <v>932.45049183011497</v>
      </c>
      <c r="N4977">
        <v>1.3080091131335001</v>
      </c>
      <c r="O4977">
        <v>0.59645093172302399</v>
      </c>
      <c r="P4977">
        <v>158.52887654439201</v>
      </c>
    </row>
    <row r="4978" spans="1:16" hidden="1" x14ac:dyDescent="0.3">
      <c r="A4978" t="s">
        <v>10185</v>
      </c>
      <c r="B4978" t="s">
        <v>10186</v>
      </c>
      <c r="C4978" t="s">
        <v>10405</v>
      </c>
      <c r="F4978">
        <v>170.75</v>
      </c>
      <c r="G4978">
        <v>134.94737628975599</v>
      </c>
      <c r="H4978">
        <v>-6.1476305303077998</v>
      </c>
      <c r="I4978">
        <v>22.564376910260702</v>
      </c>
      <c r="J4978">
        <v>-3.6998197975289902</v>
      </c>
      <c r="K4978">
        <v>164.05220010917901</v>
      </c>
      <c r="L4978">
        <v>120.454459740281</v>
      </c>
      <c r="N4978">
        <v>0.48021109100161002</v>
      </c>
      <c r="O4978">
        <v>19.472913616398198</v>
      </c>
      <c r="P4978">
        <v>179.459901800327</v>
      </c>
    </row>
    <row r="4979" spans="1:16" hidden="1" x14ac:dyDescent="0.3">
      <c r="A4979" t="s">
        <v>10187</v>
      </c>
      <c r="B4979" t="s">
        <v>10188</v>
      </c>
      <c r="C4979" t="s">
        <v>10405</v>
      </c>
      <c r="F4979">
        <v>0</v>
      </c>
      <c r="G4979">
        <v>-31.849498710243001</v>
      </c>
      <c r="M4979">
        <v>50</v>
      </c>
    </row>
    <row r="4980" spans="1:16" hidden="1" x14ac:dyDescent="0.3">
      <c r="A4980" t="s">
        <v>10189</v>
      </c>
      <c r="B4980" t="s">
        <v>10190</v>
      </c>
      <c r="C4980" t="s">
        <v>10405</v>
      </c>
      <c r="D4980" t="s">
        <v>46</v>
      </c>
    </row>
    <row r="4981" spans="1:16" hidden="1" x14ac:dyDescent="0.3">
      <c r="A4981" t="s">
        <v>10191</v>
      </c>
      <c r="B4981" t="s">
        <v>10192</v>
      </c>
      <c r="C4981" t="s">
        <v>10405</v>
      </c>
      <c r="D4981" t="s">
        <v>92</v>
      </c>
      <c r="F4981">
        <v>101.63</v>
      </c>
      <c r="G4981">
        <v>-31.849498710243001</v>
      </c>
      <c r="H4981">
        <v>-4.5008389346235198</v>
      </c>
      <c r="I4981">
        <v>-17.561633589272201</v>
      </c>
      <c r="J4981">
        <v>-2.0530282018447199</v>
      </c>
      <c r="K4981">
        <v>99.435912498636696</v>
      </c>
      <c r="N4981">
        <v>0</v>
      </c>
      <c r="O4981">
        <v>0.16727344288103199</v>
      </c>
    </row>
    <row r="4982" spans="1:16" hidden="1" x14ac:dyDescent="0.3">
      <c r="A4982" t="s">
        <v>10193</v>
      </c>
      <c r="B4982" t="s">
        <v>10194</v>
      </c>
      <c r="C4982" t="s">
        <v>10405</v>
      </c>
      <c r="D4982" t="s">
        <v>753</v>
      </c>
      <c r="F4982">
        <v>28.38</v>
      </c>
      <c r="G4982">
        <v>6.5220273745935602</v>
      </c>
      <c r="H4982">
        <v>4.6004558102355597</v>
      </c>
      <c r="I4982">
        <v>7.4074713347600296</v>
      </c>
      <c r="J4982">
        <v>0.67196283436896498</v>
      </c>
      <c r="K4982">
        <v>26.620676224761102</v>
      </c>
      <c r="L4982">
        <v>24.103912136476701</v>
      </c>
      <c r="N4982">
        <v>0.99468663365832199</v>
      </c>
      <c r="O4982">
        <v>5.7082452431289603</v>
      </c>
      <c r="P4982">
        <v>72</v>
      </c>
    </row>
    <row r="4983" spans="1:16" hidden="1" x14ac:dyDescent="0.3">
      <c r="A4983" t="s">
        <v>10195</v>
      </c>
      <c r="B4983" t="s">
        <v>10196</v>
      </c>
      <c r="C4983" t="s">
        <v>10405</v>
      </c>
      <c r="D4983" t="s">
        <v>753</v>
      </c>
      <c r="F4983">
        <v>87.35</v>
      </c>
      <c r="G4983">
        <v>-11.100259008833</v>
      </c>
      <c r="H4983">
        <v>-0.21068597095241201</v>
      </c>
      <c r="I4983">
        <v>1.5297989102830001</v>
      </c>
      <c r="J4983">
        <v>-0.85868682893192105</v>
      </c>
      <c r="K4983">
        <v>84.240276501559904</v>
      </c>
      <c r="L4983">
        <v>80.691470369255697</v>
      </c>
      <c r="N4983">
        <v>1.5608694531476599</v>
      </c>
      <c r="O4983">
        <v>7.67029192902117</v>
      </c>
      <c r="P4983">
        <v>29.618637780086001</v>
      </c>
    </row>
    <row r="4984" spans="1:16" hidden="1" x14ac:dyDescent="0.3">
      <c r="A4984" t="s">
        <v>10197</v>
      </c>
      <c r="B4984" t="s">
        <v>10198</v>
      </c>
      <c r="C4984" t="s">
        <v>10405</v>
      </c>
      <c r="D4984" t="s">
        <v>1369</v>
      </c>
      <c r="F4984">
        <v>241.07</v>
      </c>
      <c r="G4984">
        <v>-21.525028434283101</v>
      </c>
      <c r="H4984">
        <v>-3.1537541103760001</v>
      </c>
      <c r="I4984">
        <v>-11.522878394029499</v>
      </c>
      <c r="J4984">
        <v>-2.11529470246739</v>
      </c>
      <c r="K4984">
        <v>236.75690692307899</v>
      </c>
      <c r="L4984">
        <v>228.911620563197</v>
      </c>
      <c r="N4984">
        <v>1.1514262932417301</v>
      </c>
      <c r="O4984">
        <v>3.57987306591447</v>
      </c>
      <c r="P4984">
        <v>11.5032377428307</v>
      </c>
    </row>
    <row r="4985" spans="1:16" hidden="1" x14ac:dyDescent="0.3">
      <c r="A4985" t="s">
        <v>10199</v>
      </c>
      <c r="B4985" t="s">
        <v>10200</v>
      </c>
      <c r="C4985" t="s">
        <v>10405</v>
      </c>
      <c r="D4985" t="s">
        <v>753</v>
      </c>
      <c r="F4985">
        <v>1158.05</v>
      </c>
      <c r="G4985">
        <v>-22.4291746208586</v>
      </c>
      <c r="H4985">
        <v>-3.62250168790642</v>
      </c>
      <c r="I4985">
        <v>-12.950074785363601</v>
      </c>
      <c r="J4985">
        <v>-1.44766142589981</v>
      </c>
      <c r="K4985">
        <v>1143.8637562511899</v>
      </c>
      <c r="L4985">
        <v>1113.7337847276499</v>
      </c>
      <c r="N4985">
        <v>0.57243734519478795</v>
      </c>
      <c r="O4985">
        <v>9.0281075946634299</v>
      </c>
      <c r="P4985">
        <v>34.862406689259103</v>
      </c>
    </row>
    <row r="4986" spans="1:16" hidden="1" x14ac:dyDescent="0.3">
      <c r="A4986" t="s">
        <v>10201</v>
      </c>
      <c r="B4986" t="s">
        <v>10202</v>
      </c>
      <c r="C4986" t="s">
        <v>10405</v>
      </c>
      <c r="D4986" t="s">
        <v>753</v>
      </c>
      <c r="F4986">
        <v>96.68</v>
      </c>
      <c r="G4986">
        <v>17.717332972925199</v>
      </c>
      <c r="H4986">
        <v>-4.2408285342075098</v>
      </c>
      <c r="I4986">
        <v>-0.63135445902732101</v>
      </c>
      <c r="J4986">
        <v>-0.53660023217327102</v>
      </c>
      <c r="K4986">
        <v>94.033556403490707</v>
      </c>
      <c r="L4986">
        <v>86.306975241600199</v>
      </c>
      <c r="N4986">
        <v>0.65208660177158195</v>
      </c>
      <c r="O4986">
        <v>1.2205213074058601</v>
      </c>
      <c r="P4986">
        <v>59.801652892561897</v>
      </c>
    </row>
    <row r="4987" spans="1:16" hidden="1" x14ac:dyDescent="0.3">
      <c r="A4987" t="s">
        <v>10203</v>
      </c>
      <c r="B4987" t="s">
        <v>10204</v>
      </c>
      <c r="C4987" t="s">
        <v>10405</v>
      </c>
      <c r="D4987" t="s">
        <v>753</v>
      </c>
      <c r="F4987">
        <v>54.65</v>
      </c>
      <c r="G4987">
        <v>-10.4320359241955</v>
      </c>
      <c r="H4987">
        <v>-0.253219887004485</v>
      </c>
      <c r="I4987">
        <v>-1.16750209483655</v>
      </c>
      <c r="J4987">
        <v>1.3867752379587099</v>
      </c>
      <c r="K4987">
        <v>52.260842940893603</v>
      </c>
      <c r="L4987">
        <v>49.674352748385701</v>
      </c>
      <c r="N4987">
        <v>0.16178992956563901</v>
      </c>
      <c r="O4987">
        <v>7.81335773101556</v>
      </c>
      <c r="P4987">
        <v>34.110429447852702</v>
      </c>
    </row>
    <row r="4988" spans="1:16" hidden="1" x14ac:dyDescent="0.3">
      <c r="A4988" t="s">
        <v>10205</v>
      </c>
      <c r="B4988" t="s">
        <v>10206</v>
      </c>
      <c r="C4988" t="s">
        <v>10405</v>
      </c>
      <c r="D4988" t="s">
        <v>1369</v>
      </c>
      <c r="F4988">
        <v>1009.88</v>
      </c>
      <c r="G4988">
        <v>-30.860488820144099</v>
      </c>
      <c r="H4988">
        <v>-4.0032670852484697</v>
      </c>
      <c r="I4988">
        <v>-16.406639483181898</v>
      </c>
      <c r="J4988">
        <v>-1.9469626394494199</v>
      </c>
      <c r="K4988">
        <v>1005.10579394483</v>
      </c>
      <c r="L4988">
        <v>1001.80194830966</v>
      </c>
      <c r="N4988">
        <v>3.2148963040489398</v>
      </c>
      <c r="O4988">
        <v>10.904265853368701</v>
      </c>
      <c r="P4988">
        <v>1.0890890890890901</v>
      </c>
    </row>
    <row r="4989" spans="1:16" hidden="1" x14ac:dyDescent="0.3">
      <c r="A4989" t="s">
        <v>10207</v>
      </c>
      <c r="B4989" t="s">
        <v>10208</v>
      </c>
      <c r="C4989" t="s">
        <v>10405</v>
      </c>
      <c r="D4989" t="s">
        <v>753</v>
      </c>
      <c r="F4989">
        <v>186.77</v>
      </c>
      <c r="G4989">
        <v>22.851072812990498</v>
      </c>
      <c r="H4989">
        <v>-2.00015193269991</v>
      </c>
      <c r="I4989">
        <v>13.332595065708601</v>
      </c>
      <c r="J4989">
        <v>-2.4216376361093701</v>
      </c>
      <c r="K4989">
        <v>179.995527599784</v>
      </c>
      <c r="L4989">
        <v>159.660871038746</v>
      </c>
      <c r="N4989">
        <v>0.99909638719307003</v>
      </c>
      <c r="O4989">
        <v>1.70262890185788</v>
      </c>
      <c r="P4989">
        <v>62.408695652173897</v>
      </c>
    </row>
    <row r="4990" spans="1:16" hidden="1" x14ac:dyDescent="0.3">
      <c r="A4990" t="s">
        <v>10209</v>
      </c>
      <c r="B4990" t="s">
        <v>10210</v>
      </c>
      <c r="C4990" t="s">
        <v>10405</v>
      </c>
      <c r="D4990" t="s">
        <v>753</v>
      </c>
      <c r="F4990">
        <v>22.67</v>
      </c>
      <c r="G4990">
        <v>17.8125046073215</v>
      </c>
      <c r="H4990">
        <v>-0.44801561950512703</v>
      </c>
      <c r="I4990">
        <v>10.4677406634621</v>
      </c>
      <c r="J4990">
        <v>-0.81244335470249496</v>
      </c>
      <c r="K4990">
        <v>21.706837213331202</v>
      </c>
      <c r="L4990">
        <v>19.367780793238602</v>
      </c>
      <c r="N4990">
        <v>1.1958573509142401</v>
      </c>
      <c r="O4990">
        <v>1.4556682840758599</v>
      </c>
      <c r="P4990">
        <v>59.985885673958997</v>
      </c>
    </row>
    <row r="4991" spans="1:16" hidden="1" x14ac:dyDescent="0.3">
      <c r="A4991" t="s">
        <v>10211</v>
      </c>
      <c r="B4991" t="s">
        <v>10212</v>
      </c>
      <c r="C4991" t="s">
        <v>10405</v>
      </c>
      <c r="D4991" t="s">
        <v>753</v>
      </c>
      <c r="F4991">
        <v>38.869999999999997</v>
      </c>
      <c r="G4991">
        <v>8.1721151226099096</v>
      </c>
      <c r="H4991">
        <v>-1.03509646594849</v>
      </c>
      <c r="I4991">
        <v>3.2072841904141001</v>
      </c>
      <c r="J4991">
        <v>-0.42956656267215398</v>
      </c>
      <c r="K4991">
        <v>37.428594793844503</v>
      </c>
      <c r="L4991">
        <v>34.228397653231497</v>
      </c>
      <c r="N4991">
        <v>1.08148242040418</v>
      </c>
      <c r="O4991">
        <v>14.2269102135322</v>
      </c>
      <c r="P4991">
        <v>49.499999999999901</v>
      </c>
    </row>
    <row r="4992" spans="1:16" hidden="1" x14ac:dyDescent="0.3">
      <c r="A4992" t="s">
        <v>10213</v>
      </c>
      <c r="B4992" t="s">
        <v>10214</v>
      </c>
      <c r="C4992" t="s">
        <v>10405</v>
      </c>
      <c r="D4992" t="s">
        <v>1694</v>
      </c>
      <c r="F4992">
        <v>73.83</v>
      </c>
      <c r="G4992">
        <v>-6.9256408422227898</v>
      </c>
      <c r="H4992">
        <v>-1.2655034443998701</v>
      </c>
      <c r="I4992">
        <v>-5.1056660991514997</v>
      </c>
      <c r="J4992">
        <v>-0.839402495045668</v>
      </c>
      <c r="K4992">
        <v>71.183562413606197</v>
      </c>
      <c r="L4992">
        <v>68.219515510618194</v>
      </c>
      <c r="N4992">
        <v>0.39990943195979101</v>
      </c>
      <c r="O4992">
        <v>11.065962345929799</v>
      </c>
      <c r="P4992">
        <v>31.604278074866301</v>
      </c>
    </row>
    <row r="4993" spans="1:16" hidden="1" x14ac:dyDescent="0.3">
      <c r="A4993" t="s">
        <v>10215</v>
      </c>
      <c r="B4993" t="s">
        <v>10216</v>
      </c>
      <c r="C4993" t="s">
        <v>10405</v>
      </c>
      <c r="D4993" t="s">
        <v>753</v>
      </c>
      <c r="F4993">
        <v>1000</v>
      </c>
      <c r="G4993">
        <v>-31.848498700242899</v>
      </c>
      <c r="H4993">
        <v>-4.4998389246234201</v>
      </c>
      <c r="I4993">
        <v>-17.394639483181901</v>
      </c>
      <c r="J4993">
        <v>-2.0520281918446202</v>
      </c>
      <c r="K4993">
        <v>1000.00023096522</v>
      </c>
      <c r="L4993">
        <v>999.99946111834197</v>
      </c>
      <c r="N4993">
        <v>0.56308855316851103</v>
      </c>
      <c r="O4993">
        <v>3</v>
      </c>
      <c r="P4993">
        <v>0.59957345780854399</v>
      </c>
    </row>
    <row r="4994" spans="1:16" hidden="1" x14ac:dyDescent="0.3">
      <c r="A4994" t="s">
        <v>10217</v>
      </c>
      <c r="B4994" t="s">
        <v>10218</v>
      </c>
      <c r="C4994" t="s">
        <v>10405</v>
      </c>
      <c r="D4994" t="s">
        <v>753</v>
      </c>
      <c r="F4994">
        <v>68.739999999999995</v>
      </c>
      <c r="G4994">
        <v>-0.61620355942218197</v>
      </c>
      <c r="H4994">
        <v>-7.2833009919590896</v>
      </c>
      <c r="I4994">
        <v>-18.274235734083099</v>
      </c>
      <c r="J4994">
        <v>-7.7792352788115596E-2</v>
      </c>
      <c r="K4994">
        <v>69.968785700953504</v>
      </c>
      <c r="L4994">
        <v>66.791720992594307</v>
      </c>
      <c r="N4994">
        <v>0.79680595736833504</v>
      </c>
      <c r="O4994">
        <v>26.127436718068001</v>
      </c>
      <c r="P4994">
        <v>47.447447447447402</v>
      </c>
    </row>
    <row r="4995" spans="1:16" hidden="1" x14ac:dyDescent="0.3">
      <c r="A4995" t="s">
        <v>10219</v>
      </c>
      <c r="B4995" t="s">
        <v>10220</v>
      </c>
      <c r="C4995" t="s">
        <v>10405</v>
      </c>
      <c r="D4995" t="s">
        <v>753</v>
      </c>
      <c r="F4995">
        <v>86.4</v>
      </c>
      <c r="G4995">
        <v>-1.82692534681193</v>
      </c>
      <c r="H4995">
        <v>-5.13031815787936E-2</v>
      </c>
      <c r="I4995">
        <v>0.79961496278252697</v>
      </c>
      <c r="J4995">
        <v>-0.29081015673194199</v>
      </c>
      <c r="K4995">
        <v>82.634190316295602</v>
      </c>
      <c r="L4995">
        <v>76.762725047190401</v>
      </c>
      <c r="N4995">
        <v>1.4243640312286701</v>
      </c>
      <c r="O4995">
        <v>2.4999999999999898</v>
      </c>
      <c r="P4995">
        <v>37.2517871326449</v>
      </c>
    </row>
    <row r="4996" spans="1:16" hidden="1" x14ac:dyDescent="0.3">
      <c r="A4996" t="s">
        <v>10221</v>
      </c>
      <c r="B4996" t="s">
        <v>10222</v>
      </c>
      <c r="C4996" t="s">
        <v>10405</v>
      </c>
      <c r="D4996" t="s">
        <v>753</v>
      </c>
      <c r="F4996">
        <v>219.09</v>
      </c>
      <c r="G4996">
        <v>13.377864407879599</v>
      </c>
      <c r="H4996">
        <v>1.08156802526046</v>
      </c>
      <c r="I4996">
        <v>3.1434326999166702</v>
      </c>
      <c r="J4996">
        <v>-0.39163579678143601</v>
      </c>
      <c r="K4996">
        <v>206.91951764915601</v>
      </c>
      <c r="L4996">
        <v>186.93126271558901</v>
      </c>
      <c r="N4996">
        <v>0.98120770746969799</v>
      </c>
      <c r="O4996">
        <v>0.41535442055775601</v>
      </c>
      <c r="P4996">
        <v>55.2948681599092</v>
      </c>
    </row>
    <row r="4997" spans="1:16" hidden="1" x14ac:dyDescent="0.3">
      <c r="A4997" t="s">
        <v>10223</v>
      </c>
      <c r="B4997" t="s">
        <v>10224</v>
      </c>
      <c r="C4997" t="s">
        <v>10405</v>
      </c>
      <c r="F4997">
        <v>0</v>
      </c>
      <c r="G4997">
        <v>-31.849498710243001</v>
      </c>
    </row>
    <row r="4998" spans="1:16" hidden="1" x14ac:dyDescent="0.3">
      <c r="A4998" t="s">
        <v>10225</v>
      </c>
      <c r="B4998" t="s">
        <v>10226</v>
      </c>
      <c r="C4998" t="s">
        <v>10405</v>
      </c>
      <c r="D4998" t="s">
        <v>1369</v>
      </c>
      <c r="F4998">
        <v>27.18</v>
      </c>
      <c r="G4998">
        <v>-22.252724516694698</v>
      </c>
      <c r="H4998">
        <v>-3.35141364726719</v>
      </c>
      <c r="I4998">
        <v>-12.9365303363717</v>
      </c>
      <c r="J4998">
        <v>-1.57420683904545</v>
      </c>
      <c r="K4998">
        <v>26.8325305111094</v>
      </c>
      <c r="L4998">
        <v>26.080655150631099</v>
      </c>
      <c r="N4998">
        <v>0.72646818642880595</v>
      </c>
      <c r="O4998">
        <v>9.6394407652685903</v>
      </c>
      <c r="P4998">
        <v>14.731954411143899</v>
      </c>
    </row>
    <row r="4999" spans="1:16" hidden="1" x14ac:dyDescent="0.3">
      <c r="A4999" t="s">
        <v>10227</v>
      </c>
      <c r="B4999" t="s">
        <v>10228</v>
      </c>
      <c r="C4999" t="s">
        <v>10405</v>
      </c>
      <c r="D4999" t="s">
        <v>753</v>
      </c>
      <c r="F4999">
        <v>87.12</v>
      </c>
      <c r="G4999">
        <v>-11.7336845643724</v>
      </c>
      <c r="H4999">
        <v>-0.89210199255324296</v>
      </c>
      <c r="I4999">
        <v>-9.2902577297973396E-2</v>
      </c>
      <c r="J4999">
        <v>-1.4072717442801399</v>
      </c>
      <c r="K4999">
        <v>84.741021349251199</v>
      </c>
      <c r="L4999">
        <v>81.735508769534803</v>
      </c>
      <c r="N4999">
        <v>0.69805400268395001</v>
      </c>
      <c r="O4999">
        <v>10.1928374655647</v>
      </c>
      <c r="P4999">
        <v>28.117647058823501</v>
      </c>
    </row>
    <row r="5000" spans="1:16" hidden="1" x14ac:dyDescent="0.3">
      <c r="A5000" t="s">
        <v>10229</v>
      </c>
      <c r="B5000" t="s">
        <v>10230</v>
      </c>
      <c r="C5000" t="s">
        <v>10405</v>
      </c>
      <c r="D5000" t="s">
        <v>1694</v>
      </c>
      <c r="F5000">
        <v>73.819999999999993</v>
      </c>
      <c r="G5000">
        <v>-6.6247319587587903</v>
      </c>
      <c r="H5000">
        <v>-0.70710562002467503</v>
      </c>
      <c r="I5000">
        <v>-5.8840654650550404</v>
      </c>
      <c r="J5000">
        <v>-0.86124737992690903</v>
      </c>
      <c r="K5000">
        <v>71.119865620195796</v>
      </c>
      <c r="L5000">
        <v>68.089588291343006</v>
      </c>
      <c r="N5000">
        <v>0.27691963336131997</v>
      </c>
      <c r="O5000">
        <v>2.4925494445949599</v>
      </c>
      <c r="P5000">
        <v>34.218181818181797</v>
      </c>
    </row>
    <row r="5001" spans="1:16" hidden="1" x14ac:dyDescent="0.3">
      <c r="A5001" t="s">
        <v>10231</v>
      </c>
      <c r="B5001" t="s">
        <v>10232</v>
      </c>
      <c r="C5001" t="s">
        <v>10405</v>
      </c>
      <c r="D5001" t="s">
        <v>753</v>
      </c>
      <c r="F5001">
        <v>87.27</v>
      </c>
      <c r="G5001">
        <v>-11.8082332356901</v>
      </c>
      <c r="H5001">
        <v>-1.01689125329177</v>
      </c>
      <c r="I5001">
        <v>1.42088127924148</v>
      </c>
      <c r="J5001">
        <v>-2.1333955956449402</v>
      </c>
      <c r="K5001">
        <v>84.608052380919105</v>
      </c>
      <c r="L5001">
        <v>81.186977947176302</v>
      </c>
      <c r="N5001">
        <v>2.9568575693777901</v>
      </c>
      <c r="O5001">
        <v>8.4565142660708297</v>
      </c>
      <c r="P5001">
        <v>28.319364799294199</v>
      </c>
    </row>
    <row r="5002" spans="1:16" hidden="1" x14ac:dyDescent="0.3">
      <c r="A5002" t="s">
        <v>10233</v>
      </c>
      <c r="B5002" t="s">
        <v>10234</v>
      </c>
      <c r="C5002" t="s">
        <v>10405</v>
      </c>
      <c r="F5002">
        <v>120</v>
      </c>
      <c r="G5002">
        <v>-31.849498710243001</v>
      </c>
      <c r="H5002">
        <v>-4.5008389346235198</v>
      </c>
      <c r="I5002">
        <v>-17.394639483181901</v>
      </c>
      <c r="J5002">
        <v>-2.0530282018447199</v>
      </c>
      <c r="N5002">
        <v>0</v>
      </c>
      <c r="O5002">
        <v>0</v>
      </c>
    </row>
    <row r="5003" spans="1:16" hidden="1" x14ac:dyDescent="0.3">
      <c r="A5003" t="s">
        <v>10235</v>
      </c>
      <c r="B5003" t="s">
        <v>10236</v>
      </c>
      <c r="C5003" t="s">
        <v>10405</v>
      </c>
    </row>
    <row r="5004" spans="1:16" hidden="1" x14ac:dyDescent="0.3">
      <c r="A5004" t="s">
        <v>10237</v>
      </c>
      <c r="B5004" t="s">
        <v>10238</v>
      </c>
      <c r="C5004" t="s">
        <v>10405</v>
      </c>
      <c r="D5004" t="s">
        <v>753</v>
      </c>
      <c r="F5004">
        <v>43.08</v>
      </c>
      <c r="G5004">
        <v>-0.82760090002412601</v>
      </c>
      <c r="H5004">
        <v>-1.28118713400344</v>
      </c>
      <c r="I5004">
        <v>4.6450205734752998</v>
      </c>
      <c r="J5004">
        <v>-4.7289895240844304</v>
      </c>
      <c r="K5004">
        <v>41.632081051787502</v>
      </c>
      <c r="L5004">
        <v>37.467015925059101</v>
      </c>
      <c r="N5004">
        <v>1.0083987529652201</v>
      </c>
      <c r="O5004">
        <v>7.5208913649025</v>
      </c>
      <c r="P5004">
        <v>48.551724137930997</v>
      </c>
    </row>
    <row r="5005" spans="1:16" hidden="1" x14ac:dyDescent="0.3">
      <c r="A5005" t="s">
        <v>10239</v>
      </c>
      <c r="B5005" t="s">
        <v>10240</v>
      </c>
      <c r="C5005" t="s">
        <v>10405</v>
      </c>
      <c r="D5005" t="s">
        <v>753</v>
      </c>
      <c r="F5005">
        <v>544.76</v>
      </c>
      <c r="G5005">
        <v>-10.243141141655901</v>
      </c>
      <c r="H5005">
        <v>1.1895230027028301</v>
      </c>
      <c r="I5005">
        <v>-0.46826043188335398</v>
      </c>
      <c r="J5005">
        <v>1.52050820938801</v>
      </c>
      <c r="K5005">
        <v>519.80714509498898</v>
      </c>
      <c r="L5005">
        <v>493.47271356367202</v>
      </c>
      <c r="N5005">
        <v>1.44860104890648</v>
      </c>
      <c r="O5005">
        <v>1.20052867317717</v>
      </c>
      <c r="P5005">
        <v>29.396674584323002</v>
      </c>
    </row>
    <row r="5006" spans="1:16" hidden="1" x14ac:dyDescent="0.3">
      <c r="A5006" t="s">
        <v>10241</v>
      </c>
      <c r="B5006" t="s">
        <v>10242</v>
      </c>
      <c r="C5006" t="s">
        <v>10405</v>
      </c>
      <c r="D5006" t="s">
        <v>1369</v>
      </c>
      <c r="F5006">
        <v>999.99</v>
      </c>
      <c r="G5006">
        <v>-31.849498710243001</v>
      </c>
      <c r="H5006">
        <v>-4.4998389246234201</v>
      </c>
      <c r="I5006">
        <v>-17.394639483181901</v>
      </c>
      <c r="J5006">
        <v>-2.0520281918446202</v>
      </c>
      <c r="K5006">
        <v>999.99004328534204</v>
      </c>
      <c r="L5006">
        <v>999.99031710171698</v>
      </c>
      <c r="N5006">
        <v>1.2534070474243999</v>
      </c>
      <c r="O5006">
        <v>1.8010180101801101</v>
      </c>
      <c r="P5006">
        <v>0.23957497995188401</v>
      </c>
    </row>
    <row r="5007" spans="1:16" hidden="1" x14ac:dyDescent="0.3">
      <c r="A5007" t="s">
        <v>10243</v>
      </c>
      <c r="B5007" t="s">
        <v>10244</v>
      </c>
      <c r="C5007" t="s">
        <v>10405</v>
      </c>
      <c r="D5007" t="s">
        <v>753</v>
      </c>
      <c r="F5007">
        <v>68.13</v>
      </c>
      <c r="G5007">
        <v>-1.55689974294533</v>
      </c>
      <c r="H5007">
        <v>-6.9866343891689802</v>
      </c>
      <c r="I5007">
        <v>-18.612560318327599</v>
      </c>
      <c r="J5007">
        <v>-0.70965648646236401</v>
      </c>
      <c r="K5007">
        <v>69.467674862898505</v>
      </c>
      <c r="L5007">
        <v>65.847590093057605</v>
      </c>
      <c r="N5007">
        <v>0.31406524452785101</v>
      </c>
      <c r="O5007">
        <v>21.679142815206198</v>
      </c>
      <c r="P5007">
        <v>51.399999999999899</v>
      </c>
    </row>
    <row r="5008" spans="1:16" hidden="1" x14ac:dyDescent="0.3">
      <c r="A5008" t="s">
        <v>10245</v>
      </c>
      <c r="B5008" t="s">
        <v>10246</v>
      </c>
      <c r="C5008" t="s">
        <v>10405</v>
      </c>
      <c r="D5008" t="s">
        <v>753</v>
      </c>
      <c r="F5008">
        <v>27.24</v>
      </c>
      <c r="G5008">
        <v>-14.9396274656079</v>
      </c>
      <c r="H5008">
        <v>3.0778629697682298</v>
      </c>
      <c r="I5008">
        <v>-0.88480201526062496</v>
      </c>
      <c r="J5008">
        <v>2.7160861054981802</v>
      </c>
      <c r="K5008">
        <v>26.022629828203101</v>
      </c>
      <c r="L5008">
        <v>24.903490461837499</v>
      </c>
      <c r="N5008">
        <v>0.47280742146469301</v>
      </c>
      <c r="O5008">
        <v>13.8032305433186</v>
      </c>
      <c r="P5008">
        <v>25.241379310344801</v>
      </c>
    </row>
    <row r="5009" spans="1:16" hidden="1" x14ac:dyDescent="0.3">
      <c r="A5009" t="s">
        <v>10247</v>
      </c>
      <c r="B5009" t="s">
        <v>10248</v>
      </c>
      <c r="C5009" t="s">
        <v>10405</v>
      </c>
      <c r="D5009" t="s">
        <v>753</v>
      </c>
      <c r="F5009">
        <v>85.99</v>
      </c>
      <c r="G5009">
        <v>-2.0336774542044398</v>
      </c>
      <c r="H5009">
        <v>0.43758320901748798</v>
      </c>
      <c r="I5009">
        <v>1.13051558229016</v>
      </c>
      <c r="J5009">
        <v>0.21672818555871701</v>
      </c>
      <c r="K5009">
        <v>82.313375543718905</v>
      </c>
      <c r="L5009">
        <v>76.381505604020106</v>
      </c>
      <c r="N5009">
        <v>0.71239530948408603</v>
      </c>
      <c r="O5009">
        <v>2.8259099895336699</v>
      </c>
      <c r="P5009">
        <v>36.2109931886583</v>
      </c>
    </row>
    <row r="5010" spans="1:16" hidden="1" x14ac:dyDescent="0.3">
      <c r="A5010" t="s">
        <v>10249</v>
      </c>
      <c r="B5010" t="s">
        <v>10250</v>
      </c>
      <c r="C5010" t="s">
        <v>10405</v>
      </c>
      <c r="D5010" t="s">
        <v>753</v>
      </c>
      <c r="F5010">
        <v>23.7</v>
      </c>
      <c r="G5010">
        <v>10.9904241441445</v>
      </c>
      <c r="H5010">
        <v>-0.87004278414232905</v>
      </c>
      <c r="I5010">
        <v>9.2755903404417896</v>
      </c>
      <c r="J5010">
        <v>-2.9316892897108202</v>
      </c>
      <c r="K5010">
        <v>22.7019209199232</v>
      </c>
      <c r="L5010">
        <v>20.272974690364901</v>
      </c>
      <c r="N5010">
        <v>2.3153101629667598</v>
      </c>
      <c r="O5010">
        <v>11.814345991561099</v>
      </c>
      <c r="P5010">
        <v>48.580026330637502</v>
      </c>
    </row>
    <row r="5011" spans="1:16" hidden="1" x14ac:dyDescent="0.3">
      <c r="A5011" t="s">
        <v>10251</v>
      </c>
      <c r="B5011" t="s">
        <v>10252</v>
      </c>
      <c r="C5011" t="s">
        <v>10405</v>
      </c>
      <c r="D5011" t="s">
        <v>1369</v>
      </c>
      <c r="F5011">
        <v>1000</v>
      </c>
      <c r="G5011">
        <v>-31.850498700243101</v>
      </c>
      <c r="H5011">
        <v>-4.5028389146237204</v>
      </c>
      <c r="I5011">
        <v>-17.394639483181901</v>
      </c>
      <c r="J5011">
        <v>-2.0530282018447199</v>
      </c>
      <c r="K5011">
        <v>999.99989546167797</v>
      </c>
      <c r="L5011">
        <v>1000.02064914615</v>
      </c>
      <c r="N5011">
        <v>0.96074148598789799</v>
      </c>
      <c r="O5011">
        <v>2</v>
      </c>
      <c r="P5011">
        <v>2.0408163265306101</v>
      </c>
    </row>
    <row r="5012" spans="1:16" hidden="1" x14ac:dyDescent="0.3">
      <c r="A5012" t="s">
        <v>10253</v>
      </c>
      <c r="B5012" t="s">
        <v>10254</v>
      </c>
      <c r="C5012" t="s">
        <v>10405</v>
      </c>
      <c r="D5012" t="s">
        <v>1066</v>
      </c>
      <c r="F5012">
        <v>220.22</v>
      </c>
      <c r="G5012">
        <v>-31.849498710243001</v>
      </c>
      <c r="I5012">
        <v>-17.394639483181901</v>
      </c>
      <c r="N5012">
        <v>1</v>
      </c>
      <c r="O5012">
        <v>0</v>
      </c>
      <c r="P5012">
        <v>0</v>
      </c>
    </row>
    <row r="5013" spans="1:16" hidden="1" x14ac:dyDescent="0.3">
      <c r="A5013" t="s">
        <v>10255</v>
      </c>
      <c r="B5013" t="s">
        <v>10256</v>
      </c>
      <c r="C5013" t="s">
        <v>10405</v>
      </c>
      <c r="D5013" t="s">
        <v>753</v>
      </c>
      <c r="F5013">
        <v>225.05</v>
      </c>
      <c r="G5013">
        <v>17.934195133350901</v>
      </c>
      <c r="H5013">
        <v>-1.43675930524872</v>
      </c>
      <c r="I5013">
        <v>10.1413460092809</v>
      </c>
      <c r="J5013">
        <v>-1.83447334011412</v>
      </c>
      <c r="K5013">
        <v>216.52614221636699</v>
      </c>
      <c r="L5013">
        <v>193.17076547394799</v>
      </c>
      <c r="N5013">
        <v>0.71625615187803904</v>
      </c>
      <c r="O5013">
        <v>0.68873583648076897</v>
      </c>
      <c r="P5013">
        <v>58.967295330931698</v>
      </c>
    </row>
    <row r="5014" spans="1:16" hidden="1" x14ac:dyDescent="0.3">
      <c r="A5014" t="s">
        <v>10257</v>
      </c>
      <c r="B5014" t="s">
        <v>10258</v>
      </c>
      <c r="C5014" t="s">
        <v>10405</v>
      </c>
      <c r="D5014" t="s">
        <v>753</v>
      </c>
      <c r="F5014">
        <v>260.20999999999998</v>
      </c>
      <c r="G5014">
        <v>-2.3144529117564399</v>
      </c>
      <c r="H5014">
        <v>-0.42882009155594403</v>
      </c>
      <c r="I5014">
        <v>-0.13539023799243899</v>
      </c>
      <c r="J5014">
        <v>-0.91631187658090996</v>
      </c>
      <c r="K5014">
        <v>251.15167388270601</v>
      </c>
      <c r="L5014">
        <v>231.53928867899899</v>
      </c>
      <c r="N5014">
        <v>0.41412228938721701</v>
      </c>
      <c r="O5014">
        <v>7.9589562276622896</v>
      </c>
      <c r="P5014">
        <v>37.677248677248599</v>
      </c>
    </row>
    <row r="5015" spans="1:16" hidden="1" x14ac:dyDescent="0.3">
      <c r="A5015" t="s">
        <v>10259</v>
      </c>
      <c r="B5015" t="s">
        <v>10260</v>
      </c>
      <c r="C5015" t="s">
        <v>10405</v>
      </c>
      <c r="D5015" t="s">
        <v>753</v>
      </c>
      <c r="F5015">
        <v>24.53</v>
      </c>
      <c r="G5015">
        <v>8.7235671923357199</v>
      </c>
      <c r="H5015">
        <v>-0.72965249394557297</v>
      </c>
      <c r="I5015">
        <v>4.8275827390402997</v>
      </c>
      <c r="J5015">
        <v>-0.85468109440671103</v>
      </c>
      <c r="K5015">
        <v>23.551492027299901</v>
      </c>
      <c r="L5015">
        <v>21.298035883580301</v>
      </c>
      <c r="N5015">
        <v>0.72141796507759504</v>
      </c>
      <c r="O5015">
        <v>0.12229922543822699</v>
      </c>
      <c r="P5015">
        <v>50.490797546012203</v>
      </c>
    </row>
    <row r="5016" spans="1:16" hidden="1" x14ac:dyDescent="0.3">
      <c r="A5016" t="s">
        <v>10261</v>
      </c>
      <c r="B5016" t="s">
        <v>10262</v>
      </c>
      <c r="C5016" t="s">
        <v>10405</v>
      </c>
      <c r="D5016" t="s">
        <v>753</v>
      </c>
      <c r="F5016">
        <v>85.93</v>
      </c>
      <c r="G5016">
        <v>-2.3002751311687399</v>
      </c>
      <c r="H5016">
        <v>-0.28609339836699998</v>
      </c>
      <c r="I5016">
        <v>0.26933422625256398</v>
      </c>
      <c r="J5016">
        <v>-0.39426042933288602</v>
      </c>
      <c r="K5016">
        <v>82.215897298669702</v>
      </c>
      <c r="L5016">
        <v>76.131330732780995</v>
      </c>
      <c r="N5016">
        <v>3.6605957773259798</v>
      </c>
      <c r="O5016">
        <v>16.373792621901501</v>
      </c>
      <c r="P5016">
        <v>37.995824634655499</v>
      </c>
    </row>
    <row r="5017" spans="1:16" hidden="1" x14ac:dyDescent="0.3">
      <c r="A5017" t="s">
        <v>10263</v>
      </c>
      <c r="B5017" t="s">
        <v>10264</v>
      </c>
      <c r="C5017" t="s">
        <v>10405</v>
      </c>
      <c r="F5017">
        <v>110</v>
      </c>
      <c r="G5017">
        <v>-24.0063614553411</v>
      </c>
      <c r="H5017">
        <v>3.6072691734845801</v>
      </c>
      <c r="I5017">
        <v>-9.2865313750738103</v>
      </c>
      <c r="J5017">
        <v>-2.0530282018447199</v>
      </c>
      <c r="K5017">
        <v>105.65021814794299</v>
      </c>
      <c r="L5017">
        <v>102.65507196829699</v>
      </c>
      <c r="N5017">
        <v>1.8068181818181801</v>
      </c>
      <c r="O5017">
        <v>0</v>
      </c>
      <c r="P5017">
        <v>8.1081081081081106</v>
      </c>
    </row>
    <row r="5018" spans="1:16" hidden="1" x14ac:dyDescent="0.3">
      <c r="A5018" t="s">
        <v>10265</v>
      </c>
      <c r="B5018" t="s">
        <v>10266</v>
      </c>
      <c r="C5018" t="s">
        <v>10405</v>
      </c>
      <c r="D5018" t="s">
        <v>753</v>
      </c>
      <c r="F5018">
        <v>28.83</v>
      </c>
      <c r="G5018">
        <v>40.681919602144603</v>
      </c>
      <c r="H5018">
        <v>-6.7215427269022996</v>
      </c>
      <c r="I5018">
        <v>7.4646069438427602</v>
      </c>
      <c r="J5018">
        <v>-3.8712100200265298</v>
      </c>
      <c r="K5018">
        <v>28.435476399429302</v>
      </c>
      <c r="L5018">
        <v>24.787168132763998</v>
      </c>
      <c r="N5018">
        <v>1.1967440524603401</v>
      </c>
      <c r="O5018">
        <v>4.7519944502254701</v>
      </c>
      <c r="P5018">
        <v>74.094202898550705</v>
      </c>
    </row>
    <row r="5019" spans="1:16" hidden="1" x14ac:dyDescent="0.3">
      <c r="A5019" t="s">
        <v>10267</v>
      </c>
      <c r="B5019" t="s">
        <v>10268</v>
      </c>
      <c r="C5019" t="s">
        <v>10405</v>
      </c>
      <c r="D5019" t="s">
        <v>753</v>
      </c>
      <c r="F5019">
        <v>43.03</v>
      </c>
      <c r="G5019">
        <v>7.6770901354119001</v>
      </c>
      <c r="H5019">
        <v>-3.3157239784727799</v>
      </c>
      <c r="I5019">
        <v>4.0561084705296198</v>
      </c>
      <c r="J5019">
        <v>-5.0964077158124796</v>
      </c>
      <c r="K5019">
        <v>41.650967743437498</v>
      </c>
      <c r="L5019">
        <v>37.585048986251699</v>
      </c>
      <c r="N5019">
        <v>0.81082677721514895</v>
      </c>
      <c r="O5019">
        <v>7.2275156867301904</v>
      </c>
      <c r="P5019">
        <v>41.546052631578902</v>
      </c>
    </row>
    <row r="5020" spans="1:16" hidden="1" x14ac:dyDescent="0.3">
      <c r="A5020" t="s">
        <v>10269</v>
      </c>
      <c r="B5020" t="s">
        <v>10270</v>
      </c>
      <c r="C5020" t="s">
        <v>10405</v>
      </c>
      <c r="D5020" t="s">
        <v>1369</v>
      </c>
      <c r="F5020">
        <v>1000</v>
      </c>
      <c r="G5020">
        <v>-31.848498700242899</v>
      </c>
      <c r="H5020">
        <v>-4.4998389246234201</v>
      </c>
      <c r="I5020">
        <v>-17.3936394731818</v>
      </c>
      <c r="J5020">
        <v>-2.0520281918446202</v>
      </c>
      <c r="K5020">
        <v>999.99703967373603</v>
      </c>
      <c r="L5020">
        <v>999.99716275571404</v>
      </c>
      <c r="N5020">
        <v>0.99023366918155398</v>
      </c>
      <c r="O5020">
        <v>1.0000000000065499E-3</v>
      </c>
      <c r="P5020">
        <v>0.50251256281406098</v>
      </c>
    </row>
    <row r="5021" spans="1:16" hidden="1" x14ac:dyDescent="0.3">
      <c r="A5021" t="s">
        <v>10271</v>
      </c>
      <c r="B5021" t="s">
        <v>10272</v>
      </c>
      <c r="C5021" t="s">
        <v>10405</v>
      </c>
      <c r="D5021" t="s">
        <v>1694</v>
      </c>
      <c r="F5021">
        <v>76.3</v>
      </c>
      <c r="G5021">
        <v>-14.464883325627699</v>
      </c>
      <c r="H5021">
        <v>0.18235665766298201</v>
      </c>
      <c r="I5021">
        <v>-4.8577663268397302</v>
      </c>
      <c r="J5021">
        <v>-0.71969486851139097</v>
      </c>
      <c r="K5021">
        <v>73.560294115658095</v>
      </c>
      <c r="L5021">
        <v>69.8683541046979</v>
      </c>
      <c r="N5021">
        <v>1.5181679224533899</v>
      </c>
      <c r="O5021">
        <v>0.72083879423328001</v>
      </c>
      <c r="P5021">
        <v>43.691148775894497</v>
      </c>
    </row>
    <row r="5022" spans="1:16" hidden="1" x14ac:dyDescent="0.3">
      <c r="A5022" t="s">
        <v>10273</v>
      </c>
      <c r="B5022" t="s">
        <v>10274</v>
      </c>
      <c r="C5022" t="s">
        <v>10405</v>
      </c>
      <c r="D5022" t="s">
        <v>753</v>
      </c>
      <c r="F5022">
        <v>90.29</v>
      </c>
      <c r="G5022">
        <v>-14.8177423913837</v>
      </c>
      <c r="H5022">
        <v>-0.59693503071962795</v>
      </c>
      <c r="I5022">
        <v>1.32988385672604</v>
      </c>
      <c r="J5022">
        <v>-2.0641430178945201</v>
      </c>
      <c r="K5022">
        <v>87.074078800438699</v>
      </c>
      <c r="L5022">
        <v>82.307387600078002</v>
      </c>
      <c r="N5022">
        <v>1.2279961467112599</v>
      </c>
      <c r="O5022">
        <v>8.5059253516446898</v>
      </c>
      <c r="P5022">
        <v>27.690567105077001</v>
      </c>
    </row>
    <row r="5023" spans="1:16" hidden="1" x14ac:dyDescent="0.3">
      <c r="A5023" t="s">
        <v>10275</v>
      </c>
      <c r="B5023" t="s">
        <v>10276</v>
      </c>
      <c r="C5023" t="s">
        <v>10405</v>
      </c>
      <c r="D5023" t="s">
        <v>1694</v>
      </c>
      <c r="F5023">
        <v>73.900000000000006</v>
      </c>
      <c r="G5023">
        <v>-12.5597489120187</v>
      </c>
      <c r="H5023">
        <v>-1.31837783137034</v>
      </c>
      <c r="I5023">
        <v>-5.5097038283749402</v>
      </c>
      <c r="J5023">
        <v>-1.70914924723674</v>
      </c>
      <c r="K5023">
        <v>71.130380062543196</v>
      </c>
      <c r="N5023">
        <v>1.0167355988572799</v>
      </c>
      <c r="O5023">
        <v>2.30040595399185</v>
      </c>
      <c r="P5023">
        <v>36.851851851851798</v>
      </c>
    </row>
    <row r="5024" spans="1:16" hidden="1" x14ac:dyDescent="0.3">
      <c r="A5024" t="s">
        <v>10277</v>
      </c>
      <c r="B5024" t="s">
        <v>10278</v>
      </c>
      <c r="C5024" t="s">
        <v>10405</v>
      </c>
      <c r="D5024" t="s">
        <v>218</v>
      </c>
      <c r="F5024">
        <v>108</v>
      </c>
      <c r="G5024">
        <v>-23.849498710243001</v>
      </c>
      <c r="I5024">
        <v>-15.9861887789565</v>
      </c>
      <c r="N5024">
        <v>0.4</v>
      </c>
      <c r="O5024">
        <v>0</v>
      </c>
      <c r="P5024">
        <v>8</v>
      </c>
    </row>
    <row r="5025" spans="1:16" hidden="1" x14ac:dyDescent="0.3">
      <c r="A5025" t="s">
        <v>10279</v>
      </c>
      <c r="B5025" t="s">
        <v>10280</v>
      </c>
      <c r="C5025" t="s">
        <v>10405</v>
      </c>
      <c r="D5025" t="s">
        <v>1694</v>
      </c>
      <c r="F5025">
        <v>7.4</v>
      </c>
      <c r="G5025">
        <v>-27.624146597567002</v>
      </c>
      <c r="H5025">
        <v>6.2033188976044996E-3</v>
      </c>
      <c r="I5025">
        <v>-5.1032889520741698</v>
      </c>
      <c r="J5025">
        <v>-0.12995127876780499</v>
      </c>
      <c r="K5025">
        <v>7.1229478681196703</v>
      </c>
      <c r="N5025">
        <v>0.90997253434815295</v>
      </c>
      <c r="O5025">
        <v>14.864864864864799</v>
      </c>
      <c r="P5025">
        <v>23.3333333333333</v>
      </c>
    </row>
    <row r="5026" spans="1:16" hidden="1" x14ac:dyDescent="0.3">
      <c r="A5026" t="s">
        <v>10281</v>
      </c>
      <c r="B5026" t="s">
        <v>10282</v>
      </c>
      <c r="C5026" t="s">
        <v>10405</v>
      </c>
      <c r="D5026" t="s">
        <v>753</v>
      </c>
      <c r="F5026">
        <v>8.73</v>
      </c>
      <c r="G5026">
        <v>-23.804944254797501</v>
      </c>
      <c r="H5026">
        <v>-1.1595501518072999</v>
      </c>
      <c r="I5026">
        <v>1.21949095160068</v>
      </c>
      <c r="J5026">
        <v>-3.0815996304161501</v>
      </c>
      <c r="K5026">
        <v>8.4269256238356292</v>
      </c>
      <c r="N5026">
        <v>1.0649376740842</v>
      </c>
      <c r="O5026">
        <v>18.2130584192439</v>
      </c>
      <c r="P5026">
        <v>29.525222551928699</v>
      </c>
    </row>
    <row r="5027" spans="1:16" hidden="1" x14ac:dyDescent="0.3">
      <c r="A5027" t="s">
        <v>10283</v>
      </c>
      <c r="B5027" t="s">
        <v>10284</v>
      </c>
      <c r="C5027" t="s">
        <v>10405</v>
      </c>
      <c r="D5027" t="s">
        <v>1369</v>
      </c>
      <c r="F5027">
        <v>104.47</v>
      </c>
      <c r="G5027">
        <v>-27.608828185397702</v>
      </c>
      <c r="H5027">
        <v>-3.9909784247630098</v>
      </c>
      <c r="I5027">
        <v>-14.265320628295401</v>
      </c>
      <c r="J5027">
        <v>-1.9284474639434199</v>
      </c>
      <c r="K5027">
        <v>103.86079962858101</v>
      </c>
      <c r="N5027">
        <v>0.95537031934523398</v>
      </c>
      <c r="O5027">
        <v>2.9482147985067502</v>
      </c>
      <c r="P5027">
        <v>6.2226741230299902</v>
      </c>
    </row>
    <row r="5028" spans="1:16" hidden="1" x14ac:dyDescent="0.3">
      <c r="A5028" t="s">
        <v>10285</v>
      </c>
      <c r="B5028" t="s">
        <v>10286</v>
      </c>
      <c r="C5028" t="s">
        <v>10405</v>
      </c>
      <c r="D5028" t="s">
        <v>753</v>
      </c>
      <c r="F5028">
        <v>54.32</v>
      </c>
      <c r="G5028">
        <v>-12.805010434985499</v>
      </c>
      <c r="H5028">
        <v>0.93268707693716602</v>
      </c>
      <c r="I5028">
        <v>-0.803096233557546</v>
      </c>
      <c r="J5028">
        <v>1.9971714558848701</v>
      </c>
      <c r="K5028">
        <v>51.863311734474898</v>
      </c>
      <c r="N5028">
        <v>0.90145837723229405</v>
      </c>
      <c r="O5028">
        <v>14.3777614138438</v>
      </c>
      <c r="P5028">
        <v>30.860033726812802</v>
      </c>
    </row>
    <row r="5029" spans="1:16" hidden="1" x14ac:dyDescent="0.3">
      <c r="A5029" t="s">
        <v>10287</v>
      </c>
      <c r="B5029" t="s">
        <v>10288</v>
      </c>
      <c r="C5029" t="s">
        <v>10405</v>
      </c>
      <c r="D5029" t="s">
        <v>753</v>
      </c>
      <c r="F5029">
        <v>261.76</v>
      </c>
      <c r="G5029">
        <v>-11.5830158248766</v>
      </c>
      <c r="H5029">
        <v>-0.112949509437041</v>
      </c>
      <c r="I5029">
        <v>1.30122955957869</v>
      </c>
      <c r="J5029">
        <v>-1.78614748291394E-3</v>
      </c>
      <c r="K5029">
        <v>250.52454653765301</v>
      </c>
      <c r="N5029">
        <v>0.89769984518985901</v>
      </c>
      <c r="O5029">
        <v>0.30180317848411597</v>
      </c>
      <c r="P5029">
        <v>21.7261904761904</v>
      </c>
    </row>
    <row r="5030" spans="1:16" hidden="1" x14ac:dyDescent="0.3">
      <c r="A5030" t="s">
        <v>10289</v>
      </c>
      <c r="B5030" t="s">
        <v>10290</v>
      </c>
      <c r="C5030" t="s">
        <v>10405</v>
      </c>
      <c r="D5030" t="s">
        <v>753</v>
      </c>
      <c r="F5030">
        <v>427.07</v>
      </c>
      <c r="G5030">
        <v>-14.564463146021501</v>
      </c>
      <c r="H5030">
        <v>-3.5484579822425699</v>
      </c>
      <c r="I5030">
        <v>4.4443426005793496</v>
      </c>
      <c r="J5030">
        <v>-5.2493752338081903</v>
      </c>
      <c r="K5030">
        <v>413.229823486317</v>
      </c>
      <c r="N5030">
        <v>0.84676400335868596</v>
      </c>
      <c r="O5030">
        <v>5.3691432317886898</v>
      </c>
      <c r="P5030">
        <v>32.762372544143197</v>
      </c>
    </row>
    <row r="5031" spans="1:16" hidden="1" x14ac:dyDescent="0.3">
      <c r="A5031" t="s">
        <v>10291</v>
      </c>
      <c r="B5031" t="s">
        <v>10292</v>
      </c>
      <c r="C5031" t="s">
        <v>10405</v>
      </c>
      <c r="D5031" t="s">
        <v>1369</v>
      </c>
      <c r="F5031">
        <v>24.12</v>
      </c>
      <c r="G5031">
        <v>-42.976985814148698</v>
      </c>
      <c r="H5031">
        <v>-4.3347259778128802</v>
      </c>
      <c r="I5031">
        <v>-11.9750590636014</v>
      </c>
      <c r="J5031">
        <v>-1.4272459740599801</v>
      </c>
      <c r="K5031">
        <v>23.849117979426801</v>
      </c>
      <c r="N5031">
        <v>0.62959668547084502</v>
      </c>
      <c r="O5031">
        <v>13.18407960199</v>
      </c>
      <c r="P5031">
        <v>11.6666666666666</v>
      </c>
    </row>
    <row r="5032" spans="1:16" hidden="1" x14ac:dyDescent="0.3">
      <c r="A5032" t="s">
        <v>10293</v>
      </c>
      <c r="B5032" t="s">
        <v>10294</v>
      </c>
      <c r="C5032" t="s">
        <v>10405</v>
      </c>
      <c r="D5032" t="s">
        <v>1369</v>
      </c>
      <c r="F5032">
        <v>57.9</v>
      </c>
      <c r="G5032">
        <v>-39.783987500193803</v>
      </c>
      <c r="H5032">
        <v>-4.1722329159448703</v>
      </c>
      <c r="I5032">
        <v>-12.1219122104546</v>
      </c>
      <c r="J5032">
        <v>-2.8906350394515599</v>
      </c>
      <c r="K5032">
        <v>57.652733781916503</v>
      </c>
      <c r="N5032">
        <v>0.78180962267339305</v>
      </c>
      <c r="O5032">
        <v>14.231433506044899</v>
      </c>
      <c r="P5032">
        <v>8.8345864661653906</v>
      </c>
    </row>
    <row r="5033" spans="1:16" hidden="1" x14ac:dyDescent="0.3">
      <c r="A5033" t="s">
        <v>10295</v>
      </c>
      <c r="B5033" t="s">
        <v>10296</v>
      </c>
      <c r="C5033" t="s">
        <v>10405</v>
      </c>
      <c r="D5033" t="s">
        <v>753</v>
      </c>
      <c r="F5033">
        <v>68.44</v>
      </c>
      <c r="G5033">
        <v>-30.064846717381599</v>
      </c>
      <c r="H5033">
        <v>-8.1321238508246303</v>
      </c>
      <c r="I5033">
        <v>-18.407078013699699</v>
      </c>
      <c r="J5033">
        <v>-1.2211875314119099E-2</v>
      </c>
      <c r="K5033">
        <v>69.750531001332803</v>
      </c>
      <c r="N5033">
        <v>0.940778752629299</v>
      </c>
      <c r="O5033">
        <v>19.301578024546998</v>
      </c>
      <c r="P5033">
        <v>4.6483180428134396</v>
      </c>
    </row>
    <row r="5034" spans="1:16" hidden="1" x14ac:dyDescent="0.3">
      <c r="A5034" t="s">
        <v>10297</v>
      </c>
      <c r="B5034" t="s">
        <v>10298</v>
      </c>
      <c r="C5034" t="s">
        <v>10405</v>
      </c>
      <c r="D5034" t="s">
        <v>753</v>
      </c>
      <c r="F5034">
        <v>147.83000000000001</v>
      </c>
      <c r="G5034">
        <v>-5.9938882896743699</v>
      </c>
      <c r="H5034">
        <v>-5.8909383060362801E-2</v>
      </c>
      <c r="I5034">
        <v>6.6342219984860096</v>
      </c>
      <c r="J5034">
        <v>-2.2827579315744502</v>
      </c>
      <c r="K5034">
        <v>140.870478618851</v>
      </c>
      <c r="N5034">
        <v>0.57750392776963499</v>
      </c>
      <c r="O5034">
        <v>1.2649665155922201</v>
      </c>
      <c r="P5034">
        <v>28.6597040905135</v>
      </c>
    </row>
    <row r="5035" spans="1:16" hidden="1" x14ac:dyDescent="0.3">
      <c r="A5035" t="s">
        <v>10299</v>
      </c>
      <c r="B5035" t="s">
        <v>10300</v>
      </c>
      <c r="C5035" t="s">
        <v>10405</v>
      </c>
      <c r="F5035">
        <v>1705.55</v>
      </c>
      <c r="G5035">
        <v>90.198411718086504</v>
      </c>
      <c r="H5035">
        <v>-7.2786167124013001</v>
      </c>
      <c r="I5035">
        <v>55.960038567333903</v>
      </c>
      <c r="J5035">
        <v>-6.0047296288480103</v>
      </c>
      <c r="K5035">
        <v>1581.7543364282501</v>
      </c>
      <c r="N5035">
        <v>0.44600067768586199</v>
      </c>
      <c r="O5035">
        <v>10.8909149541203</v>
      </c>
      <c r="P5035">
        <v>129.549125168236</v>
      </c>
    </row>
    <row r="5036" spans="1:16" hidden="1" x14ac:dyDescent="0.3">
      <c r="A5036" t="s">
        <v>10301</v>
      </c>
      <c r="B5036" t="s">
        <v>10302</v>
      </c>
      <c r="C5036" t="s">
        <v>10405</v>
      </c>
      <c r="D5036" t="s">
        <v>433</v>
      </c>
      <c r="F5036">
        <v>103</v>
      </c>
      <c r="G5036">
        <v>-32.8110371717815</v>
      </c>
      <c r="H5036">
        <v>-4.5008389346235198</v>
      </c>
      <c r="I5036">
        <v>-15.6662444214535</v>
      </c>
      <c r="J5036">
        <v>-2.0530282018447199</v>
      </c>
      <c r="N5036">
        <v>1.0909090909090899</v>
      </c>
      <c r="O5036">
        <v>1.94174757281553</v>
      </c>
      <c r="P5036">
        <v>2.6407573492775298</v>
      </c>
    </row>
    <row r="5037" spans="1:16" hidden="1" x14ac:dyDescent="0.3">
      <c r="A5037" t="s">
        <v>10303</v>
      </c>
      <c r="B5037" t="s">
        <v>10304</v>
      </c>
      <c r="C5037" t="s">
        <v>10405</v>
      </c>
      <c r="D5037" t="s">
        <v>753</v>
      </c>
      <c r="F5037">
        <v>59.99</v>
      </c>
      <c r="G5037">
        <v>-8.0566798905980193</v>
      </c>
      <c r="H5037">
        <v>-1.6340026326727199</v>
      </c>
      <c r="I5037">
        <v>8.7407684226212705</v>
      </c>
      <c r="J5037">
        <v>-0.93580292253840103</v>
      </c>
      <c r="K5037">
        <v>57.8713642612909</v>
      </c>
      <c r="N5037">
        <v>9.4101951113991597E-2</v>
      </c>
      <c r="O5037">
        <v>1.5002500416736</v>
      </c>
      <c r="P5037">
        <v>36.031746031746003</v>
      </c>
    </row>
    <row r="5038" spans="1:16" hidden="1" x14ac:dyDescent="0.3">
      <c r="A5038" t="s">
        <v>10305</v>
      </c>
      <c r="B5038" t="s">
        <v>10306</v>
      </c>
      <c r="C5038" t="s">
        <v>10405</v>
      </c>
      <c r="F5038">
        <v>298.64999999999998</v>
      </c>
      <c r="G5038">
        <v>28.578881477173201</v>
      </c>
      <c r="H5038">
        <v>-10.846571976199</v>
      </c>
      <c r="I5038">
        <v>52.004112643874201</v>
      </c>
      <c r="J5038">
        <v>7.2900374915859398</v>
      </c>
      <c r="K5038">
        <v>254.58028259939201</v>
      </c>
      <c r="N5038">
        <v>1.2884222658186</v>
      </c>
      <c r="O5038">
        <v>8.65561694290977</v>
      </c>
      <c r="P5038">
        <v>163.47595941773201</v>
      </c>
    </row>
    <row r="5039" spans="1:16" hidden="1" x14ac:dyDescent="0.3">
      <c r="A5039" t="s">
        <v>10307</v>
      </c>
      <c r="B5039" t="s">
        <v>10308</v>
      </c>
      <c r="C5039" t="s">
        <v>10405</v>
      </c>
      <c r="D5039" t="s">
        <v>753</v>
      </c>
      <c r="F5039">
        <v>53.78</v>
      </c>
      <c r="G5039">
        <v>-11.5505917283113</v>
      </c>
      <c r="H5039">
        <v>-3.7343405237056002</v>
      </c>
      <c r="I5039">
        <v>9.2061138124866293</v>
      </c>
      <c r="J5039">
        <v>-2.38586843853111</v>
      </c>
      <c r="K5039">
        <v>52.583779999989297</v>
      </c>
      <c r="N5039">
        <v>0.86271154209023204</v>
      </c>
      <c r="O5039">
        <v>2.7333581256972801</v>
      </c>
      <c r="P5039">
        <v>37.054026503567798</v>
      </c>
    </row>
    <row r="5040" spans="1:16" hidden="1" x14ac:dyDescent="0.3">
      <c r="A5040" t="s">
        <v>10309</v>
      </c>
      <c r="B5040" t="s">
        <v>10310</v>
      </c>
      <c r="C5040" t="s">
        <v>10405</v>
      </c>
      <c r="D5040" t="s">
        <v>1694</v>
      </c>
      <c r="F5040">
        <v>11.9</v>
      </c>
      <c r="G5040">
        <v>-14.027716532025201</v>
      </c>
      <c r="H5040">
        <v>-1.11542226795685</v>
      </c>
      <c r="I5040">
        <v>-5.6575502813039797</v>
      </c>
      <c r="J5040">
        <v>-8.3850119652939703E-2</v>
      </c>
      <c r="K5040">
        <v>11.524801802771201</v>
      </c>
      <c r="N5040">
        <v>1.3440303635144599</v>
      </c>
      <c r="O5040">
        <v>7.3949579831932697</v>
      </c>
      <c r="P5040">
        <v>18.999999999999901</v>
      </c>
    </row>
    <row r="5041" spans="1:16" hidden="1" x14ac:dyDescent="0.3">
      <c r="A5041" t="s">
        <v>10311</v>
      </c>
      <c r="B5041" t="s">
        <v>10312</v>
      </c>
      <c r="C5041" t="s">
        <v>10405</v>
      </c>
      <c r="F5041">
        <v>26.34</v>
      </c>
      <c r="G5041">
        <v>-48.653036297103398</v>
      </c>
      <c r="H5041">
        <v>-41.365458964819801</v>
      </c>
      <c r="I5041">
        <v>36.191366347721797</v>
      </c>
      <c r="J5041">
        <v>3.2344245887553602</v>
      </c>
      <c r="K5041">
        <v>22.961650881856499</v>
      </c>
      <c r="N5041">
        <v>0.79404455461956602</v>
      </c>
      <c r="O5041">
        <v>43.356112376613403</v>
      </c>
      <c r="P5041">
        <v>69.498069498069498</v>
      </c>
    </row>
    <row r="5042" spans="1:16" hidden="1" x14ac:dyDescent="0.3">
      <c r="A5042" t="s">
        <v>10313</v>
      </c>
      <c r="B5042" t="s">
        <v>10314</v>
      </c>
      <c r="C5042" t="s">
        <v>10405</v>
      </c>
      <c r="F5042">
        <v>5.87</v>
      </c>
      <c r="G5042">
        <v>-37.929498710243003</v>
      </c>
      <c r="H5042">
        <v>5.1883749593435704</v>
      </c>
      <c r="I5042">
        <v>37.079044727344403</v>
      </c>
      <c r="J5042">
        <v>-2.3852541154659699</v>
      </c>
      <c r="K5042">
        <v>5.5641040415171199</v>
      </c>
      <c r="N5042">
        <v>0.52677274657921502</v>
      </c>
      <c r="O5042">
        <v>59.965928449744403</v>
      </c>
      <c r="P5042">
        <v>75.223880597014897</v>
      </c>
    </row>
    <row r="5043" spans="1:16" hidden="1" x14ac:dyDescent="0.3">
      <c r="A5043" t="s">
        <v>10315</v>
      </c>
      <c r="B5043" t="s">
        <v>10316</v>
      </c>
      <c r="C5043" t="s">
        <v>10405</v>
      </c>
      <c r="F5043">
        <v>13.25</v>
      </c>
      <c r="G5043">
        <v>-38.997361359156798</v>
      </c>
      <c r="H5043">
        <v>-14.7837926958381</v>
      </c>
      <c r="I5043">
        <v>37.034264945722498</v>
      </c>
      <c r="J5043">
        <v>-6.4647929077270696</v>
      </c>
      <c r="K5043">
        <v>12.768121563704099</v>
      </c>
      <c r="N5043">
        <v>0.33836686233156199</v>
      </c>
      <c r="O5043">
        <v>27.5471698113207</v>
      </c>
      <c r="P5043">
        <v>132.45614035087701</v>
      </c>
    </row>
    <row r="5044" spans="1:16" hidden="1" x14ac:dyDescent="0.3">
      <c r="A5044" t="s">
        <v>10317</v>
      </c>
      <c r="B5044" t="s">
        <v>10318</v>
      </c>
      <c r="C5044" t="s">
        <v>10405</v>
      </c>
      <c r="D5044" t="s">
        <v>1066</v>
      </c>
      <c r="F5044">
        <v>113.05</v>
      </c>
      <c r="G5044">
        <v>-22.145471538967001</v>
      </c>
      <c r="H5044">
        <v>-1.5326541651216199</v>
      </c>
      <c r="I5044">
        <v>-15.428372684228201</v>
      </c>
      <c r="J5044">
        <v>-2.9369567732732902</v>
      </c>
      <c r="K5044">
        <v>109.345249213804</v>
      </c>
      <c r="N5044">
        <v>0.71747379932100197</v>
      </c>
      <c r="O5044">
        <v>5.1570101724900397</v>
      </c>
      <c r="P5044">
        <v>11.8199802176063</v>
      </c>
    </row>
    <row r="5045" spans="1:16" hidden="1" x14ac:dyDescent="0.3">
      <c r="A5045" t="s">
        <v>10319</v>
      </c>
      <c r="B5045" t="s">
        <v>10320</v>
      </c>
      <c r="C5045" t="s">
        <v>10405</v>
      </c>
      <c r="D5045" t="s">
        <v>753</v>
      </c>
      <c r="F5045">
        <v>18.63</v>
      </c>
      <c r="G5045">
        <v>0.74836605844016901</v>
      </c>
      <c r="H5045">
        <v>-2.0350855099659899</v>
      </c>
      <c r="I5045">
        <v>13.802543615409601</v>
      </c>
      <c r="J5045">
        <v>-1.9459618206884</v>
      </c>
      <c r="K5045">
        <v>17.961219763115299</v>
      </c>
      <c r="N5045">
        <v>0.38999190044816701</v>
      </c>
      <c r="O5045">
        <v>3.5963499731615798</v>
      </c>
      <c r="P5045">
        <v>43.3076923076922</v>
      </c>
    </row>
    <row r="5046" spans="1:16" hidden="1" x14ac:dyDescent="0.3">
      <c r="A5046" t="s">
        <v>10321</v>
      </c>
      <c r="B5046" t="s">
        <v>10322</v>
      </c>
      <c r="C5046" t="s">
        <v>10405</v>
      </c>
      <c r="D5046" t="s">
        <v>753</v>
      </c>
      <c r="F5046">
        <v>112.21</v>
      </c>
      <c r="G5046">
        <v>-1.70568057060032</v>
      </c>
      <c r="H5046">
        <v>5.7034421718176702</v>
      </c>
      <c r="I5046">
        <v>8.2323197644669808</v>
      </c>
      <c r="J5046">
        <v>4.4555680573655501</v>
      </c>
      <c r="K5046">
        <v>105.79079837801901</v>
      </c>
      <c r="N5046">
        <v>1.35126339627059</v>
      </c>
      <c r="O5046">
        <v>3.1904464842705802</v>
      </c>
      <c r="P5046">
        <v>31.5474794841735</v>
      </c>
    </row>
    <row r="5047" spans="1:16" hidden="1" x14ac:dyDescent="0.3">
      <c r="A5047" t="s">
        <v>10323</v>
      </c>
      <c r="B5047" t="s">
        <v>10324</v>
      </c>
      <c r="C5047" t="s">
        <v>10405</v>
      </c>
      <c r="D5047" t="s">
        <v>753</v>
      </c>
      <c r="F5047">
        <v>1032.1600000000001</v>
      </c>
      <c r="G5047">
        <v>-28.890895218971199</v>
      </c>
      <c r="H5047">
        <v>-3.6236715718695498</v>
      </c>
      <c r="I5047">
        <v>-14.43603599191</v>
      </c>
      <c r="J5047">
        <v>-1.56035047902442</v>
      </c>
      <c r="K5047">
        <v>1026.1648729261699</v>
      </c>
      <c r="N5047">
        <v>1.0840290162178601</v>
      </c>
      <c r="O5047">
        <v>18.1696636180437</v>
      </c>
      <c r="P5047">
        <v>8.7319729897710996</v>
      </c>
    </row>
    <row r="5048" spans="1:16" hidden="1" x14ac:dyDescent="0.3">
      <c r="A5048" t="s">
        <v>10325</v>
      </c>
      <c r="B5048" t="s">
        <v>10326</v>
      </c>
      <c r="C5048" t="s">
        <v>10405</v>
      </c>
      <c r="D5048" t="s">
        <v>753</v>
      </c>
      <c r="F5048">
        <v>11.09</v>
      </c>
      <c r="G5048">
        <v>-31.122886539489201</v>
      </c>
      <c r="H5048">
        <v>-6.7996895093361598</v>
      </c>
      <c r="I5048">
        <v>-16.668027312427999</v>
      </c>
      <c r="J5048">
        <v>-1.87170453910672</v>
      </c>
      <c r="K5048">
        <v>11.0857562231991</v>
      </c>
      <c r="N5048">
        <v>0.48542721743030598</v>
      </c>
      <c r="O5048">
        <v>6.5825067628494098</v>
      </c>
      <c r="P5048">
        <v>19.762419006479401</v>
      </c>
    </row>
    <row r="5049" spans="1:16" hidden="1" x14ac:dyDescent="0.3">
      <c r="A5049" t="s">
        <v>10327</v>
      </c>
      <c r="B5049" t="s">
        <v>10328</v>
      </c>
      <c r="C5049" t="s">
        <v>10405</v>
      </c>
      <c r="F5049">
        <v>12.5</v>
      </c>
      <c r="G5049">
        <v>61.648953302140796</v>
      </c>
      <c r="H5049">
        <v>-13.247194619754699</v>
      </c>
      <c r="I5049">
        <v>76.103812529201903</v>
      </c>
      <c r="J5049">
        <v>-10.6661668879761</v>
      </c>
      <c r="K5049">
        <v>12.6763810593463</v>
      </c>
      <c r="N5049">
        <v>0.36474982071602602</v>
      </c>
      <c r="O5049">
        <v>36.72</v>
      </c>
      <c r="P5049">
        <v>125.225225225225</v>
      </c>
    </row>
    <row r="5050" spans="1:16" hidden="1" x14ac:dyDescent="0.3">
      <c r="A5050" t="s">
        <v>10329</v>
      </c>
      <c r="B5050" t="s">
        <v>10330</v>
      </c>
      <c r="C5050" t="s">
        <v>10405</v>
      </c>
      <c r="D5050" t="s">
        <v>753</v>
      </c>
      <c r="F5050">
        <v>54.82</v>
      </c>
      <c r="G5050">
        <v>-21.525489855342698</v>
      </c>
      <c r="H5050">
        <v>-3.4881340920530999</v>
      </c>
      <c r="I5050">
        <v>-7.0706306282815303</v>
      </c>
      <c r="J5050">
        <v>-1.9618039726894601</v>
      </c>
      <c r="K5050">
        <v>53.712578056335197</v>
      </c>
      <c r="N5050">
        <v>0.63877735774515598</v>
      </c>
      <c r="O5050">
        <v>3.97665085735132</v>
      </c>
      <c r="P5050">
        <v>20.4835164835164</v>
      </c>
    </row>
    <row r="5051" spans="1:16" hidden="1" x14ac:dyDescent="0.3">
      <c r="A5051" t="s">
        <v>10331</v>
      </c>
      <c r="B5051" t="s">
        <v>10332</v>
      </c>
      <c r="C5051" t="s">
        <v>10405</v>
      </c>
      <c r="D5051" t="s">
        <v>549</v>
      </c>
      <c r="F5051">
        <v>2.1</v>
      </c>
      <c r="G5051">
        <v>-31.849498710243001</v>
      </c>
      <c r="H5051">
        <v>-4.5008389346235198</v>
      </c>
      <c r="I5051">
        <v>-17.394639483181901</v>
      </c>
      <c r="J5051">
        <v>-2.0530282018447199</v>
      </c>
      <c r="K5051">
        <v>2.1</v>
      </c>
      <c r="O5051">
        <v>0</v>
      </c>
      <c r="P5051">
        <v>0</v>
      </c>
    </row>
    <row r="5052" spans="1:16" hidden="1" x14ac:dyDescent="0.3">
      <c r="A5052" t="s">
        <v>10333</v>
      </c>
      <c r="B5052" t="s">
        <v>10334</v>
      </c>
      <c r="C5052" t="s">
        <v>10405</v>
      </c>
      <c r="D5052" t="s">
        <v>144</v>
      </c>
    </row>
    <row r="5053" spans="1:16" hidden="1" x14ac:dyDescent="0.3">
      <c r="A5053" t="s">
        <v>10335</v>
      </c>
      <c r="B5053" t="s">
        <v>10336</v>
      </c>
      <c r="C5053" t="s">
        <v>10405</v>
      </c>
      <c r="D5053" t="s">
        <v>1369</v>
      </c>
      <c r="F5053">
        <v>1000</v>
      </c>
      <c r="G5053">
        <v>-31.848498700242899</v>
      </c>
      <c r="H5053">
        <v>-4.4998389246234201</v>
      </c>
      <c r="I5053">
        <v>-17.3936394731818</v>
      </c>
      <c r="J5053">
        <v>-2.0530282018447199</v>
      </c>
      <c r="K5053">
        <v>999.99575023945295</v>
      </c>
      <c r="N5053">
        <v>1.4328489803561599</v>
      </c>
      <c r="O5053">
        <v>3</v>
      </c>
      <c r="P5053">
        <v>11.117284293571799</v>
      </c>
    </row>
    <row r="5054" spans="1:16" hidden="1" x14ac:dyDescent="0.3">
      <c r="A5054" t="s">
        <v>10337</v>
      </c>
      <c r="B5054" t="s">
        <v>10338</v>
      </c>
      <c r="C5054" t="s">
        <v>10405</v>
      </c>
      <c r="D5054" t="s">
        <v>753</v>
      </c>
      <c r="F5054">
        <v>11.16</v>
      </c>
      <c r="G5054">
        <v>-21.790327112609901</v>
      </c>
      <c r="H5054">
        <v>0.25218995633639602</v>
      </c>
      <c r="I5054">
        <v>-7.3354678855487903</v>
      </c>
      <c r="J5054">
        <v>0.221767066581117</v>
      </c>
      <c r="K5054">
        <v>10.693689816998999</v>
      </c>
      <c r="N5054">
        <v>1.10671409402992</v>
      </c>
      <c r="O5054">
        <v>7.4372759856630797</v>
      </c>
      <c r="P5054">
        <v>11.6</v>
      </c>
    </row>
    <row r="5055" spans="1:16" hidden="1" x14ac:dyDescent="0.3">
      <c r="A5055" t="s">
        <v>10339</v>
      </c>
      <c r="B5055" t="s">
        <v>10340</v>
      </c>
      <c r="C5055" t="s">
        <v>10405</v>
      </c>
      <c r="D5055" t="s">
        <v>753</v>
      </c>
      <c r="F5055">
        <v>11.12</v>
      </c>
      <c r="G5055">
        <v>-22.292848463937599</v>
      </c>
      <c r="H5055">
        <v>-0.70102429143538803</v>
      </c>
      <c r="I5055">
        <v>-7.8379892368765098</v>
      </c>
      <c r="J5055">
        <v>-0.23484638366291199</v>
      </c>
      <c r="K5055">
        <v>10.690569531381501</v>
      </c>
      <c r="N5055">
        <v>1.03327714776619</v>
      </c>
      <c r="O5055">
        <v>7.7338129496403001</v>
      </c>
      <c r="P5055">
        <v>22.0636663007683</v>
      </c>
    </row>
    <row r="5056" spans="1:16" hidden="1" x14ac:dyDescent="0.3">
      <c r="A5056" t="s">
        <v>10341</v>
      </c>
      <c r="B5056" t="s">
        <v>10342</v>
      </c>
      <c r="C5056" t="s">
        <v>10405</v>
      </c>
      <c r="D5056" t="s">
        <v>753</v>
      </c>
      <c r="F5056">
        <v>54.07</v>
      </c>
      <c r="G5056">
        <v>-26.552517210729899</v>
      </c>
      <c r="H5056">
        <v>1.10682030726783</v>
      </c>
      <c r="I5056">
        <v>-12.0976579836687</v>
      </c>
      <c r="J5056">
        <v>1.9292726831110201</v>
      </c>
      <c r="K5056">
        <v>51.846121121777699</v>
      </c>
      <c r="N5056">
        <v>0.97706349851621699</v>
      </c>
      <c r="O5056">
        <v>0.98021083780284102</v>
      </c>
      <c r="P5056">
        <v>9.23232323232323</v>
      </c>
    </row>
    <row r="5057" spans="1:16" hidden="1" x14ac:dyDescent="0.3">
      <c r="A5057" t="s">
        <v>10343</v>
      </c>
      <c r="B5057" t="s">
        <v>10344</v>
      </c>
      <c r="C5057" t="s">
        <v>10405</v>
      </c>
      <c r="F5057">
        <v>442.95</v>
      </c>
      <c r="G5057">
        <v>75.2816679953917</v>
      </c>
      <c r="H5057">
        <v>4.3339094350085503</v>
      </c>
      <c r="I5057">
        <v>89.736527222452807</v>
      </c>
      <c r="J5057">
        <v>7.1437795153310196E-2</v>
      </c>
      <c r="K5057">
        <v>371.90926601672197</v>
      </c>
      <c r="O5057">
        <v>8.1386160966248902</v>
      </c>
      <c r="P5057">
        <v>121.47499999999999</v>
      </c>
    </row>
    <row r="5058" spans="1:16" hidden="1" x14ac:dyDescent="0.3">
      <c r="A5058" t="s">
        <v>10345</v>
      </c>
      <c r="B5058" t="s">
        <v>10346</v>
      </c>
      <c r="C5058" t="s">
        <v>10405</v>
      </c>
      <c r="D5058" t="s">
        <v>1066</v>
      </c>
      <c r="F5058">
        <v>101.35</v>
      </c>
      <c r="G5058">
        <v>-30.701794119424701</v>
      </c>
      <c r="H5058">
        <v>-4.5008389346235198</v>
      </c>
      <c r="I5058">
        <v>-16.246934892363502</v>
      </c>
      <c r="J5058">
        <v>-2.0530282018447199</v>
      </c>
      <c r="O5058">
        <v>0.64134188455846597</v>
      </c>
      <c r="P5058">
        <v>1.1477045908183401</v>
      </c>
    </row>
    <row r="5059" spans="1:16" hidden="1" x14ac:dyDescent="0.3">
      <c r="A5059" t="s">
        <v>10347</v>
      </c>
      <c r="B5059" t="s">
        <v>10348</v>
      </c>
      <c r="C5059" t="s">
        <v>10405</v>
      </c>
      <c r="D5059" t="s">
        <v>753</v>
      </c>
      <c r="F5059">
        <v>87.99</v>
      </c>
      <c r="G5059">
        <v>-35.738084182662497</v>
      </c>
      <c r="H5059">
        <v>0.43991935921531999</v>
      </c>
      <c r="I5059">
        <v>-21.283224955601298</v>
      </c>
      <c r="J5059">
        <v>-1.62214034607876</v>
      </c>
      <c r="K5059">
        <v>85.439990117907001</v>
      </c>
      <c r="O5059">
        <v>6.0120468235026703</v>
      </c>
      <c r="P5059">
        <v>11.281143290755001</v>
      </c>
    </row>
    <row r="5060" spans="1:16" hidden="1" x14ac:dyDescent="0.3">
      <c r="A5060" t="s">
        <v>10349</v>
      </c>
      <c r="B5060" t="s">
        <v>10350</v>
      </c>
      <c r="C5060" t="s">
        <v>10405</v>
      </c>
      <c r="D5060" t="s">
        <v>1369</v>
      </c>
      <c r="F5060">
        <v>1014.08</v>
      </c>
      <c r="G5060">
        <v>-30.452652363341201</v>
      </c>
      <c r="H5060">
        <v>-4.0212701501916701</v>
      </c>
      <c r="I5060">
        <v>-15.99779313628</v>
      </c>
      <c r="J5060">
        <v>-1.9335656844436699</v>
      </c>
      <c r="K5060">
        <v>1008.14282384869</v>
      </c>
      <c r="O5060">
        <v>9.8611549383953402E-4</v>
      </c>
      <c r="P5060">
        <v>1.4079999999999999</v>
      </c>
    </row>
    <row r="5061" spans="1:16" hidden="1" x14ac:dyDescent="0.3">
      <c r="A5061" t="s">
        <v>10351</v>
      </c>
      <c r="B5061" t="s">
        <v>10352</v>
      </c>
      <c r="C5061" t="s">
        <v>10405</v>
      </c>
      <c r="D5061" t="s">
        <v>753</v>
      </c>
      <c r="F5061">
        <v>103.11</v>
      </c>
      <c r="G5061">
        <v>-39.605805741912398</v>
      </c>
      <c r="H5061">
        <v>-3.4435702121565601</v>
      </c>
      <c r="I5061">
        <v>-25.150946514851199</v>
      </c>
      <c r="J5061">
        <v>-1.5858749171731801</v>
      </c>
      <c r="K5061">
        <v>101.93490345492999</v>
      </c>
      <c r="O5061">
        <v>16.380564445737502</v>
      </c>
      <c r="P5061">
        <v>3.4617700180613999</v>
      </c>
    </row>
    <row r="5062" spans="1:16" hidden="1" x14ac:dyDescent="0.3">
      <c r="A5062" t="s">
        <v>10353</v>
      </c>
      <c r="B5062" t="s">
        <v>10354</v>
      </c>
      <c r="C5062" t="s">
        <v>10405</v>
      </c>
      <c r="D5062" t="s">
        <v>753</v>
      </c>
      <c r="F5062">
        <v>34.840000000000003</v>
      </c>
      <c r="G5062">
        <v>-26.465348679995</v>
      </c>
      <c r="H5062">
        <v>-1.20609271912931</v>
      </c>
      <c r="I5062">
        <v>-12.0104894529338</v>
      </c>
      <c r="J5062">
        <v>2.9694004080748199E-2</v>
      </c>
      <c r="O5062">
        <v>0.45924225028701698</v>
      </c>
      <c r="P5062">
        <v>12.3870967741935</v>
      </c>
    </row>
    <row r="5063" spans="1:16" hidden="1" x14ac:dyDescent="0.3">
      <c r="A5063" t="s">
        <v>10355</v>
      </c>
      <c r="B5063" t="s">
        <v>10356</v>
      </c>
      <c r="C5063" t="s">
        <v>10405</v>
      </c>
      <c r="F5063">
        <v>1132.2</v>
      </c>
      <c r="G5063">
        <v>-15.7264217871661</v>
      </c>
      <c r="H5063">
        <v>34.889842068960697</v>
      </c>
      <c r="I5063">
        <v>-1.27156256010499</v>
      </c>
      <c r="J5063">
        <v>30.5265172527007</v>
      </c>
      <c r="O5063">
        <v>5.9706765589118298</v>
      </c>
      <c r="P5063">
        <v>39.7777777777777</v>
      </c>
    </row>
    <row r="5064" spans="1:16" hidden="1" x14ac:dyDescent="0.3">
      <c r="A5064" t="s">
        <v>10357</v>
      </c>
      <c r="B5064" t="s">
        <v>10358</v>
      </c>
      <c r="C5064" t="s">
        <v>10405</v>
      </c>
      <c r="D5064" t="s">
        <v>753</v>
      </c>
      <c r="F5064">
        <v>33.19</v>
      </c>
      <c r="G5064">
        <v>-28.966671679864898</v>
      </c>
      <c r="H5064">
        <v>0.25207261715488499</v>
      </c>
      <c r="I5064">
        <v>-14.511812452803699</v>
      </c>
      <c r="J5064">
        <v>0.72646531267040304</v>
      </c>
      <c r="O5064">
        <v>2.2898463392588302</v>
      </c>
      <c r="P5064">
        <v>10.633333333333301</v>
      </c>
    </row>
    <row r="5065" spans="1:16" hidden="1" x14ac:dyDescent="0.3">
      <c r="A5065" t="s">
        <v>10359</v>
      </c>
      <c r="B5065" t="s">
        <v>10360</v>
      </c>
      <c r="C5065" t="s">
        <v>10405</v>
      </c>
      <c r="D5065" t="s">
        <v>753</v>
      </c>
      <c r="F5065">
        <v>12.88</v>
      </c>
      <c r="G5065">
        <v>-30.988104818308798</v>
      </c>
      <c r="H5065">
        <v>-7.8842975812400704</v>
      </c>
      <c r="I5065">
        <v>-16.533245591247599</v>
      </c>
      <c r="J5065">
        <v>-1.97514658190703</v>
      </c>
      <c r="O5065">
        <v>8.6956521739130306</v>
      </c>
      <c r="P5065">
        <v>5.5737704918032902</v>
      </c>
    </row>
    <row r="5066" spans="1:16" hidden="1" x14ac:dyDescent="0.3">
      <c r="A5066" t="s">
        <v>10361</v>
      </c>
      <c r="B5066" t="s">
        <v>10362</v>
      </c>
      <c r="C5066" t="s">
        <v>10405</v>
      </c>
      <c r="D5066" t="s">
        <v>753</v>
      </c>
      <c r="F5066">
        <v>34.799999999999997</v>
      </c>
      <c r="G5066">
        <v>-25.8811674069544</v>
      </c>
      <c r="H5066">
        <v>-1.5778982791762199</v>
      </c>
      <c r="I5066">
        <v>-11.4263081798932</v>
      </c>
      <c r="J5066">
        <v>0.59714847660050097</v>
      </c>
      <c r="O5066">
        <v>3.4482758620689702</v>
      </c>
      <c r="P5066">
        <v>8.5126286248830603</v>
      </c>
    </row>
    <row r="5067" spans="1:16" hidden="1" x14ac:dyDescent="0.3">
      <c r="A5067" t="s">
        <v>5088</v>
      </c>
      <c r="B5067" t="s">
        <v>10363</v>
      </c>
      <c r="C5067" t="s">
        <v>10405</v>
      </c>
      <c r="D5067" t="s">
        <v>1473</v>
      </c>
      <c r="F5067">
        <v>80.06</v>
      </c>
      <c r="G5067">
        <v>-21.039810128928199</v>
      </c>
      <c r="H5067">
        <v>-9.9342153899922199</v>
      </c>
      <c r="I5067">
        <v>-6.5849509018670398</v>
      </c>
      <c r="J5067">
        <v>-2.0530282018447199</v>
      </c>
      <c r="O5067">
        <v>1.1741194104421599</v>
      </c>
      <c r="P5067">
        <v>14.371428571428501</v>
      </c>
    </row>
    <row r="5068" spans="1:16" hidden="1" x14ac:dyDescent="0.3">
      <c r="A5068" t="s">
        <v>10364</v>
      </c>
      <c r="B5068" t="s">
        <v>10365</v>
      </c>
      <c r="C5068" t="s">
        <v>10405</v>
      </c>
      <c r="D5068" t="s">
        <v>753</v>
      </c>
      <c r="F5068">
        <v>101.95</v>
      </c>
      <c r="G5068">
        <v>-29.960632030250999</v>
      </c>
      <c r="H5068">
        <v>-3.3982264383485599</v>
      </c>
      <c r="I5068">
        <v>-15.505772803189901</v>
      </c>
      <c r="J5068">
        <v>-1.3804268170771601</v>
      </c>
      <c r="O5068">
        <v>17.469347719470299</v>
      </c>
      <c r="P5068">
        <v>2.1543086172344599</v>
      </c>
    </row>
    <row r="5069" spans="1:16" hidden="1" x14ac:dyDescent="0.3">
      <c r="A5069" t="s">
        <v>10366</v>
      </c>
      <c r="B5069" t="s">
        <v>10367</v>
      </c>
      <c r="C5069" t="s">
        <v>10405</v>
      </c>
      <c r="D5069" t="s">
        <v>753</v>
      </c>
      <c r="F5069">
        <v>9.75</v>
      </c>
      <c r="G5069">
        <v>-25.8712378406778</v>
      </c>
      <c r="H5069">
        <v>-2.3503013002149298</v>
      </c>
      <c r="I5069">
        <v>-11.416378613616599</v>
      </c>
      <c r="J5069">
        <v>-1.73623833912033</v>
      </c>
      <c r="O5069">
        <v>5.1282051282051304</v>
      </c>
      <c r="P5069">
        <v>17.469879518072201</v>
      </c>
    </row>
    <row r="5070" spans="1:16" hidden="1" x14ac:dyDescent="0.3">
      <c r="A5070" t="s">
        <v>10368</v>
      </c>
      <c r="B5070" t="s">
        <v>10369</v>
      </c>
      <c r="C5070" t="s">
        <v>10405</v>
      </c>
      <c r="F5070">
        <v>25.26</v>
      </c>
      <c r="G5070">
        <v>-14.633721448062101</v>
      </c>
      <c r="H5070">
        <v>20.0109801815121</v>
      </c>
      <c r="I5070">
        <v>-0.17886222100094401</v>
      </c>
      <c r="J5070">
        <v>19.644611175352601</v>
      </c>
      <c r="O5070">
        <v>2.9295328582739502</v>
      </c>
      <c r="P5070">
        <v>44.839449541284402</v>
      </c>
    </row>
    <row r="5071" spans="1:16" hidden="1" x14ac:dyDescent="0.3">
      <c r="A5071" t="s">
        <v>10370</v>
      </c>
      <c r="B5071" t="s">
        <v>10371</v>
      </c>
      <c r="C5071" t="s">
        <v>10405</v>
      </c>
      <c r="D5071" t="s">
        <v>753</v>
      </c>
      <c r="F5071">
        <v>73.760000000000005</v>
      </c>
      <c r="G5071">
        <v>-36.107027266837001</v>
      </c>
      <c r="H5071">
        <v>-8.4468410114667307</v>
      </c>
      <c r="I5071">
        <v>-21.652168039775901</v>
      </c>
      <c r="J5071">
        <v>-2.7907880945341899</v>
      </c>
      <c r="O5071">
        <v>8.4598698481561598</v>
      </c>
      <c r="P5071">
        <v>6.11422816860882</v>
      </c>
    </row>
    <row r="5072" spans="1:16" hidden="1" x14ac:dyDescent="0.3">
      <c r="A5072" t="s">
        <v>10372</v>
      </c>
      <c r="B5072" t="s">
        <v>10373</v>
      </c>
      <c r="C5072" t="s">
        <v>10405</v>
      </c>
      <c r="D5072" t="s">
        <v>753</v>
      </c>
      <c r="F5072">
        <v>17.04</v>
      </c>
      <c r="G5072">
        <v>-29.813570566530501</v>
      </c>
      <c r="H5072">
        <v>-2.3425655533285599</v>
      </c>
      <c r="I5072">
        <v>-15.3587113394693</v>
      </c>
      <c r="J5072">
        <v>-1.7587374425745601</v>
      </c>
      <c r="O5072">
        <v>1.6431924882629201</v>
      </c>
      <c r="P5072">
        <v>4.2201834862385104</v>
      </c>
    </row>
    <row r="5073" spans="1:16" hidden="1" x14ac:dyDescent="0.3">
      <c r="A5073" t="s">
        <v>10374</v>
      </c>
      <c r="B5073" t="s">
        <v>10375</v>
      </c>
      <c r="C5073" t="s">
        <v>10405</v>
      </c>
      <c r="D5073" t="s">
        <v>753</v>
      </c>
      <c r="F5073">
        <v>99.94</v>
      </c>
      <c r="G5073">
        <v>-28.8079480349157</v>
      </c>
      <c r="H5073">
        <v>-0.16284551357089599</v>
      </c>
      <c r="I5073">
        <v>-14.353088807854499</v>
      </c>
      <c r="J5073">
        <v>0.67976532042248505</v>
      </c>
      <c r="O5073">
        <v>1.56093656193716</v>
      </c>
      <c r="P5073">
        <v>3.9850171678285302</v>
      </c>
    </row>
    <row r="5074" spans="1:16" hidden="1" x14ac:dyDescent="0.3">
      <c r="A5074" t="s">
        <v>10376</v>
      </c>
      <c r="B5074" t="s">
        <v>10377</v>
      </c>
      <c r="C5074" t="s">
        <v>10405</v>
      </c>
      <c r="F5074">
        <v>53.73</v>
      </c>
      <c r="G5074">
        <v>-29.016962825075598</v>
      </c>
      <c r="H5074">
        <v>-0.88660672488569903</v>
      </c>
      <c r="I5074">
        <v>-14.562103598014399</v>
      </c>
      <c r="J5074">
        <v>1.3288851015932299</v>
      </c>
      <c r="O5074">
        <v>2.97785222408337</v>
      </c>
      <c r="P5074">
        <v>4.33009708737863</v>
      </c>
    </row>
    <row r="5075" spans="1:16" hidden="1" x14ac:dyDescent="0.3">
      <c r="A5075" t="s">
        <v>10378</v>
      </c>
      <c r="B5075" t="s">
        <v>10379</v>
      </c>
      <c r="C5075" t="s">
        <v>10405</v>
      </c>
      <c r="F5075">
        <v>5.36</v>
      </c>
      <c r="G5075">
        <v>-45.9520628128071</v>
      </c>
      <c r="H5075">
        <v>-14.116223550008099</v>
      </c>
      <c r="I5075">
        <v>-31.497203585746</v>
      </c>
      <c r="J5075">
        <v>-11.668412817229299</v>
      </c>
      <c r="O5075">
        <v>16.417910447761098</v>
      </c>
      <c r="P5075">
        <v>0</v>
      </c>
    </row>
    <row r="5076" spans="1:16" hidden="1" x14ac:dyDescent="0.3">
      <c r="A5076" t="s">
        <v>10380</v>
      </c>
      <c r="B5076" t="s">
        <v>10381</v>
      </c>
      <c r="C5076" t="s">
        <v>10405</v>
      </c>
      <c r="F5076">
        <v>111.7</v>
      </c>
      <c r="G5076">
        <v>-31.849498710243001</v>
      </c>
      <c r="I5076">
        <v>-17.394639483181901</v>
      </c>
      <c r="O5076">
        <v>0</v>
      </c>
      <c r="P5076">
        <v>4.9812030075187801</v>
      </c>
    </row>
    <row r="5077" spans="1:16" hidden="1" x14ac:dyDescent="0.3">
      <c r="A5077" t="s">
        <v>10382</v>
      </c>
      <c r="B5077" t="s">
        <v>10383</v>
      </c>
      <c r="C5077" t="s">
        <v>10405</v>
      </c>
      <c r="F5077">
        <v>165.86</v>
      </c>
      <c r="G5077">
        <v>-31.849498710243001</v>
      </c>
      <c r="I5077">
        <v>-17.394639483181901</v>
      </c>
      <c r="O5077">
        <v>14.554443506571801</v>
      </c>
      <c r="P5077">
        <v>0.64320388349514701</v>
      </c>
    </row>
    <row r="5078" spans="1:16" hidden="1" x14ac:dyDescent="0.3">
      <c r="A5078" t="s">
        <v>10384</v>
      </c>
      <c r="B5078" t="s">
        <v>10385</v>
      </c>
      <c r="C5078" t="s">
        <v>10405</v>
      </c>
      <c r="F5078">
        <v>159.44</v>
      </c>
      <c r="G5078">
        <v>-31.849498710243001</v>
      </c>
      <c r="I5078">
        <v>-17.394639483181901</v>
      </c>
      <c r="M5078">
        <v>50</v>
      </c>
      <c r="O5078">
        <v>11.0135474159558</v>
      </c>
      <c r="P5078">
        <v>0.586713772001767</v>
      </c>
    </row>
    <row r="5079" spans="1:16" hidden="1" x14ac:dyDescent="0.3">
      <c r="A5079" t="s">
        <v>10386</v>
      </c>
      <c r="B5079" t="s">
        <v>10387</v>
      </c>
      <c r="C5079" t="s">
        <v>10405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Price_Filter_24_09_2024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2024-09-25T06:30:54Z</dcterms:created>
  <dcterms:modified xsi:type="dcterms:W3CDTF">2024-11-22T13:29:33Z</dcterms:modified>
</cp:coreProperties>
</file>